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ida\Google Drive\RPA\TelenorProjekt\"/>
    </mc:Choice>
  </mc:AlternateContent>
  <bookViews>
    <workbookView xWindow="0" yWindow="0" windowWidth="20448" windowHeight="6960"/>
  </bookViews>
  <sheets>
    <sheet name="Telenor" sheetId="2" r:id="rId1"/>
    <sheet name="Munka3" sheetId="3" r:id="rId2"/>
    <sheet name="Munka1" sheetId="4" r:id="rId3"/>
  </sheets>
  <calcPr calcId="162913"/>
</workbook>
</file>

<file path=xl/calcChain.xml><?xml version="1.0" encoding="utf-8"?>
<calcChain xmlns="http://schemas.openxmlformats.org/spreadsheetml/2006/main">
  <c r="R25" i="2" l="1"/>
  <c r="Q25" i="2"/>
  <c r="U9" i="2"/>
  <c r="T9" i="2"/>
  <c r="S8" i="2"/>
  <c r="T8" i="2"/>
  <c r="U8" i="2"/>
  <c r="U7" i="2"/>
  <c r="T7" i="2"/>
  <c r="S7" i="2"/>
  <c r="R6" i="2"/>
  <c r="Q6" i="2"/>
  <c r="A6" i="2"/>
  <c r="Q110" i="2"/>
  <c r="R110" i="2" s="1"/>
  <c r="A111" i="2"/>
  <c r="A110" i="2"/>
  <c r="Q111" i="2" l="1"/>
  <c r="S110" i="2"/>
  <c r="R111" i="2"/>
  <c r="U110" i="2"/>
  <c r="T110" i="2"/>
  <c r="R199" i="2"/>
  <c r="Q199" i="2"/>
  <c r="R198" i="2"/>
  <c r="Q198" i="2"/>
  <c r="R197" i="2"/>
  <c r="Q197" i="2"/>
  <c r="R190" i="2"/>
  <c r="Q190" i="2"/>
  <c r="R189" i="2"/>
  <c r="Q189" i="2"/>
  <c r="R183" i="2"/>
  <c r="Q183" i="2"/>
  <c r="V110" i="2" l="1"/>
  <c r="Y110" i="2" s="1"/>
  <c r="Q92" i="2"/>
  <c r="R92" i="2" s="1"/>
  <c r="Q146" i="2"/>
  <c r="Q90" i="2"/>
  <c r="R90" i="2" s="1"/>
  <c r="Q78" i="2"/>
  <c r="R78" i="2" s="1"/>
  <c r="Q70" i="2"/>
  <c r="R70" i="2" s="1"/>
  <c r="Q68" i="2"/>
  <c r="R68" i="2" s="1"/>
  <c r="R61" i="2"/>
  <c r="Q48" i="2"/>
  <c r="R48" i="2" s="1"/>
  <c r="Q38" i="2"/>
  <c r="R38" i="2" s="1"/>
  <c r="Q35" i="2"/>
  <c r="R35" i="2" s="1"/>
  <c r="Q33" i="2"/>
  <c r="Q28" i="2"/>
  <c r="R28" i="2" s="1"/>
  <c r="Q23" i="2"/>
  <c r="R23" i="2" s="1"/>
  <c r="S163" i="2"/>
  <c r="Q105" i="2"/>
  <c r="Q103" i="2"/>
  <c r="R98" i="2"/>
  <c r="Q95" i="2"/>
  <c r="R86" i="2"/>
  <c r="Q83" i="2"/>
  <c r="Q58" i="2"/>
  <c r="Q47" i="2"/>
  <c r="R29" i="2"/>
  <c r="S172" i="2"/>
  <c r="Q170" i="2"/>
  <c r="Q166" i="2"/>
  <c r="R162" i="2"/>
  <c r="R149" i="2"/>
  <c r="R135" i="2"/>
  <c r="Q131" i="2"/>
  <c r="Q124" i="2"/>
  <c r="Q121" i="2"/>
  <c r="R115" i="2"/>
  <c r="Q113" i="2"/>
  <c r="R93" i="2"/>
  <c r="R79" i="2"/>
  <c r="Q73" i="2"/>
  <c r="Q71" i="2"/>
  <c r="R56" i="2"/>
  <c r="Q51" i="2"/>
  <c r="R31" i="2"/>
  <c r="R20" i="2"/>
  <c r="Q19" i="2"/>
  <c r="R19" i="2" s="1"/>
  <c r="Q15" i="2"/>
  <c r="R15" i="2" s="1"/>
  <c r="Q11" i="2"/>
  <c r="R11" i="2" s="1"/>
  <c r="Q10" i="2"/>
  <c r="A191" i="2"/>
  <c r="A190" i="2"/>
  <c r="A189" i="2"/>
  <c r="A188" i="2"/>
  <c r="A187" i="2"/>
  <c r="A186" i="2"/>
  <c r="A185" i="2"/>
  <c r="A184" i="2"/>
  <c r="A183" i="2"/>
  <c r="U182" i="2"/>
  <c r="A182" i="2"/>
  <c r="K181" i="2"/>
  <c r="Y179" i="2"/>
  <c r="Q179" i="2"/>
  <c r="R179" i="2" s="1"/>
  <c r="A179" i="2"/>
  <c r="R178" i="2"/>
  <c r="Q178" i="2"/>
  <c r="A178" i="2"/>
  <c r="U177" i="2"/>
  <c r="T177" i="2"/>
  <c r="S177" i="2"/>
  <c r="Q177" i="2"/>
  <c r="R177" i="2" s="1"/>
  <c r="A177" i="2"/>
  <c r="Q176" i="2"/>
  <c r="A176" i="2"/>
  <c r="A175" i="2"/>
  <c r="Q174" i="2"/>
  <c r="R174" i="2" s="1"/>
  <c r="A174" i="2"/>
  <c r="A173" i="2"/>
  <c r="U172" i="2"/>
  <c r="Q172" i="2"/>
  <c r="A172" i="2"/>
  <c r="U171" i="2"/>
  <c r="S171" i="2"/>
  <c r="A171" i="2"/>
  <c r="A170" i="2"/>
  <c r="A169" i="2"/>
  <c r="A168" i="2"/>
  <c r="A167" i="2"/>
  <c r="R166" i="2"/>
  <c r="A166" i="2"/>
  <c r="Q165" i="2"/>
  <c r="R165" i="2" s="1"/>
  <c r="T165" i="2"/>
  <c r="A165" i="2"/>
  <c r="U163" i="2"/>
  <c r="A164" i="2"/>
  <c r="Q163" i="2"/>
  <c r="A163" i="2"/>
  <c r="A162" i="2"/>
  <c r="O181" i="2"/>
  <c r="Q161" i="2"/>
  <c r="R161" i="2" s="1"/>
  <c r="A161" i="2"/>
  <c r="A160" i="2"/>
  <c r="Q159" i="2"/>
  <c r="U159" i="2"/>
  <c r="A159" i="2"/>
  <c r="A158" i="2"/>
  <c r="Q157" i="2"/>
  <c r="R157" i="2" s="1"/>
  <c r="A157" i="2"/>
  <c r="R156" i="2"/>
  <c r="A156" i="2"/>
  <c r="Q155" i="2"/>
  <c r="R155" i="2" s="1"/>
  <c r="A155" i="2"/>
  <c r="Q154" i="2"/>
  <c r="R154" i="2" s="1"/>
  <c r="A154" i="2"/>
  <c r="Q153" i="2"/>
  <c r="R153" i="2"/>
  <c r="A153" i="2"/>
  <c r="S152" i="2"/>
  <c r="U152" i="2"/>
  <c r="A152" i="2"/>
  <c r="A151" i="2"/>
  <c r="T150" i="2"/>
  <c r="A150" i="2"/>
  <c r="Q149" i="2"/>
  <c r="A149" i="2"/>
  <c r="Q148" i="2"/>
  <c r="R148" i="2" s="1"/>
  <c r="T148" i="2"/>
  <c r="A148" i="2"/>
  <c r="Q147" i="2"/>
  <c r="R147" i="2" s="1"/>
  <c r="A147" i="2"/>
  <c r="A146" i="2"/>
  <c r="Q145" i="2"/>
  <c r="A145" i="2"/>
  <c r="V144" i="2"/>
  <c r="Y144" i="2" s="1"/>
  <c r="A144" i="2"/>
  <c r="R143" i="2"/>
  <c r="Q143" i="2"/>
  <c r="A143" i="2"/>
  <c r="Q142" i="2"/>
  <c r="R142" i="2"/>
  <c r="A142" i="2"/>
  <c r="Q141" i="2"/>
  <c r="R141" i="2" s="1"/>
  <c r="A141" i="2"/>
  <c r="U140" i="2"/>
  <c r="T140" i="2"/>
  <c r="S140" i="2"/>
  <c r="Q140" i="2"/>
  <c r="R140" i="2"/>
  <c r="A140" i="2"/>
  <c r="A139" i="2"/>
  <c r="Q138" i="2"/>
  <c r="R138" i="2" s="1"/>
  <c r="A138" i="2"/>
  <c r="Q137" i="2"/>
  <c r="R137" i="2"/>
  <c r="A137" i="2"/>
  <c r="T136" i="2"/>
  <c r="S136" i="2"/>
  <c r="Q136" i="2"/>
  <c r="U136" i="2"/>
  <c r="A136" i="2"/>
  <c r="A135" i="2"/>
  <c r="Q134" i="2"/>
  <c r="R134" i="2" s="1"/>
  <c r="T134" i="2"/>
  <c r="A134" i="2"/>
  <c r="A133" i="2"/>
  <c r="Q132" i="2"/>
  <c r="R132" i="2" s="1"/>
  <c r="A132" i="2"/>
  <c r="A131" i="2"/>
  <c r="T130" i="2"/>
  <c r="A130" i="2"/>
  <c r="Q129" i="2"/>
  <c r="R129" i="2" s="1"/>
  <c r="A129" i="2"/>
  <c r="Q128" i="2"/>
  <c r="A128" i="2"/>
  <c r="S127" i="2"/>
  <c r="Q127" i="2"/>
  <c r="A127" i="2"/>
  <c r="R126" i="2"/>
  <c r="A126" i="2"/>
  <c r="Q125" i="2"/>
  <c r="R125" i="2" s="1"/>
  <c r="U125" i="2"/>
  <c r="A125" i="2"/>
  <c r="A124" i="2"/>
  <c r="Q123" i="2"/>
  <c r="R123" i="2" s="1"/>
  <c r="T123" i="2"/>
  <c r="A123" i="2"/>
  <c r="U122" i="2"/>
  <c r="T122" i="2"/>
  <c r="S122" i="2"/>
  <c r="Q122" i="2"/>
  <c r="R122" i="2" s="1"/>
  <c r="A122" i="2"/>
  <c r="A121" i="2"/>
  <c r="Q120" i="2"/>
  <c r="R120" i="2" s="1"/>
  <c r="T120" i="2"/>
  <c r="A120" i="2"/>
  <c r="A119" i="2"/>
  <c r="Q118" i="2"/>
  <c r="R118" i="2" s="1"/>
  <c r="A118" i="2"/>
  <c r="Q117" i="2"/>
  <c r="A117" i="2"/>
  <c r="Q116" i="2"/>
  <c r="R116" i="2" s="1"/>
  <c r="A116" i="2"/>
  <c r="A115" i="2"/>
  <c r="Q114" i="2"/>
  <c r="R114" i="2" s="1"/>
  <c r="U114" i="2"/>
  <c r="A114" i="2"/>
  <c r="A113" i="2"/>
  <c r="Q112" i="2"/>
  <c r="R112" i="2" s="1"/>
  <c r="T112" i="2"/>
  <c r="A112" i="2"/>
  <c r="Q109" i="2"/>
  <c r="R109" i="2" s="1"/>
  <c r="A109" i="2"/>
  <c r="A108" i="2"/>
  <c r="S107" i="2"/>
  <c r="Q107" i="2"/>
  <c r="U107" i="2"/>
  <c r="A107" i="2"/>
  <c r="U106" i="2"/>
  <c r="S106" i="2"/>
  <c r="A106" i="2"/>
  <c r="A105" i="2"/>
  <c r="A104" i="2"/>
  <c r="A103" i="2"/>
  <c r="T102" i="2"/>
  <c r="A102" i="2"/>
  <c r="U101" i="2"/>
  <c r="S101" i="2"/>
  <c r="Q101" i="2"/>
  <c r="R101" i="2" s="1"/>
  <c r="T101" i="2"/>
  <c r="A101" i="2"/>
  <c r="A100" i="2"/>
  <c r="Q99" i="2"/>
  <c r="R99" i="2" s="1"/>
  <c r="A99" i="2"/>
  <c r="Q98" i="2"/>
  <c r="A98" i="2"/>
  <c r="Q97" i="2"/>
  <c r="R97" i="2" s="1"/>
  <c r="A97" i="2"/>
  <c r="U96" i="2"/>
  <c r="T96" i="2"/>
  <c r="S96" i="2"/>
  <c r="Q96" i="2"/>
  <c r="R96" i="2" s="1"/>
  <c r="A96" i="2"/>
  <c r="A95" i="2"/>
  <c r="Q94" i="2"/>
  <c r="R94" i="2" s="1"/>
  <c r="A94" i="2"/>
  <c r="A93" i="2"/>
  <c r="A92" i="2"/>
  <c r="R91" i="2"/>
  <c r="A91" i="2"/>
  <c r="A90" i="2"/>
  <c r="A89" i="2"/>
  <c r="Q88" i="2"/>
  <c r="R88" i="2" s="1"/>
  <c r="U88" i="2"/>
  <c r="A88" i="2"/>
  <c r="U87" i="2"/>
  <c r="S87" i="2"/>
  <c r="A87" i="2"/>
  <c r="A86" i="2"/>
  <c r="S85" i="2"/>
  <c r="U85" i="2"/>
  <c r="A85" i="2"/>
  <c r="U84" i="2"/>
  <c r="T84" i="2"/>
  <c r="S84" i="2"/>
  <c r="Q84" i="2"/>
  <c r="R84" i="2" s="1"/>
  <c r="A84" i="2"/>
  <c r="A83" i="2"/>
  <c r="Q82" i="2"/>
  <c r="R82" i="2" s="1"/>
  <c r="A82" i="2"/>
  <c r="A81" i="2"/>
  <c r="Q80" i="2"/>
  <c r="R80" i="2"/>
  <c r="T80" i="2"/>
  <c r="A80" i="2"/>
  <c r="A79" i="2"/>
  <c r="A78" i="2"/>
  <c r="A77" i="2"/>
  <c r="Q76" i="2"/>
  <c r="R76" i="2" s="1"/>
  <c r="A76" i="2"/>
  <c r="A75" i="2"/>
  <c r="Q74" i="2"/>
  <c r="R74" i="2" s="1"/>
  <c r="A74" i="2"/>
  <c r="A73" i="2"/>
  <c r="S72" i="2"/>
  <c r="A72" i="2"/>
  <c r="A71" i="2"/>
  <c r="U70" i="2"/>
  <c r="A70" i="2"/>
  <c r="A69" i="2"/>
  <c r="A68" i="2"/>
  <c r="A67" i="2"/>
  <c r="Q66" i="2"/>
  <c r="R66" i="2" s="1"/>
  <c r="A66" i="2"/>
  <c r="Q65" i="2"/>
  <c r="A65" i="2"/>
  <c r="A64" i="2"/>
  <c r="Q63" i="2"/>
  <c r="R63" i="2" s="1"/>
  <c r="A63" i="2"/>
  <c r="Q62" i="2"/>
  <c r="A62" i="2"/>
  <c r="A61" i="2"/>
  <c r="U60" i="2"/>
  <c r="A60" i="2"/>
  <c r="Q59" i="2"/>
  <c r="R59" i="2" s="1"/>
  <c r="A59" i="2"/>
  <c r="R58" i="2"/>
  <c r="A58" i="2"/>
  <c r="Q57" i="2"/>
  <c r="R57" i="2" s="1"/>
  <c r="A57" i="2"/>
  <c r="A56" i="2"/>
  <c r="Q55" i="2"/>
  <c r="R55" i="2" s="1"/>
  <c r="A55" i="2"/>
  <c r="U54" i="2"/>
  <c r="T54" i="2"/>
  <c r="S54" i="2"/>
  <c r="Q54" i="2"/>
  <c r="R54" i="2" s="1"/>
  <c r="A54" i="2"/>
  <c r="A53" i="2"/>
  <c r="Q52" i="2"/>
  <c r="R52" i="2" s="1"/>
  <c r="A52" i="2"/>
  <c r="A51" i="2"/>
  <c r="A50" i="2"/>
  <c r="A49" i="2"/>
  <c r="A48" i="2"/>
  <c r="A47" i="2"/>
  <c r="Q46" i="2"/>
  <c r="R46" i="2" s="1"/>
  <c r="T46" i="2"/>
  <c r="A46" i="2"/>
  <c r="U45" i="2"/>
  <c r="T45" i="2"/>
  <c r="S45" i="2"/>
  <c r="A45" i="2"/>
  <c r="U44" i="2"/>
  <c r="T44" i="2"/>
  <c r="S44" i="2"/>
  <c r="Q44" i="2"/>
  <c r="R44" i="2" s="1"/>
  <c r="A44" i="2"/>
  <c r="U42" i="2"/>
  <c r="A43" i="2"/>
  <c r="A42" i="2"/>
  <c r="A41" i="2"/>
  <c r="Q40" i="2"/>
  <c r="R40" i="2" s="1"/>
  <c r="U40" i="2"/>
  <c r="A40" i="2"/>
  <c r="A39" i="2"/>
  <c r="A38" i="2"/>
  <c r="U37" i="2"/>
  <c r="T37" i="2"/>
  <c r="S37" i="2"/>
  <c r="Q37" i="2"/>
  <c r="R37" i="2" s="1"/>
  <c r="A37" i="2"/>
  <c r="R36" i="2"/>
  <c r="Q36" i="2"/>
  <c r="A36" i="2"/>
  <c r="U35" i="2"/>
  <c r="A35" i="2"/>
  <c r="U34" i="2"/>
  <c r="A34" i="2"/>
  <c r="A33" i="2"/>
  <c r="S32" i="2"/>
  <c r="Q32" i="2"/>
  <c r="R32" i="2" s="1"/>
  <c r="A32" i="2"/>
  <c r="A31" i="2"/>
  <c r="Q30" i="2"/>
  <c r="R30" i="2" s="1"/>
  <c r="U30" i="2"/>
  <c r="A30" i="2"/>
  <c r="A29" i="2"/>
  <c r="U28" i="2"/>
  <c r="A28" i="2"/>
  <c r="A27" i="2"/>
  <c r="Q26" i="2"/>
  <c r="R26" i="2" s="1"/>
  <c r="T26" i="2"/>
  <c r="A26" i="2"/>
  <c r="A25" i="2"/>
  <c r="A24" i="2"/>
  <c r="A23" i="2"/>
  <c r="Q22" i="2"/>
  <c r="R22" i="2"/>
  <c r="A22" i="2"/>
  <c r="Q21" i="2"/>
  <c r="R21" i="2" s="1"/>
  <c r="A21" i="2"/>
  <c r="A20" i="2"/>
  <c r="A19" i="2"/>
  <c r="A18" i="2"/>
  <c r="Q17" i="2"/>
  <c r="R17" i="2" s="1"/>
  <c r="A17" i="2"/>
  <c r="A16" i="2"/>
  <c r="A15" i="2"/>
  <c r="Q14" i="2"/>
  <c r="A14" i="2"/>
  <c r="A13" i="2"/>
  <c r="A12" i="2"/>
  <c r="A11" i="2"/>
  <c r="A10" i="2"/>
  <c r="A9" i="2"/>
  <c r="Q8" i="2"/>
  <c r="R8" i="2" s="1"/>
  <c r="A8" i="2"/>
  <c r="R7" i="2"/>
  <c r="Q7" i="2"/>
  <c r="A7" i="2"/>
  <c r="R5" i="2"/>
  <c r="A5" i="2"/>
  <c r="A4" i="2"/>
  <c r="T21" i="2" l="1"/>
  <c r="S21" i="2"/>
  <c r="U21" i="2"/>
  <c r="S17" i="2"/>
  <c r="U17" i="2"/>
  <c r="T17" i="2"/>
  <c r="S19" i="2"/>
  <c r="U19" i="2"/>
  <c r="V19" i="2" s="1"/>
  <c r="Y19" i="2" s="1"/>
  <c r="T19" i="2"/>
  <c r="T4" i="2"/>
  <c r="S4" i="2"/>
  <c r="U4" i="2"/>
  <c r="T13" i="2"/>
  <c r="S13" i="2"/>
  <c r="U13" i="2"/>
  <c r="T15" i="2"/>
  <c r="S15" i="2"/>
  <c r="U15" i="2"/>
  <c r="U23" i="2"/>
  <c r="S23" i="2"/>
  <c r="V23" i="2" s="1"/>
  <c r="Y23" i="2" s="1"/>
  <c r="S11" i="2"/>
  <c r="U11" i="2"/>
  <c r="T11" i="2"/>
  <c r="T35" i="2"/>
  <c r="V35" i="2" s="1"/>
  <c r="Y35" i="2" s="1"/>
  <c r="S35" i="2"/>
  <c r="S60" i="2"/>
  <c r="R71" i="2"/>
  <c r="T125" i="2"/>
  <c r="Q29" i="2"/>
  <c r="Q31" i="2"/>
  <c r="S48" i="2"/>
  <c r="S78" i="2"/>
  <c r="R83" i="2"/>
  <c r="S157" i="2"/>
  <c r="Q61" i="2"/>
  <c r="S99" i="2"/>
  <c r="R113" i="2"/>
  <c r="S161" i="2"/>
  <c r="S42" i="2"/>
  <c r="S38" i="2"/>
  <c r="U157" i="2"/>
  <c r="S155" i="2"/>
  <c r="S118" i="2"/>
  <c r="S159" i="2"/>
  <c r="S68" i="2"/>
  <c r="S167" i="2"/>
  <c r="S52" i="2"/>
  <c r="R172" i="2"/>
  <c r="R163" i="2"/>
  <c r="R159" i="2"/>
  <c r="R145" i="2"/>
  <c r="R127" i="2"/>
  <c r="Q191" i="2"/>
  <c r="R136" i="2"/>
  <c r="R195" i="2" s="1"/>
  <c r="Q195" i="2"/>
  <c r="R184" i="2"/>
  <c r="Q184" i="2"/>
  <c r="R107" i="2"/>
  <c r="J181" i="2"/>
  <c r="S76" i="2"/>
  <c r="Q42" i="2"/>
  <c r="S55" i="2"/>
  <c r="U99" i="2"/>
  <c r="R33" i="2"/>
  <c r="S40" i="2"/>
  <c r="U167" i="2"/>
  <c r="S26" i="2"/>
  <c r="S88" i="2"/>
  <c r="S102" i="2"/>
  <c r="U148" i="2"/>
  <c r="L186" i="2"/>
  <c r="L204" i="2" s="1"/>
  <c r="N189" i="2"/>
  <c r="K182" i="2"/>
  <c r="O187" i="2"/>
  <c r="O191" i="2"/>
  <c r="O183" i="2"/>
  <c r="N185" i="2"/>
  <c r="J192" i="2"/>
  <c r="J184" i="2"/>
  <c r="J188" i="2"/>
  <c r="L190" i="2"/>
  <c r="U48" i="2"/>
  <c r="Q9" i="2"/>
  <c r="R9" i="2" s="1"/>
  <c r="U26" i="2"/>
  <c r="S70" i="2"/>
  <c r="M182" i="2"/>
  <c r="K191" i="2"/>
  <c r="K187" i="2"/>
  <c r="K183" i="2"/>
  <c r="L188" i="2"/>
  <c r="L184" i="2"/>
  <c r="M190" i="2"/>
  <c r="M186" i="2"/>
  <c r="M204" i="2" s="1"/>
  <c r="N191" i="2"/>
  <c r="N187" i="2"/>
  <c r="N183" i="2"/>
  <c r="O189" i="2"/>
  <c r="O185" i="2"/>
  <c r="J190" i="2"/>
  <c r="J186" i="2"/>
  <c r="J204" i="2" s="1"/>
  <c r="N182" i="2"/>
  <c r="K192" i="2"/>
  <c r="K184" i="2"/>
  <c r="L189" i="2"/>
  <c r="M191" i="2"/>
  <c r="N188" i="2"/>
  <c r="N184" i="2"/>
  <c r="O186" i="2"/>
  <c r="O204" i="2" s="1"/>
  <c r="J183" i="2"/>
  <c r="S28" i="2"/>
  <c r="V44" i="2"/>
  <c r="Y44" i="2" s="1"/>
  <c r="U68" i="2"/>
  <c r="T70" i="2"/>
  <c r="U78" i="2"/>
  <c r="S114" i="2"/>
  <c r="U118" i="2"/>
  <c r="R124" i="2"/>
  <c r="Q135" i="2"/>
  <c r="S148" i="2"/>
  <c r="V148" i="2" s="1"/>
  <c r="Y148" i="2" s="1"/>
  <c r="L182" i="2"/>
  <c r="K190" i="2"/>
  <c r="K186" i="2"/>
  <c r="K204" i="2" s="1"/>
  <c r="L191" i="2"/>
  <c r="L187" i="2"/>
  <c r="L183" i="2"/>
  <c r="M189" i="2"/>
  <c r="M185" i="2"/>
  <c r="N190" i="2"/>
  <c r="N186" i="2"/>
  <c r="N204" i="2" s="1"/>
  <c r="O192" i="2"/>
  <c r="O188" i="2"/>
  <c r="O184" i="2"/>
  <c r="J182" i="2"/>
  <c r="J189" i="2"/>
  <c r="J185" i="2"/>
  <c r="K188" i="2"/>
  <c r="L185" i="2"/>
  <c r="M187" i="2"/>
  <c r="M183" i="2"/>
  <c r="O190" i="2"/>
  <c r="J191" i="2"/>
  <c r="J187" i="2"/>
  <c r="U161" i="2"/>
  <c r="O182" i="2"/>
  <c r="K189" i="2"/>
  <c r="K185" i="2"/>
  <c r="M192" i="2"/>
  <c r="M188" i="2"/>
  <c r="M184" i="2"/>
  <c r="S92" i="2"/>
  <c r="V11" i="2"/>
  <c r="Y11" i="2" s="1"/>
  <c r="R119" i="2"/>
  <c r="Q119" i="2"/>
  <c r="T28" i="2"/>
  <c r="V28" i="2" s="1"/>
  <c r="Y28" i="2" s="1"/>
  <c r="T34" i="2"/>
  <c r="Q34" i="2"/>
  <c r="R34" i="2" s="1"/>
  <c r="U52" i="2"/>
  <c r="Q67" i="2"/>
  <c r="R67" i="2"/>
  <c r="Q102" i="2"/>
  <c r="R102" i="2" s="1"/>
  <c r="U102" i="2"/>
  <c r="Q158" i="2"/>
  <c r="R158" i="2"/>
  <c r="Q18" i="2"/>
  <c r="T66" i="2"/>
  <c r="U66" i="2"/>
  <c r="Q87" i="2"/>
  <c r="R87" i="2" s="1"/>
  <c r="T87" i="2"/>
  <c r="R12" i="2"/>
  <c r="U38" i="2"/>
  <c r="T52" i="2"/>
  <c r="Q175" i="2"/>
  <c r="R175" i="2" s="1"/>
  <c r="T175" i="2"/>
  <c r="N181" i="2"/>
  <c r="Q4" i="2"/>
  <c r="L181" i="2"/>
  <c r="Q5" i="2"/>
  <c r="S9" i="2"/>
  <c r="R18" i="2"/>
  <c r="Q20" i="2"/>
  <c r="Q24" i="2"/>
  <c r="R24" i="2"/>
  <c r="R27" i="2"/>
  <c r="Q27" i="2"/>
  <c r="T32" i="2"/>
  <c r="Q39" i="2"/>
  <c r="T38" i="2"/>
  <c r="R39" i="2"/>
  <c r="T60" i="2"/>
  <c r="V60" i="2" s="1"/>
  <c r="Y60" i="2" s="1"/>
  <c r="S66" i="2"/>
  <c r="Q69" i="2"/>
  <c r="R69" i="2"/>
  <c r="T68" i="2"/>
  <c r="U104" i="2"/>
  <c r="T104" i="2"/>
  <c r="S104" i="2"/>
  <c r="R173" i="2"/>
  <c r="Q173" i="2"/>
  <c r="Q188" i="2" s="1"/>
  <c r="T40" i="2"/>
  <c r="V40" i="2" s="1"/>
  <c r="Y40" i="2" s="1"/>
  <c r="R41" i="2"/>
  <c r="T74" i="2"/>
  <c r="S74" i="2"/>
  <c r="V74" i="2" s="1"/>
  <c r="Y74" i="2" s="1"/>
  <c r="U80" i="2"/>
  <c r="S80" i="2"/>
  <c r="S94" i="2"/>
  <c r="T94" i="2"/>
  <c r="U94" i="2"/>
  <c r="Q100" i="2"/>
  <c r="S116" i="2"/>
  <c r="T116" i="2"/>
  <c r="U116" i="2"/>
  <c r="Q75" i="2"/>
  <c r="T118" i="2"/>
  <c r="T132" i="2"/>
  <c r="S132" i="2"/>
  <c r="U132" i="2"/>
  <c r="R45" i="2"/>
  <c r="Q45" i="2"/>
  <c r="R47" i="2"/>
  <c r="T55" i="2"/>
  <c r="U55" i="2"/>
  <c r="R62" i="2"/>
  <c r="U72" i="2"/>
  <c r="T72" i="2"/>
  <c r="U74" i="2"/>
  <c r="Q89" i="2"/>
  <c r="R89" i="2"/>
  <c r="T90" i="2"/>
  <c r="Q91" i="2"/>
  <c r="S97" i="2"/>
  <c r="T97" i="2"/>
  <c r="U97" i="2"/>
  <c r="R103" i="2"/>
  <c r="Q108" i="2"/>
  <c r="Q200" i="2" s="1"/>
  <c r="R108" i="2"/>
  <c r="T127" i="2"/>
  <c r="U127" i="2"/>
  <c r="R128" i="2"/>
  <c r="R10" i="2"/>
  <c r="T23" i="2"/>
  <c r="S30" i="2"/>
  <c r="Q13" i="2"/>
  <c r="R13" i="2" s="1"/>
  <c r="R14" i="2"/>
  <c r="R16" i="2"/>
  <c r="T30" i="2"/>
  <c r="Q41" i="2"/>
  <c r="Q43" i="2"/>
  <c r="V45" i="2"/>
  <c r="Y45" i="2"/>
  <c r="S46" i="2"/>
  <c r="U46" i="2"/>
  <c r="Q49" i="2"/>
  <c r="U50" i="2"/>
  <c r="T50" i="2"/>
  <c r="S50" i="2"/>
  <c r="Q60" i="2"/>
  <c r="U64" i="2"/>
  <c r="T64" i="2"/>
  <c r="S64" i="2"/>
  <c r="Q72" i="2"/>
  <c r="R72" i="2" s="1"/>
  <c r="Q77" i="2"/>
  <c r="Q81" i="2"/>
  <c r="R81" i="2"/>
  <c r="Q85" i="2"/>
  <c r="R95" i="2"/>
  <c r="Q106" i="2"/>
  <c r="R106" i="2" s="1"/>
  <c r="T106" i="2"/>
  <c r="R117" i="2"/>
  <c r="R121" i="2"/>
  <c r="U130" i="2"/>
  <c r="S130" i="2"/>
  <c r="V136" i="2"/>
  <c r="Y136" i="2" s="1"/>
  <c r="R151" i="2"/>
  <c r="Q152" i="2"/>
  <c r="T152" i="2"/>
  <c r="V152" i="2" s="1"/>
  <c r="Y152" i="2" s="1"/>
  <c r="T171" i="2"/>
  <c r="Q171" i="2"/>
  <c r="R171" i="2" s="1"/>
  <c r="R73" i="2"/>
  <c r="T78" i="2"/>
  <c r="T85" i="2"/>
  <c r="T92" i="2"/>
  <c r="Q104" i="2"/>
  <c r="R104" i="2" s="1"/>
  <c r="R105" i="2"/>
  <c r="U112" i="2"/>
  <c r="S112" i="2"/>
  <c r="Q115" i="2"/>
  <c r="S125" i="2"/>
  <c r="R131" i="2"/>
  <c r="Q150" i="2"/>
  <c r="R150" i="2" s="1"/>
  <c r="Q151" i="2"/>
  <c r="T155" i="2"/>
  <c r="U155" i="2"/>
  <c r="T159" i="2"/>
  <c r="Q160" i="2"/>
  <c r="R160" i="2"/>
  <c r="Q167" i="2"/>
  <c r="R167" i="2" s="1"/>
  <c r="T172" i="2"/>
  <c r="V172" i="2" s="1"/>
  <c r="Y172" i="2" s="1"/>
  <c r="R176" i="2"/>
  <c r="U32" i="2"/>
  <c r="Q50" i="2"/>
  <c r="R50" i="2" s="1"/>
  <c r="R51" i="2"/>
  <c r="Q56" i="2"/>
  <c r="Q64" i="2"/>
  <c r="R64" i="2" s="1"/>
  <c r="R65" i="2"/>
  <c r="U76" i="2"/>
  <c r="Q79" i="2"/>
  <c r="Q86" i="2"/>
  <c r="U90" i="2"/>
  <c r="S90" i="2"/>
  <c r="U92" i="2"/>
  <c r="Q93" i="2"/>
  <c r="T114" i="2"/>
  <c r="U120" i="2"/>
  <c r="S120" i="2"/>
  <c r="U123" i="2"/>
  <c r="S123" i="2"/>
  <c r="Q126" i="2"/>
  <c r="Q130" i="2"/>
  <c r="R130" i="2" s="1"/>
  <c r="Q133" i="2"/>
  <c r="R133" i="2"/>
  <c r="S134" i="2"/>
  <c r="U134" i="2"/>
  <c r="Q144" i="2"/>
  <c r="R144" i="2"/>
  <c r="R146" i="2"/>
  <c r="T157" i="2"/>
  <c r="T161" i="2"/>
  <c r="Q162" i="2"/>
  <c r="Q164" i="2"/>
  <c r="Q187" i="2" s="1"/>
  <c r="R164" i="2"/>
  <c r="S165" i="2"/>
  <c r="U165" i="2"/>
  <c r="Q168" i="2"/>
  <c r="U169" i="2"/>
  <c r="T169" i="2"/>
  <c r="S169" i="2"/>
  <c r="V140" i="2"/>
  <c r="Y140" i="2" s="1"/>
  <c r="U150" i="2"/>
  <c r="S150" i="2"/>
  <c r="Q156" i="2"/>
  <c r="T163" i="2"/>
  <c r="V163" i="2" s="1"/>
  <c r="Y163" i="2" s="1"/>
  <c r="Q169" i="2"/>
  <c r="R169" i="2" s="1"/>
  <c r="R170" i="2"/>
  <c r="U175" i="2"/>
  <c r="S175" i="2"/>
  <c r="V114" i="2" l="1"/>
  <c r="Y114" i="2" s="1"/>
  <c r="V4" i="2"/>
  <c r="Y4" i="2" s="1"/>
  <c r="V112" i="2"/>
  <c r="Y112" i="2" s="1"/>
  <c r="V70" i="2"/>
  <c r="Y70" i="2" s="1"/>
  <c r="V175" i="2"/>
  <c r="Y175" i="2" s="1"/>
  <c r="V159" i="2"/>
  <c r="Y159" i="2" s="1"/>
  <c r="V38" i="2"/>
  <c r="Y38" i="2" s="1"/>
  <c r="V102" i="2"/>
  <c r="Y102" i="2" s="1"/>
  <c r="V125" i="2"/>
  <c r="Y125" i="2" s="1"/>
  <c r="V78" i="2"/>
  <c r="Y78" i="2" s="1"/>
  <c r="V157" i="2"/>
  <c r="Y157" i="2" s="1"/>
  <c r="M198" i="2"/>
  <c r="V118" i="2"/>
  <c r="Y118" i="2" s="1"/>
  <c r="V46" i="2"/>
  <c r="Y46" i="2" s="1"/>
  <c r="L198" i="2"/>
  <c r="M196" i="2"/>
  <c r="J198" i="2"/>
  <c r="M202" i="2"/>
  <c r="J196" i="2"/>
  <c r="J202" i="2"/>
  <c r="N202" i="2"/>
  <c r="N196" i="2"/>
  <c r="N198" i="2"/>
  <c r="V26" i="2"/>
  <c r="Y26" i="2" s="1"/>
  <c r="Q194" i="2"/>
  <c r="R187" i="2"/>
  <c r="R194" i="2"/>
  <c r="L196" i="2"/>
  <c r="L202" i="2"/>
  <c r="R188" i="2"/>
  <c r="K196" i="2"/>
  <c r="K202" i="2"/>
  <c r="K198" i="2"/>
  <c r="Q193" i="2"/>
  <c r="R152" i="2"/>
  <c r="R192" i="2" s="1"/>
  <c r="Q192" i="2"/>
  <c r="R191" i="2"/>
  <c r="R85" i="2"/>
  <c r="R185" i="2" s="1"/>
  <c r="Q185" i="2"/>
  <c r="R60" i="2"/>
  <c r="R196" i="2" s="1"/>
  <c r="Q196" i="2"/>
  <c r="R42" i="2"/>
  <c r="Q186" i="2"/>
  <c r="R200" i="2"/>
  <c r="V21" i="2"/>
  <c r="Y21" i="2" s="1"/>
  <c r="V161" i="2"/>
  <c r="Y161" i="2" s="1"/>
  <c r="V127" i="2"/>
  <c r="Y127" i="2" s="1"/>
  <c r="S182" i="2"/>
  <c r="V182" i="2" s="1"/>
  <c r="V85" i="2"/>
  <c r="Y85" i="2" s="1"/>
  <c r="V68" i="2"/>
  <c r="Y68" i="2" s="1"/>
  <c r="V155" i="2"/>
  <c r="Y155" i="2" s="1"/>
  <c r="V92" i="2"/>
  <c r="Y92" i="2" s="1"/>
  <c r="V90" i="2"/>
  <c r="Y90" i="2" s="1"/>
  <c r="V30" i="2"/>
  <c r="Y30" i="2" s="1"/>
  <c r="V17" i="2"/>
  <c r="Y17" i="2" s="1"/>
  <c r="V165" i="2"/>
  <c r="Y165" i="2" s="1"/>
  <c r="V123" i="2"/>
  <c r="Y123" i="2" s="1"/>
  <c r="V80" i="2"/>
  <c r="Y80" i="2" s="1"/>
  <c r="V52" i="2"/>
  <c r="Y52" i="2" s="1"/>
  <c r="V9" i="2"/>
  <c r="Y9" i="2" s="1"/>
  <c r="V120" i="2"/>
  <c r="Y120" i="2" s="1"/>
  <c r="V64" i="2"/>
  <c r="Y64" i="2" s="1"/>
  <c r="V50" i="2"/>
  <c r="Y50" i="2" s="1"/>
  <c r="V72" i="2"/>
  <c r="Y72" i="2" s="1"/>
  <c r="V55" i="2"/>
  <c r="Y55" i="2" s="1"/>
  <c r="Q16" i="2"/>
  <c r="V132" i="2"/>
  <c r="Y132" i="2" s="1"/>
  <c r="R75" i="2"/>
  <c r="K193" i="2"/>
  <c r="V104" i="2"/>
  <c r="Y104" i="2" s="1"/>
  <c r="V32" i="2"/>
  <c r="Y32" i="2" s="1"/>
  <c r="T99" i="2"/>
  <c r="V99" i="2" s="1"/>
  <c r="Y99" i="2" s="1"/>
  <c r="M181" i="2"/>
  <c r="O196" i="2"/>
  <c r="V169" i="2"/>
  <c r="Y169" i="2" s="1"/>
  <c r="R168" i="2"/>
  <c r="R193" i="2" s="1"/>
  <c r="T167" i="2"/>
  <c r="V167" i="2" s="1"/>
  <c r="Y167" i="2" s="1"/>
  <c r="V134" i="2"/>
  <c r="Y134" i="2" s="1"/>
  <c r="V130" i="2"/>
  <c r="Y130" i="2" s="1"/>
  <c r="R77" i="2"/>
  <c r="T76" i="2"/>
  <c r="V76" i="2" s="1"/>
  <c r="Y76" i="2" s="1"/>
  <c r="V13" i="2"/>
  <c r="Y13" i="2" s="1"/>
  <c r="R100" i="2"/>
  <c r="V94" i="2"/>
  <c r="Y94" i="2" s="1"/>
  <c r="V15" i="2"/>
  <c r="Y15" i="2" s="1"/>
  <c r="R53" i="2"/>
  <c r="T88" i="2"/>
  <c r="V88" i="2" s="1"/>
  <c r="Y88" i="2" s="1"/>
  <c r="Q12" i="2"/>
  <c r="R43" i="2"/>
  <c r="T42" i="2"/>
  <c r="V42" i="2" s="1"/>
  <c r="Y42" i="2" s="1"/>
  <c r="L192" i="2"/>
  <c r="L193" i="2" s="1"/>
  <c r="J193" i="2"/>
  <c r="Q182" i="2"/>
  <c r="V66" i="2"/>
  <c r="Y66" i="2" s="1"/>
  <c r="O198" i="2"/>
  <c r="T107" i="2"/>
  <c r="V107" i="2" s="1"/>
  <c r="Y107" i="2" s="1"/>
  <c r="V150" i="2"/>
  <c r="Y150" i="2" s="1"/>
  <c r="R49" i="2"/>
  <c r="T48" i="2"/>
  <c r="V48" i="2" s="1"/>
  <c r="Y48" i="2" s="1"/>
  <c r="V97" i="2"/>
  <c r="Y97" i="2" s="1"/>
  <c r="V116" i="2"/>
  <c r="Y116" i="2" s="1"/>
  <c r="O193" i="2"/>
  <c r="O202" i="2"/>
  <c r="N192" i="2"/>
  <c r="N193" i="2" s="1"/>
  <c r="R4" i="2"/>
  <c r="Q53" i="2"/>
  <c r="R186" i="2" l="1"/>
  <c r="Q181" i="2"/>
  <c r="M193" i="2"/>
  <c r="P181" i="2"/>
  <c r="Q201" i="2" l="1"/>
  <c r="Q202" i="2" s="1"/>
  <c r="R201" i="2" l="1"/>
</calcChain>
</file>

<file path=xl/comments1.xml><?xml version="1.0" encoding="utf-8"?>
<comments xmlns="http://schemas.openxmlformats.org/spreadsheetml/2006/main">
  <authors>
    <author>Kónya-Pribék Erzsébet</author>
  </authors>
  <commentList>
    <comment ref="J7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Autópálymatrica Ricsinek
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Autópályamatrica Mikinek és Ricsinek
</t>
        </r>
      </text>
    </comment>
  </commentList>
</comments>
</file>

<file path=xl/sharedStrings.xml><?xml version="1.0" encoding="utf-8"?>
<sst xmlns="http://schemas.openxmlformats.org/spreadsheetml/2006/main" count="1207" uniqueCount="244">
  <si>
    <t>Telefonszámla</t>
  </si>
  <si>
    <t>Számlázandó/Külsős</t>
  </si>
  <si>
    <t>Túllépés</t>
  </si>
  <si>
    <t>Pü.-i rendezés</t>
  </si>
  <si>
    <t>Kinek</t>
  </si>
  <si>
    <t>Bruttó</t>
  </si>
  <si>
    <t>Nettó</t>
  </si>
  <si>
    <t>Összesen</t>
  </si>
  <si>
    <t>Dátum</t>
  </si>
  <si>
    <t>Összeg</t>
  </si>
  <si>
    <t>Eltérés</t>
  </si>
  <si>
    <t>20-217-4331</t>
  </si>
  <si>
    <t>Kónya-Pribék Erzsébet</t>
  </si>
  <si>
    <t>20-215-6347</t>
  </si>
  <si>
    <t>20-219-2962</t>
  </si>
  <si>
    <t>Garai János</t>
  </si>
  <si>
    <t>20-219-6271</t>
  </si>
  <si>
    <t>20-229-7093</t>
  </si>
  <si>
    <t>Törőcsik-Vasas Virág</t>
  </si>
  <si>
    <t>20-232-0167</t>
  </si>
  <si>
    <t>20-232-4578</t>
  </si>
  <si>
    <t>20-236-9624</t>
  </si>
  <si>
    <t>20-245-3563</t>
  </si>
  <si>
    <t>20-245-7490</t>
  </si>
  <si>
    <t>Kádár Viktor</t>
  </si>
  <si>
    <t>20-252-5908</t>
  </si>
  <si>
    <t>20-252-6489</t>
  </si>
  <si>
    <t>Lukoviczki Eszter</t>
  </si>
  <si>
    <t>20-256-1097</t>
  </si>
  <si>
    <t>20-256-1452</t>
  </si>
  <si>
    <t>20-258-5428</t>
  </si>
  <si>
    <t>Bartus Tamás</t>
  </si>
  <si>
    <t>Bors Attila</t>
  </si>
  <si>
    <t>20-278-2836</t>
  </si>
  <si>
    <t>Mobil internet</t>
  </si>
  <si>
    <t>20-295-5561</t>
  </si>
  <si>
    <t>Kovács Dávid</t>
  </si>
  <si>
    <t>20-314-9541</t>
  </si>
  <si>
    <t>20-319-1132</t>
  </si>
  <si>
    <t>20-319-1796</t>
  </si>
  <si>
    <t>20-319-2041</t>
  </si>
  <si>
    <t>20-321-4703</t>
  </si>
  <si>
    <t>20-329-1280</t>
  </si>
  <si>
    <t>Szőnyi András</t>
  </si>
  <si>
    <t>20-338-1837</t>
  </si>
  <si>
    <t>Ruttmayer Antal</t>
  </si>
  <si>
    <t>Pixel Perfect</t>
  </si>
  <si>
    <t>20-347-6798</t>
  </si>
  <si>
    <t>Kovács Péter</t>
  </si>
  <si>
    <t>20-349-2512</t>
  </si>
  <si>
    <t>Tóth Gabriella</t>
  </si>
  <si>
    <t>20-350-3184</t>
  </si>
  <si>
    <t>Gaál Zselyke</t>
  </si>
  <si>
    <t>20-360-9404</t>
  </si>
  <si>
    <t>Pőcze Péter</t>
  </si>
  <si>
    <t>20-360-9581</t>
  </si>
  <si>
    <t>20-364-0589</t>
  </si>
  <si>
    <t>Pál Tamás</t>
  </si>
  <si>
    <t>20-394-7538</t>
  </si>
  <si>
    <t>20-401-1397</t>
  </si>
  <si>
    <t>Gyurovics Péter</t>
  </si>
  <si>
    <t>20-402-0202</t>
  </si>
  <si>
    <t xml:space="preserve">Barta Péter </t>
  </si>
  <si>
    <t>20-413-9312</t>
  </si>
  <si>
    <t>Papp Szabolcs</t>
  </si>
  <si>
    <t>20-425-2524</t>
  </si>
  <si>
    <t>Uzsoki Zita</t>
  </si>
  <si>
    <t>20-425-2567</t>
  </si>
  <si>
    <t>Harczi Cintia</t>
  </si>
  <si>
    <t>20-425-2577</t>
  </si>
  <si>
    <t>20-434-7503</t>
  </si>
  <si>
    <t>László Lóránt</t>
  </si>
  <si>
    <t>20-438-4004</t>
  </si>
  <si>
    <t>20-448-9990</t>
  </si>
  <si>
    <t>Szalai Szabolcs</t>
  </si>
  <si>
    <t>20-480-8054</t>
  </si>
  <si>
    <t>20-483-0032</t>
  </si>
  <si>
    <t>Körmendi Zsófia</t>
  </si>
  <si>
    <t>20-486-1249</t>
  </si>
  <si>
    <t>Gyutai Gábor</t>
  </si>
  <si>
    <t>WWAYM</t>
  </si>
  <si>
    <t>20-521-0646</t>
  </si>
  <si>
    <t>Molnár Attila</t>
  </si>
  <si>
    <t>20-522-5489</t>
  </si>
  <si>
    <t>20-522-5691</t>
  </si>
  <si>
    <t>20-530-7049</t>
  </si>
  <si>
    <t>20-530-7428</t>
  </si>
  <si>
    <t>Koletár Dávid</t>
  </si>
  <si>
    <t>20-549-2146</t>
  </si>
  <si>
    <t>Szántó Pál</t>
  </si>
  <si>
    <t>20-570-4172</t>
  </si>
  <si>
    <t>Magyar Tibor</t>
  </si>
  <si>
    <t>20-572-6539</t>
  </si>
  <si>
    <t>Dávid Péter</t>
  </si>
  <si>
    <t>Passed</t>
  </si>
  <si>
    <t>20-573-1457</t>
  </si>
  <si>
    <t>Modla Ferenc</t>
  </si>
  <si>
    <t>20-573-2148</t>
  </si>
  <si>
    <t xml:space="preserve">Borbély János </t>
  </si>
  <si>
    <t>20-596-6474</t>
  </si>
  <si>
    <t>Bojtor Imre</t>
  </si>
  <si>
    <t>20-920-4889</t>
  </si>
  <si>
    <t>Simon János</t>
  </si>
  <si>
    <t>Simon és Társa</t>
  </si>
  <si>
    <t>20-939-5152</t>
  </si>
  <si>
    <t>Básthy Zalán</t>
  </si>
  <si>
    <t>20-953-7144</t>
  </si>
  <si>
    <t>Beke Zoltán</t>
  </si>
  <si>
    <t>20-954-8725</t>
  </si>
  <si>
    <t>20-964-5666</t>
  </si>
  <si>
    <t>Kovács Dániel</t>
  </si>
  <si>
    <t>30-224-7205</t>
  </si>
  <si>
    <t>Neem Line</t>
  </si>
  <si>
    <t>30-337-9170</t>
  </si>
  <si>
    <t>30-355-5713</t>
  </si>
  <si>
    <t>Szalai Gergely</t>
  </si>
  <si>
    <t>30-423-7607</t>
  </si>
  <si>
    <t>Jakab Gábor</t>
  </si>
  <si>
    <t>Processorg BI</t>
  </si>
  <si>
    <t>30-511-6218</t>
  </si>
  <si>
    <t>Nagy Tibor</t>
  </si>
  <si>
    <t>30-637-6065</t>
  </si>
  <si>
    <t>Bereczki Gergely</t>
  </si>
  <si>
    <t>Hayex</t>
  </si>
  <si>
    <t>30-747-2323</t>
  </si>
  <si>
    <t>30-747-2325</t>
  </si>
  <si>
    <t>30-934-3268</t>
  </si>
  <si>
    <t>Iván László</t>
  </si>
  <si>
    <t>30-950-2277</t>
  </si>
  <si>
    <t>Horváth István</t>
  </si>
  <si>
    <t>Számlázandó</t>
  </si>
  <si>
    <t>Tételek</t>
  </si>
  <si>
    <t>Különbség</t>
  </si>
  <si>
    <t>Ellenörző szám</t>
  </si>
  <si>
    <t>Internet számla</t>
  </si>
  <si>
    <t>Internet elszámolás</t>
  </si>
  <si>
    <t>Adómentes számla</t>
  </si>
  <si>
    <t>Adómentes elszámolás</t>
  </si>
  <si>
    <t>Kottyán Csaba</t>
  </si>
  <si>
    <t>Mezőfalvi Éva</t>
  </si>
  <si>
    <t>Klopfer Péter</t>
  </si>
  <si>
    <t>Internet</t>
  </si>
  <si>
    <t>Telefon</t>
  </si>
  <si>
    <t>30-941-1460</t>
  </si>
  <si>
    <t>Telefonszám</t>
  </si>
  <si>
    <t>Turáni Optika</t>
  </si>
  <si>
    <t>Czibulya Gergely</t>
  </si>
  <si>
    <t>Gábor Richárd</t>
  </si>
  <si>
    <t>Magos Tamara</t>
  </si>
  <si>
    <t>Aleron Bt.</t>
  </si>
  <si>
    <t>Útdíj</t>
  </si>
  <si>
    <t xml:space="preserve">Garai János </t>
  </si>
  <si>
    <t xml:space="preserve">Kónya-Pribék Erzsébet </t>
  </si>
  <si>
    <t>Belső</t>
  </si>
  <si>
    <t>Parkolás</t>
  </si>
  <si>
    <t>Kónya Balázs</t>
  </si>
  <si>
    <t>Külső</t>
  </si>
  <si>
    <t>Nem</t>
  </si>
  <si>
    <t>Igen</t>
  </si>
  <si>
    <t xml:space="preserve">Kovács Dávid </t>
  </si>
  <si>
    <t xml:space="preserve">Gaál Zselyke </t>
  </si>
  <si>
    <t>Barta Péter</t>
  </si>
  <si>
    <t xml:space="preserve">Papp Szabolcs </t>
  </si>
  <si>
    <t xml:space="preserve">Uzsoki Zita </t>
  </si>
  <si>
    <t xml:space="preserve">Körmendi Zsófia </t>
  </si>
  <si>
    <t xml:space="preserve">Gyutai Gábor </t>
  </si>
  <si>
    <t xml:space="preserve">Molnár Attila </t>
  </si>
  <si>
    <t xml:space="preserve">Koletár Dávid </t>
  </si>
  <si>
    <t xml:space="preserve">Magyar Tibor </t>
  </si>
  <si>
    <t xml:space="preserve">Dávid Péter </t>
  </si>
  <si>
    <t xml:space="preserve">Bojtor Imre </t>
  </si>
  <si>
    <t xml:space="preserve">Simon János </t>
  </si>
  <si>
    <t xml:space="preserve">Beke Zoltán </t>
  </si>
  <si>
    <t xml:space="preserve">Erőss Zsuzsanna </t>
  </si>
  <si>
    <t xml:space="preserve">Jakab Gábor </t>
  </si>
  <si>
    <t xml:space="preserve">Gábor Richárd </t>
  </si>
  <si>
    <t>Bulejsza Mária</t>
  </si>
  <si>
    <t xml:space="preserve">Iván László </t>
  </si>
  <si>
    <t xml:space="preserve">Horváth István </t>
  </si>
  <si>
    <t>Belső számlázandó</t>
  </si>
  <si>
    <t>Telefon elszámolás</t>
  </si>
  <si>
    <t>Telefon számla</t>
  </si>
  <si>
    <t>S</t>
  </si>
  <si>
    <t>T</t>
  </si>
  <si>
    <t>Mettől</t>
  </si>
  <si>
    <t>B/K</t>
  </si>
  <si>
    <t>N/I</t>
  </si>
  <si>
    <t>T/I/P/Ú</t>
  </si>
  <si>
    <t>Név</t>
  </si>
  <si>
    <t>Keret</t>
  </si>
  <si>
    <t>Bonta Mihály</t>
  </si>
  <si>
    <t>Nagy Erika</t>
  </si>
  <si>
    <t>Belső elszámolandó</t>
  </si>
  <si>
    <t>HardIT</t>
  </si>
  <si>
    <t>Szarka Norbert</t>
  </si>
  <si>
    <t>Kiss Szilárd János</t>
  </si>
  <si>
    <t>Jakus Renáta</t>
  </si>
  <si>
    <t>Borgyos Vivien</t>
  </si>
  <si>
    <t>Hegyi-Sági Adrienn</t>
  </si>
  <si>
    <t>Gyurcsik Réka</t>
  </si>
  <si>
    <t>igen</t>
  </si>
  <si>
    <t>Szabó Péter</t>
  </si>
  <si>
    <t>Őry Beáta</t>
  </si>
  <si>
    <t>Telek Dávid</t>
  </si>
  <si>
    <t>Vizi Anna Lilla</t>
  </si>
  <si>
    <t>Szalai Zsófia</t>
  </si>
  <si>
    <t>Egyéb</t>
  </si>
  <si>
    <t>Egyéb számla</t>
  </si>
  <si>
    <t>Egyéb egyenleg</t>
  </si>
  <si>
    <t>Horváth Judit</t>
  </si>
  <si>
    <t>Csavojetz Krisztina</t>
  </si>
  <si>
    <t>Szabó Zsófia</t>
  </si>
  <si>
    <t>Reach Kft.</t>
  </si>
  <si>
    <t>2 0 1 9/ II.n.év</t>
  </si>
  <si>
    <t>N.év/IV. hó</t>
  </si>
  <si>
    <t>N.év/IV.hó</t>
  </si>
  <si>
    <t>N.év/V.hó</t>
  </si>
  <si>
    <t>N.év/VI.hó</t>
  </si>
  <si>
    <t>20-255-6241</t>
  </si>
  <si>
    <t>20-258-5147</t>
  </si>
  <si>
    <t>Mobilvásárlás egyenleg</t>
  </si>
  <si>
    <t>Mobilvásárlás számla</t>
  </si>
  <si>
    <t>20-226-3716</t>
  </si>
  <si>
    <t>20-311-8189</t>
  </si>
  <si>
    <t>20-316-4855</t>
  </si>
  <si>
    <t>20-367-5351</t>
  </si>
  <si>
    <t>20-285-4918</t>
  </si>
  <si>
    <t>20-367-6839</t>
  </si>
  <si>
    <t>20-287-3795</t>
  </si>
  <si>
    <t>03.28-04.27</t>
  </si>
  <si>
    <t>04.28-04.30</t>
  </si>
  <si>
    <t>05.01-05.30</t>
  </si>
  <si>
    <t>06.01-06.30</t>
  </si>
  <si>
    <t>Szabad/Marosvölgyi Gergely</t>
  </si>
  <si>
    <t>Szabad/Scheffer Zoltán</t>
  </si>
  <si>
    <t>Trömböczky Rita</t>
  </si>
  <si>
    <t>20-487-0584</t>
  </si>
  <si>
    <t>Szabó Zsófia/Balogh Tibor</t>
  </si>
  <si>
    <t>Kiefer Róbert/szabad</t>
  </si>
  <si>
    <t>Adorján Krisztina</t>
  </si>
  <si>
    <t>IV.hó</t>
  </si>
  <si>
    <t>V.hó</t>
  </si>
  <si>
    <t>VI.hó</t>
  </si>
  <si>
    <t>II. n. 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</si>
</sst>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Ft&quot;* #,##0.00_);_(&quot;Ft&quot;* \(#,##0.00\);_(&quot;Ft&quot;* &quot;-&quot;??_);_(@_)"/>
    <numFmt numFmtId="165" formatCode="yyyy/mm/dd;@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 CE"/>
      <charset val="238"/>
    </font>
    <font>
      <sz val="11"/>
      <color theme="1"/>
      <name val="Calibri"/>
      <family val="2"/>
      <charset val="238"/>
    </font>
    <font>
      <b/>
      <sz val="9"/>
      <color indexed="81"/>
      <name val="Tahoma"/>
      <family val="2"/>
      <charset val="238"/>
    </font>
    <font>
      <b/>
      <sz val="12"/>
      <name val="Calibri"/>
      <family val="2"/>
      <charset val="238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00">
    <xf numFmtId="0" fontId="0" fillId="0" borderId="0" xfId="0"/>
    <xf numFmtId="0" fontId="3" fillId="2" borderId="0" xfId="0" applyFont="1" applyFill="1" applyBorder="1" applyAlignment="1">
      <alignment horizontal="center" vertical="top" wrapText="1"/>
    </xf>
    <xf numFmtId="0" fontId="3" fillId="2" borderId="41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36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8" xfId="0" applyFont="1" applyFill="1" applyBorder="1" applyAlignment="1">
      <alignment horizontal="center"/>
    </xf>
    <xf numFmtId="4" fontId="3" fillId="3" borderId="17" xfId="0" applyNumberFormat="1" applyFont="1" applyFill="1" applyBorder="1"/>
    <xf numFmtId="4" fontId="3" fillId="3" borderId="19" xfId="0" applyNumberFormat="1" applyFont="1" applyFill="1" applyBorder="1"/>
    <xf numFmtId="4" fontId="3" fillId="3" borderId="25" xfId="0" applyNumberFormat="1" applyFont="1" applyFill="1" applyBorder="1"/>
    <xf numFmtId="4" fontId="3" fillId="3" borderId="43" xfId="0" applyNumberFormat="1" applyFont="1" applyFill="1" applyBorder="1"/>
    <xf numFmtId="4" fontId="3" fillId="3" borderId="28" xfId="0" applyNumberFormat="1" applyFont="1" applyFill="1" applyBorder="1"/>
    <xf numFmtId="4" fontId="3" fillId="3" borderId="24" xfId="0" applyNumberFormat="1" applyFont="1" applyFill="1" applyBorder="1"/>
    <xf numFmtId="4" fontId="3" fillId="3" borderId="18" xfId="0" applyNumberFormat="1" applyFont="1" applyFill="1" applyBorder="1"/>
    <xf numFmtId="4" fontId="3" fillId="3" borderId="29" xfId="0" applyNumberFormat="1" applyFont="1" applyFill="1" applyBorder="1"/>
    <xf numFmtId="49" fontId="3" fillId="3" borderId="15" xfId="2" applyNumberFormat="1" applyFont="1" applyFill="1" applyBorder="1" applyAlignment="1" applyProtection="1">
      <alignment horizontal="center" vertical="center" wrapText="1"/>
    </xf>
    <xf numFmtId="4" fontId="3" fillId="3" borderId="37" xfId="0" applyNumberFormat="1" applyFont="1" applyFill="1" applyBorder="1"/>
    <xf numFmtId="49" fontId="3" fillId="3" borderId="33" xfId="2" applyNumberFormat="1" applyFont="1" applyFill="1" applyBorder="1" applyAlignment="1" applyProtection="1">
      <alignment horizontal="center" vertical="center" wrapText="1"/>
    </xf>
    <xf numFmtId="49" fontId="3" fillId="3" borderId="16" xfId="2" applyNumberFormat="1" applyFont="1" applyFill="1" applyBorder="1" applyAlignment="1" applyProtection="1">
      <alignment horizontal="center" vertical="center" wrapText="1"/>
    </xf>
    <xf numFmtId="49" fontId="3" fillId="3" borderId="22" xfId="2" applyNumberFormat="1" applyFont="1" applyFill="1" applyBorder="1" applyAlignment="1" applyProtection="1">
      <alignment horizontal="center" vertical="center" wrapText="1"/>
    </xf>
    <xf numFmtId="4" fontId="3" fillId="3" borderId="42" xfId="0" applyNumberFormat="1" applyFont="1" applyFill="1" applyBorder="1"/>
    <xf numFmtId="4" fontId="3" fillId="3" borderId="44" xfId="0" applyNumberFormat="1" applyFont="1" applyFill="1" applyBorder="1"/>
    <xf numFmtId="4" fontId="3" fillId="3" borderId="38" xfId="0" applyNumberFormat="1" applyFont="1" applyFill="1" applyBorder="1"/>
    <xf numFmtId="4" fontId="3" fillId="2" borderId="18" xfId="0" applyNumberFormat="1" applyFont="1" applyFill="1" applyBorder="1"/>
    <xf numFmtId="4" fontId="3" fillId="2" borderId="25" xfId="0" applyNumberFormat="1" applyFont="1" applyFill="1" applyBorder="1"/>
    <xf numFmtId="4" fontId="3" fillId="3" borderId="57" xfId="0" applyNumberFormat="1" applyFont="1" applyFill="1" applyBorder="1"/>
    <xf numFmtId="4" fontId="3" fillId="3" borderId="58" xfId="0" applyNumberFormat="1" applyFont="1" applyFill="1" applyBorder="1"/>
    <xf numFmtId="49" fontId="3" fillId="3" borderId="36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/>
    <xf numFmtId="49" fontId="3" fillId="0" borderId="15" xfId="2" applyNumberFormat="1" applyFont="1" applyFill="1" applyBorder="1" applyAlignment="1" applyProtection="1">
      <alignment horizontal="center" vertical="center" wrapText="1"/>
    </xf>
    <xf numFmtId="49" fontId="3" fillId="0" borderId="36" xfId="2" applyNumberFormat="1" applyFont="1" applyFill="1" applyBorder="1" applyAlignment="1" applyProtection="1">
      <alignment horizontal="center" vertical="center" wrapText="1"/>
    </xf>
    <xf numFmtId="4" fontId="3" fillId="3" borderId="61" xfId="0" applyNumberFormat="1" applyFont="1" applyFill="1" applyBorder="1"/>
    <xf numFmtId="49" fontId="3" fillId="0" borderId="16" xfId="2" applyNumberFormat="1" applyFont="1" applyFill="1" applyBorder="1" applyAlignment="1" applyProtection="1">
      <alignment horizontal="center" vertical="center" wrapText="1"/>
    </xf>
    <xf numFmtId="4" fontId="3" fillId="5" borderId="57" xfId="0" applyNumberFormat="1" applyFont="1" applyFill="1" applyBorder="1"/>
    <xf numFmtId="49" fontId="3" fillId="0" borderId="22" xfId="2" applyNumberFormat="1" applyFont="1" applyFill="1" applyBorder="1" applyAlignment="1" applyProtection="1">
      <alignment horizontal="center" vertical="center" wrapText="1"/>
    </xf>
    <xf numFmtId="4" fontId="3" fillId="5" borderId="58" xfId="0" applyNumberFormat="1" applyFont="1" applyFill="1" applyBorder="1"/>
    <xf numFmtId="49" fontId="3" fillId="2" borderId="15" xfId="2" applyNumberFormat="1" applyFont="1" applyFill="1" applyBorder="1" applyAlignment="1" applyProtection="1">
      <alignment horizontal="center" vertical="center" wrapText="1"/>
    </xf>
    <xf numFmtId="49" fontId="3" fillId="2" borderId="33" xfId="2" applyNumberFormat="1" applyFont="1" applyFill="1" applyBorder="1" applyAlignment="1" applyProtection="1">
      <alignment horizontal="center" vertical="center" wrapText="1"/>
    </xf>
    <xf numFmtId="4" fontId="3" fillId="3" borderId="63" xfId="0" applyNumberFormat="1" applyFont="1" applyFill="1" applyBorder="1"/>
    <xf numFmtId="4" fontId="3" fillId="3" borderId="64" xfId="0" applyNumberFormat="1" applyFont="1" applyFill="1" applyBorder="1"/>
    <xf numFmtId="4" fontId="3" fillId="3" borderId="65" xfId="0" applyNumberFormat="1" applyFont="1" applyFill="1" applyBorder="1"/>
    <xf numFmtId="4" fontId="3" fillId="0" borderId="18" xfId="0" applyNumberFormat="1" applyFont="1" applyFill="1" applyBorder="1"/>
    <xf numFmtId="4" fontId="3" fillId="0" borderId="25" xfId="0" applyNumberFormat="1" applyFont="1" applyFill="1" applyBorder="1"/>
    <xf numFmtId="4" fontId="3" fillId="0" borderId="24" xfId="0" applyNumberFormat="1" applyFont="1" applyFill="1" applyBorder="1"/>
    <xf numFmtId="4" fontId="3" fillId="0" borderId="26" xfId="0" applyNumberFormat="1" applyFont="1" applyFill="1" applyBorder="1"/>
    <xf numFmtId="0" fontId="3" fillId="3" borderId="19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4" fontId="3" fillId="0" borderId="19" xfId="0" applyNumberFormat="1" applyFont="1" applyFill="1" applyBorder="1"/>
    <xf numFmtId="4" fontId="3" fillId="2" borderId="24" xfId="0" applyNumberFormat="1" applyFont="1" applyFill="1" applyBorder="1"/>
    <xf numFmtId="49" fontId="3" fillId="3" borderId="21" xfId="2" applyNumberFormat="1" applyFont="1" applyFill="1" applyBorder="1" applyAlignment="1" applyProtection="1">
      <alignment horizontal="center" vertical="center" wrapText="1"/>
    </xf>
    <xf numFmtId="4" fontId="3" fillId="3" borderId="48" xfId="0" applyNumberFormat="1" applyFont="1" applyFill="1" applyBorder="1"/>
    <xf numFmtId="4" fontId="3" fillId="0" borderId="37" xfId="0" applyNumberFormat="1" applyFont="1" applyFill="1" applyBorder="1"/>
    <xf numFmtId="49" fontId="3" fillId="0" borderId="41" xfId="2" applyNumberFormat="1" applyFont="1" applyFill="1" applyBorder="1" applyAlignment="1" applyProtection="1">
      <alignment horizontal="center" vertical="center" wrapText="1"/>
    </xf>
    <xf numFmtId="4" fontId="3" fillId="0" borderId="71" xfId="0" applyNumberFormat="1" applyFont="1" applyFill="1" applyBorder="1"/>
    <xf numFmtId="4" fontId="3" fillId="0" borderId="43" xfId="0" applyNumberFormat="1" applyFont="1" applyFill="1" applyBorder="1"/>
    <xf numFmtId="4" fontId="3" fillId="0" borderId="42" xfId="0" applyNumberFormat="1" applyFont="1" applyFill="1" applyBorder="1"/>
    <xf numFmtId="4" fontId="3" fillId="3" borderId="73" xfId="0" applyNumberFormat="1" applyFont="1" applyFill="1" applyBorder="1"/>
    <xf numFmtId="4" fontId="3" fillId="4" borderId="18" xfId="0" applyNumberFormat="1" applyFont="1" applyFill="1" applyBorder="1"/>
    <xf numFmtId="49" fontId="3" fillId="0" borderId="0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0" borderId="76" xfId="0" applyFont="1" applyFill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center"/>
    </xf>
    <xf numFmtId="0" fontId="3" fillId="0" borderId="70" xfId="0" applyFont="1" applyFill="1" applyBorder="1" applyAlignment="1">
      <alignment horizontal="right" vertical="center"/>
    </xf>
    <xf numFmtId="0" fontId="3" fillId="0" borderId="0" xfId="0" applyFont="1" applyFill="1" applyBorder="1"/>
    <xf numFmtId="4" fontId="3" fillId="0" borderId="0" xfId="0" applyNumberFormat="1" applyFont="1" applyFill="1"/>
    <xf numFmtId="3" fontId="3" fillId="0" borderId="0" xfId="0" applyNumberFormat="1" applyFont="1" applyFill="1"/>
    <xf numFmtId="0" fontId="3" fillId="0" borderId="77" xfId="0" applyFont="1" applyFill="1" applyBorder="1" applyAlignment="1">
      <alignment horizontal="right" vertical="center"/>
    </xf>
    <xf numFmtId="164" fontId="3" fillId="0" borderId="0" xfId="1" applyFont="1" applyFill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79" xfId="0" applyFont="1" applyFill="1" applyBorder="1"/>
    <xf numFmtId="0" fontId="3" fillId="0" borderId="0" xfId="0" applyFont="1" applyAlignment="1">
      <alignment horizontal="right"/>
    </xf>
    <xf numFmtId="4" fontId="7" fillId="0" borderId="0" xfId="0" applyNumberFormat="1" applyFont="1"/>
    <xf numFmtId="4" fontId="3" fillId="0" borderId="0" xfId="0" applyNumberFormat="1" applyFont="1" applyFill="1" applyBorder="1" applyAlignment="1">
      <alignment horizontal="right"/>
    </xf>
    <xf numFmtId="49" fontId="8" fillId="3" borderId="16" xfId="2" applyNumberFormat="1" applyFont="1" applyFill="1" applyBorder="1" applyAlignment="1" applyProtection="1">
      <alignment horizontal="center" vertical="center" wrapText="1"/>
    </xf>
    <xf numFmtId="14" fontId="8" fillId="3" borderId="16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left" vertical="center" wrapText="1"/>
    </xf>
    <xf numFmtId="4" fontId="8" fillId="3" borderId="18" xfId="0" applyNumberFormat="1" applyFont="1" applyFill="1" applyBorder="1"/>
    <xf numFmtId="4" fontId="8" fillId="3" borderId="17" xfId="0" applyNumberFormat="1" applyFont="1" applyFill="1" applyBorder="1"/>
    <xf numFmtId="4" fontId="8" fillId="3" borderId="18" xfId="0" applyNumberFormat="1" applyFont="1" applyFill="1" applyBorder="1" applyAlignment="1">
      <alignment horizontal="center"/>
    </xf>
    <xf numFmtId="4" fontId="8" fillId="3" borderId="3" xfId="0" applyNumberFormat="1" applyFont="1" applyFill="1" applyBorder="1"/>
    <xf numFmtId="14" fontId="8" fillId="3" borderId="22" xfId="0" applyNumberFormat="1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4" fontId="8" fillId="3" borderId="43" xfId="0" applyNumberFormat="1" applyFont="1" applyFill="1" applyBorder="1" applyAlignment="1">
      <alignment horizontal="center"/>
    </xf>
    <xf numFmtId="4" fontId="8" fillId="3" borderId="45" xfId="0" applyNumberFormat="1" applyFont="1" applyFill="1" applyBorder="1"/>
    <xf numFmtId="14" fontId="8" fillId="3" borderId="36" xfId="0" applyNumberFormat="1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left" vertical="center" wrapText="1"/>
    </xf>
    <xf numFmtId="4" fontId="8" fillId="3" borderId="17" xfId="0" applyNumberFormat="1" applyFont="1" applyFill="1" applyBorder="1" applyAlignment="1">
      <alignment horizontal="center"/>
    </xf>
    <xf numFmtId="49" fontId="8" fillId="3" borderId="15" xfId="2" applyNumberFormat="1" applyFont="1" applyFill="1" applyBorder="1" applyAlignment="1" applyProtection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 wrapText="1"/>
    </xf>
    <xf numFmtId="4" fontId="8" fillId="3" borderId="31" xfId="0" applyNumberFormat="1" applyFont="1" applyFill="1" applyBorder="1"/>
    <xf numFmtId="4" fontId="8" fillId="3" borderId="34" xfId="0" applyNumberFormat="1" applyFont="1" applyFill="1" applyBorder="1"/>
    <xf numFmtId="14" fontId="8" fillId="3" borderId="15" xfId="0" applyNumberFormat="1" applyFont="1" applyFill="1" applyBorder="1" applyAlignment="1">
      <alignment horizontal="center" vertical="center" wrapText="1"/>
    </xf>
    <xf numFmtId="4" fontId="8" fillId="3" borderId="27" xfId="0" applyNumberFormat="1" applyFont="1" applyFill="1" applyBorder="1"/>
    <xf numFmtId="4" fontId="8" fillId="2" borderId="18" xfId="0" applyNumberFormat="1" applyFont="1" applyFill="1" applyBorder="1"/>
    <xf numFmtId="0" fontId="8" fillId="3" borderId="18" xfId="0" applyFont="1" applyFill="1" applyBorder="1" applyAlignment="1">
      <alignment horizontal="center"/>
    </xf>
    <xf numFmtId="49" fontId="8" fillId="3" borderId="30" xfId="2" applyNumberFormat="1" applyFont="1" applyFill="1" applyBorder="1" applyAlignment="1" applyProtection="1">
      <alignment horizontal="center" vertical="center" wrapText="1"/>
    </xf>
    <xf numFmtId="0" fontId="6" fillId="3" borderId="33" xfId="0" applyFont="1" applyFill="1" applyBorder="1" applyAlignment="1">
      <alignment horizontal="left" vertical="top" wrapText="1"/>
    </xf>
    <xf numFmtId="4" fontId="8" fillId="2" borderId="24" xfId="0" applyNumberFormat="1" applyFont="1" applyFill="1" applyBorder="1"/>
    <xf numFmtId="0" fontId="8" fillId="3" borderId="2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/>
    </xf>
    <xf numFmtId="14" fontId="8" fillId="3" borderId="41" xfId="0" applyNumberFormat="1" applyFont="1" applyFill="1" applyBorder="1" applyAlignment="1">
      <alignment horizontal="center" vertical="center" wrapText="1"/>
    </xf>
    <xf numFmtId="4" fontId="8" fillId="3" borderId="39" xfId="0" applyNumberFormat="1" applyFont="1" applyFill="1" applyBorder="1"/>
    <xf numFmtId="0" fontId="6" fillId="3" borderId="21" xfId="0" applyFont="1" applyFill="1" applyBorder="1" applyAlignment="1">
      <alignment vertical="center" wrapText="1"/>
    </xf>
    <xf numFmtId="4" fontId="8" fillId="2" borderId="27" xfId="0" applyNumberFormat="1" applyFont="1" applyFill="1" applyBorder="1"/>
    <xf numFmtId="0" fontId="6" fillId="3" borderId="22" xfId="0" applyFont="1" applyFill="1" applyBorder="1" applyAlignment="1">
      <alignment horizontal="left" vertical="center" wrapText="1"/>
    </xf>
    <xf numFmtId="4" fontId="8" fillId="3" borderId="43" xfId="0" applyNumberFormat="1" applyFont="1" applyFill="1" applyBorder="1"/>
    <xf numFmtId="0" fontId="8" fillId="3" borderId="43" xfId="0" applyFont="1" applyFill="1" applyBorder="1" applyAlignment="1">
      <alignment horizontal="center"/>
    </xf>
    <xf numFmtId="14" fontId="8" fillId="3" borderId="30" xfId="0" applyNumberFormat="1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8" fillId="3" borderId="29" xfId="0" applyFont="1" applyFill="1" applyBorder="1" applyAlignment="1">
      <alignment horizontal="center"/>
    </xf>
    <xf numFmtId="14" fontId="8" fillId="2" borderId="16" xfId="0" applyNumberFormat="1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vertical="top" wrapText="1"/>
    </xf>
    <xf numFmtId="4" fontId="8" fillId="2" borderId="17" xfId="0" applyNumberFormat="1" applyFont="1" applyFill="1" applyBorder="1"/>
    <xf numFmtId="4" fontId="8" fillId="2" borderId="19" xfId="0" applyNumberFormat="1" applyFont="1" applyFill="1" applyBorder="1"/>
    <xf numFmtId="14" fontId="8" fillId="2" borderId="36" xfId="0" applyNumberFormat="1" applyFont="1" applyFill="1" applyBorder="1" applyAlignment="1">
      <alignment horizontal="center" vertical="center" wrapText="1"/>
    </xf>
    <xf numFmtId="0" fontId="6" fillId="2" borderId="51" xfId="0" applyFont="1" applyFill="1" applyBorder="1" applyAlignment="1">
      <alignment vertical="top" wrapText="1"/>
    </xf>
    <xf numFmtId="4" fontId="8" fillId="2" borderId="42" xfId="0" applyNumberFormat="1" applyFont="1" applyFill="1" applyBorder="1"/>
    <xf numFmtId="4" fontId="8" fillId="3" borderId="53" xfId="0" applyNumberFormat="1" applyFont="1" applyFill="1" applyBorder="1"/>
    <xf numFmtId="4" fontId="8" fillId="2" borderId="54" xfId="0" applyNumberFormat="1" applyFont="1" applyFill="1" applyBorder="1"/>
    <xf numFmtId="4" fontId="8" fillId="4" borderId="18" xfId="0" applyNumberFormat="1" applyFont="1" applyFill="1" applyBorder="1"/>
    <xf numFmtId="49" fontId="8" fillId="2" borderId="30" xfId="2" applyNumberFormat="1" applyFont="1" applyFill="1" applyBorder="1" applyAlignment="1" applyProtection="1">
      <alignment horizontal="center" vertical="center" wrapText="1"/>
    </xf>
    <xf numFmtId="14" fontId="8" fillId="2" borderId="30" xfId="0" applyNumberFormat="1" applyFont="1" applyFill="1" applyBorder="1" applyAlignment="1">
      <alignment horizontal="center" vertical="center" wrapText="1"/>
    </xf>
    <xf numFmtId="49" fontId="8" fillId="3" borderId="36" xfId="2" applyNumberFormat="1" applyFont="1" applyFill="1" applyBorder="1" applyAlignment="1" applyProtection="1">
      <alignment horizontal="center" vertical="center" wrapText="1"/>
    </xf>
    <xf numFmtId="49" fontId="8" fillId="2" borderId="15" xfId="2" applyNumberFormat="1" applyFont="1" applyFill="1" applyBorder="1" applyAlignment="1" applyProtection="1">
      <alignment horizontal="center" vertical="center" wrapText="1"/>
    </xf>
    <xf numFmtId="4" fontId="8" fillId="2" borderId="29" xfId="0" applyNumberFormat="1" applyFont="1" applyFill="1" applyBorder="1"/>
    <xf numFmtId="4" fontId="8" fillId="2" borderId="25" xfId="0" applyNumberFormat="1" applyFont="1" applyFill="1" applyBorder="1"/>
    <xf numFmtId="14" fontId="8" fillId="0" borderId="15" xfId="0" applyNumberFormat="1" applyFont="1" applyFill="1" applyBorder="1" applyAlignment="1">
      <alignment horizontal="center" vertical="center" wrapText="1"/>
    </xf>
    <xf numFmtId="4" fontId="8" fillId="0" borderId="18" xfId="0" applyNumberFormat="1" applyFont="1" applyFill="1" applyBorder="1"/>
    <xf numFmtId="4" fontId="8" fillId="0" borderId="19" xfId="0" applyNumberFormat="1" applyFont="1" applyFill="1" applyBorder="1"/>
    <xf numFmtId="4" fontId="8" fillId="5" borderId="57" xfId="0" applyNumberFormat="1" applyFont="1" applyFill="1" applyBorder="1"/>
    <xf numFmtId="0" fontId="8" fillId="0" borderId="32" xfId="0" applyFont="1" applyFill="1" applyBorder="1" applyAlignment="1">
      <alignment horizontal="center" vertical="center"/>
    </xf>
    <xf numFmtId="4" fontId="8" fillId="5" borderId="45" xfId="0" applyNumberFormat="1" applyFont="1" applyFill="1" applyBorder="1"/>
    <xf numFmtId="14" fontId="8" fillId="0" borderId="36" xfId="0" applyNumberFormat="1" applyFont="1" applyFill="1" applyBorder="1" applyAlignment="1">
      <alignment horizontal="center" vertical="center" wrapText="1"/>
    </xf>
    <xf numFmtId="4" fontId="8" fillId="0" borderId="47" xfId="0" applyNumberFormat="1" applyFont="1" applyFill="1" applyBorder="1"/>
    <xf numFmtId="4" fontId="8" fillId="0" borderId="29" xfId="0" applyNumberFormat="1" applyFont="1" applyFill="1" applyBorder="1"/>
    <xf numFmtId="4" fontId="8" fillId="0" borderId="38" xfId="0" applyNumberFormat="1" applyFont="1" applyFill="1" applyBorder="1"/>
    <xf numFmtId="4" fontId="8" fillId="5" borderId="27" xfId="0" applyNumberFormat="1" applyFont="1" applyFill="1" applyBorder="1"/>
    <xf numFmtId="4" fontId="8" fillId="5" borderId="58" xfId="0" applyNumberFormat="1" applyFont="1" applyFill="1" applyBorder="1"/>
    <xf numFmtId="49" fontId="8" fillId="2" borderId="16" xfId="2" applyNumberFormat="1" applyFont="1" applyFill="1" applyBorder="1" applyAlignment="1" applyProtection="1">
      <alignment horizontal="center" vertical="center" wrapText="1"/>
    </xf>
    <xf numFmtId="49" fontId="8" fillId="2" borderId="36" xfId="2" applyNumberFormat="1" applyFont="1" applyFill="1" applyBorder="1" applyAlignment="1" applyProtection="1">
      <alignment horizontal="center" vertical="center" wrapText="1"/>
    </xf>
    <xf numFmtId="0" fontId="6" fillId="3" borderId="33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vertical="top" wrapText="1"/>
    </xf>
    <xf numFmtId="4" fontId="8" fillId="0" borderId="9" xfId="0" applyNumberFormat="1" applyFont="1" applyFill="1" applyBorder="1"/>
    <xf numFmtId="4" fontId="8" fillId="5" borderId="31" xfId="0" applyNumberFormat="1" applyFont="1" applyFill="1" applyBorder="1"/>
    <xf numFmtId="14" fontId="8" fillId="0" borderId="22" xfId="0" applyNumberFormat="1" applyFont="1" applyFill="1" applyBorder="1" applyAlignment="1">
      <alignment horizontal="center" vertical="center" wrapText="1"/>
    </xf>
    <xf numFmtId="4" fontId="8" fillId="0" borderId="48" xfId="0" applyNumberFormat="1" applyFont="1" applyFill="1" applyBorder="1"/>
    <xf numFmtId="0" fontId="6" fillId="5" borderId="48" xfId="0" applyFont="1" applyFill="1" applyBorder="1" applyAlignment="1">
      <alignment horizontal="center" vertical="center"/>
    </xf>
    <xf numFmtId="4" fontId="8" fillId="5" borderId="34" xfId="0" applyNumberFormat="1" applyFont="1" applyFill="1" applyBorder="1"/>
    <xf numFmtId="14" fontId="8" fillId="0" borderId="33" xfId="0" applyNumberFormat="1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vertical="top" wrapText="1"/>
    </xf>
    <xf numFmtId="4" fontId="8" fillId="0" borderId="24" xfId="0" applyNumberFormat="1" applyFont="1" applyFill="1" applyBorder="1"/>
    <xf numFmtId="0" fontId="6" fillId="2" borderId="36" xfId="0" applyFont="1" applyFill="1" applyBorder="1" applyAlignment="1">
      <alignment vertical="top" wrapText="1"/>
    </xf>
    <xf numFmtId="4" fontId="8" fillId="3" borderId="24" xfId="0" applyNumberFormat="1" applyFont="1" applyFill="1" applyBorder="1"/>
    <xf numFmtId="4" fontId="8" fillId="2" borderId="59" xfId="0" applyNumberFormat="1" applyFont="1" applyFill="1" applyBorder="1"/>
    <xf numFmtId="0" fontId="8" fillId="3" borderId="59" xfId="0" applyFont="1" applyFill="1" applyBorder="1" applyAlignment="1">
      <alignment horizontal="center"/>
    </xf>
    <xf numFmtId="4" fontId="8" fillId="2" borderId="0" xfId="0" applyNumberFormat="1" applyFont="1" applyFill="1" applyBorder="1"/>
    <xf numFmtId="0" fontId="6" fillId="3" borderId="15" xfId="0" applyFont="1" applyFill="1" applyBorder="1" applyAlignment="1">
      <alignment vertical="center" wrapText="1"/>
    </xf>
    <xf numFmtId="4" fontId="8" fillId="3" borderId="19" xfId="0" applyNumberFormat="1" applyFont="1" applyFill="1" applyBorder="1"/>
    <xf numFmtId="0" fontId="8" fillId="3" borderId="19" xfId="0" applyFont="1" applyFill="1" applyBorder="1" applyAlignment="1">
      <alignment horizontal="center"/>
    </xf>
    <xf numFmtId="4" fontId="8" fillId="3" borderId="48" xfId="0" applyNumberFormat="1" applyFont="1" applyFill="1" applyBorder="1"/>
    <xf numFmtId="4" fontId="8" fillId="3" borderId="25" xfId="0" applyNumberFormat="1" applyFont="1" applyFill="1" applyBorder="1"/>
    <xf numFmtId="0" fontId="8" fillId="3" borderId="48" xfId="0" applyFont="1" applyFill="1" applyBorder="1" applyAlignment="1">
      <alignment horizontal="center"/>
    </xf>
    <xf numFmtId="0" fontId="6" fillId="2" borderId="41" xfId="0" applyFont="1" applyFill="1" applyBorder="1" applyAlignment="1">
      <alignment vertical="top" wrapText="1"/>
    </xf>
    <xf numFmtId="4" fontId="8" fillId="3" borderId="42" xfId="0" applyNumberFormat="1" applyFont="1" applyFill="1" applyBorder="1"/>
    <xf numFmtId="0" fontId="8" fillId="3" borderId="42" xfId="0" applyFont="1" applyFill="1" applyBorder="1" applyAlignment="1">
      <alignment horizontal="center"/>
    </xf>
    <xf numFmtId="0" fontId="6" fillId="0" borderId="15" xfId="0" applyFont="1" applyFill="1" applyBorder="1" applyAlignment="1">
      <alignment vertical="center" wrapText="1"/>
    </xf>
    <xf numFmtId="4" fontId="8" fillId="5" borderId="3" xfId="0" applyNumberFormat="1" applyFont="1" applyFill="1" applyBorder="1"/>
    <xf numFmtId="4" fontId="8" fillId="5" borderId="64" xfId="0" applyNumberFormat="1" applyFont="1" applyFill="1" applyBorder="1"/>
    <xf numFmtId="14" fontId="8" fillId="0" borderId="21" xfId="0" applyNumberFormat="1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vertical="center" wrapText="1"/>
    </xf>
    <xf numFmtId="4" fontId="8" fillId="0" borderId="25" xfId="0" applyNumberFormat="1" applyFont="1" applyFill="1" applyBorder="1"/>
    <xf numFmtId="4" fontId="8" fillId="5" borderId="65" xfId="0" applyNumberFormat="1" applyFont="1" applyFill="1" applyBorder="1"/>
    <xf numFmtId="0" fontId="6" fillId="0" borderId="36" xfId="0" applyFont="1" applyFill="1" applyBorder="1" applyAlignment="1">
      <alignment vertical="center" wrapText="1"/>
    </xf>
    <xf numFmtId="4" fontId="8" fillId="5" borderId="39" xfId="0" applyNumberFormat="1" applyFont="1" applyFill="1" applyBorder="1"/>
    <xf numFmtId="4" fontId="8" fillId="2" borderId="3" xfId="0" applyNumberFormat="1" applyFont="1" applyFill="1" applyBorder="1"/>
    <xf numFmtId="4" fontId="8" fillId="2" borderId="57" xfId="0" applyNumberFormat="1" applyFont="1" applyFill="1" applyBorder="1"/>
    <xf numFmtId="4" fontId="8" fillId="2" borderId="58" xfId="0" applyNumberFormat="1" applyFont="1" applyFill="1" applyBorder="1"/>
    <xf numFmtId="14" fontId="8" fillId="3" borderId="21" xfId="0" applyNumberFormat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vertical="top" wrapText="1"/>
    </xf>
    <xf numFmtId="4" fontId="8" fillId="2" borderId="43" xfId="0" applyNumberFormat="1" applyFont="1" applyFill="1" applyBorder="1"/>
    <xf numFmtId="4" fontId="8" fillId="3" borderId="66" xfId="0" applyNumberFormat="1" applyFont="1" applyFill="1" applyBorder="1"/>
    <xf numFmtId="0" fontId="6" fillId="3" borderId="15" xfId="0" applyFont="1" applyFill="1" applyBorder="1" applyAlignment="1">
      <alignment horizontal="left" vertical="top" wrapText="1"/>
    </xf>
    <xf numFmtId="0" fontId="6" fillId="3" borderId="36" xfId="0" applyFont="1" applyFill="1" applyBorder="1" applyAlignment="1">
      <alignment horizontal="left" vertical="top" wrapText="1"/>
    </xf>
    <xf numFmtId="4" fontId="8" fillId="2" borderId="37" xfId="0" applyNumberFormat="1" applyFont="1" applyFill="1" applyBorder="1"/>
    <xf numFmtId="0" fontId="8" fillId="3" borderId="37" xfId="0" applyFont="1" applyFill="1" applyBorder="1" applyAlignment="1">
      <alignment horizontal="center"/>
    </xf>
    <xf numFmtId="0" fontId="6" fillId="2" borderId="21" xfId="0" applyFont="1" applyFill="1" applyBorder="1" applyAlignment="1">
      <alignment vertical="top" wrapText="1"/>
    </xf>
    <xf numFmtId="4" fontId="8" fillId="2" borderId="26" xfId="0" applyNumberFormat="1" applyFont="1" applyFill="1" applyBorder="1"/>
    <xf numFmtId="0" fontId="8" fillId="3" borderId="46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6" fillId="3" borderId="36" xfId="0" applyFont="1" applyFill="1" applyBorder="1" applyAlignment="1">
      <alignment vertical="center" wrapText="1"/>
    </xf>
    <xf numFmtId="14" fontId="8" fillId="0" borderId="16" xfId="0" applyNumberFormat="1" applyFont="1" applyFill="1" applyBorder="1" applyAlignment="1">
      <alignment horizontal="center" vertical="center" wrapText="1"/>
    </xf>
    <xf numFmtId="0" fontId="6" fillId="0" borderId="69" xfId="0" applyFont="1" applyFill="1" applyBorder="1" applyAlignment="1">
      <alignment vertical="center" wrapText="1"/>
    </xf>
    <xf numFmtId="4" fontId="8" fillId="5" borderId="53" xfId="0" applyNumberFormat="1" applyFont="1" applyFill="1" applyBorder="1"/>
    <xf numFmtId="4" fontId="8" fillId="5" borderId="63" xfId="0" applyNumberFormat="1" applyFont="1" applyFill="1" applyBorder="1"/>
    <xf numFmtId="0" fontId="6" fillId="0" borderId="30" xfId="0" applyFont="1" applyFill="1" applyBorder="1" applyAlignment="1">
      <alignment vertical="center" wrapText="1"/>
    </xf>
    <xf numFmtId="4" fontId="8" fillId="5" borderId="56" xfId="0" applyNumberFormat="1" applyFont="1" applyFill="1" applyBorder="1"/>
    <xf numFmtId="0" fontId="6" fillId="3" borderId="22" xfId="0" applyFont="1" applyFill="1" applyBorder="1" applyAlignment="1">
      <alignment vertical="center" wrapText="1"/>
    </xf>
    <xf numFmtId="4" fontId="8" fillId="3" borderId="46" xfId="0" applyNumberFormat="1" applyFont="1" applyFill="1" applyBorder="1"/>
    <xf numFmtId="14" fontId="8" fillId="2" borderId="15" xfId="0" applyNumberFormat="1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vertical="center" wrapText="1"/>
    </xf>
    <xf numFmtId="0" fontId="6" fillId="2" borderId="36" xfId="0" applyFont="1" applyFill="1" applyBorder="1" applyAlignment="1">
      <alignment vertical="center" wrapText="1"/>
    </xf>
    <xf numFmtId="4" fontId="8" fillId="3" borderId="37" xfId="0" applyNumberFormat="1" applyFont="1" applyFill="1" applyBorder="1"/>
    <xf numFmtId="0" fontId="6" fillId="0" borderId="22" xfId="0" applyFont="1" applyFill="1" applyBorder="1" applyAlignment="1">
      <alignment vertical="center" wrapText="1"/>
    </xf>
    <xf numFmtId="4" fontId="8" fillId="5" borderId="61" xfId="0" applyNumberFormat="1" applyFont="1" applyFill="1" applyBorder="1"/>
    <xf numFmtId="14" fontId="8" fillId="2" borderId="33" xfId="0" applyNumberFormat="1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vertical="center" wrapText="1"/>
    </xf>
    <xf numFmtId="4" fontId="8" fillId="5" borderId="37" xfId="0" applyNumberFormat="1" applyFont="1" applyFill="1" applyBorder="1"/>
    <xf numFmtId="14" fontId="8" fillId="2" borderId="13" xfId="0" applyNumberFormat="1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4" fontId="8" fillId="2" borderId="31" xfId="0" applyNumberFormat="1" applyFont="1" applyFill="1" applyBorder="1"/>
    <xf numFmtId="14" fontId="8" fillId="0" borderId="41" xfId="0" applyNumberFormat="1" applyFont="1" applyFill="1" applyBorder="1" applyAlignment="1">
      <alignment horizontal="center" vertical="center" wrapText="1"/>
    </xf>
    <xf numFmtId="0" fontId="8" fillId="2" borderId="62" xfId="0" applyFont="1" applyFill="1" applyBorder="1" applyAlignment="1">
      <alignment horizontal="center" vertical="center"/>
    </xf>
    <xf numFmtId="4" fontId="8" fillId="5" borderId="75" xfId="0" applyNumberFormat="1" applyFont="1" applyFill="1" applyBorder="1"/>
    <xf numFmtId="165" fontId="8" fillId="0" borderId="39" xfId="0" applyNumberFormat="1" applyFont="1" applyFill="1" applyBorder="1" applyAlignment="1">
      <alignment horizontal="left"/>
    </xf>
    <xf numFmtId="4" fontId="8" fillId="5" borderId="73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right" vertical="center" wrapText="1"/>
    </xf>
    <xf numFmtId="4" fontId="6" fillId="0" borderId="13" xfId="0" applyNumberFormat="1" applyFont="1" applyFill="1" applyBorder="1"/>
    <xf numFmtId="4" fontId="6" fillId="0" borderId="0" xfId="0" applyNumberFormat="1" applyFont="1" applyAlignment="1">
      <alignment horizontal="center"/>
    </xf>
    <xf numFmtId="4" fontId="6" fillId="0" borderId="0" xfId="0" applyNumberFormat="1" applyFont="1" applyFill="1" applyBorder="1"/>
    <xf numFmtId="4" fontId="8" fillId="4" borderId="8" xfId="0" applyNumberFormat="1" applyFont="1" applyFill="1" applyBorder="1"/>
    <xf numFmtId="4" fontId="8" fillId="0" borderId="0" xfId="0" applyNumberFormat="1" applyFont="1" applyFill="1"/>
    <xf numFmtId="0" fontId="6" fillId="0" borderId="0" xfId="0" applyFont="1" applyFill="1" applyBorder="1"/>
    <xf numFmtId="4" fontId="8" fillId="0" borderId="0" xfId="0" applyNumberFormat="1" applyFont="1" applyFill="1" applyBorder="1"/>
    <xf numFmtId="3" fontId="8" fillId="0" borderId="0" xfId="0" applyNumberFormat="1" applyFont="1" applyFill="1"/>
    <xf numFmtId="0" fontId="8" fillId="0" borderId="77" xfId="0" applyFont="1" applyFill="1" applyBorder="1" applyAlignment="1">
      <alignment horizontal="right" vertical="center"/>
    </xf>
    <xf numFmtId="0" fontId="8" fillId="0" borderId="20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8" fillId="0" borderId="0" xfId="0" applyFont="1" applyFill="1"/>
    <xf numFmtId="4" fontId="6" fillId="0" borderId="0" xfId="0" applyNumberFormat="1" applyFont="1" applyFill="1"/>
    <xf numFmtId="14" fontId="8" fillId="0" borderId="2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4" fontId="8" fillId="3" borderId="81" xfId="0" applyNumberFormat="1" applyFont="1" applyFill="1" applyBorder="1"/>
    <xf numFmtId="4" fontId="8" fillId="5" borderId="82" xfId="0" applyNumberFormat="1" applyFont="1" applyFill="1" applyBorder="1"/>
    <xf numFmtId="49" fontId="3" fillId="3" borderId="30" xfId="2" applyNumberFormat="1" applyFont="1" applyFill="1" applyBorder="1" applyAlignment="1" applyProtection="1">
      <alignment horizontal="center" vertical="center" wrapText="1"/>
    </xf>
    <xf numFmtId="4" fontId="8" fillId="5" borderId="72" xfId="0" applyNumberFormat="1" applyFont="1" applyFill="1" applyBorder="1"/>
    <xf numFmtId="4" fontId="3" fillId="0" borderId="54" xfId="0" applyNumberFormat="1" applyFont="1" applyFill="1" applyBorder="1"/>
    <xf numFmtId="0" fontId="6" fillId="0" borderId="83" xfId="0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vertical="center" wrapText="1"/>
    </xf>
    <xf numFmtId="4" fontId="8" fillId="3" borderId="54" xfId="0" applyNumberFormat="1" applyFont="1" applyFill="1" applyBorder="1"/>
    <xf numFmtId="0" fontId="8" fillId="3" borderId="5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8" fillId="3" borderId="74" xfId="2" applyNumberFormat="1" applyFont="1" applyFill="1" applyBorder="1" applyAlignment="1" applyProtection="1">
      <alignment horizontal="center" vertical="center" wrapText="1"/>
    </xf>
    <xf numFmtId="0" fontId="0" fillId="2" borderId="8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0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4" fontId="8" fillId="2" borderId="21" xfId="0" applyNumberFormat="1" applyFont="1" applyFill="1" applyBorder="1" applyAlignment="1">
      <alignment horizontal="center" vertical="center" wrapText="1"/>
    </xf>
    <xf numFmtId="14" fontId="8" fillId="0" borderId="85" xfId="0" applyNumberFormat="1" applyFont="1" applyFill="1" applyBorder="1" applyAlignment="1">
      <alignment horizontal="center" vertical="center" wrapText="1"/>
    </xf>
    <xf numFmtId="14" fontId="8" fillId="0" borderId="58" xfId="0" applyNumberFormat="1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vertical="top" wrapText="1"/>
    </xf>
    <xf numFmtId="4" fontId="3" fillId="3" borderId="72" xfId="0" applyNumberFormat="1" applyFont="1" applyFill="1" applyBorder="1"/>
    <xf numFmtId="0" fontId="6" fillId="3" borderId="41" xfId="0" applyFont="1" applyFill="1" applyBorder="1" applyAlignment="1">
      <alignment vertical="center" wrapText="1"/>
    </xf>
    <xf numFmtId="0" fontId="6" fillId="3" borderId="33" xfId="0" applyFont="1" applyFill="1" applyBorder="1" applyAlignment="1">
      <alignment vertical="center" wrapText="1"/>
    </xf>
    <xf numFmtId="4" fontId="3" fillId="4" borderId="24" xfId="0" applyNumberFormat="1" applyFont="1" applyFill="1" applyBorder="1"/>
    <xf numFmtId="0" fontId="8" fillId="0" borderId="6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vertical="center" wrapText="1"/>
    </xf>
    <xf numFmtId="14" fontId="8" fillId="2" borderId="22" xfId="0" applyNumberFormat="1" applyFont="1" applyFill="1" applyBorder="1" applyAlignment="1">
      <alignment horizontal="center" vertical="center" wrapText="1"/>
    </xf>
    <xf numFmtId="4" fontId="8" fillId="0" borderId="43" xfId="0" applyNumberFormat="1" applyFont="1" applyFill="1" applyBorder="1"/>
    <xf numFmtId="4" fontId="7" fillId="0" borderId="0" xfId="0" applyNumberFormat="1" applyFont="1" applyFill="1"/>
    <xf numFmtId="0" fontId="6" fillId="2" borderId="50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4" fontId="3" fillId="0" borderId="0" xfId="0" applyNumberFormat="1" applyFont="1"/>
    <xf numFmtId="9" fontId="3" fillId="0" borderId="70" xfId="0" applyNumberFormat="1" applyFont="1" applyFill="1" applyBorder="1" applyAlignment="1">
      <alignment horizontal="right" vertical="center"/>
    </xf>
    <xf numFmtId="4" fontId="8" fillId="5" borderId="20" xfId="0" applyNumberFormat="1" applyFont="1" applyFill="1" applyBorder="1"/>
    <xf numFmtId="4" fontId="3" fillId="5" borderId="72" xfId="0" applyNumberFormat="1" applyFont="1" applyFill="1" applyBorder="1"/>
    <xf numFmtId="4" fontId="6" fillId="0" borderId="14" xfId="0" applyNumberFormat="1" applyFont="1" applyFill="1" applyBorder="1"/>
    <xf numFmtId="9" fontId="8" fillId="0" borderId="77" xfId="0" applyNumberFormat="1" applyFont="1" applyFill="1" applyBorder="1" applyAlignment="1">
      <alignment horizontal="right" vertical="center"/>
    </xf>
    <xf numFmtId="4" fontId="8" fillId="2" borderId="0" xfId="0" applyNumberFormat="1" applyFont="1" applyFill="1" applyBorder="1" applyAlignment="1">
      <alignment vertical="center"/>
    </xf>
    <xf numFmtId="0" fontId="3" fillId="2" borderId="0" xfId="0" applyFont="1" applyFill="1"/>
    <xf numFmtId="4" fontId="8" fillId="2" borderId="0" xfId="0" applyNumberFormat="1" applyFont="1" applyFill="1"/>
    <xf numFmtId="4" fontId="6" fillId="0" borderId="0" xfId="0" applyNumberFormat="1" applyFont="1" applyFill="1" applyBorder="1" applyAlignment="1">
      <alignment vertical="center"/>
    </xf>
    <xf numFmtId="4" fontId="3" fillId="2" borderId="0" xfId="0" applyNumberFormat="1" applyFont="1" applyFill="1"/>
    <xf numFmtId="0" fontId="5" fillId="0" borderId="5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0" xfId="0" applyFont="1" applyFill="1"/>
    <xf numFmtId="0" fontId="6" fillId="6" borderId="8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5" fillId="0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4" fontId="8" fillId="2" borderId="9" xfId="0" applyNumberFormat="1" applyFont="1" applyFill="1" applyBorder="1"/>
    <xf numFmtId="4" fontId="8" fillId="2" borderId="47" xfId="0" applyNumberFormat="1" applyFont="1" applyFill="1" applyBorder="1"/>
    <xf numFmtId="0" fontId="6" fillId="2" borderId="24" xfId="0" applyFont="1" applyFill="1" applyBorder="1" applyAlignment="1">
      <alignment horizontal="center" vertical="center"/>
    </xf>
    <xf numFmtId="4" fontId="8" fillId="2" borderId="11" xfId="0" applyNumberFormat="1" applyFont="1" applyFill="1" applyBorder="1"/>
    <xf numFmtId="14" fontId="8" fillId="0" borderId="68" xfId="0" applyNumberFormat="1" applyFont="1" applyFill="1" applyBorder="1" applyAlignment="1">
      <alignment horizontal="center" vertical="center" wrapText="1"/>
    </xf>
    <xf numFmtId="4" fontId="8" fillId="2" borderId="34" xfId="0" applyNumberFormat="1" applyFont="1" applyFill="1" applyBorder="1"/>
    <xf numFmtId="4" fontId="8" fillId="4" borderId="24" xfId="0" applyNumberFormat="1" applyFont="1" applyFill="1" applyBorder="1"/>
    <xf numFmtId="4" fontId="8" fillId="4" borderId="19" xfId="0" applyNumberFormat="1" applyFont="1" applyFill="1" applyBorder="1"/>
    <xf numFmtId="4" fontId="8" fillId="3" borderId="24" xfId="0" applyNumberFormat="1" applyFont="1" applyFill="1" applyBorder="1" applyAlignment="1">
      <alignment horizontal="center"/>
    </xf>
    <xf numFmtId="49" fontId="8" fillId="0" borderId="21" xfId="2" applyNumberFormat="1" applyFont="1" applyFill="1" applyBorder="1" applyAlignment="1" applyProtection="1">
      <alignment horizontal="center" vertical="center" wrapText="1"/>
    </xf>
    <xf numFmtId="4" fontId="8" fillId="5" borderId="86" xfId="0" applyNumberFormat="1" applyFont="1" applyFill="1" applyBorder="1"/>
    <xf numFmtId="49" fontId="8" fillId="0" borderId="36" xfId="2" applyNumberFormat="1" applyFont="1" applyFill="1" applyBorder="1" applyAlignment="1" applyProtection="1">
      <alignment horizontal="center" vertical="center" wrapText="1"/>
    </xf>
    <xf numFmtId="0" fontId="6" fillId="0" borderId="36" xfId="0" applyFont="1" applyFill="1" applyBorder="1" applyAlignment="1">
      <alignment vertical="top"/>
    </xf>
    <xf numFmtId="4" fontId="8" fillId="0" borderId="37" xfId="0" applyNumberFormat="1" applyFont="1" applyFill="1" applyBorder="1"/>
    <xf numFmtId="0" fontId="6" fillId="5" borderId="37" xfId="0" applyFont="1" applyFill="1" applyBorder="1" applyAlignment="1">
      <alignment horizontal="center" vertical="center"/>
    </xf>
    <xf numFmtId="4" fontId="8" fillId="5" borderId="81" xfId="0" applyNumberFormat="1" applyFont="1" applyFill="1" applyBorder="1"/>
    <xf numFmtId="4" fontId="8" fillId="0" borderId="24" xfId="0" applyNumberFormat="1" applyFont="1" applyFill="1" applyBorder="1" applyAlignment="1">
      <alignment vertical="center"/>
    </xf>
    <xf numFmtId="3" fontId="6" fillId="0" borderId="24" xfId="0" applyNumberFormat="1" applyFont="1" applyFill="1" applyBorder="1" applyAlignment="1">
      <alignment vertical="center"/>
    </xf>
    <xf numFmtId="0" fontId="8" fillId="0" borderId="4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center"/>
    </xf>
    <xf numFmtId="0" fontId="0" fillId="2" borderId="87" xfId="0" applyFill="1" applyBorder="1" applyAlignment="1">
      <alignment horizontal="center"/>
    </xf>
    <xf numFmtId="0" fontId="0" fillId="2" borderId="88" xfId="0" applyFill="1" applyBorder="1" applyAlignment="1">
      <alignment horizontal="center"/>
    </xf>
    <xf numFmtId="0" fontId="0" fillId="2" borderId="89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0" xfId="0" applyBorder="1" applyAlignment="1">
      <alignment horizontal="center"/>
    </xf>
    <xf numFmtId="49" fontId="3" fillId="2" borderId="13" xfId="2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/>
    </xf>
    <xf numFmtId="0" fontId="0" fillId="2" borderId="90" xfId="0" applyFill="1" applyBorder="1" applyAlignment="1">
      <alignment horizontal="center"/>
    </xf>
    <xf numFmtId="0" fontId="8" fillId="2" borderId="92" xfId="0" applyFont="1" applyFill="1" applyBorder="1" applyAlignment="1">
      <alignment horizontal="center" vertical="center"/>
    </xf>
    <xf numFmtId="0" fontId="0" fillId="2" borderId="91" xfId="0" applyFill="1" applyBorder="1" applyAlignment="1">
      <alignment horizontal="center"/>
    </xf>
    <xf numFmtId="0" fontId="0" fillId="0" borderId="90" xfId="0" applyBorder="1" applyAlignment="1">
      <alignment horizontal="center"/>
    </xf>
    <xf numFmtId="0" fontId="3" fillId="2" borderId="0" xfId="0" applyFont="1" applyFill="1" applyBorder="1"/>
    <xf numFmtId="49" fontId="3" fillId="3" borderId="41" xfId="2" applyNumberFormat="1" applyFont="1" applyFill="1" applyBorder="1" applyAlignment="1" applyProtection="1">
      <alignment horizontal="center" vertical="center" wrapText="1"/>
    </xf>
    <xf numFmtId="4" fontId="3" fillId="2" borderId="29" xfId="0" applyNumberFormat="1" applyFont="1" applyFill="1" applyBorder="1"/>
    <xf numFmtId="4" fontId="8" fillId="7" borderId="47" xfId="0" applyNumberFormat="1" applyFont="1" applyFill="1" applyBorder="1"/>
    <xf numFmtId="4" fontId="8" fillId="7" borderId="24" xfId="0" applyNumberFormat="1" applyFont="1" applyFill="1" applyBorder="1"/>
    <xf numFmtId="4" fontId="3" fillId="0" borderId="0" xfId="0" applyNumberFormat="1" applyFont="1" applyAlignment="1">
      <alignment horizontal="right"/>
    </xf>
    <xf numFmtId="0" fontId="6" fillId="5" borderId="42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vertical="center" wrapText="1"/>
    </xf>
    <xf numFmtId="4" fontId="8" fillId="5" borderId="49" xfId="0" applyNumberFormat="1" applyFont="1" applyFill="1" applyBorder="1"/>
    <xf numFmtId="4" fontId="3" fillId="5" borderId="4" xfId="0" applyNumberFormat="1" applyFont="1" applyFill="1" applyBorder="1"/>
    <xf numFmtId="4" fontId="3" fillId="0" borderId="78" xfId="0" applyNumberFormat="1" applyFont="1" applyBorder="1"/>
    <xf numFmtId="0" fontId="6" fillId="2" borderId="15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/>
    </xf>
    <xf numFmtId="0" fontId="8" fillId="2" borderId="75" xfId="0" applyFont="1" applyFill="1" applyBorder="1" applyAlignment="1">
      <alignment horizontal="center" vertical="center"/>
    </xf>
    <xf numFmtId="49" fontId="8" fillId="2" borderId="74" xfId="2" applyNumberFormat="1" applyFont="1" applyFill="1" applyBorder="1" applyAlignment="1" applyProtection="1">
      <alignment horizontal="center" vertical="center" wrapText="1"/>
    </xf>
    <xf numFmtId="14" fontId="8" fillId="2" borderId="74" xfId="0" applyNumberFormat="1" applyFont="1" applyFill="1" applyBorder="1" applyAlignment="1">
      <alignment horizontal="center" vertical="center" wrapText="1"/>
    </xf>
    <xf numFmtId="0" fontId="6" fillId="2" borderId="74" xfId="0" applyFont="1" applyFill="1" applyBorder="1" applyAlignment="1">
      <alignment horizontal="left" vertical="center"/>
    </xf>
    <xf numFmtId="4" fontId="3" fillId="3" borderId="54" xfId="0" applyNumberFormat="1" applyFont="1" applyFill="1" applyBorder="1"/>
    <xf numFmtId="4" fontId="8" fillId="2" borderId="93" xfId="0" applyNumberFormat="1" applyFont="1" applyFill="1" applyBorder="1"/>
    <xf numFmtId="0" fontId="8" fillId="3" borderId="93" xfId="0" applyFont="1" applyFill="1" applyBorder="1" applyAlignment="1">
      <alignment horizontal="center"/>
    </xf>
    <xf numFmtId="4" fontId="8" fillId="3" borderId="94" xfId="0" applyNumberFormat="1" applyFont="1" applyFill="1" applyBorder="1"/>
    <xf numFmtId="4" fontId="3" fillId="3" borderId="93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89" xfId="0" applyFill="1" applyBorder="1" applyAlignment="1">
      <alignment horizontal="center"/>
    </xf>
    <xf numFmtId="0" fontId="6" fillId="0" borderId="22" xfId="0" applyFont="1" applyFill="1" applyBorder="1" applyAlignment="1">
      <alignment vertical="top" wrapText="1"/>
    </xf>
    <xf numFmtId="4" fontId="8" fillId="0" borderId="46" xfId="0" applyNumberFormat="1" applyFont="1" applyFill="1" applyBorder="1"/>
    <xf numFmtId="0" fontId="6" fillId="0" borderId="30" xfId="0" applyFont="1" applyFill="1" applyBorder="1" applyAlignment="1">
      <alignment vertical="top" wrapText="1"/>
    </xf>
    <xf numFmtId="4" fontId="8" fillId="0" borderId="35" xfId="0" applyNumberFormat="1" applyFont="1" applyFill="1" applyBorder="1"/>
    <xf numFmtId="0" fontId="8" fillId="5" borderId="19" xfId="0" applyFont="1" applyFill="1" applyBorder="1" applyAlignment="1">
      <alignment horizontal="center"/>
    </xf>
    <xf numFmtId="0" fontId="8" fillId="5" borderId="46" xfId="0" applyFont="1" applyFill="1" applyBorder="1" applyAlignment="1">
      <alignment horizontal="center"/>
    </xf>
    <xf numFmtId="4" fontId="3" fillId="5" borderId="61" xfId="0" applyNumberFormat="1" applyFont="1" applyFill="1" applyBorder="1"/>
    <xf numFmtId="0" fontId="8" fillId="5" borderId="38" xfId="0" applyFont="1" applyFill="1" applyBorder="1" applyAlignment="1">
      <alignment horizontal="center"/>
    </xf>
    <xf numFmtId="4" fontId="3" fillId="5" borderId="56" xfId="0" applyNumberFormat="1" applyFont="1" applyFill="1" applyBorder="1"/>
    <xf numFmtId="0" fontId="0" fillId="0" borderId="90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4" fontId="7" fillId="2" borderId="0" xfId="0" applyNumberFormat="1" applyFont="1" applyFill="1"/>
    <xf numFmtId="0" fontId="6" fillId="2" borderId="16" xfId="0" applyFont="1" applyFill="1" applyBorder="1" applyAlignment="1">
      <alignment vertical="center" wrapText="1"/>
    </xf>
    <xf numFmtId="0" fontId="8" fillId="2" borderId="67" xfId="0" applyFont="1" applyFill="1" applyBorder="1" applyAlignment="1">
      <alignment horizontal="center" vertical="center"/>
    </xf>
    <xf numFmtId="14" fontId="8" fillId="2" borderId="85" xfId="0" applyNumberFormat="1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vertical="center" wrapText="1"/>
    </xf>
    <xf numFmtId="4" fontId="3" fillId="2" borderId="59" xfId="0" applyNumberFormat="1" applyFont="1" applyFill="1" applyBorder="1"/>
    <xf numFmtId="0" fontId="6" fillId="2" borderId="43" xfId="0" applyFont="1" applyFill="1" applyBorder="1" applyAlignment="1">
      <alignment horizontal="center" vertical="center"/>
    </xf>
    <xf numFmtId="4" fontId="8" fillId="2" borderId="53" xfId="0" applyNumberFormat="1" applyFont="1" applyFill="1" applyBorder="1"/>
    <xf numFmtId="4" fontId="8" fillId="2" borderId="63" xfId="0" applyNumberFormat="1" applyFont="1" applyFill="1" applyBorder="1"/>
    <xf numFmtId="4" fontId="8" fillId="2" borderId="56" xfId="0" applyNumberFormat="1" applyFont="1" applyFill="1" applyBorder="1"/>
    <xf numFmtId="49" fontId="3" fillId="2" borderId="16" xfId="2" applyNumberFormat="1" applyFont="1" applyFill="1" applyBorder="1" applyAlignment="1" applyProtection="1">
      <alignment horizontal="center" vertical="center" wrapText="1"/>
    </xf>
    <xf numFmtId="49" fontId="3" fillId="2" borderId="36" xfId="2" applyNumberFormat="1" applyFont="1" applyFill="1" applyBorder="1" applyAlignment="1" applyProtection="1">
      <alignment horizontal="center" vertical="center" wrapText="1"/>
    </xf>
    <xf numFmtId="4" fontId="8" fillId="2" borderId="64" xfId="0" applyNumberFormat="1" applyFont="1" applyFill="1" applyBorder="1"/>
    <xf numFmtId="49" fontId="3" fillId="2" borderId="41" xfId="2" applyNumberFormat="1" applyFont="1" applyFill="1" applyBorder="1" applyAlignment="1" applyProtection="1">
      <alignment horizontal="center" vertical="center" wrapText="1"/>
    </xf>
    <xf numFmtId="0" fontId="6" fillId="2" borderId="21" xfId="0" applyFont="1" applyFill="1" applyBorder="1" applyAlignment="1">
      <alignment vertical="center" wrapText="1"/>
    </xf>
    <xf numFmtId="4" fontId="8" fillId="2" borderId="45" xfId="0" applyNumberFormat="1" applyFont="1" applyFill="1" applyBorder="1"/>
    <xf numFmtId="4" fontId="8" fillId="2" borderId="65" xfId="0" applyNumberFormat="1" applyFont="1" applyFill="1" applyBorder="1"/>
    <xf numFmtId="4" fontId="3" fillId="2" borderId="26" xfId="0" applyNumberFormat="1" applyFont="1" applyFill="1" applyBorder="1"/>
    <xf numFmtId="4" fontId="3" fillId="4" borderId="43" xfId="0" applyNumberFormat="1" applyFont="1" applyFill="1" applyBorder="1"/>
    <xf numFmtId="0" fontId="8" fillId="0" borderId="12" xfId="0" applyFont="1" applyFill="1" applyBorder="1" applyAlignment="1">
      <alignment horizontal="center" vertical="center"/>
    </xf>
    <xf numFmtId="49" fontId="3" fillId="0" borderId="13" xfId="2" applyNumberFormat="1" applyFont="1" applyFill="1" applyBorder="1" applyAlignment="1" applyProtection="1">
      <alignment horizontal="center" vertical="center" wrapText="1"/>
    </xf>
    <xf numFmtId="14" fontId="8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top" wrapText="1"/>
    </xf>
    <xf numFmtId="3" fontId="6" fillId="0" borderId="14" xfId="0" applyNumberFormat="1" applyFont="1" applyFill="1" applyBorder="1" applyAlignment="1">
      <alignment horizontal="center" vertical="center" wrapText="1"/>
    </xf>
    <xf numFmtId="4" fontId="8" fillId="0" borderId="5" xfId="0" applyNumberFormat="1" applyFont="1" applyFill="1" applyBorder="1"/>
    <xf numFmtId="4" fontId="8" fillId="0" borderId="8" xfId="0" applyNumberFormat="1" applyFont="1" applyFill="1" applyBorder="1"/>
    <xf numFmtId="0" fontId="0" fillId="0" borderId="22" xfId="0" applyFill="1" applyBorder="1" applyAlignment="1">
      <alignment horizontal="center"/>
    </xf>
    <xf numFmtId="3" fontId="6" fillId="0" borderId="10" xfId="0" applyNumberFormat="1" applyFont="1" applyFill="1" applyBorder="1" applyAlignment="1">
      <alignment vertical="center" wrapText="1"/>
    </xf>
    <xf numFmtId="3" fontId="6" fillId="0" borderId="40" xfId="0" applyNumberFormat="1" applyFont="1" applyFill="1" applyBorder="1" applyAlignment="1">
      <alignment vertical="center" wrapText="1"/>
    </xf>
    <xf numFmtId="3" fontId="6" fillId="2" borderId="23" xfId="0" applyNumberFormat="1" applyFont="1" applyFill="1" applyBorder="1" applyAlignment="1">
      <alignment vertical="center" wrapText="1"/>
    </xf>
    <xf numFmtId="4" fontId="3" fillId="2" borderId="42" xfId="0" applyNumberFormat="1" applyFont="1" applyFill="1" applyBorder="1"/>
    <xf numFmtId="0" fontId="8" fillId="2" borderId="42" xfId="0" applyFont="1" applyFill="1" applyBorder="1" applyAlignment="1">
      <alignment horizontal="center"/>
    </xf>
    <xf numFmtId="4" fontId="3" fillId="2" borderId="73" xfId="0" applyNumberFormat="1" applyFont="1" applyFill="1" applyBorder="1"/>
    <xf numFmtId="165" fontId="8" fillId="2" borderId="32" xfId="0" applyNumberFormat="1" applyFont="1" applyFill="1" applyBorder="1" applyAlignment="1"/>
    <xf numFmtId="3" fontId="8" fillId="2" borderId="21" xfId="0" applyNumberFormat="1" applyFont="1" applyFill="1" applyBorder="1" applyAlignment="1"/>
    <xf numFmtId="3" fontId="6" fillId="2" borderId="40" xfId="0" applyNumberFormat="1" applyFont="1" applyFill="1" applyBorder="1" applyAlignment="1">
      <alignment vertical="center"/>
    </xf>
    <xf numFmtId="0" fontId="8" fillId="5" borderId="5" xfId="0" applyFont="1" applyFill="1" applyBorder="1" applyAlignment="1">
      <alignment horizontal="center"/>
    </xf>
    <xf numFmtId="4" fontId="3" fillId="5" borderId="64" xfId="0" applyNumberFormat="1" applyFont="1" applyFill="1" applyBorder="1"/>
    <xf numFmtId="0" fontId="8" fillId="5" borderId="48" xfId="0" applyFont="1" applyFill="1" applyBorder="1" applyAlignment="1">
      <alignment horizontal="center"/>
    </xf>
    <xf numFmtId="4" fontId="3" fillId="5" borderId="65" xfId="0" applyNumberFormat="1" applyFont="1" applyFill="1" applyBorder="1"/>
    <xf numFmtId="0" fontId="3" fillId="4" borderId="5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left" vertical="center" indent="1"/>
    </xf>
    <xf numFmtId="0" fontId="3" fillId="4" borderId="8" xfId="0" applyFont="1" applyFill="1" applyBorder="1" applyAlignment="1">
      <alignment horizontal="left" vertical="center" indent="1"/>
    </xf>
    <xf numFmtId="0" fontId="3" fillId="4" borderId="80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" fontId="3" fillId="0" borderId="95" xfId="0" applyNumberFormat="1" applyFont="1" applyBorder="1"/>
    <xf numFmtId="4" fontId="8" fillId="2" borderId="73" xfId="0" applyNumberFormat="1" applyFont="1" applyFill="1" applyBorder="1"/>
    <xf numFmtId="0" fontId="0" fillId="2" borderId="2" xfId="0" applyFill="1" applyBorder="1" applyAlignment="1">
      <alignment horizontal="center"/>
    </xf>
    <xf numFmtId="4" fontId="8" fillId="3" borderId="25" xfId="0" applyNumberFormat="1" applyFont="1" applyFill="1" applyBorder="1" applyAlignment="1">
      <alignment horizontal="center"/>
    </xf>
    <xf numFmtId="4" fontId="3" fillId="2" borderId="8" xfId="0" applyNumberFormat="1" applyFont="1" applyFill="1" applyBorder="1"/>
    <xf numFmtId="4" fontId="8" fillId="2" borderId="8" xfId="0" applyNumberFormat="1" applyFont="1" applyFill="1" applyBorder="1"/>
    <xf numFmtId="4" fontId="8" fillId="2" borderId="38" xfId="0" applyNumberFormat="1" applyFont="1" applyFill="1" applyBorder="1"/>
    <xf numFmtId="4" fontId="8" fillId="0" borderId="54" xfId="0" applyNumberFormat="1" applyFont="1" applyFill="1" applyBorder="1"/>
    <xf numFmtId="4" fontId="8" fillId="0" borderId="71" xfId="0" applyNumberFormat="1" applyFont="1" applyFill="1" applyBorder="1"/>
    <xf numFmtId="4" fontId="8" fillId="0" borderId="59" xfId="0" applyNumberFormat="1" applyFont="1" applyFill="1" applyBorder="1"/>
    <xf numFmtId="4" fontId="8" fillId="3" borderId="38" xfId="0" applyNumberFormat="1" applyFont="1" applyFill="1" applyBorder="1"/>
    <xf numFmtId="4" fontId="8" fillId="2" borderId="9" xfId="0" applyNumberFormat="1" applyFont="1" applyFill="1" applyBorder="1" applyAlignment="1">
      <alignment vertical="center"/>
    </xf>
    <xf numFmtId="4" fontId="8" fillId="2" borderId="29" xfId="0" applyNumberFormat="1" applyFont="1" applyFill="1" applyBorder="1" applyAlignment="1">
      <alignment vertical="center"/>
    </xf>
    <xf numFmtId="3" fontId="6" fillId="2" borderId="9" xfId="0" applyNumberFormat="1" applyFont="1" applyFill="1" applyBorder="1" applyAlignment="1">
      <alignment vertical="center"/>
    </xf>
    <xf numFmtId="3" fontId="6" fillId="2" borderId="29" xfId="0" applyNumberFormat="1" applyFont="1" applyFill="1" applyBorder="1" applyAlignment="1">
      <alignment vertical="center"/>
    </xf>
    <xf numFmtId="165" fontId="8" fillId="2" borderId="11" xfId="0" applyNumberFormat="1" applyFont="1" applyFill="1" applyBorder="1" applyAlignment="1">
      <alignment horizontal="left"/>
    </xf>
    <xf numFmtId="165" fontId="8" fillId="2" borderId="20" xfId="0" applyNumberFormat="1" applyFont="1" applyFill="1" applyBorder="1" applyAlignment="1">
      <alignment horizontal="left"/>
    </xf>
    <xf numFmtId="3" fontId="8" fillId="2" borderId="16" xfId="0" applyNumberFormat="1" applyFont="1" applyFill="1" applyBorder="1" applyAlignment="1">
      <alignment horizontal="right"/>
    </xf>
    <xf numFmtId="3" fontId="8" fillId="2" borderId="30" xfId="0" applyNumberFormat="1" applyFont="1" applyFill="1" applyBorder="1" applyAlignment="1">
      <alignment horizontal="right"/>
    </xf>
    <xf numFmtId="3" fontId="6" fillId="2" borderId="10" xfId="0" applyNumberFormat="1" applyFont="1" applyFill="1" applyBorder="1" applyAlignment="1">
      <alignment horizontal="right" vertical="center"/>
    </xf>
    <xf numFmtId="3" fontId="6" fillId="2" borderId="23" xfId="0" applyNumberFormat="1" applyFont="1" applyFill="1" applyBorder="1" applyAlignment="1">
      <alignment horizontal="right" vertical="center"/>
    </xf>
    <xf numFmtId="4" fontId="8" fillId="0" borderId="29" xfId="0" applyNumberFormat="1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 applyAlignment="1">
      <alignment horizontal="center" vertical="center" wrapText="1"/>
    </xf>
    <xf numFmtId="3" fontId="6" fillId="2" borderId="25" xfId="0" applyNumberFormat="1" applyFont="1" applyFill="1" applyBorder="1" applyAlignment="1">
      <alignment vertical="center"/>
    </xf>
    <xf numFmtId="165" fontId="8" fillId="2" borderId="32" xfId="0" applyNumberFormat="1" applyFont="1" applyFill="1" applyBorder="1" applyAlignment="1">
      <alignment horizontal="left"/>
    </xf>
    <xf numFmtId="3" fontId="8" fillId="2" borderId="21" xfId="0" applyNumberFormat="1" applyFont="1" applyFill="1" applyBorder="1" applyAlignment="1">
      <alignment horizontal="right"/>
    </xf>
    <xf numFmtId="3" fontId="6" fillId="2" borderId="40" xfId="0" applyNumberFormat="1" applyFont="1" applyFill="1" applyBorder="1" applyAlignment="1">
      <alignment horizontal="right" vertical="center"/>
    </xf>
    <xf numFmtId="4" fontId="8" fillId="0" borderId="25" xfId="0" applyNumberFormat="1" applyFont="1" applyFill="1" applyBorder="1" applyAlignment="1">
      <alignment vertical="center"/>
    </xf>
    <xf numFmtId="3" fontId="6" fillId="0" borderId="25" xfId="0" applyNumberFormat="1" applyFont="1" applyFill="1" applyBorder="1" applyAlignment="1">
      <alignment vertical="center"/>
    </xf>
    <xf numFmtId="3" fontId="8" fillId="0" borderId="21" xfId="0" applyNumberFormat="1" applyFont="1" applyFill="1" applyBorder="1" applyAlignment="1">
      <alignment horizontal="right"/>
    </xf>
    <xf numFmtId="3" fontId="6" fillId="0" borderId="40" xfId="0" applyNumberFormat="1" applyFont="1" applyFill="1" applyBorder="1" applyAlignment="1">
      <alignment horizontal="right" vertical="center"/>
    </xf>
    <xf numFmtId="4" fontId="8" fillId="2" borderId="29" xfId="0" applyNumberFormat="1" applyFont="1" applyFill="1" applyBorder="1" applyAlignment="1">
      <alignment horizontal="right" vertical="center"/>
    </xf>
    <xf numFmtId="4" fontId="8" fillId="2" borderId="25" xfId="0" applyNumberFormat="1" applyFont="1" applyFill="1" applyBorder="1" applyAlignment="1">
      <alignment vertical="center"/>
    </xf>
    <xf numFmtId="0" fontId="8" fillId="0" borderId="32" xfId="0" applyFont="1" applyFill="1" applyBorder="1" applyAlignment="1">
      <alignment horizontal="right"/>
    </xf>
    <xf numFmtId="0" fontId="6" fillId="0" borderId="12" xfId="0" applyFont="1" applyFill="1" applyBorder="1" applyAlignment="1">
      <alignment horizontal="right"/>
    </xf>
    <xf numFmtId="4" fontId="3" fillId="0" borderId="60" xfId="0" applyNumberFormat="1" applyFont="1" applyBorder="1"/>
    <xf numFmtId="4" fontId="8" fillId="4" borderId="25" xfId="0" applyNumberFormat="1" applyFont="1" applyFill="1" applyBorder="1"/>
    <xf numFmtId="4" fontId="8" fillId="4" borderId="59" xfId="0" applyNumberFormat="1" applyFont="1" applyFill="1" applyBorder="1"/>
    <xf numFmtId="4" fontId="8" fillId="2" borderId="29" xfId="0" applyNumberFormat="1" applyFont="1" applyFill="1" applyBorder="1" applyAlignment="1">
      <alignment vertical="center"/>
    </xf>
    <xf numFmtId="4" fontId="8" fillId="2" borderId="24" xfId="0" applyNumberFormat="1" applyFont="1" applyFill="1" applyBorder="1" applyAlignment="1">
      <alignment vertical="center"/>
    </xf>
    <xf numFmtId="3" fontId="6" fillId="4" borderId="23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8" fillId="3" borderId="17" xfId="0" applyNumberFormat="1" applyFont="1" applyFill="1" applyBorder="1"/>
    <xf numFmtId="0" fontId="3" fillId="3" borderId="43" xfId="0" applyNumberFormat="1" applyFont="1" applyFill="1" applyBorder="1"/>
    <xf numFmtId="0" fontId="8" fillId="2" borderId="18" xfId="0" applyNumberFormat="1" applyFont="1" applyFill="1" applyBorder="1"/>
    <xf numFmtId="0" fontId="3" fillId="2" borderId="25" xfId="0" applyNumberFormat="1" applyFont="1" applyFill="1" applyBorder="1"/>
    <xf numFmtId="0" fontId="8" fillId="3" borderId="18" xfId="0" applyNumberFormat="1" applyFont="1" applyFill="1" applyBorder="1"/>
    <xf numFmtId="0" fontId="3" fillId="3" borderId="24" xfId="0" applyNumberFormat="1" applyFont="1" applyFill="1" applyBorder="1"/>
    <xf numFmtId="0" fontId="8" fillId="2" borderId="17" xfId="0" applyNumberFormat="1" applyFont="1" applyFill="1" applyBorder="1"/>
    <xf numFmtId="0" fontId="3" fillId="2" borderId="24" xfId="0" applyNumberFormat="1" applyFont="1" applyFill="1" applyBorder="1"/>
    <xf numFmtId="0" fontId="3" fillId="3" borderId="25" xfId="0" applyNumberFormat="1" applyFont="1" applyFill="1" applyBorder="1"/>
    <xf numFmtId="0" fontId="8" fillId="2" borderId="24" xfId="0" applyNumberFormat="1" applyFont="1" applyFill="1" applyBorder="1"/>
    <xf numFmtId="0" fontId="8" fillId="2" borderId="29" xfId="0" applyNumberFormat="1" applyFont="1" applyFill="1" applyBorder="1"/>
    <xf numFmtId="0" fontId="8" fillId="2" borderId="25" xfId="0" applyNumberFormat="1" applyFont="1" applyFill="1" applyBorder="1"/>
    <xf numFmtId="0" fontId="8" fillId="4" borderId="18" xfId="0" applyNumberFormat="1" applyFont="1" applyFill="1" applyBorder="1"/>
    <xf numFmtId="0" fontId="8" fillId="4" borderId="24" xfId="0" applyNumberFormat="1" applyFont="1" applyFill="1" applyBorder="1"/>
    <xf numFmtId="0" fontId="8" fillId="0" borderId="9" xfId="0" applyNumberFormat="1" applyFont="1" applyFill="1" applyBorder="1"/>
    <xf numFmtId="0" fontId="8" fillId="0" borderId="47" xfId="0" applyNumberFormat="1" applyFont="1" applyFill="1" applyBorder="1"/>
    <xf numFmtId="0" fontId="8" fillId="3" borderId="24" xfId="0" applyNumberFormat="1" applyFont="1" applyFill="1" applyBorder="1"/>
    <xf numFmtId="0" fontId="8" fillId="2" borderId="59" xfId="0" applyNumberFormat="1" applyFont="1" applyFill="1" applyBorder="1"/>
    <xf numFmtId="0" fontId="8" fillId="3" borderId="19" xfId="0" applyNumberFormat="1" applyFont="1" applyFill="1" applyBorder="1"/>
    <xf numFmtId="0" fontId="8" fillId="3" borderId="48" xfId="0" applyNumberFormat="1" applyFont="1" applyFill="1" applyBorder="1"/>
    <xf numFmtId="0" fontId="8" fillId="0" borderId="18" xfId="0" applyNumberFormat="1" applyFont="1" applyFill="1" applyBorder="1"/>
    <xf numFmtId="0" fontId="8" fillId="0" borderId="25" xfId="0" applyNumberFormat="1" applyFont="1" applyFill="1" applyBorder="1"/>
    <xf numFmtId="0" fontId="8" fillId="2" borderId="37" xfId="0" applyNumberFormat="1" applyFont="1" applyFill="1" applyBorder="1"/>
    <xf numFmtId="0" fontId="8" fillId="2" borderId="19" xfId="0" applyNumberFormat="1" applyFont="1" applyFill="1" applyBorder="1"/>
    <xf numFmtId="0" fontId="8" fillId="0" borderId="19" xfId="0" applyNumberFormat="1" applyFont="1" applyFill="1" applyBorder="1"/>
    <xf numFmtId="0" fontId="8" fillId="0" borderId="46" xfId="0" applyNumberFormat="1" applyFont="1" applyFill="1" applyBorder="1"/>
    <xf numFmtId="0" fontId="3" fillId="3" borderId="37" xfId="0" applyNumberFormat="1" applyFont="1" applyFill="1" applyBorder="1"/>
    <xf numFmtId="0" fontId="3" fillId="2" borderId="37" xfId="0" applyNumberFormat="1" applyFont="1" applyFill="1" applyBorder="1"/>
    <xf numFmtId="0" fontId="3" fillId="2" borderId="18" xfId="0" applyNumberFormat="1" applyFont="1" applyFill="1" applyBorder="1"/>
    <xf numFmtId="0" fontId="3" fillId="2" borderId="59" xfId="0" applyNumberFormat="1" applyFont="1" applyFill="1" applyBorder="1"/>
    <xf numFmtId="0" fontId="8" fillId="3" borderId="46" xfId="0" applyNumberFormat="1" applyFont="1" applyFill="1" applyBorder="1"/>
    <xf numFmtId="0" fontId="3" fillId="3" borderId="19" xfId="0" applyNumberFormat="1" applyFont="1" applyFill="1" applyBorder="1"/>
    <xf numFmtId="0" fontId="3" fillId="3" borderId="48" xfId="0" applyNumberFormat="1" applyFont="1" applyFill="1" applyBorder="1"/>
    <xf numFmtId="0" fontId="3" fillId="0" borderId="54" xfId="0" applyNumberFormat="1" applyFont="1" applyFill="1" applyBorder="1"/>
    <xf numFmtId="0" fontId="8" fillId="3" borderId="37" xfId="0" applyNumberFormat="1" applyFont="1" applyFill="1" applyBorder="1"/>
    <xf numFmtId="0" fontId="8" fillId="3" borderId="54" xfId="0" applyNumberFormat="1" applyFont="1" applyFill="1" applyBorder="1"/>
    <xf numFmtId="0" fontId="3" fillId="0" borderId="19" xfId="0" applyNumberFormat="1" applyFont="1" applyFill="1" applyBorder="1"/>
    <xf numFmtId="0" fontId="3" fillId="0" borderId="71" xfId="0" applyNumberFormat="1" applyFont="1" applyFill="1" applyBorder="1"/>
    <xf numFmtId="0" fontId="8" fillId="0" borderId="48" xfId="0" applyNumberFormat="1" applyFont="1" applyFill="1" applyBorder="1"/>
    <xf numFmtId="0" fontId="3" fillId="0" borderId="46" xfId="0" applyNumberFormat="1" applyFont="1" applyFill="1" applyBorder="1"/>
    <xf numFmtId="0" fontId="3" fillId="0" borderId="37" xfId="0" applyNumberFormat="1" applyFont="1" applyFill="1" applyBorder="1"/>
    <xf numFmtId="0" fontId="3" fillId="0" borderId="24" xfId="0" applyNumberFormat="1" applyFont="1" applyFill="1" applyBorder="1"/>
    <xf numFmtId="0" fontId="8" fillId="0" borderId="43" xfId="0" applyNumberFormat="1" applyFont="1" applyFill="1" applyBorder="1"/>
    <xf numFmtId="0" fontId="3" fillId="2" borderId="8" xfId="0" applyNumberFormat="1" applyFont="1" applyFill="1" applyBorder="1"/>
    <xf numFmtId="0" fontId="8" fillId="7" borderId="9" xfId="0" applyNumberFormat="1" applyFont="1" applyFill="1" applyBorder="1"/>
    <xf numFmtId="0" fontId="8" fillId="2" borderId="42" xfId="0" applyNumberFormat="1" applyFont="1" applyFill="1" applyBorder="1"/>
    <xf numFmtId="0" fontId="3" fillId="7" borderId="25" xfId="0" applyNumberFormat="1" applyFont="1" applyFill="1" applyBorder="1"/>
    <xf numFmtId="0" fontId="3" fillId="2" borderId="38" xfId="0" applyNumberFormat="1" applyFont="1" applyFill="1" applyBorder="1"/>
    <xf numFmtId="0" fontId="8" fillId="0" borderId="5" xfId="0" applyNumberFormat="1" applyFont="1" applyFill="1" applyBorder="1"/>
    <xf numFmtId="3" fontId="6" fillId="0" borderId="10" xfId="0" applyNumberFormat="1" applyFont="1" applyFill="1" applyBorder="1" applyAlignment="1">
      <alignment horizontal="center" vertical="center" wrapText="1"/>
    </xf>
    <xf numFmtId="3" fontId="6" fillId="0" borderId="40" xfId="0" applyNumberFormat="1" applyFont="1" applyFill="1" applyBorder="1" applyAlignment="1">
      <alignment horizontal="center" vertical="center" wrapText="1"/>
    </xf>
    <xf numFmtId="3" fontId="6" fillId="0" borderId="23" xfId="0" applyNumberFormat="1" applyFont="1" applyFill="1" applyBorder="1" applyAlignment="1">
      <alignment horizontal="center" vertical="center" wrapText="1"/>
    </xf>
    <xf numFmtId="4" fontId="8" fillId="0" borderId="9" xfId="0" applyNumberFormat="1" applyFont="1" applyFill="1" applyBorder="1" applyAlignment="1">
      <alignment horizontal="right" vertical="center"/>
    </xf>
    <xf numFmtId="4" fontId="8" fillId="0" borderId="17" xfId="0" applyNumberFormat="1" applyFont="1" applyFill="1" applyBorder="1" applyAlignment="1">
      <alignment horizontal="right" vertical="center"/>
    </xf>
    <xf numFmtId="3" fontId="6" fillId="0" borderId="9" xfId="0" applyNumberFormat="1" applyFont="1" applyFill="1" applyBorder="1" applyAlignment="1">
      <alignment horizontal="right" vertical="center"/>
    </xf>
    <xf numFmtId="3" fontId="6" fillId="0" borderId="25" xfId="0" applyNumberFormat="1" applyFont="1" applyFill="1" applyBorder="1" applyAlignment="1">
      <alignment horizontal="right" vertical="center"/>
    </xf>
    <xf numFmtId="3" fontId="6" fillId="0" borderId="29" xfId="0" applyNumberFormat="1" applyFont="1" applyFill="1" applyBorder="1" applyAlignment="1">
      <alignment horizontal="right" vertical="center"/>
    </xf>
    <xf numFmtId="165" fontId="8" fillId="0" borderId="11" xfId="0" applyNumberFormat="1" applyFont="1" applyFill="1" applyBorder="1" applyAlignment="1">
      <alignment horizontal="right"/>
    </xf>
    <xf numFmtId="165" fontId="8" fillId="0" borderId="32" xfId="0" applyNumberFormat="1" applyFont="1" applyFill="1" applyBorder="1" applyAlignment="1">
      <alignment horizontal="right"/>
    </xf>
    <xf numFmtId="165" fontId="8" fillId="0" borderId="20" xfId="0" applyNumberFormat="1" applyFont="1" applyFill="1" applyBorder="1" applyAlignment="1">
      <alignment horizontal="right"/>
    </xf>
    <xf numFmtId="3" fontId="8" fillId="0" borderId="16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3" fontId="8" fillId="0" borderId="30" xfId="0" applyNumberFormat="1" applyFont="1" applyFill="1" applyBorder="1" applyAlignment="1">
      <alignment horizontal="right"/>
    </xf>
    <xf numFmtId="3" fontId="6" fillId="0" borderId="10" xfId="0" applyNumberFormat="1" applyFont="1" applyFill="1" applyBorder="1" applyAlignment="1">
      <alignment horizontal="right" vertical="center"/>
    </xf>
    <xf numFmtId="3" fontId="6" fillId="0" borderId="40" xfId="0" applyNumberFormat="1" applyFont="1" applyFill="1" applyBorder="1" applyAlignment="1">
      <alignment horizontal="right" vertical="center"/>
    </xf>
    <xf numFmtId="3" fontId="6" fillId="0" borderId="23" xfId="0" applyNumberFormat="1" applyFont="1" applyFill="1" applyBorder="1" applyAlignment="1">
      <alignment horizontal="right" vertical="center"/>
    </xf>
    <xf numFmtId="4" fontId="8" fillId="0" borderId="9" xfId="0" applyNumberFormat="1" applyFont="1" applyFill="1" applyBorder="1" applyAlignment="1">
      <alignment vertical="center"/>
    </xf>
    <xf numFmtId="4" fontId="8" fillId="0" borderId="25" xfId="0" applyNumberFormat="1" applyFont="1" applyFill="1" applyBorder="1" applyAlignment="1">
      <alignment vertical="center"/>
    </xf>
    <xf numFmtId="4" fontId="8" fillId="0" borderId="29" xfId="0" applyNumberFormat="1" applyFont="1" applyFill="1" applyBorder="1" applyAlignment="1">
      <alignment vertical="center"/>
    </xf>
    <xf numFmtId="3" fontId="6" fillId="0" borderId="9" xfId="0" applyNumberFormat="1" applyFont="1" applyFill="1" applyBorder="1" applyAlignment="1">
      <alignment vertical="center"/>
    </xf>
    <xf numFmtId="3" fontId="6" fillId="0" borderId="25" xfId="0" applyNumberFormat="1" applyFont="1" applyFill="1" applyBorder="1" applyAlignment="1">
      <alignment vertical="center"/>
    </xf>
    <xf numFmtId="3" fontId="6" fillId="0" borderId="29" xfId="0" applyNumberFormat="1" applyFont="1" applyFill="1" applyBorder="1" applyAlignment="1">
      <alignment vertical="center"/>
    </xf>
    <xf numFmtId="165" fontId="8" fillId="0" borderId="11" xfId="0" applyNumberFormat="1" applyFont="1" applyFill="1" applyBorder="1" applyAlignment="1">
      <alignment horizontal="left"/>
    </xf>
    <xf numFmtId="165" fontId="8" fillId="0" borderId="32" xfId="0" applyNumberFormat="1" applyFont="1" applyFill="1" applyBorder="1" applyAlignment="1">
      <alignment horizontal="left"/>
    </xf>
    <xf numFmtId="165" fontId="8" fillId="0" borderId="20" xfId="0" applyNumberFormat="1" applyFont="1" applyFill="1" applyBorder="1" applyAlignment="1">
      <alignment horizontal="left"/>
    </xf>
    <xf numFmtId="3" fontId="6" fillId="2" borderId="10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 applyAlignment="1">
      <alignment horizontal="center" vertical="center" wrapText="1"/>
    </xf>
    <xf numFmtId="4" fontId="8" fillId="2" borderId="9" xfId="0" applyNumberFormat="1" applyFont="1" applyFill="1" applyBorder="1" applyAlignment="1">
      <alignment vertical="center"/>
    </xf>
    <xf numFmtId="4" fontId="8" fillId="2" borderId="29" xfId="0" applyNumberFormat="1" applyFont="1" applyFill="1" applyBorder="1" applyAlignment="1">
      <alignment vertical="center"/>
    </xf>
    <xf numFmtId="3" fontId="6" fillId="2" borderId="9" xfId="0" applyNumberFormat="1" applyFont="1" applyFill="1" applyBorder="1" applyAlignment="1">
      <alignment vertical="center"/>
    </xf>
    <xf numFmtId="3" fontId="6" fillId="2" borderId="29" xfId="0" applyNumberFormat="1" applyFont="1" applyFill="1" applyBorder="1" applyAlignment="1">
      <alignment vertical="center"/>
    </xf>
    <xf numFmtId="165" fontId="8" fillId="2" borderId="11" xfId="0" applyNumberFormat="1" applyFont="1" applyFill="1" applyBorder="1" applyAlignment="1">
      <alignment horizontal="left"/>
    </xf>
    <xf numFmtId="165" fontId="8" fillId="2" borderId="20" xfId="0" applyNumberFormat="1" applyFont="1" applyFill="1" applyBorder="1" applyAlignment="1">
      <alignment horizontal="left"/>
    </xf>
    <xf numFmtId="3" fontId="8" fillId="2" borderId="16" xfId="0" applyNumberFormat="1" applyFont="1" applyFill="1" applyBorder="1" applyAlignment="1">
      <alignment horizontal="right"/>
    </xf>
    <xf numFmtId="3" fontId="8" fillId="2" borderId="30" xfId="0" applyNumberFormat="1" applyFont="1" applyFill="1" applyBorder="1" applyAlignment="1">
      <alignment horizontal="right"/>
    </xf>
    <xf numFmtId="3" fontId="6" fillId="2" borderId="10" xfId="0" applyNumberFormat="1" applyFont="1" applyFill="1" applyBorder="1" applyAlignment="1">
      <alignment horizontal="right" vertical="center"/>
    </xf>
    <xf numFmtId="3" fontId="6" fillId="2" borderId="23" xfId="0" applyNumberFormat="1" applyFont="1" applyFill="1" applyBorder="1" applyAlignment="1">
      <alignment horizontal="right" vertical="center"/>
    </xf>
    <xf numFmtId="3" fontId="6" fillId="3" borderId="10" xfId="0" applyNumberFormat="1" applyFont="1" applyFill="1" applyBorder="1" applyAlignment="1">
      <alignment horizontal="center" vertical="center" wrapText="1"/>
    </xf>
    <xf numFmtId="3" fontId="6" fillId="3" borderId="23" xfId="0" applyNumberFormat="1" applyFont="1" applyFill="1" applyBorder="1" applyAlignment="1">
      <alignment horizontal="center" vertical="center" wrapText="1"/>
    </xf>
    <xf numFmtId="3" fontId="6" fillId="2" borderId="40" xfId="0" applyNumberFormat="1" applyFont="1" applyFill="1" applyBorder="1" applyAlignment="1">
      <alignment horizontal="center" vertical="center" wrapText="1"/>
    </xf>
    <xf numFmtId="4" fontId="8" fillId="2" borderId="9" xfId="0" applyNumberFormat="1" applyFont="1" applyFill="1" applyBorder="1" applyAlignment="1">
      <alignment horizontal="center" vertical="center"/>
    </xf>
    <xf numFmtId="4" fontId="8" fillId="2" borderId="25" xfId="0" applyNumberFormat="1" applyFont="1" applyFill="1" applyBorder="1" applyAlignment="1">
      <alignment horizontal="center" vertical="center"/>
    </xf>
    <xf numFmtId="4" fontId="8" fillId="2" borderId="29" xfId="0" applyNumberFormat="1" applyFont="1" applyFill="1" applyBorder="1" applyAlignment="1">
      <alignment horizontal="center" vertical="center"/>
    </xf>
    <xf numFmtId="3" fontId="6" fillId="2" borderId="9" xfId="0" applyNumberFormat="1" applyFont="1" applyFill="1" applyBorder="1" applyAlignment="1">
      <alignment horizontal="center" vertical="center"/>
    </xf>
    <xf numFmtId="3" fontId="6" fillId="2" borderId="25" xfId="0" applyNumberFormat="1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 vertical="center"/>
    </xf>
    <xf numFmtId="165" fontId="8" fillId="2" borderId="11" xfId="0" applyNumberFormat="1" applyFont="1" applyFill="1" applyBorder="1" applyAlignment="1">
      <alignment horizontal="center"/>
    </xf>
    <xf numFmtId="165" fontId="8" fillId="2" borderId="32" xfId="0" applyNumberFormat="1" applyFont="1" applyFill="1" applyBorder="1" applyAlignment="1">
      <alignment horizontal="center"/>
    </xf>
    <xf numFmtId="165" fontId="8" fillId="2" borderId="20" xfId="0" applyNumberFormat="1" applyFont="1" applyFill="1" applyBorder="1" applyAlignment="1">
      <alignment horizontal="center"/>
    </xf>
    <xf numFmtId="3" fontId="8" fillId="2" borderId="16" xfId="0" applyNumberFormat="1" applyFont="1" applyFill="1" applyBorder="1" applyAlignment="1">
      <alignment horizontal="center"/>
    </xf>
    <xf numFmtId="3" fontId="8" fillId="2" borderId="21" xfId="0" applyNumberFormat="1" applyFont="1" applyFill="1" applyBorder="1" applyAlignment="1">
      <alignment horizontal="center"/>
    </xf>
    <xf numFmtId="3" fontId="8" fillId="2" borderId="30" xfId="0" applyNumberFormat="1" applyFont="1" applyFill="1" applyBorder="1" applyAlignment="1">
      <alignment horizont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40" xfId="0" applyNumberFormat="1" applyFont="1" applyFill="1" applyBorder="1" applyAlignment="1">
      <alignment horizontal="center" vertical="center"/>
    </xf>
    <xf numFmtId="3" fontId="6" fillId="2" borderId="23" xfId="0" applyNumberFormat="1" applyFont="1" applyFill="1" applyBorder="1" applyAlignment="1">
      <alignment horizontal="center" vertical="center"/>
    </xf>
    <xf numFmtId="4" fontId="8" fillId="2" borderId="9" xfId="0" applyNumberFormat="1" applyFont="1" applyFill="1" applyBorder="1" applyAlignment="1">
      <alignment horizontal="right" vertical="center"/>
    </xf>
    <xf numFmtId="4" fontId="8" fillId="2" borderId="17" xfId="0" applyNumberFormat="1" applyFont="1" applyFill="1" applyBorder="1" applyAlignment="1">
      <alignment horizontal="right" vertical="center"/>
    </xf>
    <xf numFmtId="3" fontId="6" fillId="2" borderId="9" xfId="0" applyNumberFormat="1" applyFont="1" applyFill="1" applyBorder="1" applyAlignment="1">
      <alignment horizontal="right" vertical="center"/>
    </xf>
    <xf numFmtId="3" fontId="6" fillId="2" borderId="25" xfId="0" applyNumberFormat="1" applyFont="1" applyFill="1" applyBorder="1" applyAlignment="1">
      <alignment horizontal="right" vertical="center"/>
    </xf>
    <xf numFmtId="3" fontId="6" fillId="2" borderId="29" xfId="0" applyNumberFormat="1" applyFont="1" applyFill="1" applyBorder="1" applyAlignment="1">
      <alignment horizontal="right" vertical="center"/>
    </xf>
    <xf numFmtId="165" fontId="8" fillId="2" borderId="11" xfId="0" applyNumberFormat="1" applyFont="1" applyFill="1" applyBorder="1" applyAlignment="1">
      <alignment horizontal="right"/>
    </xf>
    <xf numFmtId="165" fontId="8" fillId="2" borderId="32" xfId="0" applyNumberFormat="1" applyFont="1" applyFill="1" applyBorder="1" applyAlignment="1">
      <alignment horizontal="right"/>
    </xf>
    <xf numFmtId="165" fontId="8" fillId="2" borderId="20" xfId="0" applyNumberFormat="1" applyFont="1" applyFill="1" applyBorder="1" applyAlignment="1">
      <alignment horizontal="right"/>
    </xf>
    <xf numFmtId="3" fontId="8" fillId="2" borderId="21" xfId="0" applyNumberFormat="1" applyFont="1" applyFill="1" applyBorder="1" applyAlignment="1">
      <alignment horizontal="right"/>
    </xf>
    <xf numFmtId="3" fontId="6" fillId="2" borderId="40" xfId="0" applyNumberFormat="1" applyFont="1" applyFill="1" applyBorder="1" applyAlignment="1">
      <alignment horizontal="right" vertical="center"/>
    </xf>
    <xf numFmtId="4" fontId="8" fillId="2" borderId="25" xfId="0" applyNumberFormat="1" applyFont="1" applyFill="1" applyBorder="1" applyAlignment="1">
      <alignment horizontal="right" vertical="center"/>
    </xf>
    <xf numFmtId="3" fontId="6" fillId="2" borderId="25" xfId="0" applyNumberFormat="1" applyFont="1" applyFill="1" applyBorder="1" applyAlignment="1">
      <alignment vertical="center"/>
    </xf>
    <xf numFmtId="165" fontId="8" fillId="2" borderId="32" xfId="0" applyNumberFormat="1" applyFont="1" applyFill="1" applyBorder="1" applyAlignment="1">
      <alignment horizontal="left"/>
    </xf>
    <xf numFmtId="4" fontId="8" fillId="2" borderId="25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3" fontId="6" fillId="3" borderId="40" xfId="0" applyNumberFormat="1" applyFont="1" applyFill="1" applyBorder="1" applyAlignment="1">
      <alignment horizontal="center" vertical="center" wrapText="1"/>
    </xf>
    <xf numFmtId="3" fontId="6" fillId="3" borderId="96" xfId="0" applyNumberFormat="1" applyFont="1" applyFill="1" applyBorder="1" applyAlignment="1">
      <alignment horizontal="center" vertical="center" wrapText="1"/>
    </xf>
  </cellXfs>
  <cellStyles count="3">
    <cellStyle name="Hivatkozás" xfId="2" builtinId="8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Z952"/>
  <sheetViews>
    <sheetView tabSelected="1" zoomScale="80" zoomScaleNormal="80" workbookViewId="0">
      <pane xSplit="1" ySplit="2" topLeftCell="B175" activePane="bottomRight" state="frozen"/>
      <selection pane="topRight" activeCell="B1" sqref="B1"/>
      <selection pane="bottomLeft" activeCell="A3" sqref="A3"/>
      <selection pane="bottomRight" activeCell="L4" sqref="L4:L179"/>
    </sheetView>
  </sheetViews>
  <sheetFormatPr defaultColWidth="9.109375" defaultRowHeight="14.4" x14ac:dyDescent="0.3"/>
  <cols>
    <col min="1" max="1" width="17.109375" style="5" bestFit="1" customWidth="1"/>
    <col min="2" max="2" width="4.109375" style="5" customWidth="1"/>
    <col min="3" max="3" width="14.88671875" style="59" customWidth="1"/>
    <col min="4" max="4" width="12.6640625" style="59" bestFit="1" customWidth="1"/>
    <col min="5" max="5" width="7.6640625" style="59" customWidth="1"/>
    <col min="6" max="6" width="8.33203125" style="59" customWidth="1"/>
    <col min="7" max="7" width="13.44140625" style="59" bestFit="1" customWidth="1"/>
    <col min="8" max="8" width="33" style="5" customWidth="1"/>
    <col min="9" max="9" width="11.33203125" style="5" bestFit="1" customWidth="1"/>
    <col min="10" max="10" width="12.6640625" style="5" customWidth="1"/>
    <col min="11" max="11" width="11.6640625" style="5" bestFit="1" customWidth="1"/>
    <col min="12" max="13" width="12.5546875" style="5" bestFit="1" customWidth="1"/>
    <col min="14" max="15" width="11.6640625" style="5" bestFit="1" customWidth="1"/>
    <col min="16" max="16" width="18.33203125" style="5" bestFit="1" customWidth="1"/>
    <col min="17" max="17" width="12.88671875" style="5" customWidth="1"/>
    <col min="18" max="18" width="11" style="5" customWidth="1"/>
    <col min="19" max="19" width="10.6640625" style="5" customWidth="1"/>
    <col min="20" max="20" width="9.88671875" style="5" bestFit="1" customWidth="1"/>
    <col min="21" max="21" width="9" style="5" customWidth="1"/>
    <col min="22" max="22" width="12.44140625" style="5" bestFit="1" customWidth="1"/>
    <col min="23" max="23" width="14.5546875" style="5" customWidth="1"/>
    <col min="24" max="24" width="11" style="5" customWidth="1"/>
    <col min="25" max="25" width="7.109375" style="5" bestFit="1" customWidth="1"/>
    <col min="26" max="16384" width="9.109375" style="5"/>
  </cols>
  <sheetData>
    <row r="1" spans="1:26" ht="16.2" thickBot="1" x14ac:dyDescent="0.35">
      <c r="A1" s="305"/>
      <c r="B1" s="592" t="s">
        <v>0</v>
      </c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4"/>
      <c r="P1" s="592" t="s">
        <v>1</v>
      </c>
      <c r="Q1" s="593"/>
      <c r="R1" s="594"/>
      <c r="S1" s="595" t="s">
        <v>2</v>
      </c>
      <c r="T1" s="596"/>
      <c r="U1" s="596"/>
      <c r="V1" s="597"/>
      <c r="W1" s="595" t="s">
        <v>3</v>
      </c>
      <c r="X1" s="596"/>
      <c r="Y1" s="597"/>
    </row>
    <row r="2" spans="1:26" ht="16.2" thickBot="1" x14ac:dyDescent="0.35">
      <c r="A2" s="5" t="s">
        <v>183</v>
      </c>
      <c r="B2" s="425" t="s">
        <v>182</v>
      </c>
      <c r="C2" s="426" t="s">
        <v>144</v>
      </c>
      <c r="D2" s="426" t="s">
        <v>184</v>
      </c>
      <c r="E2" s="426" t="s">
        <v>185</v>
      </c>
      <c r="F2" s="426" t="s">
        <v>186</v>
      </c>
      <c r="G2" s="426" t="s">
        <v>187</v>
      </c>
      <c r="H2" s="426" t="s">
        <v>188</v>
      </c>
      <c r="I2" s="308" t="s">
        <v>189</v>
      </c>
      <c r="J2" s="308" t="s">
        <v>214</v>
      </c>
      <c r="K2" s="308" t="s">
        <v>215</v>
      </c>
      <c r="L2" s="308" t="s">
        <v>216</v>
      </c>
      <c r="M2" s="308" t="s">
        <v>217</v>
      </c>
      <c r="N2" s="308"/>
      <c r="O2" s="308"/>
      <c r="P2" s="254" t="s">
        <v>4</v>
      </c>
      <c r="Q2" s="255" t="s">
        <v>5</v>
      </c>
      <c r="R2" s="294" t="s">
        <v>6</v>
      </c>
      <c r="S2" s="295" t="s">
        <v>240</v>
      </c>
      <c r="T2" s="296" t="s">
        <v>241</v>
      </c>
      <c r="U2" s="296" t="s">
        <v>242</v>
      </c>
      <c r="V2" s="296" t="s">
        <v>7</v>
      </c>
      <c r="W2" s="427" t="s">
        <v>8</v>
      </c>
      <c r="X2" s="428" t="s">
        <v>9</v>
      </c>
      <c r="Y2" s="429" t="s">
        <v>10</v>
      </c>
    </row>
    <row r="3" spans="1:26" ht="16.2" thickBot="1" x14ac:dyDescent="0.35">
      <c r="A3" s="307"/>
      <c r="B3" s="592" t="s">
        <v>213</v>
      </c>
      <c r="C3" s="593"/>
      <c r="D3" s="593"/>
      <c r="E3" s="593"/>
      <c r="F3" s="593"/>
      <c r="G3" s="593"/>
      <c r="H3" s="594"/>
      <c r="I3" s="306"/>
      <c r="J3" s="6" t="s">
        <v>229</v>
      </c>
      <c r="K3" s="6" t="s">
        <v>230</v>
      </c>
      <c r="L3" s="6" t="s">
        <v>231</v>
      </c>
      <c r="M3" s="6" t="s">
        <v>232</v>
      </c>
      <c r="N3" s="6"/>
      <c r="O3" s="6"/>
      <c r="P3" s="297"/>
      <c r="Q3" s="298"/>
      <c r="R3" s="299"/>
      <c r="S3" s="300"/>
      <c r="T3" s="299"/>
      <c r="U3" s="299"/>
      <c r="V3" s="301"/>
      <c r="W3" s="302"/>
      <c r="X3" s="303"/>
      <c r="Y3" s="304"/>
      <c r="Z3" s="309"/>
    </row>
    <row r="4" spans="1:26" x14ac:dyDescent="0.3">
      <c r="A4" s="283" t="str">
        <f t="shared" ref="A4:A64" si="0">E4&amp;F4&amp;G4</f>
        <v>BelsőNemTelefon</v>
      </c>
      <c r="B4" s="215"/>
      <c r="C4" s="249" t="s">
        <v>11</v>
      </c>
      <c r="D4" s="180">
        <v>41505</v>
      </c>
      <c r="E4" s="180" t="s">
        <v>153</v>
      </c>
      <c r="F4" s="180" t="s">
        <v>157</v>
      </c>
      <c r="G4" s="180" t="s">
        <v>142</v>
      </c>
      <c r="H4" s="143" t="s">
        <v>12</v>
      </c>
      <c r="I4" s="548">
        <v>7068.8874285714282</v>
      </c>
      <c r="J4" s="79"/>
      <c r="K4" s="7"/>
      <c r="L4" s="473"/>
      <c r="M4" s="79"/>
      <c r="N4" s="79"/>
      <c r="O4" s="79"/>
      <c r="P4" s="80"/>
      <c r="Q4" s="81">
        <f t="shared" ref="Q4:Q25" si="1">SUM(J4:O4)</f>
        <v>0</v>
      </c>
      <c r="R4" s="8">
        <f>Q4/127*100</f>
        <v>0</v>
      </c>
      <c r="S4" s="578">
        <f>IF($I4-J4-J5-J6-K4-K5-K6&gt;=0,0,J4+J5+K4+K5-$I4)</f>
        <v>0</v>
      </c>
      <c r="T4" s="578">
        <f>IF($I4-L4-L5-L6&gt;=0,0,L6+L4+L5-$I4)</f>
        <v>0</v>
      </c>
      <c r="U4" s="578">
        <f>IF($I4-M4-M5-M6&gt;=0,0,M4+M5+M6-$I4)</f>
        <v>0</v>
      </c>
      <c r="V4" s="580">
        <f>SUM(S4:U8)</f>
        <v>0</v>
      </c>
      <c r="W4" s="583"/>
      <c r="X4" s="556"/>
      <c r="Y4" s="558">
        <f>V4-X4</f>
        <v>0</v>
      </c>
      <c r="Z4" s="309" t="s">
        <v>243</v>
      </c>
    </row>
    <row r="5" spans="1:26" x14ac:dyDescent="0.3">
      <c r="A5" s="5" t="str">
        <f>E5&amp;F5&amp;G5</f>
        <v>BelsőNemInternet</v>
      </c>
      <c r="B5" s="262"/>
      <c r="C5" s="19" t="s">
        <v>11</v>
      </c>
      <c r="D5" s="82">
        <v>41505</v>
      </c>
      <c r="E5" s="82" t="s">
        <v>153</v>
      </c>
      <c r="F5" s="82" t="s">
        <v>157</v>
      </c>
      <c r="G5" s="82" t="s">
        <v>141</v>
      </c>
      <c r="H5" s="83" t="s">
        <v>12</v>
      </c>
      <c r="I5" s="562"/>
      <c r="J5" s="9"/>
      <c r="K5" s="10"/>
      <c r="L5" s="474"/>
      <c r="M5" s="10"/>
      <c r="N5" s="108"/>
      <c r="O5" s="108"/>
      <c r="P5" s="84"/>
      <c r="Q5" s="85">
        <f t="shared" si="1"/>
        <v>0</v>
      </c>
      <c r="R5" s="11">
        <f>(J5+K5+L5+M5+N5+O5)/1.05</f>
        <v>0</v>
      </c>
      <c r="S5" s="588"/>
      <c r="T5" s="588"/>
      <c r="U5" s="588"/>
      <c r="V5" s="581"/>
      <c r="W5" s="584"/>
      <c r="X5" s="586"/>
      <c r="Y5" s="587"/>
      <c r="Z5" s="309" t="s">
        <v>243</v>
      </c>
    </row>
    <row r="6" spans="1:26" x14ac:dyDescent="0.3">
      <c r="A6" s="5" t="str">
        <f>E6&amp;F6&amp;G6</f>
        <v>BelsőNemInternet</v>
      </c>
      <c r="B6" s="264"/>
      <c r="C6" s="344" t="s">
        <v>226</v>
      </c>
      <c r="D6" s="180">
        <v>43531</v>
      </c>
      <c r="E6" s="103" t="s">
        <v>153</v>
      </c>
      <c r="F6" s="103" t="s">
        <v>157</v>
      </c>
      <c r="G6" s="103" t="s">
        <v>141</v>
      </c>
      <c r="H6" s="83" t="s">
        <v>12</v>
      </c>
      <c r="I6" s="562"/>
      <c r="J6" s="10"/>
      <c r="K6" s="10"/>
      <c r="L6" s="474"/>
      <c r="M6" s="20"/>
      <c r="N6" s="166"/>
      <c r="O6" s="108"/>
      <c r="P6" s="88"/>
      <c r="Q6" s="85">
        <f t="shared" si="1"/>
        <v>0</v>
      </c>
      <c r="R6" s="11">
        <f>(J6+K6+L6+M6+N6+O6)/1.05</f>
        <v>0</v>
      </c>
      <c r="S6" s="588"/>
      <c r="T6" s="588"/>
      <c r="U6" s="588"/>
      <c r="V6" s="581"/>
      <c r="W6" s="584"/>
      <c r="X6" s="586"/>
      <c r="Y6" s="587"/>
      <c r="Z6" s="309" t="s">
        <v>243</v>
      </c>
    </row>
    <row r="7" spans="1:26" ht="15" thickBot="1" x14ac:dyDescent="0.35">
      <c r="A7" s="5" t="str">
        <f t="shared" si="0"/>
        <v>BelsőNemÚtdíj</v>
      </c>
      <c r="B7" s="264"/>
      <c r="C7" s="344" t="s">
        <v>11</v>
      </c>
      <c r="D7" s="103">
        <v>41505</v>
      </c>
      <c r="E7" s="103" t="s">
        <v>153</v>
      </c>
      <c r="F7" s="103" t="s">
        <v>157</v>
      </c>
      <c r="G7" s="103" t="s">
        <v>150</v>
      </c>
      <c r="H7" s="107" t="s">
        <v>12</v>
      </c>
      <c r="I7" s="562"/>
      <c r="J7" s="10"/>
      <c r="K7" s="10"/>
      <c r="L7" s="10"/>
      <c r="M7" s="20"/>
      <c r="N7" s="166"/>
      <c r="O7" s="108"/>
      <c r="P7" s="88"/>
      <c r="Q7" s="85">
        <f t="shared" si="1"/>
        <v>0</v>
      </c>
      <c r="R7" s="11">
        <f>(J7+K7+L7+M7+N7+O7)/1.05</f>
        <v>0</v>
      </c>
      <c r="S7" s="470">
        <f>IF($F7="igen",J7,0)</f>
        <v>0</v>
      </c>
      <c r="T7" s="470">
        <f>IF($F7="igen",L7,0)</f>
        <v>0</v>
      </c>
      <c r="U7" s="470">
        <f>IF($F7="igen",M7,0)</f>
        <v>0</v>
      </c>
      <c r="V7" s="581"/>
      <c r="W7" s="584"/>
      <c r="X7" s="586"/>
      <c r="Y7" s="587"/>
      <c r="Z7" s="309" t="s">
        <v>243</v>
      </c>
    </row>
    <row r="8" spans="1:26" ht="15" thickBot="1" x14ac:dyDescent="0.35">
      <c r="A8" s="5" t="str">
        <f t="shared" si="0"/>
        <v>BelsőNemParkolás</v>
      </c>
      <c r="B8" s="263"/>
      <c r="C8" s="125" t="s">
        <v>11</v>
      </c>
      <c r="D8" s="86">
        <v>41505</v>
      </c>
      <c r="E8" s="117" t="s">
        <v>153</v>
      </c>
      <c r="F8" s="117" t="s">
        <v>157</v>
      </c>
      <c r="G8" s="86" t="s">
        <v>154</v>
      </c>
      <c r="H8" s="87" t="s">
        <v>152</v>
      </c>
      <c r="I8" s="562"/>
      <c r="J8" s="20"/>
      <c r="K8" s="9"/>
      <c r="L8" s="9"/>
      <c r="M8" s="20"/>
      <c r="N8" s="166"/>
      <c r="O8" s="163"/>
      <c r="P8" s="433"/>
      <c r="Q8" s="85">
        <f t="shared" si="1"/>
        <v>0</v>
      </c>
      <c r="R8" s="50">
        <f>Q8/127*100</f>
        <v>0</v>
      </c>
      <c r="S8" s="442">
        <f>IF($F8="igen",J8,0)</f>
        <v>0</v>
      </c>
      <c r="T8" s="442">
        <f>IF($F8="igen",L8,0)</f>
        <v>0</v>
      </c>
      <c r="U8" s="469">
        <f>IF($F8="igen",M8,0)</f>
        <v>0</v>
      </c>
      <c r="V8" s="582"/>
      <c r="W8" s="585"/>
      <c r="X8" s="557"/>
      <c r="Y8" s="559"/>
      <c r="Z8" s="309" t="s">
        <v>243</v>
      </c>
    </row>
    <row r="9" spans="1:26" x14ac:dyDescent="0.3">
      <c r="A9" s="5" t="str">
        <f t="shared" si="0"/>
        <v>BelsőNemTelefon</v>
      </c>
      <c r="B9" s="261"/>
      <c r="C9" s="432" t="s">
        <v>13</v>
      </c>
      <c r="D9" s="201">
        <v>43257</v>
      </c>
      <c r="E9" s="93" t="s">
        <v>153</v>
      </c>
      <c r="F9" s="93" t="s">
        <v>157</v>
      </c>
      <c r="G9" s="93" t="s">
        <v>142</v>
      </c>
      <c r="H9" s="77" t="s">
        <v>198</v>
      </c>
      <c r="I9" s="560">
        <v>7368.3241904761908</v>
      </c>
      <c r="J9" s="95"/>
      <c r="K9" s="23"/>
      <c r="L9" s="475"/>
      <c r="M9" s="95"/>
      <c r="N9" s="95"/>
      <c r="O9" s="78"/>
      <c r="P9" s="80"/>
      <c r="Q9" s="91">
        <f t="shared" si="1"/>
        <v>0</v>
      </c>
      <c r="R9" s="8">
        <f>Q9/127*100</f>
        <v>0</v>
      </c>
      <c r="S9" s="550">
        <f>IF($I9-J9-J10-K9-K10&gt;=0,0,J9+J10+K9+K10-$I9)</f>
        <v>0</v>
      </c>
      <c r="T9" s="550">
        <f>IF($I9-L9-L10&gt;=0,0,L9+L10-$I9)</f>
        <v>0</v>
      </c>
      <c r="U9" s="550">
        <f>IF($I9-M9-M10&gt;=0,0,M9+M10-$I9)</f>
        <v>0</v>
      </c>
      <c r="V9" s="552">
        <f>SUM(S9:U10)</f>
        <v>0</v>
      </c>
      <c r="W9" s="554"/>
      <c r="X9" s="556"/>
      <c r="Y9" s="558">
        <f>V9-X9</f>
        <v>0</v>
      </c>
      <c r="Z9" s="309" t="s">
        <v>243</v>
      </c>
    </row>
    <row r="10" spans="1:26" ht="15" thickBot="1" x14ac:dyDescent="0.35">
      <c r="A10" s="5" t="str">
        <f t="shared" si="0"/>
        <v>BelsőNemInternet</v>
      </c>
      <c r="B10" s="263"/>
      <c r="C10" s="250" t="s">
        <v>13</v>
      </c>
      <c r="D10" s="207">
        <v>43257</v>
      </c>
      <c r="E10" s="180" t="s">
        <v>153</v>
      </c>
      <c r="F10" s="180" t="s">
        <v>157</v>
      </c>
      <c r="G10" s="180" t="s">
        <v>141</v>
      </c>
      <c r="H10" s="83" t="s">
        <v>198</v>
      </c>
      <c r="I10" s="561"/>
      <c r="J10" s="24"/>
      <c r="K10" s="48"/>
      <c r="L10" s="476"/>
      <c r="M10" s="48"/>
      <c r="N10" s="128"/>
      <c r="O10" s="128"/>
      <c r="P10" s="88"/>
      <c r="Q10" s="92">
        <f t="shared" si="1"/>
        <v>0</v>
      </c>
      <c r="R10" s="11">
        <f>(J10+K10+L10+M10+N10+O10)/1.05</f>
        <v>0</v>
      </c>
      <c r="S10" s="551"/>
      <c r="T10" s="551"/>
      <c r="U10" s="551"/>
      <c r="V10" s="553"/>
      <c r="W10" s="555"/>
      <c r="X10" s="557"/>
      <c r="Y10" s="559"/>
      <c r="Z10" s="309" t="s">
        <v>243</v>
      </c>
    </row>
    <row r="11" spans="1:26" x14ac:dyDescent="0.3">
      <c r="A11" s="5" t="str">
        <f t="shared" si="0"/>
        <v>BelsőNemTelefon</v>
      </c>
      <c r="B11" s="261"/>
      <c r="C11" s="249" t="s">
        <v>14</v>
      </c>
      <c r="D11" s="93">
        <v>42356</v>
      </c>
      <c r="E11" s="93" t="s">
        <v>153</v>
      </c>
      <c r="F11" s="93" t="s">
        <v>157</v>
      </c>
      <c r="G11" s="93" t="s">
        <v>142</v>
      </c>
      <c r="H11" s="77" t="s">
        <v>15</v>
      </c>
      <c r="I11" s="548">
        <v>7368.3241904761908</v>
      </c>
      <c r="J11" s="78"/>
      <c r="K11" s="13"/>
      <c r="L11" s="477"/>
      <c r="M11" s="78"/>
      <c r="N11" s="78"/>
      <c r="O11" s="78"/>
      <c r="P11" s="80"/>
      <c r="Q11" s="81">
        <f t="shared" si="1"/>
        <v>0</v>
      </c>
      <c r="R11" s="8">
        <f>Q11/127*100</f>
        <v>0</v>
      </c>
      <c r="S11" s="550">
        <f t="shared" ref="S11" si="2">IF($I11-J11-J12-K11-K12&gt;=0,0,J11+J12+K11+K12-$I11)</f>
        <v>0</v>
      </c>
      <c r="T11" s="550">
        <f t="shared" ref="T11" si="3">IF($I11-L11-L12&gt;=0,0,L11+L12-$I11)</f>
        <v>0</v>
      </c>
      <c r="U11" s="550">
        <f t="shared" ref="U11" si="4">IF($I11-M11-M12&gt;=0,0,M11+M12-$I11)</f>
        <v>0</v>
      </c>
      <c r="V11" s="552">
        <f>SUM(S11:U12)</f>
        <v>0</v>
      </c>
      <c r="W11" s="554"/>
      <c r="X11" s="556"/>
      <c r="Y11" s="558">
        <f>V11-X11</f>
        <v>0</v>
      </c>
      <c r="Z11" s="309" t="s">
        <v>243</v>
      </c>
    </row>
    <row r="12" spans="1:26" ht="15" thickBot="1" x14ac:dyDescent="0.35">
      <c r="A12" s="5" t="str">
        <f t="shared" si="0"/>
        <v>BelsőNemInternet</v>
      </c>
      <c r="B12" s="263"/>
      <c r="C12" s="250" t="s">
        <v>14</v>
      </c>
      <c r="D12" s="90">
        <v>42356</v>
      </c>
      <c r="E12" s="180" t="s">
        <v>153</v>
      </c>
      <c r="F12" s="180" t="s">
        <v>157</v>
      </c>
      <c r="G12" s="180" t="s">
        <v>141</v>
      </c>
      <c r="H12" s="83" t="s">
        <v>151</v>
      </c>
      <c r="I12" s="549"/>
      <c r="J12" s="12"/>
      <c r="K12" s="14"/>
      <c r="L12" s="478"/>
      <c r="M12" s="14"/>
      <c r="N12" s="155"/>
      <c r="O12" s="155"/>
      <c r="P12" s="88"/>
      <c r="Q12" s="94">
        <f t="shared" si="1"/>
        <v>0</v>
      </c>
      <c r="R12" s="11">
        <f>(J12+K12+L12+M12+N12+O12)/1.05</f>
        <v>0</v>
      </c>
      <c r="S12" s="551"/>
      <c r="T12" s="551"/>
      <c r="U12" s="551"/>
      <c r="V12" s="553"/>
      <c r="W12" s="555"/>
      <c r="X12" s="557"/>
      <c r="Y12" s="559"/>
      <c r="Z12" s="309" t="s">
        <v>243</v>
      </c>
    </row>
    <row r="13" spans="1:26" x14ac:dyDescent="0.3">
      <c r="A13" s="5" t="str">
        <f t="shared" si="0"/>
        <v>BelsőNemTelefon</v>
      </c>
      <c r="B13" s="261"/>
      <c r="C13" s="15" t="s">
        <v>16</v>
      </c>
      <c r="D13" s="76">
        <v>42377</v>
      </c>
      <c r="E13" s="93" t="s">
        <v>153</v>
      </c>
      <c r="F13" s="93" t="s">
        <v>157</v>
      </c>
      <c r="G13" s="93" t="s">
        <v>142</v>
      </c>
      <c r="H13" s="354" t="s">
        <v>138</v>
      </c>
      <c r="I13" s="560">
        <v>7368.3241904761908</v>
      </c>
      <c r="J13" s="79"/>
      <c r="K13" s="13"/>
      <c r="L13" s="473"/>
      <c r="M13" s="78"/>
      <c r="N13" s="79"/>
      <c r="O13" s="79"/>
      <c r="P13" s="96"/>
      <c r="Q13" s="81">
        <f t="shared" si="1"/>
        <v>0</v>
      </c>
      <c r="R13" s="8">
        <f>Q13/127*100</f>
        <v>0</v>
      </c>
      <c r="S13" s="550">
        <f t="shared" ref="S13" si="5">IF($I13-J13-J14-K13-K14&gt;=0,0,J13+J14+K13+K14-$I13)</f>
        <v>0</v>
      </c>
      <c r="T13" s="550">
        <f t="shared" ref="T13" si="6">IF($I13-L13-L14&gt;=0,0,L13+L14-$I13)</f>
        <v>0</v>
      </c>
      <c r="U13" s="550">
        <f t="shared" ref="U13" si="7">IF($I13-M13-M14&gt;=0,0,M13+M14-$I13)</f>
        <v>0</v>
      </c>
      <c r="V13" s="552">
        <f>SUM(S13:U14)</f>
        <v>0</v>
      </c>
      <c r="W13" s="554"/>
      <c r="X13" s="556"/>
      <c r="Y13" s="558">
        <f>V13-X13</f>
        <v>0</v>
      </c>
      <c r="Z13" s="309" t="s">
        <v>243</v>
      </c>
    </row>
    <row r="14" spans="1:26" ht="15" thickBot="1" x14ac:dyDescent="0.35">
      <c r="A14" s="5" t="str">
        <f t="shared" si="0"/>
        <v>BelsőNemInternet</v>
      </c>
      <c r="B14" s="263"/>
      <c r="C14" s="97" t="s">
        <v>16</v>
      </c>
      <c r="D14" s="86">
        <v>42377</v>
      </c>
      <c r="E14" s="180" t="s">
        <v>153</v>
      </c>
      <c r="F14" s="180" t="s">
        <v>157</v>
      </c>
      <c r="G14" s="180" t="s">
        <v>141</v>
      </c>
      <c r="H14" s="98" t="s">
        <v>138</v>
      </c>
      <c r="I14" s="561"/>
      <c r="J14" s="12"/>
      <c r="K14" s="99"/>
      <c r="L14" s="478"/>
      <c r="M14" s="99"/>
      <c r="N14" s="155"/>
      <c r="O14" s="155"/>
      <c r="P14" s="100"/>
      <c r="Q14" s="94">
        <f t="shared" si="1"/>
        <v>0</v>
      </c>
      <c r="R14" s="16">
        <f>(J14+K14+L14+M14+N14+O14)/1.05</f>
        <v>0</v>
      </c>
      <c r="S14" s="551"/>
      <c r="T14" s="551"/>
      <c r="U14" s="551"/>
      <c r="V14" s="553"/>
      <c r="W14" s="555"/>
      <c r="X14" s="557"/>
      <c r="Y14" s="559"/>
      <c r="Z14" s="309" t="s">
        <v>243</v>
      </c>
    </row>
    <row r="15" spans="1:26" x14ac:dyDescent="0.3">
      <c r="A15" s="5" t="str">
        <f t="shared" si="0"/>
        <v>BelsőNemTelefon</v>
      </c>
      <c r="B15" s="261"/>
      <c r="C15" s="249" t="s">
        <v>17</v>
      </c>
      <c r="D15" s="76">
        <v>42271</v>
      </c>
      <c r="E15" s="93" t="s">
        <v>153</v>
      </c>
      <c r="F15" s="93" t="s">
        <v>157</v>
      </c>
      <c r="G15" s="93" t="s">
        <v>142</v>
      </c>
      <c r="H15" s="77" t="s">
        <v>18</v>
      </c>
      <c r="I15" s="560">
        <v>7368.3241904761908</v>
      </c>
      <c r="J15" s="79"/>
      <c r="K15" s="7"/>
      <c r="L15" s="473"/>
      <c r="M15" s="79"/>
      <c r="N15" s="79"/>
      <c r="O15" s="79"/>
      <c r="P15" s="80"/>
      <c r="Q15" s="91">
        <f t="shared" si="1"/>
        <v>0</v>
      </c>
      <c r="R15" s="8">
        <f>Q15/127*100</f>
        <v>0</v>
      </c>
      <c r="S15" s="550">
        <f t="shared" ref="S15" si="8">IF($I15-J15-J16-K15-K16&gt;=0,0,J15+J16+K15+K16-$I15)</f>
        <v>0</v>
      </c>
      <c r="T15" s="550">
        <f t="shared" ref="T15" si="9">IF($I15-L15-L16&gt;=0,0,L15+L16-$I15)</f>
        <v>0</v>
      </c>
      <c r="U15" s="550">
        <f t="shared" ref="U15" si="10">IF($I15-M15-M16&gt;=0,0,M15+M16-$I15)</f>
        <v>0</v>
      </c>
      <c r="V15" s="552">
        <f>SUM(S15:U16)</f>
        <v>0</v>
      </c>
      <c r="W15" s="554"/>
      <c r="X15" s="556"/>
      <c r="Y15" s="558">
        <f>V15-X15</f>
        <v>0</v>
      </c>
      <c r="Z15" s="309" t="s">
        <v>243</v>
      </c>
    </row>
    <row r="16" spans="1:26" ht="15" thickBot="1" x14ac:dyDescent="0.35">
      <c r="A16" s="5" t="str">
        <f t="shared" si="0"/>
        <v>BelsőNemInternet</v>
      </c>
      <c r="B16" s="263"/>
      <c r="C16" s="251" t="s">
        <v>17</v>
      </c>
      <c r="D16" s="86">
        <v>42271</v>
      </c>
      <c r="E16" s="180" t="s">
        <v>153</v>
      </c>
      <c r="F16" s="180" t="s">
        <v>157</v>
      </c>
      <c r="G16" s="180" t="s">
        <v>141</v>
      </c>
      <c r="H16" s="83" t="s">
        <v>18</v>
      </c>
      <c r="I16" s="561"/>
      <c r="J16" s="12"/>
      <c r="K16" s="9"/>
      <c r="L16" s="478"/>
      <c r="M16" s="9"/>
      <c r="N16" s="155"/>
      <c r="O16" s="155"/>
      <c r="P16" s="88"/>
      <c r="Q16" s="92">
        <f t="shared" si="1"/>
        <v>0</v>
      </c>
      <c r="R16" s="11">
        <f>(J16+K16+L16+M16+N16+O16)/1.05</f>
        <v>0</v>
      </c>
      <c r="S16" s="551"/>
      <c r="T16" s="551"/>
      <c r="U16" s="551"/>
      <c r="V16" s="553"/>
      <c r="W16" s="555"/>
      <c r="X16" s="557"/>
      <c r="Y16" s="559"/>
      <c r="Z16" s="309" t="s">
        <v>243</v>
      </c>
    </row>
    <row r="17" spans="1:26" x14ac:dyDescent="0.3">
      <c r="A17" s="5" t="str">
        <f t="shared" si="0"/>
        <v>BelsőNemTelefon</v>
      </c>
      <c r="B17" s="261"/>
      <c r="C17" s="15" t="s">
        <v>19</v>
      </c>
      <c r="D17" s="76">
        <v>42948</v>
      </c>
      <c r="E17" s="93" t="s">
        <v>153</v>
      </c>
      <c r="F17" s="93" t="s">
        <v>157</v>
      </c>
      <c r="G17" s="93" t="s">
        <v>142</v>
      </c>
      <c r="H17" s="77" t="s">
        <v>148</v>
      </c>
      <c r="I17" s="548">
        <v>7368.3241904761908</v>
      </c>
      <c r="J17" s="79"/>
      <c r="K17" s="13"/>
      <c r="L17" s="473"/>
      <c r="M17" s="78"/>
      <c r="N17" s="79"/>
      <c r="O17" s="79"/>
      <c r="P17" s="96"/>
      <c r="Q17" s="91">
        <f t="shared" si="1"/>
        <v>0</v>
      </c>
      <c r="R17" s="8">
        <f>Q17/127*100</f>
        <v>0</v>
      </c>
      <c r="S17" s="550">
        <f t="shared" ref="S17" si="11">IF($I17-J17-J18-K17-K18&gt;=0,0,J17+J18+K17+K18-$I17)</f>
        <v>0</v>
      </c>
      <c r="T17" s="550">
        <f t="shared" ref="T17" si="12">IF($I17-L17-L18&gt;=0,0,L17+L18-$I17)</f>
        <v>0</v>
      </c>
      <c r="U17" s="550">
        <f t="shared" ref="U17" si="13">IF($I17-M17-M18&gt;=0,0,M17+M18-$I17)</f>
        <v>0</v>
      </c>
      <c r="V17" s="552">
        <f>SUM(S17:U18)</f>
        <v>0</v>
      </c>
      <c r="W17" s="554"/>
      <c r="X17" s="556"/>
      <c r="Y17" s="558">
        <f>V17-X17</f>
        <v>0</v>
      </c>
      <c r="Z17" s="309" t="s">
        <v>243</v>
      </c>
    </row>
    <row r="18" spans="1:26" ht="15" thickBot="1" x14ac:dyDescent="0.35">
      <c r="A18" s="5" t="str">
        <f t="shared" si="0"/>
        <v>BelsőNemInternet</v>
      </c>
      <c r="B18" s="263"/>
      <c r="C18" s="17" t="s">
        <v>19</v>
      </c>
      <c r="D18" s="86">
        <v>42948</v>
      </c>
      <c r="E18" s="180" t="s">
        <v>153</v>
      </c>
      <c r="F18" s="180" t="s">
        <v>157</v>
      </c>
      <c r="G18" s="180" t="s">
        <v>141</v>
      </c>
      <c r="H18" s="98" t="s">
        <v>148</v>
      </c>
      <c r="I18" s="549"/>
      <c r="J18" s="12"/>
      <c r="K18" s="99"/>
      <c r="L18" s="478"/>
      <c r="M18" s="99"/>
      <c r="N18" s="155"/>
      <c r="O18" s="155"/>
      <c r="P18" s="100"/>
      <c r="Q18" s="92">
        <f t="shared" si="1"/>
        <v>0</v>
      </c>
      <c r="R18" s="16">
        <f>(J18+K18+L18+M18+N18+O18)/1.05</f>
        <v>0</v>
      </c>
      <c r="S18" s="551"/>
      <c r="T18" s="551"/>
      <c r="U18" s="551"/>
      <c r="V18" s="553"/>
      <c r="W18" s="555"/>
      <c r="X18" s="557"/>
      <c r="Y18" s="559"/>
      <c r="Z18" s="309" t="s">
        <v>243</v>
      </c>
    </row>
    <row r="19" spans="1:26" x14ac:dyDescent="0.3">
      <c r="A19" s="5" t="str">
        <f t="shared" si="0"/>
        <v>BelsőNemTelefon</v>
      </c>
      <c r="B19" s="261"/>
      <c r="C19" s="15" t="s">
        <v>20</v>
      </c>
      <c r="D19" s="201">
        <v>43132</v>
      </c>
      <c r="E19" s="93" t="s">
        <v>153</v>
      </c>
      <c r="F19" s="93" t="s">
        <v>157</v>
      </c>
      <c r="G19" s="93" t="s">
        <v>142</v>
      </c>
      <c r="H19" s="77" t="s">
        <v>190</v>
      </c>
      <c r="I19" s="548">
        <v>7368.3241904761908</v>
      </c>
      <c r="J19" s="79"/>
      <c r="K19" s="13"/>
      <c r="L19" s="473"/>
      <c r="M19" s="78"/>
      <c r="N19" s="79"/>
      <c r="O19" s="79"/>
      <c r="P19" s="96"/>
      <c r="Q19" s="91">
        <f t="shared" si="1"/>
        <v>0</v>
      </c>
      <c r="R19" s="8">
        <f>Q19/127*100</f>
        <v>0</v>
      </c>
      <c r="S19" s="550">
        <f t="shared" ref="S19" si="14">IF($I19-J19-J20-K19-K20&gt;=0,0,J19+J20+K19+K20-$I19)</f>
        <v>0</v>
      </c>
      <c r="T19" s="550">
        <f t="shared" ref="T19" si="15">IF($I19-L19-L20&gt;=0,0,L19+L20-$I19)</f>
        <v>0</v>
      </c>
      <c r="U19" s="550">
        <f t="shared" ref="U19" si="16">IF($I19-M19-M20&gt;=0,0,M19+M20-$I19)</f>
        <v>0</v>
      </c>
      <c r="V19" s="552">
        <f>SUM(S19:U20)</f>
        <v>0</v>
      </c>
      <c r="W19" s="554"/>
      <c r="X19" s="556"/>
      <c r="Y19" s="558">
        <f>V19-X19</f>
        <v>0</v>
      </c>
      <c r="Z19" s="309" t="s">
        <v>243</v>
      </c>
    </row>
    <row r="20" spans="1:26" ht="15" thickBot="1" x14ac:dyDescent="0.35">
      <c r="A20" s="5" t="str">
        <f t="shared" si="0"/>
        <v>BelsőNemInternet</v>
      </c>
      <c r="B20" s="263"/>
      <c r="C20" s="17" t="s">
        <v>20</v>
      </c>
      <c r="D20" s="207">
        <v>43132</v>
      </c>
      <c r="E20" s="180" t="s">
        <v>153</v>
      </c>
      <c r="F20" s="180" t="s">
        <v>157</v>
      </c>
      <c r="G20" s="180" t="s">
        <v>141</v>
      </c>
      <c r="H20" s="101" t="s">
        <v>190</v>
      </c>
      <c r="I20" s="549"/>
      <c r="J20" s="12"/>
      <c r="K20" s="12"/>
      <c r="L20" s="478"/>
      <c r="M20" s="12"/>
      <c r="N20" s="155"/>
      <c r="O20" s="155"/>
      <c r="P20" s="12"/>
      <c r="Q20" s="92">
        <f t="shared" si="1"/>
        <v>0</v>
      </c>
      <c r="R20" s="11">
        <f>(J20+K20+L20+M20+N20+O20)/1.05</f>
        <v>0</v>
      </c>
      <c r="S20" s="551"/>
      <c r="T20" s="551"/>
      <c r="U20" s="551"/>
      <c r="V20" s="553"/>
      <c r="W20" s="555"/>
      <c r="X20" s="557"/>
      <c r="Y20" s="559"/>
      <c r="Z20" s="309" t="s">
        <v>243</v>
      </c>
    </row>
    <row r="21" spans="1:26" x14ac:dyDescent="0.3">
      <c r="A21" s="5" t="str">
        <f t="shared" si="0"/>
        <v>BelsőNemTelefon</v>
      </c>
      <c r="B21" s="261"/>
      <c r="C21" s="15" t="s">
        <v>21</v>
      </c>
      <c r="D21" s="113">
        <v>40326</v>
      </c>
      <c r="E21" s="113" t="s">
        <v>153</v>
      </c>
      <c r="F21" s="113" t="s">
        <v>157</v>
      </c>
      <c r="G21" s="113" t="s">
        <v>142</v>
      </c>
      <c r="H21" s="114" t="s">
        <v>155</v>
      </c>
      <c r="I21" s="548">
        <v>7368.3241904761908</v>
      </c>
      <c r="J21" s="115"/>
      <c r="K21" s="13"/>
      <c r="L21" s="479"/>
      <c r="M21" s="95"/>
      <c r="N21" s="115"/>
      <c r="O21" s="115"/>
      <c r="P21" s="276"/>
      <c r="Q21" s="81">
        <f t="shared" si="1"/>
        <v>0</v>
      </c>
      <c r="R21" s="116">
        <f>Q21/127*100</f>
        <v>0</v>
      </c>
      <c r="S21" s="550">
        <f t="shared" ref="S21" si="17">IF($I21-J21-J22-K21-K22&gt;=0,0,J21+J22+K21+K22-$I21)</f>
        <v>0</v>
      </c>
      <c r="T21" s="550">
        <f t="shared" ref="T21" si="18">IF($I21-L21-L22&gt;=0,0,L21+L22-$I21)</f>
        <v>0</v>
      </c>
      <c r="U21" s="550">
        <f t="shared" ref="U21" si="19">IF($I21-M21-M22&gt;=0,0,M21+M22-$I21)</f>
        <v>0</v>
      </c>
      <c r="V21" s="552">
        <f>SUM(S21:U22)</f>
        <v>0</v>
      </c>
      <c r="W21" s="554"/>
      <c r="X21" s="556"/>
      <c r="Y21" s="558">
        <f>V21-X21</f>
        <v>0</v>
      </c>
      <c r="Z21" s="309" t="s">
        <v>243</v>
      </c>
    </row>
    <row r="22" spans="1:26" ht="15" thickBot="1" x14ac:dyDescent="0.35">
      <c r="A22" s="5" t="str">
        <f t="shared" si="0"/>
        <v>BelsőNemInternet</v>
      </c>
      <c r="B22" s="263"/>
      <c r="C22" s="17" t="s">
        <v>21</v>
      </c>
      <c r="D22" s="117">
        <v>40326</v>
      </c>
      <c r="E22" s="245" t="s">
        <v>153</v>
      </c>
      <c r="F22" s="245" t="s">
        <v>157</v>
      </c>
      <c r="G22" s="245" t="s">
        <v>141</v>
      </c>
      <c r="H22" s="118" t="s">
        <v>155</v>
      </c>
      <c r="I22" s="549"/>
      <c r="J22" s="12"/>
      <c r="K22" s="119"/>
      <c r="L22" s="476"/>
      <c r="M22" s="119"/>
      <c r="N22" s="128"/>
      <c r="O22" s="128"/>
      <c r="P22" s="277"/>
      <c r="Q22" s="120">
        <f t="shared" si="1"/>
        <v>0</v>
      </c>
      <c r="R22" s="121">
        <f>(J22+K22+L22+M22+N22+O22)/1.05</f>
        <v>0</v>
      </c>
      <c r="S22" s="551"/>
      <c r="T22" s="551"/>
      <c r="U22" s="551"/>
      <c r="V22" s="553"/>
      <c r="W22" s="555"/>
      <c r="X22" s="557"/>
      <c r="Y22" s="559"/>
      <c r="Z22" s="309" t="s">
        <v>243</v>
      </c>
    </row>
    <row r="23" spans="1:26" x14ac:dyDescent="0.3">
      <c r="A23" s="5" t="str">
        <f t="shared" si="0"/>
        <v>BelsőNemTelefon</v>
      </c>
      <c r="B23" s="261"/>
      <c r="C23" s="15" t="s">
        <v>22</v>
      </c>
      <c r="D23" s="113">
        <v>43206</v>
      </c>
      <c r="E23" s="93" t="s">
        <v>153</v>
      </c>
      <c r="F23" s="93" t="s">
        <v>157</v>
      </c>
      <c r="G23" s="93" t="s">
        <v>142</v>
      </c>
      <c r="H23" s="354" t="s">
        <v>196</v>
      </c>
      <c r="I23" s="560">
        <v>7182.7217142857144</v>
      </c>
      <c r="J23" s="95"/>
      <c r="K23" s="13"/>
      <c r="L23" s="475"/>
      <c r="M23" s="95"/>
      <c r="N23" s="95"/>
      <c r="O23" s="95"/>
      <c r="P23" s="96"/>
      <c r="Q23" s="91">
        <f t="shared" si="1"/>
        <v>0</v>
      </c>
      <c r="R23" s="8">
        <f>Q23/127*100</f>
        <v>0</v>
      </c>
      <c r="S23" s="550" t="e">
        <f>IF($I23-J23-J24-#REF!-K23-K24-#REF!-#REF!-#REF!&gt;=0,0,J23+J24+#REF!+K23+K24+#REF!+#REF!+#REF!-$I23)</f>
        <v>#REF!</v>
      </c>
      <c r="T23" s="550" t="e">
        <f>IF($I23-M23-M24-L23-L24-#REF!-#REF!&gt;=0,0,M23+M24+L23+L24+#REF!+#REF!-$I23)</f>
        <v>#REF!</v>
      </c>
      <c r="U23" s="550" t="e">
        <f>IF($I23-N23-N24-O23-O24-#REF!-#REF!&gt;=0,0,N23+N24+O23+O24+#REF!+#REF!-$I23)</f>
        <v>#REF!</v>
      </c>
      <c r="V23" s="552" t="e">
        <f>SUM(S23:U24)</f>
        <v>#REF!</v>
      </c>
      <c r="W23" s="554"/>
      <c r="X23" s="556"/>
      <c r="Y23" s="558" t="e">
        <f>V23-X23</f>
        <v>#REF!</v>
      </c>
      <c r="Z23" s="309" t="s">
        <v>243</v>
      </c>
    </row>
    <row r="24" spans="1:26" ht="15" thickBot="1" x14ac:dyDescent="0.35">
      <c r="A24" s="5" t="str">
        <f t="shared" si="0"/>
        <v>BelsőNemInternet</v>
      </c>
      <c r="B24" s="263"/>
      <c r="C24" s="27" t="s">
        <v>22</v>
      </c>
      <c r="D24" s="124">
        <v>43206</v>
      </c>
      <c r="E24" s="86" t="s">
        <v>153</v>
      </c>
      <c r="F24" s="86" t="s">
        <v>157</v>
      </c>
      <c r="G24" s="86" t="s">
        <v>141</v>
      </c>
      <c r="H24" s="101" t="s">
        <v>196</v>
      </c>
      <c r="I24" s="598"/>
      <c r="J24" s="9"/>
      <c r="K24" s="48"/>
      <c r="L24" s="480"/>
      <c r="M24" s="48"/>
      <c r="N24" s="99"/>
      <c r="O24" s="99"/>
      <c r="P24" s="238"/>
      <c r="Q24" s="239">
        <f t="shared" si="1"/>
        <v>0</v>
      </c>
      <c r="R24" s="16">
        <f>(J24+K24+L24+M24+N24+O24)/1.05</f>
        <v>0</v>
      </c>
      <c r="S24" s="591"/>
      <c r="T24" s="591"/>
      <c r="U24" s="591"/>
      <c r="V24" s="589"/>
      <c r="W24" s="555"/>
      <c r="X24" s="557"/>
      <c r="Y24" s="559"/>
      <c r="Z24" s="309" t="s">
        <v>243</v>
      </c>
    </row>
    <row r="25" spans="1:26" ht="15" thickBot="1" x14ac:dyDescent="0.35">
      <c r="A25" s="5" t="str">
        <f t="shared" si="0"/>
        <v>BelsőNemInternet</v>
      </c>
      <c r="B25" s="256"/>
      <c r="C25" s="49" t="s">
        <v>228</v>
      </c>
      <c r="D25" s="258">
        <v>43531</v>
      </c>
      <c r="E25" s="180" t="s">
        <v>153</v>
      </c>
      <c r="F25" s="180" t="s">
        <v>157</v>
      </c>
      <c r="G25" s="180" t="s">
        <v>141</v>
      </c>
      <c r="H25" s="329" t="s">
        <v>196</v>
      </c>
      <c r="I25" s="599"/>
      <c r="J25" s="434"/>
      <c r="K25" s="434"/>
      <c r="L25" s="516"/>
      <c r="M25" s="434"/>
      <c r="N25" s="435"/>
      <c r="O25" s="435"/>
      <c r="P25" s="330"/>
      <c r="Q25" s="239">
        <f t="shared" si="1"/>
        <v>0</v>
      </c>
      <c r="R25" s="16">
        <f>(J25+K25+L25+M25+N25+O25)/1.05</f>
        <v>0</v>
      </c>
      <c r="S25" s="463"/>
      <c r="T25" s="463"/>
      <c r="U25" s="463"/>
      <c r="V25" s="454"/>
      <c r="W25" s="455"/>
      <c r="X25" s="456"/>
      <c r="Y25" s="457"/>
      <c r="Z25" s="309" t="s">
        <v>243</v>
      </c>
    </row>
    <row r="26" spans="1:26" x14ac:dyDescent="0.3">
      <c r="A26" s="5" t="str">
        <f t="shared" si="0"/>
        <v>BelsőNemTelefon</v>
      </c>
      <c r="B26" s="261"/>
      <c r="C26" s="75" t="s">
        <v>23</v>
      </c>
      <c r="D26" s="93">
        <v>40233</v>
      </c>
      <c r="E26" s="93" t="s">
        <v>153</v>
      </c>
      <c r="F26" s="93" t="s">
        <v>157</v>
      </c>
      <c r="G26" s="93" t="s">
        <v>142</v>
      </c>
      <c r="H26" s="77" t="s">
        <v>24</v>
      </c>
      <c r="I26" s="562">
        <v>7368.3241904761908</v>
      </c>
      <c r="J26" s="79"/>
      <c r="K26" s="13"/>
      <c r="L26" s="473"/>
      <c r="M26" s="79"/>
      <c r="N26" s="79"/>
      <c r="O26" s="79"/>
      <c r="P26" s="96"/>
      <c r="Q26" s="91">
        <f t="shared" ref="Q26:Q50" si="20">SUM(J26:O26)</f>
        <v>0</v>
      </c>
      <c r="R26" s="8">
        <f>Q26/127*100</f>
        <v>0</v>
      </c>
      <c r="S26" s="550">
        <f>IF($I26-J26-J27-K26-K27&gt;=0,0,J26+J27+K26+K27-$I26)</f>
        <v>0</v>
      </c>
      <c r="T26" s="550">
        <f>IF($I26-M26-M27-L26-L27&gt;=0,0,M26+M27+L26+L27-$I26)</f>
        <v>0</v>
      </c>
      <c r="U26" s="550">
        <f>IF($I26-N26-N27-O26-O27&gt;=0,0,N26+N27+O26+O27-$I26)</f>
        <v>0</v>
      </c>
      <c r="V26" s="552">
        <f>SUM(S26:U27)</f>
        <v>0</v>
      </c>
      <c r="W26" s="554"/>
      <c r="X26" s="556"/>
      <c r="Y26" s="558">
        <f>V26-X26</f>
        <v>0</v>
      </c>
      <c r="Z26" s="309" t="s">
        <v>243</v>
      </c>
    </row>
    <row r="27" spans="1:26" ht="15" thickBot="1" x14ac:dyDescent="0.35">
      <c r="A27" s="5" t="str">
        <f t="shared" si="0"/>
        <v>BelsőNemInternet</v>
      </c>
      <c r="B27" s="263"/>
      <c r="C27" s="125" t="s">
        <v>23</v>
      </c>
      <c r="D27" s="110">
        <v>40233</v>
      </c>
      <c r="E27" s="110" t="s">
        <v>153</v>
      </c>
      <c r="F27" s="110" t="s">
        <v>157</v>
      </c>
      <c r="G27" s="110" t="s">
        <v>141</v>
      </c>
      <c r="H27" s="87" t="s">
        <v>24</v>
      </c>
      <c r="I27" s="549"/>
      <c r="J27" s="12"/>
      <c r="K27" s="99"/>
      <c r="L27" s="481"/>
      <c r="M27" s="99"/>
      <c r="N27" s="163"/>
      <c r="O27" s="163"/>
      <c r="P27" s="100"/>
      <c r="Q27" s="92">
        <f t="shared" si="20"/>
        <v>0</v>
      </c>
      <c r="R27" s="16">
        <f>(J27+K27+L27+M27+N27+O27)/1.05</f>
        <v>0</v>
      </c>
      <c r="S27" s="551"/>
      <c r="T27" s="551"/>
      <c r="U27" s="551"/>
      <c r="V27" s="553"/>
      <c r="W27" s="555"/>
      <c r="X27" s="557"/>
      <c r="Y27" s="559"/>
      <c r="Z27" s="309" t="s">
        <v>243</v>
      </c>
    </row>
    <row r="28" spans="1:26" x14ac:dyDescent="0.3">
      <c r="A28" s="5" t="str">
        <f t="shared" si="0"/>
        <v>BelsőNemTelefon</v>
      </c>
      <c r="B28" s="261"/>
      <c r="C28" s="15" t="s">
        <v>25</v>
      </c>
      <c r="D28" s="201">
        <v>43427</v>
      </c>
      <c r="E28" s="93" t="s">
        <v>153</v>
      </c>
      <c r="F28" s="93" t="s">
        <v>157</v>
      </c>
      <c r="G28" s="93" t="s">
        <v>142</v>
      </c>
      <c r="H28" s="77" t="s">
        <v>209</v>
      </c>
      <c r="I28" s="548">
        <v>7182.7217142857144</v>
      </c>
      <c r="J28" s="95"/>
      <c r="K28" s="13"/>
      <c r="L28" s="475"/>
      <c r="M28" s="95"/>
      <c r="N28" s="95"/>
      <c r="O28" s="95"/>
      <c r="P28" s="80"/>
      <c r="Q28" s="91">
        <f t="shared" si="20"/>
        <v>0</v>
      </c>
      <c r="R28" s="8">
        <f>Q28/127*100</f>
        <v>0</v>
      </c>
      <c r="S28" s="550">
        <f>IF($I28-J28-J29-K28-K29&gt;=0,0,J28+J29+K28+K29-$I28)</f>
        <v>0</v>
      </c>
      <c r="T28" s="550">
        <f>IF($I28-M28-M29-L28-L29&gt;=0,0,M28+M29+L28+L29-$I28)</f>
        <v>0</v>
      </c>
      <c r="U28" s="550">
        <f>IF($I28-N28-N29-O28-O29&gt;=0,0,N28+N29+O28+O29-$I28)</f>
        <v>0</v>
      </c>
      <c r="V28" s="552">
        <f>SUM(S28:U29)</f>
        <v>0</v>
      </c>
      <c r="W28" s="554"/>
      <c r="X28" s="556"/>
      <c r="Y28" s="558">
        <f>V28-X28</f>
        <v>0</v>
      </c>
      <c r="Z28" s="309" t="s">
        <v>243</v>
      </c>
    </row>
    <row r="29" spans="1:26" ht="15" thickBot="1" x14ac:dyDescent="0.35">
      <c r="A29" s="5" t="str">
        <f t="shared" si="0"/>
        <v>BelsőNemInternet</v>
      </c>
      <c r="B29" s="263"/>
      <c r="C29" s="27" t="s">
        <v>25</v>
      </c>
      <c r="D29" s="117">
        <v>43427</v>
      </c>
      <c r="E29" s="86" t="s">
        <v>153</v>
      </c>
      <c r="F29" s="86" t="s">
        <v>157</v>
      </c>
      <c r="G29" s="86" t="s">
        <v>141</v>
      </c>
      <c r="H29" s="101" t="s">
        <v>209</v>
      </c>
      <c r="I29" s="549"/>
      <c r="J29" s="9"/>
      <c r="K29" s="99"/>
      <c r="L29" s="482"/>
      <c r="M29" s="99"/>
      <c r="N29" s="99"/>
      <c r="O29" s="99"/>
      <c r="P29" s="318"/>
      <c r="Q29" s="94">
        <f t="shared" si="20"/>
        <v>0</v>
      </c>
      <c r="R29" s="16">
        <f>(J29+K29+L29+M29+N29+O29)/1.05</f>
        <v>0</v>
      </c>
      <c r="S29" s="551"/>
      <c r="T29" s="551"/>
      <c r="U29" s="551"/>
      <c r="V29" s="553"/>
      <c r="W29" s="555"/>
      <c r="X29" s="557"/>
      <c r="Y29" s="559"/>
      <c r="Z29" s="309" t="s">
        <v>243</v>
      </c>
    </row>
    <row r="30" spans="1:26" x14ac:dyDescent="0.3">
      <c r="A30" s="5" t="str">
        <f t="shared" si="0"/>
        <v>BelsőNemTelefon</v>
      </c>
      <c r="B30" s="261"/>
      <c r="C30" s="126" t="s">
        <v>26</v>
      </c>
      <c r="D30" s="93">
        <v>42278</v>
      </c>
      <c r="E30" s="93" t="s">
        <v>153</v>
      </c>
      <c r="F30" s="93" t="s">
        <v>157</v>
      </c>
      <c r="G30" s="93" t="s">
        <v>142</v>
      </c>
      <c r="H30" s="77" t="s">
        <v>27</v>
      </c>
      <c r="I30" s="548">
        <v>7368.3241904761908</v>
      </c>
      <c r="J30" s="78"/>
      <c r="K30" s="13"/>
      <c r="L30" s="477"/>
      <c r="M30" s="78"/>
      <c r="N30" s="78"/>
      <c r="O30" s="78"/>
      <c r="P30" s="96"/>
      <c r="Q30" s="81">
        <f t="shared" si="20"/>
        <v>0</v>
      </c>
      <c r="R30" s="25">
        <f>Q30/127*100</f>
        <v>0</v>
      </c>
      <c r="S30" s="550">
        <f>IF($I30-J30-J31-K30-K31&gt;=0,0,J30+J31+K30+K31-$I30)</f>
        <v>0</v>
      </c>
      <c r="T30" s="550">
        <f>IF($I30-M30-M31-L30-L31&gt;=0,0,M30+M31+L30+L31-$I30)</f>
        <v>0</v>
      </c>
      <c r="U30" s="550">
        <f>IF($I30-N30-N31-O30-O31&gt;=0,0,N30+N31+O30+O31-$I30)</f>
        <v>0</v>
      </c>
      <c r="V30" s="552">
        <f>SUM(S30:U31)</f>
        <v>0</v>
      </c>
      <c r="W30" s="554"/>
      <c r="X30" s="556"/>
      <c r="Y30" s="558">
        <f>V30-X30</f>
        <v>0</v>
      </c>
      <c r="Z30" s="309" t="s">
        <v>243</v>
      </c>
    </row>
    <row r="31" spans="1:26" ht="15" thickBot="1" x14ac:dyDescent="0.35">
      <c r="A31" s="5" t="str">
        <f t="shared" si="0"/>
        <v>BelsőNemInternet</v>
      </c>
      <c r="B31" s="263"/>
      <c r="C31" s="123" t="s">
        <v>26</v>
      </c>
      <c r="D31" s="110">
        <v>42278</v>
      </c>
      <c r="E31" s="86" t="s">
        <v>153</v>
      </c>
      <c r="F31" s="86" t="s">
        <v>157</v>
      </c>
      <c r="G31" s="86" t="s">
        <v>141</v>
      </c>
      <c r="H31" s="111" t="s">
        <v>27</v>
      </c>
      <c r="I31" s="549"/>
      <c r="J31" s="12"/>
      <c r="K31" s="127"/>
      <c r="L31" s="483"/>
      <c r="M31" s="127"/>
      <c r="N31" s="127"/>
      <c r="O31" s="127"/>
      <c r="P31" s="112"/>
      <c r="Q31" s="94">
        <f t="shared" si="20"/>
        <v>0</v>
      </c>
      <c r="R31" s="26">
        <f>(J31+K31+L31+M31+N31+O31)/1.05</f>
        <v>0</v>
      </c>
      <c r="S31" s="551"/>
      <c r="T31" s="551"/>
      <c r="U31" s="551"/>
      <c r="V31" s="553"/>
      <c r="W31" s="555"/>
      <c r="X31" s="557"/>
      <c r="Y31" s="559"/>
      <c r="Z31" s="309" t="s">
        <v>243</v>
      </c>
    </row>
    <row r="32" spans="1:26" x14ac:dyDescent="0.3">
      <c r="A32" s="5" t="str">
        <f t="shared" si="0"/>
        <v>BelsőNemTelefon</v>
      </c>
      <c r="B32" s="261"/>
      <c r="C32" s="391" t="s">
        <v>28</v>
      </c>
      <c r="D32" s="201">
        <v>43595</v>
      </c>
      <c r="E32" s="201" t="s">
        <v>153</v>
      </c>
      <c r="F32" s="201" t="s">
        <v>157</v>
      </c>
      <c r="G32" s="201" t="s">
        <v>142</v>
      </c>
      <c r="H32" s="202" t="s">
        <v>237</v>
      </c>
      <c r="I32" s="575">
        <v>7368.3241904761908</v>
      </c>
      <c r="J32" s="95"/>
      <c r="K32" s="13"/>
      <c r="L32" s="475"/>
      <c r="M32" s="95"/>
      <c r="N32" s="95"/>
      <c r="O32" s="95"/>
      <c r="P32" s="281"/>
      <c r="Q32" s="177">
        <f t="shared" si="20"/>
        <v>0</v>
      </c>
      <c r="R32" s="393">
        <f>Q32/127*100</f>
        <v>0</v>
      </c>
      <c r="S32" s="550">
        <f>SUM(J32:K34)</f>
        <v>0</v>
      </c>
      <c r="T32" s="578">
        <f>IF($I32-M32-M33-L32-L33&gt;=0,0,M32+M33+L32+L33-$I32)</f>
        <v>0</v>
      </c>
      <c r="U32" s="578">
        <f>IF($I32-N32-N33-O32-O33&gt;=0,0,N32+N33+O32+O33-$I32)</f>
        <v>0</v>
      </c>
      <c r="V32" s="552">
        <f>SUM(S32:U34)</f>
        <v>0</v>
      </c>
      <c r="W32" s="554"/>
      <c r="X32" s="556"/>
      <c r="Y32" s="558">
        <f>V32-X32</f>
        <v>0</v>
      </c>
      <c r="Z32" s="309" t="s">
        <v>243</v>
      </c>
    </row>
    <row r="33" spans="1:26" x14ac:dyDescent="0.3">
      <c r="A33" s="5" t="str">
        <f t="shared" si="0"/>
        <v>BelsőNemInternet</v>
      </c>
      <c r="B33" s="262"/>
      <c r="C33" s="394" t="s">
        <v>28</v>
      </c>
      <c r="D33" s="258">
        <v>43595</v>
      </c>
      <c r="E33" s="258" t="s">
        <v>153</v>
      </c>
      <c r="F33" s="258" t="s">
        <v>157</v>
      </c>
      <c r="G33" s="258" t="s">
        <v>141</v>
      </c>
      <c r="H33" s="395" t="s">
        <v>237</v>
      </c>
      <c r="I33" s="576"/>
      <c r="J33" s="24"/>
      <c r="K33" s="24"/>
      <c r="L33" s="484"/>
      <c r="M33" s="128"/>
      <c r="N33" s="128"/>
      <c r="O33" s="128"/>
      <c r="P33" s="387"/>
      <c r="Q33" s="396">
        <f t="shared" si="20"/>
        <v>0</v>
      </c>
      <c r="R33" s="397">
        <f>(J33+K33+L33+M33+N33+O33)/1.05</f>
        <v>0</v>
      </c>
      <c r="S33" s="591"/>
      <c r="T33" s="588"/>
      <c r="U33" s="588"/>
      <c r="V33" s="589"/>
      <c r="W33" s="590"/>
      <c r="X33" s="586"/>
      <c r="Y33" s="587"/>
      <c r="Z33" s="309" t="s">
        <v>243</v>
      </c>
    </row>
    <row r="34" spans="1:26" ht="15" thickBot="1" x14ac:dyDescent="0.35">
      <c r="A34" s="5" t="str">
        <f t="shared" si="0"/>
        <v>BelsőIgenParkolás</v>
      </c>
      <c r="B34" s="263"/>
      <c r="C34" s="392" t="s">
        <v>28</v>
      </c>
      <c r="D34" s="117">
        <v>43595</v>
      </c>
      <c r="E34" s="117" t="s">
        <v>153</v>
      </c>
      <c r="F34" s="117" t="s">
        <v>158</v>
      </c>
      <c r="G34" s="117" t="s">
        <v>154</v>
      </c>
      <c r="H34" s="203" t="s">
        <v>211</v>
      </c>
      <c r="I34" s="410"/>
      <c r="J34" s="48"/>
      <c r="K34" s="48"/>
      <c r="L34" s="398"/>
      <c r="M34" s="48"/>
      <c r="N34" s="99"/>
      <c r="O34" s="99"/>
      <c r="P34" s="312"/>
      <c r="Q34" s="106">
        <f t="shared" si="20"/>
        <v>0</v>
      </c>
      <c r="R34" s="179">
        <f>Q34/127*100</f>
        <v>0</v>
      </c>
      <c r="S34" s="551"/>
      <c r="T34" s="462">
        <f>IF($F34="igen",M34,0)</f>
        <v>0</v>
      </c>
      <c r="U34" s="462">
        <f>IF($F34="igen",O34,0)</f>
        <v>0</v>
      </c>
      <c r="V34" s="553"/>
      <c r="W34" s="555"/>
      <c r="X34" s="557"/>
      <c r="Y34" s="559"/>
      <c r="Z34" s="309" t="s">
        <v>243</v>
      </c>
    </row>
    <row r="35" spans="1:26" x14ac:dyDescent="0.3">
      <c r="A35" s="5" t="str">
        <f t="shared" si="0"/>
        <v>BelsőNemTelefon</v>
      </c>
      <c r="B35" s="261"/>
      <c r="C35" s="18" t="s">
        <v>29</v>
      </c>
      <c r="D35" s="113">
        <v>43213</v>
      </c>
      <c r="E35" s="76" t="s">
        <v>153</v>
      </c>
      <c r="F35" s="76" t="s">
        <v>157</v>
      </c>
      <c r="G35" s="76" t="s">
        <v>142</v>
      </c>
      <c r="H35" s="77" t="s">
        <v>197</v>
      </c>
      <c r="I35" s="548">
        <v>7368.3241904761908</v>
      </c>
      <c r="J35" s="78"/>
      <c r="K35" s="13"/>
      <c r="L35" s="477"/>
      <c r="M35" s="78"/>
      <c r="N35" s="78"/>
      <c r="O35" s="78"/>
      <c r="P35" s="96"/>
      <c r="Q35" s="91">
        <f t="shared" si="20"/>
        <v>0</v>
      </c>
      <c r="R35" s="25">
        <f>Q35/127*100</f>
        <v>0</v>
      </c>
      <c r="S35" s="578">
        <f>IF($I35-J35-J36-K35-K36&gt;=0,0,J35+J36+K35+K36-$I35)</f>
        <v>0</v>
      </c>
      <c r="T35" s="578">
        <f>IF($I35-M35-M36-L35-L36&gt;=0,0,M35+M36+L35+L36-$I35)</f>
        <v>0</v>
      </c>
      <c r="U35" s="578">
        <f>IF($I35-N35-N36-O35-O36&gt;=0,0,N35+N36+O35+O36-$I35)</f>
        <v>0</v>
      </c>
      <c r="V35" s="580">
        <f>SUM(S35:U37)</f>
        <v>0</v>
      </c>
      <c r="W35" s="583"/>
      <c r="X35" s="556"/>
      <c r="Y35" s="558">
        <f>V35-X35</f>
        <v>0</v>
      </c>
      <c r="Z35" s="309" t="s">
        <v>243</v>
      </c>
    </row>
    <row r="36" spans="1:26" x14ac:dyDescent="0.3">
      <c r="A36" s="5" t="str">
        <f t="shared" si="0"/>
        <v>BelsőNemInternet</v>
      </c>
      <c r="B36" s="264"/>
      <c r="C36" s="19" t="s">
        <v>29</v>
      </c>
      <c r="D36" s="273">
        <v>43213</v>
      </c>
      <c r="E36" s="82" t="s">
        <v>153</v>
      </c>
      <c r="F36" s="82" t="s">
        <v>157</v>
      </c>
      <c r="G36" s="82" t="s">
        <v>141</v>
      </c>
      <c r="H36" s="107" t="s">
        <v>197</v>
      </c>
      <c r="I36" s="562"/>
      <c r="J36" s="10"/>
      <c r="K36" s="182"/>
      <c r="L36" s="182"/>
      <c r="M36" s="182"/>
      <c r="N36" s="182"/>
      <c r="O36" s="182"/>
      <c r="P36" s="109"/>
      <c r="Q36" s="183">
        <f t="shared" si="20"/>
        <v>0</v>
      </c>
      <c r="R36" s="31">
        <f>(J36+K36+L36+M36+N36+O36)/1.05</f>
        <v>0</v>
      </c>
      <c r="S36" s="579"/>
      <c r="T36" s="579"/>
      <c r="U36" s="579"/>
      <c r="V36" s="581"/>
      <c r="W36" s="584"/>
      <c r="X36" s="586"/>
      <c r="Y36" s="587"/>
      <c r="Z36" s="309" t="s">
        <v>243</v>
      </c>
    </row>
    <row r="37" spans="1:26" ht="15" thickBot="1" x14ac:dyDescent="0.35">
      <c r="A37" s="5" t="str">
        <f t="shared" si="0"/>
        <v>BelsőIgenParkolás</v>
      </c>
      <c r="B37" s="263"/>
      <c r="C37" s="241" t="s">
        <v>29</v>
      </c>
      <c r="D37" s="124">
        <v>43213</v>
      </c>
      <c r="E37" s="110" t="s">
        <v>153</v>
      </c>
      <c r="F37" s="110" t="s">
        <v>158</v>
      </c>
      <c r="G37" s="110" t="s">
        <v>154</v>
      </c>
      <c r="H37" s="111" t="s">
        <v>197</v>
      </c>
      <c r="I37" s="549"/>
      <c r="J37" s="128"/>
      <c r="K37" s="128"/>
      <c r="L37" s="128"/>
      <c r="M37" s="128"/>
      <c r="N37" s="128"/>
      <c r="O37" s="128"/>
      <c r="P37" s="102"/>
      <c r="Q37" s="104">
        <f t="shared" si="20"/>
        <v>0</v>
      </c>
      <c r="R37" s="21">
        <f>Q37/127*100</f>
        <v>0</v>
      </c>
      <c r="S37" s="442">
        <f>IF($F37="igen",K37,0)</f>
        <v>0</v>
      </c>
      <c r="T37" s="442">
        <f>IF($F37="igen",M37,0)</f>
        <v>0</v>
      </c>
      <c r="U37" s="442">
        <f>IF($F37="igen",O37,0)</f>
        <v>0</v>
      </c>
      <c r="V37" s="582"/>
      <c r="W37" s="585"/>
      <c r="X37" s="557"/>
      <c r="Y37" s="559"/>
      <c r="Z37" s="309" t="s">
        <v>243</v>
      </c>
    </row>
    <row r="38" spans="1:26" x14ac:dyDescent="0.3">
      <c r="A38" s="5" t="str">
        <f t="shared" si="0"/>
        <v>BelsőNemTelefon</v>
      </c>
      <c r="B38" s="15"/>
      <c r="C38" s="15" t="s">
        <v>30</v>
      </c>
      <c r="D38" s="93">
        <v>41505</v>
      </c>
      <c r="E38" s="93" t="s">
        <v>153</v>
      </c>
      <c r="F38" s="93" t="s">
        <v>157</v>
      </c>
      <c r="G38" s="93" t="s">
        <v>142</v>
      </c>
      <c r="H38" s="77" t="s">
        <v>31</v>
      </c>
      <c r="I38" s="548">
        <v>7182.7217142857144</v>
      </c>
      <c r="J38" s="78"/>
      <c r="K38" s="95"/>
      <c r="L38" s="477"/>
      <c r="M38" s="78"/>
      <c r="N38" s="78"/>
      <c r="O38" s="78"/>
      <c r="P38" s="96"/>
      <c r="Q38" s="81">
        <f t="shared" si="20"/>
        <v>0</v>
      </c>
      <c r="R38" s="25">
        <f>Q38/127*100</f>
        <v>0</v>
      </c>
      <c r="S38" s="550">
        <f>IF($I38-J38-J39-K38-K39&gt;=0,0,J38+J39+K38+K39-$I38)</f>
        <v>0</v>
      </c>
      <c r="T38" s="550">
        <f>IF($I38-M38-M39-L38-L39&gt;=0,0,M38+M39+L38+L39-$I38)</f>
        <v>0</v>
      </c>
      <c r="U38" s="550">
        <f>IF($I38-N38-N39-O38-O39&gt;=0,0,N38+N39+O38+O39-$I38)</f>
        <v>0</v>
      </c>
      <c r="V38" s="552">
        <f>SUM(S38:U39)</f>
        <v>0</v>
      </c>
      <c r="W38" s="554"/>
      <c r="X38" s="556"/>
      <c r="Y38" s="558">
        <f>V38-X38</f>
        <v>0</v>
      </c>
      <c r="Z38" s="309" t="s">
        <v>243</v>
      </c>
    </row>
    <row r="39" spans="1:26" ht="15" thickBot="1" x14ac:dyDescent="0.35">
      <c r="A39" s="5" t="str">
        <f t="shared" si="0"/>
        <v>BelsőNemInternet</v>
      </c>
      <c r="B39" s="263"/>
      <c r="C39" s="27" t="s">
        <v>30</v>
      </c>
      <c r="D39" s="86">
        <v>41505</v>
      </c>
      <c r="E39" s="86" t="s">
        <v>153</v>
      </c>
      <c r="F39" s="86" t="s">
        <v>157</v>
      </c>
      <c r="G39" s="86" t="s">
        <v>141</v>
      </c>
      <c r="H39" s="87" t="s">
        <v>31</v>
      </c>
      <c r="I39" s="549"/>
      <c r="J39" s="9"/>
      <c r="K39" s="99"/>
      <c r="L39" s="482"/>
      <c r="M39" s="99"/>
      <c r="N39" s="99"/>
      <c r="O39" s="99"/>
      <c r="P39" s="100"/>
      <c r="Q39" s="94">
        <f t="shared" si="20"/>
        <v>0</v>
      </c>
      <c r="R39" s="26">
        <f>(J39+K39+L39+M39+N39+O39)/1.05</f>
        <v>0</v>
      </c>
      <c r="S39" s="551"/>
      <c r="T39" s="551"/>
      <c r="U39" s="551"/>
      <c r="V39" s="553"/>
      <c r="W39" s="555"/>
      <c r="X39" s="557"/>
      <c r="Y39" s="559"/>
      <c r="Z39" s="309" t="s">
        <v>243</v>
      </c>
    </row>
    <row r="40" spans="1:26" ht="15" thickBot="1" x14ac:dyDescent="0.35">
      <c r="A40" s="5" t="str">
        <f t="shared" si="0"/>
        <v>BelsőNemTelefon</v>
      </c>
      <c r="B40" s="261"/>
      <c r="C40" s="141" t="s">
        <v>33</v>
      </c>
      <c r="D40" s="93">
        <v>43615</v>
      </c>
      <c r="E40" s="93" t="s">
        <v>153</v>
      </c>
      <c r="F40" s="93" t="s">
        <v>157</v>
      </c>
      <c r="G40" s="93" t="s">
        <v>142</v>
      </c>
      <c r="H40" s="77" t="s">
        <v>233</v>
      </c>
      <c r="I40" s="548">
        <v>7368.3241904761908</v>
      </c>
      <c r="J40" s="122"/>
      <c r="K40" s="122"/>
      <c r="L40" s="485"/>
      <c r="M40" s="78"/>
      <c r="N40" s="78"/>
      <c r="O40" s="78"/>
      <c r="P40" s="96"/>
      <c r="Q40" s="81">
        <f t="shared" si="20"/>
        <v>0</v>
      </c>
      <c r="R40" s="25">
        <f>Q40/127*100</f>
        <v>0</v>
      </c>
      <c r="S40" s="550">
        <f>IF($I40-J40-J41-K40-K41&gt;=0,0,J40+J41+K40+K41-$I40)</f>
        <v>0</v>
      </c>
      <c r="T40" s="550">
        <f>IF($I40-M40-M41-L40-L41&gt;=0,0,M40+M41+L40+L41-$I40)</f>
        <v>0</v>
      </c>
      <c r="U40" s="550">
        <f>IF($I40-N40-N41-O40-O41&gt;=0,0,N40+N41+O40+O41-$I40)</f>
        <v>0</v>
      </c>
      <c r="V40" s="552">
        <f>SUM(S40:U41)</f>
        <v>0</v>
      </c>
      <c r="W40" s="554"/>
      <c r="X40" s="556"/>
      <c r="Y40" s="558">
        <f>V40-X40</f>
        <v>0</v>
      </c>
      <c r="Z40" s="309" t="s">
        <v>243</v>
      </c>
    </row>
    <row r="41" spans="1:26" ht="15" thickBot="1" x14ac:dyDescent="0.35">
      <c r="A41" s="5" t="str">
        <f t="shared" si="0"/>
        <v>BelsőNemInternet</v>
      </c>
      <c r="B41" s="262"/>
      <c r="C41" s="142" t="s">
        <v>33</v>
      </c>
      <c r="D41" s="93">
        <v>43615</v>
      </c>
      <c r="E41" s="86" t="s">
        <v>153</v>
      </c>
      <c r="F41" s="86" t="s">
        <v>157</v>
      </c>
      <c r="G41" s="86" t="s">
        <v>141</v>
      </c>
      <c r="H41" s="87" t="s">
        <v>233</v>
      </c>
      <c r="I41" s="549"/>
      <c r="J41" s="270"/>
      <c r="K41" s="316"/>
      <c r="L41" s="486"/>
      <c r="M41" s="99"/>
      <c r="N41" s="99"/>
      <c r="O41" s="99"/>
      <c r="P41" s="100"/>
      <c r="Q41" s="94">
        <f t="shared" si="20"/>
        <v>0</v>
      </c>
      <c r="R41" s="31">
        <f>(J41+K41+L41+M41+N41+O41)/1.05</f>
        <v>0</v>
      </c>
      <c r="S41" s="551"/>
      <c r="T41" s="551"/>
      <c r="U41" s="551"/>
      <c r="V41" s="553"/>
      <c r="W41" s="555"/>
      <c r="X41" s="557"/>
      <c r="Y41" s="559"/>
      <c r="Z41" s="309" t="s">
        <v>243</v>
      </c>
    </row>
    <row r="42" spans="1:26" x14ac:dyDescent="0.3">
      <c r="A42" s="5" t="str">
        <f t="shared" si="0"/>
        <v>KülsőIgenTelefon</v>
      </c>
      <c r="B42" s="211"/>
      <c r="C42" s="32" t="s">
        <v>35</v>
      </c>
      <c r="D42" s="129">
        <v>41522</v>
      </c>
      <c r="E42" s="129" t="s">
        <v>156</v>
      </c>
      <c r="F42" s="129" t="s">
        <v>158</v>
      </c>
      <c r="G42" s="129" t="s">
        <v>142</v>
      </c>
      <c r="H42" s="144" t="s">
        <v>36</v>
      </c>
      <c r="I42" s="522">
        <v>0</v>
      </c>
      <c r="J42" s="145"/>
      <c r="K42" s="130"/>
      <c r="L42" s="487"/>
      <c r="M42" s="130"/>
      <c r="N42" s="145"/>
      <c r="O42" s="145"/>
      <c r="P42" s="278" t="s">
        <v>193</v>
      </c>
      <c r="Q42" s="146">
        <f t="shared" si="20"/>
        <v>0</v>
      </c>
      <c r="R42" s="33">
        <f>Q42/127*100</f>
        <v>0</v>
      </c>
      <c r="S42" s="539">
        <f>SUM(J42:K43)</f>
        <v>0</v>
      </c>
      <c r="T42" s="539">
        <f>SUM(L42:M43)</f>
        <v>0</v>
      </c>
      <c r="U42" s="539">
        <f>SUM(N42:O43)</f>
        <v>0</v>
      </c>
      <c r="V42" s="542">
        <f>ROUND(SUM(S42:U42),0)</f>
        <v>0</v>
      </c>
      <c r="W42" s="545"/>
      <c r="X42" s="533"/>
      <c r="Y42" s="536">
        <f>V42-X42</f>
        <v>0</v>
      </c>
      <c r="Z42" s="309" t="s">
        <v>243</v>
      </c>
    </row>
    <row r="43" spans="1:26" ht="15" thickBot="1" x14ac:dyDescent="0.35">
      <c r="A43" s="5" t="str">
        <f t="shared" si="0"/>
        <v>KülsőIgenInternet</v>
      </c>
      <c r="B43" s="212"/>
      <c r="C43" s="30" t="s">
        <v>35</v>
      </c>
      <c r="D43" s="135">
        <v>41522</v>
      </c>
      <c r="E43" s="135" t="s">
        <v>156</v>
      </c>
      <c r="F43" s="135" t="s">
        <v>158</v>
      </c>
      <c r="G43" s="135" t="s">
        <v>141</v>
      </c>
      <c r="H43" s="152" t="s">
        <v>159</v>
      </c>
      <c r="I43" s="524"/>
      <c r="J43" s="136"/>
      <c r="K43" s="153"/>
      <c r="L43" s="488"/>
      <c r="M43" s="153"/>
      <c r="N43" s="136"/>
      <c r="O43" s="136"/>
      <c r="P43" s="280" t="s">
        <v>193</v>
      </c>
      <c r="Q43" s="285">
        <f t="shared" si="20"/>
        <v>0</v>
      </c>
      <c r="R43" s="286">
        <f>(J43+K43+L43+M43+N43+O43)/1.05</f>
        <v>0</v>
      </c>
      <c r="S43" s="541"/>
      <c r="T43" s="541"/>
      <c r="U43" s="541"/>
      <c r="V43" s="544"/>
      <c r="W43" s="547"/>
      <c r="X43" s="535"/>
      <c r="Y43" s="538"/>
      <c r="Z43" s="309" t="s">
        <v>243</v>
      </c>
    </row>
    <row r="44" spans="1:26" x14ac:dyDescent="0.3">
      <c r="A44" s="5" t="str">
        <f t="shared" si="0"/>
        <v>KülsőIgenTelefon</v>
      </c>
      <c r="B44" s="211"/>
      <c r="C44" s="32" t="s">
        <v>223</v>
      </c>
      <c r="D44" s="129">
        <v>43531</v>
      </c>
      <c r="E44" s="129" t="s">
        <v>156</v>
      </c>
      <c r="F44" s="129" t="s">
        <v>158</v>
      </c>
      <c r="G44" s="129" t="s">
        <v>142</v>
      </c>
      <c r="H44" s="144" t="s">
        <v>159</v>
      </c>
      <c r="I44" s="522">
        <v>0</v>
      </c>
      <c r="J44" s="145"/>
      <c r="K44" s="130"/>
      <c r="L44" s="517"/>
      <c r="M44" s="130"/>
      <c r="N44" s="145"/>
      <c r="O44" s="145"/>
      <c r="P44" s="278" t="s">
        <v>193</v>
      </c>
      <c r="Q44" s="146">
        <f t="shared" si="20"/>
        <v>0</v>
      </c>
      <c r="R44" s="33">
        <f>Q44/127*100</f>
        <v>0</v>
      </c>
      <c r="S44" s="539">
        <f>SUM(J44:K45)</f>
        <v>0</v>
      </c>
      <c r="T44" s="539">
        <f>SUM(L44:M45)</f>
        <v>0</v>
      </c>
      <c r="U44" s="539">
        <f>SUM(N44:O45)</f>
        <v>0</v>
      </c>
      <c r="V44" s="542">
        <f>ROUND(SUM(S44:U44),0)</f>
        <v>0</v>
      </c>
      <c r="W44" s="545"/>
      <c r="X44" s="533"/>
      <c r="Y44" s="536">
        <f>V44-X44</f>
        <v>0</v>
      </c>
      <c r="Z44" s="309" t="s">
        <v>243</v>
      </c>
    </row>
    <row r="45" spans="1:26" ht="15" thickBot="1" x14ac:dyDescent="0.35">
      <c r="A45" s="5" t="str">
        <f t="shared" si="0"/>
        <v>KülsőIgenInternet</v>
      </c>
      <c r="B45" s="212"/>
      <c r="C45" s="30" t="s">
        <v>223</v>
      </c>
      <c r="D45" s="135">
        <v>43531</v>
      </c>
      <c r="E45" s="135" t="s">
        <v>156</v>
      </c>
      <c r="F45" s="135" t="s">
        <v>158</v>
      </c>
      <c r="G45" s="135" t="s">
        <v>141</v>
      </c>
      <c r="H45" s="152" t="s">
        <v>159</v>
      </c>
      <c r="I45" s="524"/>
      <c r="J45" s="136"/>
      <c r="K45" s="153"/>
      <c r="L45" s="346"/>
      <c r="M45" s="153"/>
      <c r="N45" s="136"/>
      <c r="O45" s="136"/>
      <c r="P45" s="280" t="s">
        <v>193</v>
      </c>
      <c r="Q45" s="285">
        <f t="shared" si="20"/>
        <v>0</v>
      </c>
      <c r="R45" s="286">
        <f>(J45+K45+L45+M45+N45+O45)/1.05</f>
        <v>0</v>
      </c>
      <c r="S45" s="541">
        <f>J45+K45</f>
        <v>0</v>
      </c>
      <c r="T45" s="541">
        <f>L45+M45</f>
        <v>0</v>
      </c>
      <c r="U45" s="541">
        <f>N45+O45</f>
        <v>0</v>
      </c>
      <c r="V45" s="544">
        <f>ROUND(SUM(S45:U45),0)</f>
        <v>0</v>
      </c>
      <c r="W45" s="547"/>
      <c r="X45" s="535"/>
      <c r="Y45" s="538">
        <f>S45-X45</f>
        <v>0</v>
      </c>
      <c r="Z45" s="309" t="s">
        <v>243</v>
      </c>
    </row>
    <row r="46" spans="1:26" x14ac:dyDescent="0.3">
      <c r="A46" s="5" t="str">
        <f t="shared" si="0"/>
        <v>BelsőNemTelefon</v>
      </c>
      <c r="B46" s="215"/>
      <c r="C46" s="49" t="s">
        <v>37</v>
      </c>
      <c r="D46" s="90">
        <v>42202</v>
      </c>
      <c r="E46" s="90" t="s">
        <v>153</v>
      </c>
      <c r="F46" s="90" t="s">
        <v>157</v>
      </c>
      <c r="G46" s="90" t="s">
        <v>142</v>
      </c>
      <c r="H46" s="266" t="s">
        <v>146</v>
      </c>
      <c r="I46" s="548">
        <v>7182.7217142857144</v>
      </c>
      <c r="J46" s="78"/>
      <c r="K46" s="13"/>
      <c r="L46" s="477"/>
      <c r="M46" s="78"/>
      <c r="N46" s="78"/>
      <c r="O46" s="78"/>
      <c r="P46" s="96"/>
      <c r="Q46" s="81">
        <f t="shared" si="20"/>
        <v>0</v>
      </c>
      <c r="R46" s="25">
        <f>Q46/127*100</f>
        <v>0</v>
      </c>
      <c r="S46" s="550">
        <f>IF($I46-J46-J47-K46-K47&gt;=0,0,J46+J47+K46+K47-$I46)</f>
        <v>0</v>
      </c>
      <c r="T46" s="550">
        <f>IF($I46-M46-M47-L46-L47&gt;=0,0,M46+M47+L46+L47-$I46)</f>
        <v>0</v>
      </c>
      <c r="U46" s="550">
        <f>IF($I46-N46-N47-O46-O47&gt;=0,0,N46+N47+O46+O47-$I46)</f>
        <v>0</v>
      </c>
      <c r="V46" s="552">
        <f>SUM(S46:U47)</f>
        <v>0</v>
      </c>
      <c r="W46" s="554"/>
      <c r="X46" s="556"/>
      <c r="Y46" s="558">
        <f>V46-X46</f>
        <v>0</v>
      </c>
      <c r="Z46" s="309" t="s">
        <v>243</v>
      </c>
    </row>
    <row r="47" spans="1:26" ht="15" thickBot="1" x14ac:dyDescent="0.35">
      <c r="A47" s="5" t="str">
        <f t="shared" si="0"/>
        <v>BelsőNemInternet</v>
      </c>
      <c r="B47" s="262"/>
      <c r="C47" s="27" t="s">
        <v>37</v>
      </c>
      <c r="D47" s="90">
        <v>42202</v>
      </c>
      <c r="E47" s="180" t="s">
        <v>153</v>
      </c>
      <c r="F47" s="180" t="s">
        <v>157</v>
      </c>
      <c r="G47" s="180" t="s">
        <v>141</v>
      </c>
      <c r="H47" s="154" t="s">
        <v>146</v>
      </c>
      <c r="I47" s="549"/>
      <c r="J47" s="9"/>
      <c r="K47" s="99"/>
      <c r="L47" s="482"/>
      <c r="M47" s="99"/>
      <c r="N47" s="99"/>
      <c r="O47" s="99"/>
      <c r="P47" s="100"/>
      <c r="Q47" s="94">
        <f t="shared" si="20"/>
        <v>0</v>
      </c>
      <c r="R47" s="26">
        <f>(J47+K47+L47+M47+N47+O47)/1.05</f>
        <v>0</v>
      </c>
      <c r="S47" s="551"/>
      <c r="T47" s="551"/>
      <c r="U47" s="551"/>
      <c r="V47" s="553"/>
      <c r="W47" s="555"/>
      <c r="X47" s="557"/>
      <c r="Y47" s="559"/>
      <c r="Z47" s="309" t="s">
        <v>243</v>
      </c>
    </row>
    <row r="48" spans="1:26" x14ac:dyDescent="0.3">
      <c r="A48" s="5" t="str">
        <f t="shared" si="0"/>
        <v>BelsőNemTelefon</v>
      </c>
      <c r="B48" s="261"/>
      <c r="C48" s="36" t="s">
        <v>38</v>
      </c>
      <c r="D48" s="201">
        <v>43374</v>
      </c>
      <c r="E48" s="201" t="s">
        <v>153</v>
      </c>
      <c r="F48" s="201" t="s">
        <v>157</v>
      </c>
      <c r="G48" s="201" t="s">
        <v>142</v>
      </c>
      <c r="H48" s="114" t="s">
        <v>203</v>
      </c>
      <c r="I48" s="548">
        <v>7368.3241904761908</v>
      </c>
      <c r="J48" s="310"/>
      <c r="K48" s="13"/>
      <c r="L48" s="475"/>
      <c r="M48" s="95"/>
      <c r="N48" s="95"/>
      <c r="O48" s="95"/>
      <c r="P48" s="281"/>
      <c r="Q48" s="313">
        <f t="shared" si="20"/>
        <v>0</v>
      </c>
      <c r="R48" s="178">
        <f>Q48/127*100</f>
        <v>0</v>
      </c>
      <c r="S48" s="550">
        <f>IF($I48-J48-J49-K48-K49&gt;=0,0,J48+J49+K48+K49-$I48)</f>
        <v>0</v>
      </c>
      <c r="T48" s="550">
        <f>IF($I48-M48-M49-L48-L49&gt;=0,0,M48+M49+L48+L49-$I48)</f>
        <v>0</v>
      </c>
      <c r="U48" s="550">
        <f>IF($I48-N48-N49-O48-O49&gt;=0,0,N48+N49+O48+O49-$I48)</f>
        <v>0</v>
      </c>
      <c r="V48" s="552">
        <f>SUM(S48:U49)</f>
        <v>0</v>
      </c>
      <c r="W48" s="554"/>
      <c r="X48" s="556"/>
      <c r="Y48" s="558">
        <f>V48-X48</f>
        <v>0</v>
      </c>
      <c r="Z48" s="309" t="s">
        <v>243</v>
      </c>
    </row>
    <row r="49" spans="1:26" ht="15" thickBot="1" x14ac:dyDescent="0.35">
      <c r="A49" s="5" t="str">
        <f t="shared" si="0"/>
        <v>BelsőNemInternet</v>
      </c>
      <c r="B49" s="257"/>
      <c r="C49" s="37" t="s">
        <v>38</v>
      </c>
      <c r="D49" s="207">
        <v>43374</v>
      </c>
      <c r="E49" s="258" t="s">
        <v>153</v>
      </c>
      <c r="F49" s="258" t="s">
        <v>157</v>
      </c>
      <c r="G49" s="258" t="s">
        <v>141</v>
      </c>
      <c r="H49" s="154" t="s">
        <v>203</v>
      </c>
      <c r="I49" s="549"/>
      <c r="J49" s="12"/>
      <c r="K49" s="99"/>
      <c r="L49" s="482"/>
      <c r="M49" s="99"/>
      <c r="N49" s="99"/>
      <c r="O49" s="99"/>
      <c r="P49" s="312"/>
      <c r="Q49" s="106">
        <f t="shared" si="20"/>
        <v>0</v>
      </c>
      <c r="R49" s="179">
        <f>(J49+K49+L49+M49+N49+O49)/1.05</f>
        <v>0</v>
      </c>
      <c r="S49" s="551"/>
      <c r="T49" s="551"/>
      <c r="U49" s="551"/>
      <c r="V49" s="553"/>
      <c r="W49" s="555"/>
      <c r="X49" s="557"/>
      <c r="Y49" s="559"/>
      <c r="Z49" s="309" t="s">
        <v>243</v>
      </c>
    </row>
    <row r="50" spans="1:26" x14ac:dyDescent="0.3">
      <c r="A50" s="5" t="str">
        <f t="shared" si="0"/>
        <v>BelsőNemTelefon</v>
      </c>
      <c r="B50" s="215"/>
      <c r="C50" s="18" t="s">
        <v>39</v>
      </c>
      <c r="D50" s="201">
        <v>43132</v>
      </c>
      <c r="E50" s="93" t="s">
        <v>153</v>
      </c>
      <c r="F50" s="93" t="s">
        <v>157</v>
      </c>
      <c r="G50" s="93" t="s">
        <v>142</v>
      </c>
      <c r="H50" s="114" t="s">
        <v>191</v>
      </c>
      <c r="I50" s="548">
        <v>7368.3241904761908</v>
      </c>
      <c r="J50" s="78"/>
      <c r="K50" s="13"/>
      <c r="L50" s="477"/>
      <c r="M50" s="78"/>
      <c r="N50" s="78"/>
      <c r="O50" s="78"/>
      <c r="P50" s="96"/>
      <c r="Q50" s="91">
        <f t="shared" si="20"/>
        <v>0</v>
      </c>
      <c r="R50" s="25">
        <f>Q50/127*100</f>
        <v>0</v>
      </c>
      <c r="S50" s="550">
        <f>IF($I50-J50-J51-K50-K51&gt;=0,0,J50+J51+K50+K51-$I50)</f>
        <v>0</v>
      </c>
      <c r="T50" s="550">
        <f>IF($I50-M50-M51-L50-L51&gt;=0,0,M50+M51+L50+L51-$I50)</f>
        <v>0</v>
      </c>
      <c r="U50" s="550">
        <f>IF($I50-N50-N51-O50-O51&gt;=0,0,N50+N51+O50+O51-$I50)</f>
        <v>0</v>
      </c>
      <c r="V50" s="552">
        <f>SUM(S50:U51)</f>
        <v>0</v>
      </c>
      <c r="W50" s="554"/>
      <c r="X50" s="556"/>
      <c r="Y50" s="558">
        <f>V50-X50</f>
        <v>0</v>
      </c>
      <c r="Z50" s="309" t="s">
        <v>243</v>
      </c>
    </row>
    <row r="51" spans="1:26" ht="15" thickBot="1" x14ac:dyDescent="0.35">
      <c r="A51" s="5" t="str">
        <f t="shared" si="0"/>
        <v>BelsőNemInternet</v>
      </c>
      <c r="B51" s="262"/>
      <c r="C51" s="27" t="s">
        <v>39</v>
      </c>
      <c r="D51" s="207">
        <v>43132</v>
      </c>
      <c r="E51" s="180" t="s">
        <v>153</v>
      </c>
      <c r="F51" s="180" t="s">
        <v>157</v>
      </c>
      <c r="G51" s="180" t="s">
        <v>141</v>
      </c>
      <c r="H51" s="154" t="s">
        <v>191</v>
      </c>
      <c r="I51" s="549"/>
      <c r="J51" s="12"/>
      <c r="K51" s="99"/>
      <c r="L51" s="489"/>
      <c r="M51" s="155"/>
      <c r="N51" s="155"/>
      <c r="O51" s="155"/>
      <c r="P51" s="100"/>
      <c r="Q51" s="92">
        <f t="shared" ref="Q51:Q75" si="21">SUM(J51:O51)</f>
        <v>0</v>
      </c>
      <c r="R51" s="26">
        <f>(J51+K51+L51+M51+N51+O51)/1.05</f>
        <v>0</v>
      </c>
      <c r="S51" s="551"/>
      <c r="T51" s="551"/>
      <c r="U51" s="551"/>
      <c r="V51" s="553"/>
      <c r="W51" s="555"/>
      <c r="X51" s="557"/>
      <c r="Y51" s="559"/>
      <c r="Z51" s="309" t="s">
        <v>243</v>
      </c>
    </row>
    <row r="52" spans="1:26" x14ac:dyDescent="0.3">
      <c r="A52" s="5" t="str">
        <f t="shared" si="0"/>
        <v>BelsőNemTelefon</v>
      </c>
      <c r="B52" s="261"/>
      <c r="C52" s="18" t="s">
        <v>40</v>
      </c>
      <c r="D52" s="201">
        <v>43595</v>
      </c>
      <c r="E52" s="93" t="s">
        <v>153</v>
      </c>
      <c r="F52" s="93" t="s">
        <v>157</v>
      </c>
      <c r="G52" s="93" t="s">
        <v>142</v>
      </c>
      <c r="H52" s="114" t="s">
        <v>234</v>
      </c>
      <c r="I52" s="548">
        <v>7368.3241904761908</v>
      </c>
      <c r="J52" s="122"/>
      <c r="K52" s="122"/>
      <c r="L52" s="475"/>
      <c r="M52" s="95"/>
      <c r="N52" s="95"/>
      <c r="O52" s="95"/>
      <c r="P52" s="96"/>
      <c r="Q52" s="91">
        <f t="shared" si="21"/>
        <v>0</v>
      </c>
      <c r="R52" s="25">
        <f>Q52/127*100</f>
        <v>0</v>
      </c>
      <c r="S52" s="578">
        <f>IF($I52-J52-J53-K52-K53&gt;=0,0,J52+J53+K52+K53-$I52)</f>
        <v>0</v>
      </c>
      <c r="T52" s="578">
        <f>IF($I52-M52-M53-L52-L53&gt;=0,0,M52+M53+L52+L53-$I52)</f>
        <v>0</v>
      </c>
      <c r="U52" s="578">
        <f>IF($I52-N52-N53-O52-O53&gt;=0,0,N52+N53+O52+O53-$I52)</f>
        <v>0</v>
      </c>
      <c r="V52" s="580">
        <f>SUM(S52:U54)</f>
        <v>0</v>
      </c>
      <c r="W52" s="583"/>
      <c r="X52" s="556"/>
      <c r="Y52" s="558">
        <f>V52-X52</f>
        <v>0</v>
      </c>
      <c r="Z52" s="309" t="s">
        <v>243</v>
      </c>
    </row>
    <row r="53" spans="1:26" x14ac:dyDescent="0.3">
      <c r="A53" s="5" t="str">
        <f t="shared" si="0"/>
        <v>BelsőNemInternet</v>
      </c>
      <c r="B53" s="262"/>
      <c r="C53" s="19" t="s">
        <v>40</v>
      </c>
      <c r="D53" s="82">
        <v>43595</v>
      </c>
      <c r="E53" s="82" t="s">
        <v>153</v>
      </c>
      <c r="F53" s="82" t="s">
        <v>157</v>
      </c>
      <c r="G53" s="82" t="s">
        <v>141</v>
      </c>
      <c r="H53" s="181" t="s">
        <v>234</v>
      </c>
      <c r="I53" s="562"/>
      <c r="J53" s="399"/>
      <c r="K53" s="468"/>
      <c r="L53" s="490"/>
      <c r="M53" s="156"/>
      <c r="N53" s="156"/>
      <c r="O53" s="156"/>
      <c r="P53" s="157"/>
      <c r="Q53" s="120">
        <f t="shared" si="21"/>
        <v>0</v>
      </c>
      <c r="R53" s="38">
        <f>(J53+K53+L53+M53+N53+O53)/1.05</f>
        <v>0</v>
      </c>
      <c r="S53" s="579"/>
      <c r="T53" s="579"/>
      <c r="U53" s="579"/>
      <c r="V53" s="581"/>
      <c r="W53" s="584"/>
      <c r="X53" s="586"/>
      <c r="Y53" s="587"/>
      <c r="Z53" s="309" t="s">
        <v>243</v>
      </c>
    </row>
    <row r="54" spans="1:26" ht="15" thickBot="1" x14ac:dyDescent="0.35">
      <c r="A54" s="5" t="str">
        <f t="shared" si="0"/>
        <v>BelsőIgenParkolás</v>
      </c>
      <c r="B54" s="257"/>
      <c r="C54" s="17" t="s">
        <v>40</v>
      </c>
      <c r="D54" s="207">
        <v>43595</v>
      </c>
      <c r="E54" s="180" t="s">
        <v>153</v>
      </c>
      <c r="F54" s="180" t="s">
        <v>158</v>
      </c>
      <c r="G54" s="180" t="s">
        <v>154</v>
      </c>
      <c r="H54" s="111" t="s">
        <v>234</v>
      </c>
      <c r="I54" s="549"/>
      <c r="J54" s="467"/>
      <c r="K54" s="467"/>
      <c r="L54" s="158"/>
      <c r="M54" s="128"/>
      <c r="N54" s="128"/>
      <c r="O54" s="128"/>
      <c r="P54" s="112"/>
      <c r="Q54" s="92">
        <f t="shared" si="21"/>
        <v>0</v>
      </c>
      <c r="R54" s="21">
        <f>Q54/127*100</f>
        <v>0</v>
      </c>
      <c r="S54" s="442">
        <f>IF($F54="igen",K54,0)</f>
        <v>0</v>
      </c>
      <c r="T54" s="442">
        <f>IF($F54="igen",M54,0)</f>
        <v>0</v>
      </c>
      <c r="U54" s="442">
        <f>IF($F54="igen",O54,0)</f>
        <v>0</v>
      </c>
      <c r="V54" s="582"/>
      <c r="W54" s="585"/>
      <c r="X54" s="557"/>
      <c r="Y54" s="559"/>
      <c r="Z54" s="309" t="s">
        <v>243</v>
      </c>
    </row>
    <row r="55" spans="1:26" x14ac:dyDescent="0.3">
      <c r="A55" s="5" t="str">
        <f t="shared" si="0"/>
        <v>BelsőNemTelefon</v>
      </c>
      <c r="B55" s="215"/>
      <c r="C55" s="15" t="s">
        <v>41</v>
      </c>
      <c r="D55" s="201">
        <v>43318</v>
      </c>
      <c r="E55" s="93" t="s">
        <v>153</v>
      </c>
      <c r="F55" s="93" t="s">
        <v>157</v>
      </c>
      <c r="G55" s="93" t="s">
        <v>142</v>
      </c>
      <c r="H55" s="114" t="s">
        <v>201</v>
      </c>
      <c r="I55" s="548">
        <v>7368.3241904761908</v>
      </c>
      <c r="J55" s="95"/>
      <c r="K55" s="13"/>
      <c r="L55" s="475"/>
      <c r="M55" s="95"/>
      <c r="N55" s="95"/>
      <c r="O55" s="95"/>
      <c r="P55" s="96"/>
      <c r="Q55" s="81">
        <f t="shared" si="21"/>
        <v>0</v>
      </c>
      <c r="R55" s="25">
        <f>Q55/127*100</f>
        <v>0</v>
      </c>
      <c r="S55" s="550">
        <f>IF($I55-J55-J56-K55-K56&gt;=0,0,J55+J56+K55+K56-$I55)</f>
        <v>0</v>
      </c>
      <c r="T55" s="550">
        <f>IF($I55-M55-M56-L55-L56&gt;=0,0,M55+M56+L55+L56-$I55)</f>
        <v>0</v>
      </c>
      <c r="U55" s="550">
        <f>IF($I55-N55-N56-O55-O56&gt;=0,0,N55+N56+O55+O56-$I55)</f>
        <v>0</v>
      </c>
      <c r="V55" s="552">
        <f>SUM(S55:U56)</f>
        <v>0</v>
      </c>
      <c r="W55" s="554"/>
      <c r="X55" s="556"/>
      <c r="Y55" s="558">
        <f>V55-X55</f>
        <v>0</v>
      </c>
      <c r="Z55" s="309" t="s">
        <v>243</v>
      </c>
    </row>
    <row r="56" spans="1:26" ht="15" thickBot="1" x14ac:dyDescent="0.35">
      <c r="A56" s="5" t="str">
        <f t="shared" si="0"/>
        <v>BelsőNemInternet</v>
      </c>
      <c r="B56" s="262"/>
      <c r="C56" s="27" t="s">
        <v>41</v>
      </c>
      <c r="D56" s="207">
        <v>43318</v>
      </c>
      <c r="E56" s="180" t="s">
        <v>153</v>
      </c>
      <c r="F56" s="180" t="s">
        <v>157</v>
      </c>
      <c r="G56" s="180" t="s">
        <v>141</v>
      </c>
      <c r="H56" s="154" t="s">
        <v>201</v>
      </c>
      <c r="I56" s="549"/>
      <c r="J56" s="12"/>
      <c r="K56" s="99"/>
      <c r="L56" s="482"/>
      <c r="M56" s="99"/>
      <c r="N56" s="99"/>
      <c r="O56" s="99"/>
      <c r="P56" s="100"/>
      <c r="Q56" s="94">
        <f t="shared" si="21"/>
        <v>0</v>
      </c>
      <c r="R56" s="26">
        <f>(J56+K56+L56+M56+N56+O56)/1.05</f>
        <v>0</v>
      </c>
      <c r="S56" s="551"/>
      <c r="T56" s="551"/>
      <c r="U56" s="551"/>
      <c r="V56" s="553"/>
      <c r="W56" s="555"/>
      <c r="X56" s="557"/>
      <c r="Y56" s="559"/>
      <c r="Z56" s="309" t="s">
        <v>243</v>
      </c>
    </row>
    <row r="57" spans="1:26" x14ac:dyDescent="0.3">
      <c r="A57" s="5" t="str">
        <f t="shared" si="0"/>
        <v>BelsőNemTelefon</v>
      </c>
      <c r="B57" s="261"/>
      <c r="C57" s="249" t="s">
        <v>42</v>
      </c>
      <c r="D57" s="76">
        <v>42782</v>
      </c>
      <c r="E57" s="93" t="s">
        <v>153</v>
      </c>
      <c r="F57" s="93" t="s">
        <v>157</v>
      </c>
      <c r="G57" s="93" t="s">
        <v>142</v>
      </c>
      <c r="H57" s="159" t="s">
        <v>43</v>
      </c>
      <c r="I57" s="548">
        <v>0</v>
      </c>
      <c r="J57" s="160"/>
      <c r="K57" s="95"/>
      <c r="L57" s="491"/>
      <c r="M57" s="78"/>
      <c r="N57" s="160"/>
      <c r="O57" s="160"/>
      <c r="P57" s="161"/>
      <c r="Q57" s="81">
        <f t="shared" si="21"/>
        <v>0</v>
      </c>
      <c r="R57" s="39">
        <f>Q57/127*100</f>
        <v>0</v>
      </c>
      <c r="S57" s="563"/>
      <c r="T57" s="563"/>
      <c r="U57" s="563"/>
      <c r="V57" s="552"/>
      <c r="W57" s="554"/>
      <c r="X57" s="556"/>
      <c r="Y57" s="558"/>
      <c r="Z57" s="309" t="s">
        <v>243</v>
      </c>
    </row>
    <row r="58" spans="1:26" x14ac:dyDescent="0.3">
      <c r="A58" s="5" t="str">
        <f t="shared" si="0"/>
        <v>BelsőNemInternet</v>
      </c>
      <c r="B58" s="262"/>
      <c r="C58" s="19" t="s">
        <v>42</v>
      </c>
      <c r="D58" s="103">
        <v>42782</v>
      </c>
      <c r="E58" s="180" t="s">
        <v>153</v>
      </c>
      <c r="F58" s="180" t="s">
        <v>157</v>
      </c>
      <c r="G58" s="180" t="s">
        <v>141</v>
      </c>
      <c r="H58" s="105" t="s">
        <v>43</v>
      </c>
      <c r="I58" s="562"/>
      <c r="J58" s="9"/>
      <c r="K58" s="128"/>
      <c r="L58" s="492"/>
      <c r="M58" s="163"/>
      <c r="N58" s="163"/>
      <c r="O58" s="162"/>
      <c r="P58" s="164"/>
      <c r="Q58" s="120">
        <f t="shared" si="21"/>
        <v>0</v>
      </c>
      <c r="R58" s="40">
        <f>(J58+K58+L58+M58+N58+O58)/1.05</f>
        <v>0</v>
      </c>
      <c r="S58" s="564"/>
      <c r="T58" s="564"/>
      <c r="U58" s="564"/>
      <c r="V58" s="589"/>
      <c r="W58" s="590"/>
      <c r="X58" s="586"/>
      <c r="Y58" s="587"/>
      <c r="Z58" s="309" t="s">
        <v>243</v>
      </c>
    </row>
    <row r="59" spans="1:26" ht="15" thickBot="1" x14ac:dyDescent="0.35">
      <c r="A59" s="5" t="str">
        <f t="shared" si="0"/>
        <v>BelsőNemParkolás</v>
      </c>
      <c r="B59" s="263"/>
      <c r="C59" s="249" t="s">
        <v>42</v>
      </c>
      <c r="D59" s="82">
        <v>42782</v>
      </c>
      <c r="E59" s="103" t="s">
        <v>153</v>
      </c>
      <c r="F59" s="103" t="s">
        <v>157</v>
      </c>
      <c r="G59" s="103" t="s">
        <v>154</v>
      </c>
      <c r="H59" s="165" t="s">
        <v>43</v>
      </c>
      <c r="I59" s="549"/>
      <c r="J59" s="166"/>
      <c r="K59" s="20"/>
      <c r="L59" s="20"/>
      <c r="M59" s="166"/>
      <c r="N59" s="108"/>
      <c r="O59" s="166"/>
      <c r="P59" s="167"/>
      <c r="Q59" s="120">
        <f t="shared" si="21"/>
        <v>0</v>
      </c>
      <c r="R59" s="31">
        <f>Q59/127*100</f>
        <v>0</v>
      </c>
      <c r="S59" s="565"/>
      <c r="T59" s="565"/>
      <c r="U59" s="565"/>
      <c r="V59" s="553"/>
      <c r="W59" s="555"/>
      <c r="X59" s="557"/>
      <c r="Y59" s="559"/>
      <c r="Z59" s="309" t="s">
        <v>243</v>
      </c>
    </row>
    <row r="60" spans="1:26" x14ac:dyDescent="0.3">
      <c r="A60" s="5" t="str">
        <f t="shared" si="0"/>
        <v>KülsőIgenTelefon</v>
      </c>
      <c r="B60" s="211"/>
      <c r="C60" s="29" t="s">
        <v>44</v>
      </c>
      <c r="D60" s="129">
        <v>42132</v>
      </c>
      <c r="E60" s="129" t="s">
        <v>156</v>
      </c>
      <c r="F60" s="129" t="s">
        <v>158</v>
      </c>
      <c r="G60" s="129" t="s">
        <v>142</v>
      </c>
      <c r="H60" s="168" t="s">
        <v>45</v>
      </c>
      <c r="I60" s="522">
        <v>0</v>
      </c>
      <c r="J60" s="130"/>
      <c r="K60" s="41"/>
      <c r="L60" s="493"/>
      <c r="M60" s="130"/>
      <c r="N60" s="130"/>
      <c r="O60" s="130"/>
      <c r="P60" s="278" t="s">
        <v>46</v>
      </c>
      <c r="Q60" s="146">
        <f t="shared" si="21"/>
        <v>0</v>
      </c>
      <c r="R60" s="170">
        <f>Q60/127*100</f>
        <v>0</v>
      </c>
      <c r="S60" s="539">
        <f>SUM(J60:K63)</f>
        <v>0</v>
      </c>
      <c r="T60" s="539">
        <f>SUM(L60:M63)</f>
        <v>0</v>
      </c>
      <c r="U60" s="539">
        <f>SUM(N60:O63)</f>
        <v>0</v>
      </c>
      <c r="V60" s="542">
        <f>ROUND(SUM(S60:U60),0)</f>
        <v>0</v>
      </c>
      <c r="W60" s="545"/>
      <c r="X60" s="533"/>
      <c r="Y60" s="536">
        <f>V60-X60</f>
        <v>0</v>
      </c>
      <c r="Z60" s="309" t="s">
        <v>243</v>
      </c>
    </row>
    <row r="61" spans="1:26" x14ac:dyDescent="0.3">
      <c r="A61" s="5" t="str">
        <f t="shared" si="0"/>
        <v>KülsőIgenInternet</v>
      </c>
      <c r="B61" s="265"/>
      <c r="C61" s="34" t="s">
        <v>44</v>
      </c>
      <c r="D61" s="147">
        <v>42132</v>
      </c>
      <c r="E61" s="147" t="s">
        <v>156</v>
      </c>
      <c r="F61" s="147" t="s">
        <v>158</v>
      </c>
      <c r="G61" s="147" t="s">
        <v>141</v>
      </c>
      <c r="H61" s="205" t="s">
        <v>45</v>
      </c>
      <c r="I61" s="523"/>
      <c r="J61" s="173"/>
      <c r="K61" s="42"/>
      <c r="L61" s="494"/>
      <c r="M61" s="173"/>
      <c r="N61" s="173"/>
      <c r="O61" s="173"/>
      <c r="P61" s="279" t="s">
        <v>46</v>
      </c>
      <c r="Q61" s="176">
        <f t="shared" si="21"/>
        <v>0</v>
      </c>
      <c r="R61" s="174">
        <f>(J61+K61+L61+M61+N61+O61)/1.05</f>
        <v>0</v>
      </c>
      <c r="S61" s="540"/>
      <c r="T61" s="540"/>
      <c r="U61" s="540"/>
      <c r="V61" s="543"/>
      <c r="W61" s="546"/>
      <c r="X61" s="534"/>
      <c r="Y61" s="537"/>
      <c r="Z61" s="309" t="s">
        <v>243</v>
      </c>
    </row>
    <row r="62" spans="1:26" x14ac:dyDescent="0.3">
      <c r="A62" s="5" t="str">
        <f t="shared" si="0"/>
        <v>KülsőIgenÚtdíj</v>
      </c>
      <c r="B62" s="328"/>
      <c r="C62" s="52" t="s">
        <v>44</v>
      </c>
      <c r="D62" s="214">
        <v>42132</v>
      </c>
      <c r="E62" s="214" t="s">
        <v>156</v>
      </c>
      <c r="F62" s="214" t="s">
        <v>158</v>
      </c>
      <c r="G62" s="214" t="s">
        <v>150</v>
      </c>
      <c r="H62" s="208" t="s">
        <v>45</v>
      </c>
      <c r="I62" s="523"/>
      <c r="J62" s="173"/>
      <c r="K62" s="42"/>
      <c r="L62" s="230"/>
      <c r="M62" s="173"/>
      <c r="N62" s="173"/>
      <c r="O62" s="173"/>
      <c r="P62" s="349" t="s">
        <v>46</v>
      </c>
      <c r="Q62" s="176">
        <f t="shared" si="21"/>
        <v>0</v>
      </c>
      <c r="R62" s="174">
        <f>(J62+K62+L62+M62+N62+O62)/1.05</f>
        <v>0</v>
      </c>
      <c r="S62" s="540"/>
      <c r="T62" s="540"/>
      <c r="U62" s="540"/>
      <c r="V62" s="543"/>
      <c r="W62" s="546"/>
      <c r="X62" s="534"/>
      <c r="Y62" s="537"/>
      <c r="Z62" s="309" t="s">
        <v>243</v>
      </c>
    </row>
    <row r="63" spans="1:26" ht="15" thickBot="1" x14ac:dyDescent="0.35">
      <c r="A63" s="5" t="str">
        <f t="shared" si="0"/>
        <v>KülsőIgenParkolás</v>
      </c>
      <c r="B63" s="212"/>
      <c r="C63" s="30" t="s">
        <v>44</v>
      </c>
      <c r="D63" s="135">
        <v>42132</v>
      </c>
      <c r="E63" s="135" t="s">
        <v>156</v>
      </c>
      <c r="F63" s="135" t="s">
        <v>158</v>
      </c>
      <c r="G63" s="135" t="s">
        <v>154</v>
      </c>
      <c r="H63" s="175" t="s">
        <v>45</v>
      </c>
      <c r="I63" s="524"/>
      <c r="J63" s="43"/>
      <c r="K63" s="43"/>
      <c r="L63" s="44"/>
      <c r="M63" s="43"/>
      <c r="N63" s="153"/>
      <c r="O63" s="153"/>
      <c r="P63" s="280" t="s">
        <v>46</v>
      </c>
      <c r="Q63" s="139">
        <f t="shared" si="21"/>
        <v>0</v>
      </c>
      <c r="R63" s="140">
        <f>Q63/127*100</f>
        <v>0</v>
      </c>
      <c r="S63" s="541"/>
      <c r="T63" s="541"/>
      <c r="U63" s="541"/>
      <c r="V63" s="544"/>
      <c r="W63" s="547"/>
      <c r="X63" s="535"/>
      <c r="Y63" s="538"/>
      <c r="Z63" s="309" t="s">
        <v>243</v>
      </c>
    </row>
    <row r="64" spans="1:26" x14ac:dyDescent="0.3">
      <c r="A64" s="5" t="str">
        <f t="shared" si="0"/>
        <v>BelsőNemTelefon</v>
      </c>
      <c r="B64" s="215"/>
      <c r="C64" s="36" t="s">
        <v>47</v>
      </c>
      <c r="D64" s="113">
        <v>40203</v>
      </c>
      <c r="E64" s="113" t="s">
        <v>153</v>
      </c>
      <c r="F64" s="113" t="s">
        <v>157</v>
      </c>
      <c r="G64" s="113" t="s">
        <v>142</v>
      </c>
      <c r="H64" s="114" t="s">
        <v>48</v>
      </c>
      <c r="I64" s="548">
        <v>7279.2346666666672</v>
      </c>
      <c r="J64" s="95"/>
      <c r="K64" s="95"/>
      <c r="L64" s="475"/>
      <c r="M64" s="95"/>
      <c r="N64" s="95"/>
      <c r="O64" s="95"/>
      <c r="P64" s="281"/>
      <c r="Q64" s="177">
        <f t="shared" si="21"/>
        <v>0</v>
      </c>
      <c r="R64" s="178">
        <f>Q64/127*100</f>
        <v>0</v>
      </c>
      <c r="S64" s="550">
        <f>IF($I64-J64-J65-K64-K65&gt;=0,0,J64+J65+K64+K65-$I64)</f>
        <v>0</v>
      </c>
      <c r="T64" s="550">
        <f>IF($I64-M64-M65-L64-L65&gt;=0,0,M64+M65+L64+L65-$I64)</f>
        <v>0</v>
      </c>
      <c r="U64" s="550">
        <f>IF($I64-N64-N65-O64-O65&gt;=0,0,N64+N65+O64+O65-$I64)</f>
        <v>0</v>
      </c>
      <c r="V64" s="552">
        <f>SUM(S64:U65)</f>
        <v>0</v>
      </c>
      <c r="W64" s="554"/>
      <c r="X64" s="556"/>
      <c r="Y64" s="558">
        <f>V64-X64</f>
        <v>0</v>
      </c>
      <c r="Z64" s="309" t="s">
        <v>243</v>
      </c>
    </row>
    <row r="65" spans="1:26" ht="15" thickBot="1" x14ac:dyDescent="0.35">
      <c r="A65" s="5" t="str">
        <f t="shared" ref="A65:A130" si="22">E65&amp;F65&amp;G65</f>
        <v>BelsőNemInternet</v>
      </c>
      <c r="B65" s="262"/>
      <c r="C65" s="37" t="s">
        <v>47</v>
      </c>
      <c r="D65" s="117">
        <v>40203</v>
      </c>
      <c r="E65" s="117" t="s">
        <v>153</v>
      </c>
      <c r="F65" s="117" t="s">
        <v>157</v>
      </c>
      <c r="G65" s="117" t="s">
        <v>141</v>
      </c>
      <c r="H65" s="154" t="s">
        <v>48</v>
      </c>
      <c r="I65" s="549"/>
      <c r="J65" s="12"/>
      <c r="K65" s="99"/>
      <c r="L65" s="483"/>
      <c r="M65" s="99"/>
      <c r="N65" s="99"/>
      <c r="O65" s="127"/>
      <c r="P65" s="282"/>
      <c r="Q65" s="106">
        <f t="shared" si="21"/>
        <v>0</v>
      </c>
      <c r="R65" s="179">
        <f>(J65+K65+L65+M65+N65+O65)/1.05</f>
        <v>0</v>
      </c>
      <c r="S65" s="551"/>
      <c r="T65" s="551"/>
      <c r="U65" s="551"/>
      <c r="V65" s="553"/>
      <c r="W65" s="555"/>
      <c r="X65" s="557"/>
      <c r="Y65" s="559"/>
      <c r="Z65" s="309" t="s">
        <v>243</v>
      </c>
    </row>
    <row r="66" spans="1:26" x14ac:dyDescent="0.3">
      <c r="A66" s="5" t="str">
        <f t="shared" si="22"/>
        <v>BelsőNemTelefon</v>
      </c>
      <c r="B66" s="261"/>
      <c r="C66" s="15" t="s">
        <v>49</v>
      </c>
      <c r="D66" s="93">
        <v>41375</v>
      </c>
      <c r="E66" s="93" t="s">
        <v>153</v>
      </c>
      <c r="F66" s="93" t="s">
        <v>157</v>
      </c>
      <c r="G66" s="93" t="s">
        <v>142</v>
      </c>
      <c r="H66" s="114" t="s">
        <v>50</v>
      </c>
      <c r="I66" s="548">
        <v>7368.3241904761908</v>
      </c>
      <c r="J66" s="78"/>
      <c r="K66" s="95"/>
      <c r="L66" s="477"/>
      <c r="M66" s="78"/>
      <c r="N66" s="78"/>
      <c r="O66" s="78"/>
      <c r="P66" s="96"/>
      <c r="Q66" s="91">
        <f t="shared" si="21"/>
        <v>0</v>
      </c>
      <c r="R66" s="39">
        <f>Q66/127*100</f>
        <v>0</v>
      </c>
      <c r="S66" s="550">
        <f>IF($I66-J66-J67-K66-K67&gt;=0,0,J66+J67+K66+K67-$I66)</f>
        <v>0</v>
      </c>
      <c r="T66" s="550">
        <f>IF($I66-M66-M67-L66-L67&gt;=0,0,M66+M67+L66+L67-$I66)</f>
        <v>0</v>
      </c>
      <c r="U66" s="550">
        <f>IF($I66-N66-N67-O66-O67&gt;=0,0,N66+N67+O66+O67-$I66)</f>
        <v>0</v>
      </c>
      <c r="V66" s="552">
        <f>SUM(S66:U67)</f>
        <v>0</v>
      </c>
      <c r="W66" s="554"/>
      <c r="X66" s="556"/>
      <c r="Y66" s="558">
        <f>V66-X66</f>
        <v>0</v>
      </c>
      <c r="Z66" s="309" t="s">
        <v>243</v>
      </c>
    </row>
    <row r="67" spans="1:26" ht="15" thickBot="1" x14ac:dyDescent="0.35">
      <c r="A67" s="5" t="str">
        <f t="shared" si="22"/>
        <v>BelsőNemInternet</v>
      </c>
      <c r="B67" s="263"/>
      <c r="C67" s="27" t="s">
        <v>49</v>
      </c>
      <c r="D67" s="86">
        <v>41375</v>
      </c>
      <c r="E67" s="86" t="s">
        <v>153</v>
      </c>
      <c r="F67" s="86" t="s">
        <v>157</v>
      </c>
      <c r="G67" s="86" t="s">
        <v>141</v>
      </c>
      <c r="H67" s="154" t="s">
        <v>50</v>
      </c>
      <c r="I67" s="549"/>
      <c r="J67" s="12"/>
      <c r="K67" s="99"/>
      <c r="L67" s="482"/>
      <c r="M67" s="99"/>
      <c r="N67" s="99"/>
      <c r="O67" s="99"/>
      <c r="P67" s="100"/>
      <c r="Q67" s="239">
        <f t="shared" si="21"/>
        <v>0</v>
      </c>
      <c r="R67" s="267">
        <f>(J67+K67+L67+M67+N67+O67)/1.05</f>
        <v>0</v>
      </c>
      <c r="S67" s="551"/>
      <c r="T67" s="551"/>
      <c r="U67" s="551"/>
      <c r="V67" s="553"/>
      <c r="W67" s="555"/>
      <c r="X67" s="557"/>
      <c r="Y67" s="559"/>
      <c r="Z67" s="309" t="s">
        <v>243</v>
      </c>
    </row>
    <row r="68" spans="1:26" x14ac:dyDescent="0.3">
      <c r="A68" s="5" t="str">
        <f t="shared" si="22"/>
        <v>BelsőNemTelefon</v>
      </c>
      <c r="B68" s="261"/>
      <c r="C68" s="89" t="s">
        <v>51</v>
      </c>
      <c r="D68" s="93">
        <v>40203</v>
      </c>
      <c r="E68" s="93" t="s">
        <v>153</v>
      </c>
      <c r="F68" s="93" t="s">
        <v>157</v>
      </c>
      <c r="G68" s="93" t="s">
        <v>142</v>
      </c>
      <c r="H68" s="114" t="s">
        <v>52</v>
      </c>
      <c r="I68" s="548">
        <v>7368.3241904761908</v>
      </c>
      <c r="J68" s="78"/>
      <c r="K68" s="95"/>
      <c r="L68" s="477"/>
      <c r="M68" s="78"/>
      <c r="N68" s="78"/>
      <c r="O68" s="78"/>
      <c r="P68" s="96"/>
      <c r="Q68" s="91">
        <f t="shared" si="21"/>
        <v>0</v>
      </c>
      <c r="R68" s="25">
        <f>Q68/127*100</f>
        <v>0</v>
      </c>
      <c r="S68" s="550">
        <f>IF($I68-J68-J69-K68-K69&gt;=0,0,J68+J69+K68+K69-$I68)</f>
        <v>0</v>
      </c>
      <c r="T68" s="550">
        <f>IF($I68-M68-M69-L68-L69&gt;=0,0,M68+M69+L68+L69-$I68)</f>
        <v>0</v>
      </c>
      <c r="U68" s="550">
        <f>IF($I68-N68-N69-O68-O69&gt;=0,0,N68+N69+O68+O69-$I68)</f>
        <v>0</v>
      </c>
      <c r="V68" s="552">
        <f>SUM(S68:U69)</f>
        <v>0</v>
      </c>
      <c r="W68" s="554"/>
      <c r="X68" s="556"/>
      <c r="Y68" s="558">
        <f>V68-X68</f>
        <v>0</v>
      </c>
      <c r="Z68" s="309" t="s">
        <v>243</v>
      </c>
    </row>
    <row r="69" spans="1:26" ht="15" thickBot="1" x14ac:dyDescent="0.35">
      <c r="A69" s="5" t="str">
        <f t="shared" si="22"/>
        <v>BelsőNemInternet</v>
      </c>
      <c r="B69" s="263"/>
      <c r="C69" s="97" t="s">
        <v>51</v>
      </c>
      <c r="D69" s="110">
        <v>40203</v>
      </c>
      <c r="E69" s="110" t="s">
        <v>153</v>
      </c>
      <c r="F69" s="110" t="s">
        <v>157</v>
      </c>
      <c r="G69" s="110" t="s">
        <v>141</v>
      </c>
      <c r="H69" s="154" t="s">
        <v>160</v>
      </c>
      <c r="I69" s="549"/>
      <c r="J69" s="12"/>
      <c r="K69" s="99"/>
      <c r="L69" s="482"/>
      <c r="M69" s="99"/>
      <c r="N69" s="99"/>
      <c r="O69" s="99"/>
      <c r="P69" s="100"/>
      <c r="Q69" s="92">
        <f t="shared" si="21"/>
        <v>0</v>
      </c>
      <c r="R69" s="26">
        <f>(J69+K69+L69+M69+N69+O69)/1.05</f>
        <v>0</v>
      </c>
      <c r="S69" s="551"/>
      <c r="T69" s="551"/>
      <c r="U69" s="551"/>
      <c r="V69" s="553"/>
      <c r="W69" s="555"/>
      <c r="X69" s="557"/>
      <c r="Y69" s="559"/>
      <c r="Z69" s="309" t="s">
        <v>243</v>
      </c>
    </row>
    <row r="70" spans="1:26" x14ac:dyDescent="0.3">
      <c r="A70" s="5" t="str">
        <f t="shared" si="22"/>
        <v>BelsőNemTelefon</v>
      </c>
      <c r="B70" s="261"/>
      <c r="C70" s="18" t="s">
        <v>53</v>
      </c>
      <c r="D70" s="93">
        <v>41948</v>
      </c>
      <c r="E70" s="93" t="s">
        <v>153</v>
      </c>
      <c r="F70" s="93" t="s">
        <v>157</v>
      </c>
      <c r="G70" s="93" t="s">
        <v>142</v>
      </c>
      <c r="H70" s="184" t="s">
        <v>54</v>
      </c>
      <c r="I70" s="548">
        <v>7368.3241904761908</v>
      </c>
      <c r="J70" s="160"/>
      <c r="K70" s="95"/>
      <c r="L70" s="491"/>
      <c r="M70" s="78"/>
      <c r="N70" s="160"/>
      <c r="O70" s="160"/>
      <c r="P70" s="161"/>
      <c r="Q70" s="81">
        <f t="shared" si="21"/>
        <v>0</v>
      </c>
      <c r="R70" s="25">
        <f>Q70/127*100</f>
        <v>0</v>
      </c>
      <c r="S70" s="550">
        <f>IF($I70-J70-J71-K70-K71&gt;=0,0,J70+J71+K70+K71-$I70)</f>
        <v>0</v>
      </c>
      <c r="T70" s="550">
        <f>IF($I70-M70-M71-L70-L71&gt;=0,0,M70+M71+L70+L71-$I70)</f>
        <v>0</v>
      </c>
      <c r="U70" s="550">
        <f>IF($I70-N70-N71-O70-O71&gt;=0,0,N70+N71+O70+O71-$I70)</f>
        <v>0</v>
      </c>
      <c r="V70" s="552">
        <f>SUM(S70:U71)</f>
        <v>0</v>
      </c>
      <c r="W70" s="554"/>
      <c r="X70" s="556"/>
      <c r="Y70" s="558">
        <f>V70-X70</f>
        <v>0</v>
      </c>
      <c r="Z70" s="309" t="s">
        <v>243</v>
      </c>
    </row>
    <row r="71" spans="1:26" ht="15" thickBot="1" x14ac:dyDescent="0.35">
      <c r="A71" s="5" t="str">
        <f t="shared" si="22"/>
        <v>BelsőNemInternet</v>
      </c>
      <c r="B71" s="263"/>
      <c r="C71" s="27" t="s">
        <v>53</v>
      </c>
      <c r="D71" s="110">
        <v>41948</v>
      </c>
      <c r="E71" s="110" t="s">
        <v>153</v>
      </c>
      <c r="F71" s="110" t="s">
        <v>157</v>
      </c>
      <c r="G71" s="110" t="s">
        <v>141</v>
      </c>
      <c r="H71" s="185" t="s">
        <v>54</v>
      </c>
      <c r="I71" s="549"/>
      <c r="J71" s="12"/>
      <c r="K71" s="99"/>
      <c r="L71" s="495"/>
      <c r="M71" s="99"/>
      <c r="N71" s="186"/>
      <c r="O71" s="186"/>
      <c r="P71" s="187"/>
      <c r="Q71" s="94">
        <f t="shared" si="21"/>
        <v>0</v>
      </c>
      <c r="R71" s="26">
        <f>(J71+K71+L71+M71+N71+O71)/1.05</f>
        <v>0</v>
      </c>
      <c r="S71" s="551"/>
      <c r="T71" s="551"/>
      <c r="U71" s="551"/>
      <c r="V71" s="553"/>
      <c r="W71" s="555"/>
      <c r="X71" s="557"/>
      <c r="Y71" s="559"/>
      <c r="Z71" s="309" t="s">
        <v>243</v>
      </c>
    </row>
    <row r="72" spans="1:26" x14ac:dyDescent="0.3">
      <c r="A72" s="5" t="str">
        <f t="shared" si="22"/>
        <v>BelsőNemTelefon</v>
      </c>
      <c r="B72" s="261"/>
      <c r="C72" s="15" t="s">
        <v>55</v>
      </c>
      <c r="D72" s="113">
        <v>43304</v>
      </c>
      <c r="E72" s="76" t="s">
        <v>153</v>
      </c>
      <c r="F72" s="76" t="s">
        <v>157</v>
      </c>
      <c r="G72" s="76" t="s">
        <v>142</v>
      </c>
      <c r="H72" s="184" t="s">
        <v>202</v>
      </c>
      <c r="I72" s="548">
        <v>7368.3241904761908</v>
      </c>
      <c r="J72" s="116"/>
      <c r="K72" s="95"/>
      <c r="L72" s="496"/>
      <c r="M72" s="95"/>
      <c r="N72" s="116"/>
      <c r="O72" s="116"/>
      <c r="P72" s="161"/>
      <c r="Q72" s="91">
        <f t="shared" si="21"/>
        <v>0</v>
      </c>
      <c r="R72" s="25">
        <f>Q72/127*100</f>
        <v>0</v>
      </c>
      <c r="S72" s="550">
        <f>IF($I72-J72-J73-K72-K73&gt;=0,0,J72+J73+K72+K73-$I72)</f>
        <v>0</v>
      </c>
      <c r="T72" s="550">
        <f>IF($I72-M72-M73-L72-L73&gt;=0,0,M72+M73+L72+L73-$I72)</f>
        <v>0</v>
      </c>
      <c r="U72" s="550">
        <f>IF($I72-N72-N73-O72-O73&gt;=0,0,N72+N73+O72+O73-$I72)</f>
        <v>0</v>
      </c>
      <c r="V72" s="552">
        <f>SUM(S72:U73)</f>
        <v>0</v>
      </c>
      <c r="W72" s="554"/>
      <c r="X72" s="556"/>
      <c r="Y72" s="558">
        <f>V72-X72</f>
        <v>0</v>
      </c>
      <c r="Z72" s="309" t="s">
        <v>243</v>
      </c>
    </row>
    <row r="73" spans="1:26" ht="15" thickBot="1" x14ac:dyDescent="0.35">
      <c r="A73" s="5" t="str">
        <f t="shared" si="22"/>
        <v>BelsőNemInternet</v>
      </c>
      <c r="B73" s="263"/>
      <c r="C73" s="241" t="s">
        <v>55</v>
      </c>
      <c r="D73" s="117">
        <v>43304</v>
      </c>
      <c r="E73" s="86" t="s">
        <v>153</v>
      </c>
      <c r="F73" s="86" t="s">
        <v>157</v>
      </c>
      <c r="G73" s="86" t="s">
        <v>141</v>
      </c>
      <c r="H73" s="185" t="s">
        <v>202</v>
      </c>
      <c r="I73" s="549"/>
      <c r="J73" s="12"/>
      <c r="K73" s="99"/>
      <c r="L73" s="495"/>
      <c r="M73" s="99"/>
      <c r="N73" s="186"/>
      <c r="O73" s="186"/>
      <c r="P73" s="187"/>
      <c r="Q73" s="92">
        <f t="shared" si="21"/>
        <v>0</v>
      </c>
      <c r="R73" s="26">
        <f>(J73+K73+L73+M73+N73+O73)/1.05</f>
        <v>0</v>
      </c>
      <c r="S73" s="551"/>
      <c r="T73" s="551"/>
      <c r="U73" s="551"/>
      <c r="V73" s="553"/>
      <c r="W73" s="555"/>
      <c r="X73" s="557"/>
      <c r="Y73" s="559"/>
      <c r="Z73" s="309" t="s">
        <v>243</v>
      </c>
    </row>
    <row r="74" spans="1:26" x14ac:dyDescent="0.3">
      <c r="A74" s="5" t="str">
        <f t="shared" si="22"/>
        <v>BelsőNemTelefon</v>
      </c>
      <c r="B74" s="261"/>
      <c r="C74" s="18" t="s">
        <v>56</v>
      </c>
      <c r="D74" s="93">
        <v>41950</v>
      </c>
      <c r="E74" s="93" t="s">
        <v>153</v>
      </c>
      <c r="F74" s="93" t="s">
        <v>157</v>
      </c>
      <c r="G74" s="93" t="s">
        <v>142</v>
      </c>
      <c r="H74" s="114" t="s">
        <v>57</v>
      </c>
      <c r="I74" s="548">
        <v>7368.3241904761908</v>
      </c>
      <c r="J74" s="160"/>
      <c r="K74" s="95"/>
      <c r="L74" s="491"/>
      <c r="M74" s="78"/>
      <c r="N74" s="160"/>
      <c r="O74" s="160"/>
      <c r="P74" s="161"/>
      <c r="Q74" s="91">
        <f t="shared" si="21"/>
        <v>0</v>
      </c>
      <c r="R74" s="25">
        <f>Q74/127*100</f>
        <v>0</v>
      </c>
      <c r="S74" s="578" t="e">
        <f>IF($I74-J74-J75-K74-K75-#REF!-#REF!&gt;=0,0,J74+J75+K74+K75+#REF!+#REF!-$I74)</f>
        <v>#REF!</v>
      </c>
      <c r="T74" s="578" t="e">
        <f>IF($I74-M74-M75-L74-L75-#REF!-#REF!&gt;=0,0,M74+M75+L74+L75+#REF!+#REF!-$I74)</f>
        <v>#REF!</v>
      </c>
      <c r="U74" s="578" t="e">
        <f>IF($I74-N74-N75-O74-O75-#REF!-#REF!&gt;=0,0,N74+N75+O74+O75+#REF!+#REF!-$I74)</f>
        <v>#REF!</v>
      </c>
      <c r="V74" s="580" t="e">
        <f>SUM(S74:U75)</f>
        <v>#REF!</v>
      </c>
      <c r="W74" s="583"/>
      <c r="X74" s="556"/>
      <c r="Y74" s="558" t="e">
        <f>V74-X74</f>
        <v>#REF!</v>
      </c>
      <c r="Z74" s="309" t="s">
        <v>243</v>
      </c>
    </row>
    <row r="75" spans="1:26" ht="15" thickBot="1" x14ac:dyDescent="0.35">
      <c r="A75" s="5" t="str">
        <f t="shared" si="22"/>
        <v>BelsőNemInternet</v>
      </c>
      <c r="B75" s="263"/>
      <c r="C75" s="27" t="s">
        <v>56</v>
      </c>
      <c r="D75" s="110">
        <v>41950</v>
      </c>
      <c r="E75" s="110" t="s">
        <v>153</v>
      </c>
      <c r="F75" s="110" t="s">
        <v>157</v>
      </c>
      <c r="G75" s="110" t="s">
        <v>141</v>
      </c>
      <c r="H75" s="154" t="s">
        <v>57</v>
      </c>
      <c r="I75" s="562"/>
      <c r="J75" s="12"/>
      <c r="K75" s="99"/>
      <c r="L75" s="495"/>
      <c r="M75" s="99"/>
      <c r="N75" s="186"/>
      <c r="O75" s="186"/>
      <c r="P75" s="187"/>
      <c r="Q75" s="92">
        <f t="shared" si="21"/>
        <v>0</v>
      </c>
      <c r="R75" s="26">
        <f>(J75+K75+L75+M75+N75+O75)/1.05</f>
        <v>0</v>
      </c>
      <c r="S75" s="588"/>
      <c r="T75" s="588"/>
      <c r="U75" s="588"/>
      <c r="V75" s="581"/>
      <c r="W75" s="584"/>
      <c r="X75" s="586"/>
      <c r="Y75" s="587"/>
      <c r="Z75" s="309" t="s">
        <v>243</v>
      </c>
    </row>
    <row r="76" spans="1:26" x14ac:dyDescent="0.3">
      <c r="A76" s="5" t="str">
        <f t="shared" si="22"/>
        <v>BelsőNemTelefon</v>
      </c>
      <c r="B76" s="261"/>
      <c r="C76" s="331" t="s">
        <v>58</v>
      </c>
      <c r="D76" s="93">
        <v>42571</v>
      </c>
      <c r="E76" s="93" t="s">
        <v>153</v>
      </c>
      <c r="F76" s="93" t="s">
        <v>157</v>
      </c>
      <c r="G76" s="93" t="s">
        <v>142</v>
      </c>
      <c r="H76" s="114" t="s">
        <v>139</v>
      </c>
      <c r="I76" s="548">
        <v>7368.3241904761908</v>
      </c>
      <c r="J76" s="160"/>
      <c r="K76" s="95"/>
      <c r="L76" s="491"/>
      <c r="M76" s="78"/>
      <c r="N76" s="160"/>
      <c r="O76" s="160"/>
      <c r="P76" s="161"/>
      <c r="Q76" s="81">
        <f t="shared" ref="Q76:Q138" si="23">SUM(J76:O76)</f>
        <v>0</v>
      </c>
      <c r="R76" s="25">
        <f>Q76/127*100</f>
        <v>0</v>
      </c>
      <c r="S76" s="550">
        <f>IF($I76-J76-J77-K76-K77&gt;=0,0,J76+J77+K76+K77-$I76)</f>
        <v>0</v>
      </c>
      <c r="T76" s="550">
        <f>IF($I76-M76-M77-L76-L77&gt;=0,0,M76+M77+L76+L77-$I76)</f>
        <v>0</v>
      </c>
      <c r="U76" s="550">
        <f>IF($I76-N76-N77-O76-O77&gt;=0,0,N76+N77+O76+O77-$I76)</f>
        <v>0</v>
      </c>
      <c r="V76" s="552">
        <f>SUM(S76:U77)</f>
        <v>0</v>
      </c>
      <c r="W76" s="554"/>
      <c r="X76" s="556"/>
      <c r="Y76" s="558">
        <f>V76-X76</f>
        <v>0</v>
      </c>
      <c r="Z76" s="309" t="s">
        <v>243</v>
      </c>
    </row>
    <row r="77" spans="1:26" ht="15" thickBot="1" x14ac:dyDescent="0.35">
      <c r="A77" s="5" t="str">
        <f t="shared" si="22"/>
        <v>BelsőNemInternet</v>
      </c>
      <c r="B77" s="263"/>
      <c r="C77" s="332" t="s">
        <v>58</v>
      </c>
      <c r="D77" s="110">
        <v>42571</v>
      </c>
      <c r="E77" s="110" t="s">
        <v>153</v>
      </c>
      <c r="F77" s="110" t="s">
        <v>157</v>
      </c>
      <c r="G77" s="110" t="s">
        <v>141</v>
      </c>
      <c r="H77" s="154" t="s">
        <v>139</v>
      </c>
      <c r="I77" s="549"/>
      <c r="J77" s="12"/>
      <c r="K77" s="99"/>
      <c r="L77" s="495"/>
      <c r="M77" s="99"/>
      <c r="N77" s="186"/>
      <c r="O77" s="186"/>
      <c r="P77" s="187"/>
      <c r="Q77" s="94">
        <f t="shared" si="23"/>
        <v>0</v>
      </c>
      <c r="R77" s="26">
        <f>(J77+K77+L77+M77+N77+O77)/1.05</f>
        <v>0</v>
      </c>
      <c r="S77" s="551"/>
      <c r="T77" s="551"/>
      <c r="U77" s="551"/>
      <c r="V77" s="553"/>
      <c r="W77" s="555"/>
      <c r="X77" s="557"/>
      <c r="Y77" s="559"/>
      <c r="Z77" s="309" t="s">
        <v>243</v>
      </c>
    </row>
    <row r="78" spans="1:26" x14ac:dyDescent="0.3">
      <c r="A78" s="5" t="str">
        <f t="shared" si="22"/>
        <v>BelsőNemTelefon</v>
      </c>
      <c r="B78" s="215"/>
      <c r="C78" s="249" t="s">
        <v>59</v>
      </c>
      <c r="D78" s="180">
        <v>42445</v>
      </c>
      <c r="E78" s="180" t="s">
        <v>153</v>
      </c>
      <c r="F78" s="180" t="s">
        <v>157</v>
      </c>
      <c r="G78" s="180" t="s">
        <v>142</v>
      </c>
      <c r="H78" s="266" t="s">
        <v>60</v>
      </c>
      <c r="I78" s="548">
        <v>7368.3241904761908</v>
      </c>
      <c r="J78" s="160"/>
      <c r="K78" s="95"/>
      <c r="L78" s="491"/>
      <c r="M78" s="78"/>
      <c r="N78" s="160"/>
      <c r="O78" s="160"/>
      <c r="P78" s="161"/>
      <c r="Q78" s="91">
        <f t="shared" si="23"/>
        <v>0</v>
      </c>
      <c r="R78" s="25">
        <f>Q78/127*100</f>
        <v>0</v>
      </c>
      <c r="S78" s="550">
        <f>IF($I78-J78-J79-K78-K79&gt;=0,0,J78+J79+K78+K79-$I78)</f>
        <v>0</v>
      </c>
      <c r="T78" s="550">
        <f>IF($I78-M78-M79-L78-L79&gt;=0,0,M78+M79+L78+L79-$I78)</f>
        <v>0</v>
      </c>
      <c r="U78" s="550">
        <f>IF($I78-N78-N79-O78-O79&gt;=0,0,N78+N79+O78+O79-$I78)</f>
        <v>0</v>
      </c>
      <c r="V78" s="552">
        <f>SUM(S78:U79)</f>
        <v>0</v>
      </c>
      <c r="W78" s="554"/>
      <c r="X78" s="556"/>
      <c r="Y78" s="558">
        <f>V78-X78</f>
        <v>0</v>
      </c>
      <c r="Z78" s="309" t="s">
        <v>243</v>
      </c>
    </row>
    <row r="79" spans="1:26" ht="15" thickBot="1" x14ac:dyDescent="0.35">
      <c r="A79" s="5" t="str">
        <f t="shared" si="22"/>
        <v>BelsőNemInternet</v>
      </c>
      <c r="B79" s="264"/>
      <c r="C79" s="249" t="s">
        <v>59</v>
      </c>
      <c r="D79" s="103">
        <v>42445</v>
      </c>
      <c r="E79" s="103" t="s">
        <v>153</v>
      </c>
      <c r="F79" s="103" t="s">
        <v>157</v>
      </c>
      <c r="G79" s="103" t="s">
        <v>141</v>
      </c>
      <c r="H79" s="165" t="s">
        <v>60</v>
      </c>
      <c r="I79" s="549"/>
      <c r="J79" s="12"/>
      <c r="K79" s="99"/>
      <c r="L79" s="495"/>
      <c r="M79" s="99"/>
      <c r="N79" s="186"/>
      <c r="O79" s="186"/>
      <c r="P79" s="187"/>
      <c r="Q79" s="92">
        <f t="shared" si="23"/>
        <v>0</v>
      </c>
      <c r="R79" s="26">
        <f>(J79+K79+L79+M79+N79+O79)/1.05</f>
        <v>0</v>
      </c>
      <c r="S79" s="551"/>
      <c r="T79" s="551"/>
      <c r="U79" s="551"/>
      <c r="V79" s="553"/>
      <c r="W79" s="555"/>
      <c r="X79" s="557"/>
      <c r="Y79" s="559"/>
      <c r="Z79" s="309" t="s">
        <v>243</v>
      </c>
    </row>
    <row r="80" spans="1:26" x14ac:dyDescent="0.3">
      <c r="A80" s="5" t="str">
        <f t="shared" si="22"/>
        <v>BelsőNemInternet</v>
      </c>
      <c r="B80" s="355"/>
      <c r="C80" s="141" t="s">
        <v>224</v>
      </c>
      <c r="D80" s="113">
        <v>43531</v>
      </c>
      <c r="E80" s="113" t="s">
        <v>153</v>
      </c>
      <c r="F80" s="113" t="s">
        <v>157</v>
      </c>
      <c r="G80" s="113" t="s">
        <v>141</v>
      </c>
      <c r="H80" s="356" t="s">
        <v>161</v>
      </c>
      <c r="I80" s="548">
        <v>7068.8874285714282</v>
      </c>
      <c r="J80" s="119"/>
      <c r="K80" s="119"/>
      <c r="L80" s="518"/>
      <c r="M80" s="119"/>
      <c r="N80" s="119"/>
      <c r="O80" s="119"/>
      <c r="P80" s="167"/>
      <c r="Q80" s="81">
        <f t="shared" si="23"/>
        <v>0</v>
      </c>
      <c r="R80" s="361">
        <f>(J80+K80+L80+M80+N80+O80)/1.05</f>
        <v>0</v>
      </c>
      <c r="S80" s="578">
        <f>IF($I80-J80-J81-J82-K80-K81-K82-J83-K83&gt;=0,0,J80+J81+J82+K80+K81+K82+J83+K83-$I80)</f>
        <v>0</v>
      </c>
      <c r="T80" s="578">
        <f>IF($I80-M80-M82-L80-L82-L83-M83&gt;=0,0,M80+M82+L80+L82+L83+M83-$I80)</f>
        <v>0</v>
      </c>
      <c r="U80" s="578">
        <f>IF($I80-N80-N82-O80-O82-N83-O83&gt;=0,0,N80+N82+O80+O82+N83+O83-$I80)</f>
        <v>0</v>
      </c>
      <c r="V80" s="580">
        <f>SUM(S80:U84)</f>
        <v>0</v>
      </c>
      <c r="W80" s="569"/>
      <c r="X80" s="572"/>
      <c r="Y80" s="558">
        <f>V80-X80</f>
        <v>0</v>
      </c>
      <c r="Z80" s="309" t="s">
        <v>243</v>
      </c>
    </row>
    <row r="81" spans="1:26" ht="15" thickBot="1" x14ac:dyDescent="0.35">
      <c r="A81" s="5" t="str">
        <f t="shared" si="22"/>
        <v>BelsőNemTelefon</v>
      </c>
      <c r="B81" s="357"/>
      <c r="C81" s="358" t="s">
        <v>224</v>
      </c>
      <c r="D81" s="359">
        <v>43531</v>
      </c>
      <c r="E81" s="359" t="s">
        <v>153</v>
      </c>
      <c r="F81" s="359" t="s">
        <v>157</v>
      </c>
      <c r="G81" s="359" t="s">
        <v>142</v>
      </c>
      <c r="H81" s="360" t="s">
        <v>161</v>
      </c>
      <c r="I81" s="562"/>
      <c r="J81" s="311"/>
      <c r="K81" s="311"/>
      <c r="L81" s="362"/>
      <c r="M81" s="311"/>
      <c r="N81" s="362"/>
      <c r="O81" s="362"/>
      <c r="P81" s="363"/>
      <c r="Q81" s="364">
        <f t="shared" si="23"/>
        <v>0</v>
      </c>
      <c r="R81" s="365">
        <f>(J81+K81+L81+M81+N81+O81)/1.05</f>
        <v>0</v>
      </c>
      <c r="S81" s="588"/>
      <c r="T81" s="588"/>
      <c r="U81" s="588"/>
      <c r="V81" s="581"/>
      <c r="W81" s="570"/>
      <c r="X81" s="573"/>
      <c r="Y81" s="587"/>
      <c r="Z81" s="309" t="s">
        <v>243</v>
      </c>
    </row>
    <row r="82" spans="1:26" x14ac:dyDescent="0.3">
      <c r="A82" s="5" t="str">
        <f t="shared" si="22"/>
        <v>BelsőNemTelefon</v>
      </c>
      <c r="B82" s="261"/>
      <c r="C82" s="249" t="s">
        <v>61</v>
      </c>
      <c r="D82" s="93">
        <v>41790</v>
      </c>
      <c r="E82" s="93" t="s">
        <v>153</v>
      </c>
      <c r="F82" s="93" t="s">
        <v>157</v>
      </c>
      <c r="G82" s="93" t="s">
        <v>142</v>
      </c>
      <c r="H82" s="114" t="s">
        <v>62</v>
      </c>
      <c r="I82" s="562"/>
      <c r="J82" s="160"/>
      <c r="K82" s="95"/>
      <c r="L82" s="491"/>
      <c r="M82" s="78"/>
      <c r="N82" s="160"/>
      <c r="O82" s="160"/>
      <c r="P82" s="161"/>
      <c r="Q82" s="91">
        <f t="shared" si="23"/>
        <v>0</v>
      </c>
      <c r="R82" s="39">
        <f>Q82/127*100</f>
        <v>0</v>
      </c>
      <c r="S82" s="588"/>
      <c r="T82" s="588"/>
      <c r="U82" s="588"/>
      <c r="V82" s="581"/>
      <c r="W82" s="570"/>
      <c r="X82" s="573"/>
      <c r="Y82" s="587"/>
      <c r="Z82" s="309" t="s">
        <v>243</v>
      </c>
    </row>
    <row r="83" spans="1:26" x14ac:dyDescent="0.3">
      <c r="A83" s="5" t="str">
        <f t="shared" si="22"/>
        <v>BelsőNemInternet</v>
      </c>
      <c r="B83" s="262"/>
      <c r="C83" s="333" t="s">
        <v>61</v>
      </c>
      <c r="D83" s="82">
        <v>41790</v>
      </c>
      <c r="E83" s="82" t="s">
        <v>153</v>
      </c>
      <c r="F83" s="82" t="s">
        <v>157</v>
      </c>
      <c r="G83" s="82" t="s">
        <v>141</v>
      </c>
      <c r="H83" s="188" t="s">
        <v>62</v>
      </c>
      <c r="I83" s="562"/>
      <c r="J83" s="9"/>
      <c r="K83" s="128"/>
      <c r="L83" s="492"/>
      <c r="M83" s="163"/>
      <c r="N83" s="162"/>
      <c r="O83" s="162"/>
      <c r="P83" s="164"/>
      <c r="Q83" s="120">
        <f t="shared" si="23"/>
        <v>0</v>
      </c>
      <c r="R83" s="40">
        <f>(J83+K83+L83+M83+N83+O83)/1.05</f>
        <v>0</v>
      </c>
      <c r="S83" s="579"/>
      <c r="T83" s="579"/>
      <c r="U83" s="579"/>
      <c r="V83" s="581"/>
      <c r="W83" s="570"/>
      <c r="X83" s="573"/>
      <c r="Y83" s="587"/>
      <c r="Z83" s="309" t="s">
        <v>243</v>
      </c>
    </row>
    <row r="84" spans="1:26" ht="15" thickBot="1" x14ac:dyDescent="0.35">
      <c r="A84" s="5" t="str">
        <f t="shared" si="22"/>
        <v>BelsőIgenParkolás</v>
      </c>
      <c r="B84" s="263"/>
      <c r="C84" s="332" t="s">
        <v>61</v>
      </c>
      <c r="D84" s="86">
        <v>41790</v>
      </c>
      <c r="E84" s="86" t="s">
        <v>153</v>
      </c>
      <c r="F84" s="86" t="s">
        <v>158</v>
      </c>
      <c r="G84" s="86" t="s">
        <v>154</v>
      </c>
      <c r="H84" s="154" t="s">
        <v>161</v>
      </c>
      <c r="I84" s="549"/>
      <c r="J84" s="186"/>
      <c r="K84" s="99"/>
      <c r="L84" s="189"/>
      <c r="M84" s="99"/>
      <c r="N84" s="99"/>
      <c r="O84" s="186"/>
      <c r="P84" s="187"/>
      <c r="Q84" s="92">
        <f t="shared" si="23"/>
        <v>0</v>
      </c>
      <c r="R84" s="26">
        <f>Q84/127*100</f>
        <v>0</v>
      </c>
      <c r="S84" s="442">
        <f>IF($F84="igen",K84,0)</f>
        <v>0</v>
      </c>
      <c r="T84" s="442">
        <f>IF($F84="igen",M84,0)</f>
        <v>0</v>
      </c>
      <c r="U84" s="442">
        <f>IF($F84="igen",O84,0)</f>
        <v>0</v>
      </c>
      <c r="V84" s="582"/>
      <c r="W84" s="571"/>
      <c r="X84" s="574"/>
      <c r="Y84" s="559"/>
      <c r="Z84" s="309" t="s">
        <v>243</v>
      </c>
    </row>
    <row r="85" spans="1:26" x14ac:dyDescent="0.3">
      <c r="A85" s="5" t="str">
        <f t="shared" si="22"/>
        <v>KülsőIgenTelefon</v>
      </c>
      <c r="B85" s="211"/>
      <c r="C85" s="252" t="s">
        <v>63</v>
      </c>
      <c r="D85" s="129">
        <v>40231</v>
      </c>
      <c r="E85" s="129" t="s">
        <v>156</v>
      </c>
      <c r="F85" s="129" t="s">
        <v>158</v>
      </c>
      <c r="G85" s="129" t="s">
        <v>142</v>
      </c>
      <c r="H85" s="144" t="s">
        <v>64</v>
      </c>
      <c r="I85" s="522">
        <v>0</v>
      </c>
      <c r="J85" s="131"/>
      <c r="K85" s="130"/>
      <c r="L85" s="497"/>
      <c r="M85" s="130"/>
      <c r="N85" s="131"/>
      <c r="O85" s="131"/>
      <c r="P85" s="372" t="s">
        <v>64</v>
      </c>
      <c r="Q85" s="146">
        <f t="shared" si="23"/>
        <v>0</v>
      </c>
      <c r="R85" s="33">
        <f>Q85/127*100</f>
        <v>0</v>
      </c>
      <c r="S85" s="578">
        <f>IF($I85-J85-J86-K85-K86&gt;=0,0,J85+J86+K85+K86-$I85)</f>
        <v>0</v>
      </c>
      <c r="T85" s="578">
        <f>IF($I85-M85-M86-L85-L86&gt;=0,0,M85+M86+L85+L86-$I85)</f>
        <v>0</v>
      </c>
      <c r="U85" s="578">
        <f>IF($I85-N85-N86-O85-O86&gt;=0,0,N85+N86+O85+O86-$I85)</f>
        <v>0</v>
      </c>
      <c r="V85" s="580">
        <f>SUM(S85:U87)</f>
        <v>0</v>
      </c>
      <c r="W85" s="583"/>
      <c r="X85" s="556"/>
      <c r="Y85" s="558">
        <f>V85-X85</f>
        <v>0</v>
      </c>
      <c r="Z85" s="309" t="s">
        <v>243</v>
      </c>
    </row>
    <row r="86" spans="1:26" x14ac:dyDescent="0.3">
      <c r="A86" s="5" t="str">
        <f t="shared" si="22"/>
        <v>KülsőIgenInternet</v>
      </c>
      <c r="B86" s="265"/>
      <c r="C86" s="367" t="s">
        <v>63</v>
      </c>
      <c r="D86" s="147">
        <v>40231</v>
      </c>
      <c r="E86" s="147" t="s">
        <v>156</v>
      </c>
      <c r="F86" s="147" t="s">
        <v>158</v>
      </c>
      <c r="G86" s="147" t="s">
        <v>141</v>
      </c>
      <c r="H86" s="368" t="s">
        <v>64</v>
      </c>
      <c r="I86" s="523"/>
      <c r="J86" s="369"/>
      <c r="K86" s="274"/>
      <c r="L86" s="498"/>
      <c r="M86" s="274"/>
      <c r="N86" s="369"/>
      <c r="O86" s="369"/>
      <c r="P86" s="373" t="s">
        <v>64</v>
      </c>
      <c r="Q86" s="195">
        <f t="shared" si="23"/>
        <v>0</v>
      </c>
      <c r="R86" s="374">
        <f>(J86+K86+L86+M86+N86+O86)/1.05</f>
        <v>0</v>
      </c>
      <c r="S86" s="579"/>
      <c r="T86" s="579"/>
      <c r="U86" s="579"/>
      <c r="V86" s="581"/>
      <c r="W86" s="584"/>
      <c r="X86" s="586"/>
      <c r="Y86" s="587"/>
      <c r="Z86" s="309" t="s">
        <v>243</v>
      </c>
    </row>
    <row r="87" spans="1:26" ht="15" thickBot="1" x14ac:dyDescent="0.35">
      <c r="A87" s="5" t="str">
        <f t="shared" si="22"/>
        <v>KülsőIgenParkolás</v>
      </c>
      <c r="B87" s="212"/>
      <c r="C87" s="366" t="s">
        <v>63</v>
      </c>
      <c r="D87" s="135">
        <v>40231</v>
      </c>
      <c r="E87" s="135" t="s">
        <v>156</v>
      </c>
      <c r="F87" s="135" t="s">
        <v>158</v>
      </c>
      <c r="G87" s="135" t="s">
        <v>154</v>
      </c>
      <c r="H87" s="370" t="s">
        <v>162</v>
      </c>
      <c r="I87" s="524"/>
      <c r="J87" s="138"/>
      <c r="K87" s="137"/>
      <c r="L87" s="371"/>
      <c r="M87" s="137"/>
      <c r="N87" s="137"/>
      <c r="O87" s="138"/>
      <c r="P87" s="375" t="s">
        <v>64</v>
      </c>
      <c r="Q87" s="150">
        <f t="shared" si="23"/>
        <v>0</v>
      </c>
      <c r="R87" s="376">
        <f>Q87/127*100</f>
        <v>0</v>
      </c>
      <c r="S87" s="442">
        <f>IF($F87="igen",K87,0)</f>
        <v>0</v>
      </c>
      <c r="T87" s="442">
        <f>IF($F87="igen",M87,0)</f>
        <v>0</v>
      </c>
      <c r="U87" s="442">
        <f>IF($F87="igen",O87,0)</f>
        <v>0</v>
      </c>
      <c r="V87" s="582"/>
      <c r="W87" s="585"/>
      <c r="X87" s="557"/>
      <c r="Y87" s="559"/>
      <c r="Z87" s="309" t="s">
        <v>243</v>
      </c>
    </row>
    <row r="88" spans="1:26" x14ac:dyDescent="0.3">
      <c r="A88" s="5" t="str">
        <f t="shared" si="22"/>
        <v>BelsőNemTelefon</v>
      </c>
      <c r="B88" s="215"/>
      <c r="C88" s="15" t="s">
        <v>65</v>
      </c>
      <c r="D88" s="76">
        <v>42417</v>
      </c>
      <c r="E88" s="76" t="s">
        <v>153</v>
      </c>
      <c r="F88" s="76" t="s">
        <v>157</v>
      </c>
      <c r="G88" s="76" t="s">
        <v>142</v>
      </c>
      <c r="H88" s="159" t="s">
        <v>66</v>
      </c>
      <c r="I88" s="548">
        <v>7368.3241904761908</v>
      </c>
      <c r="J88" s="160"/>
      <c r="K88" s="95"/>
      <c r="L88" s="491"/>
      <c r="M88" s="78"/>
      <c r="N88" s="160"/>
      <c r="O88" s="160"/>
      <c r="P88" s="45"/>
      <c r="Q88" s="81">
        <f t="shared" si="23"/>
        <v>0</v>
      </c>
      <c r="R88" s="25">
        <f>Q88/127*100</f>
        <v>0</v>
      </c>
      <c r="S88" s="550">
        <f>IF($I88-J88-J89-K88-K89&gt;=0,0,J88+J89+K88+K89-$I88)</f>
        <v>0</v>
      </c>
      <c r="T88" s="550">
        <f>IF($I88-M88-M89-L88-L89&gt;=0,0,M88+M89+L88+L89-$I88)</f>
        <v>0</v>
      </c>
      <c r="U88" s="550">
        <f>IF($I88-N88-N89-O88-O89&gt;=0,0,N88+N89+O88+O89-$I88)</f>
        <v>0</v>
      </c>
      <c r="V88" s="552">
        <f>SUM(S88:U89)</f>
        <v>0</v>
      </c>
      <c r="W88" s="554"/>
      <c r="X88" s="556"/>
      <c r="Y88" s="558">
        <f>V88-X88</f>
        <v>0</v>
      </c>
      <c r="Z88" s="309" t="s">
        <v>243</v>
      </c>
    </row>
    <row r="89" spans="1:26" ht="15" thickBot="1" x14ac:dyDescent="0.35">
      <c r="A89" s="5" t="str">
        <f t="shared" si="22"/>
        <v>BelsőNemInternet</v>
      </c>
      <c r="B89" s="264"/>
      <c r="C89" s="49" t="s">
        <v>65</v>
      </c>
      <c r="D89" s="103">
        <v>42417</v>
      </c>
      <c r="E89" s="103" t="s">
        <v>153</v>
      </c>
      <c r="F89" s="103" t="s">
        <v>157</v>
      </c>
      <c r="G89" s="103" t="s">
        <v>141</v>
      </c>
      <c r="H89" s="268" t="s">
        <v>163</v>
      </c>
      <c r="I89" s="549"/>
      <c r="J89" s="12"/>
      <c r="K89" s="12"/>
      <c r="L89" s="499"/>
      <c r="M89" s="12"/>
      <c r="N89" s="204"/>
      <c r="O89" s="204"/>
      <c r="P89" s="46"/>
      <c r="Q89" s="94">
        <f t="shared" si="23"/>
        <v>0</v>
      </c>
      <c r="R89" s="26">
        <f>(J89+K89+L89+M89+N89+O89)/1.05</f>
        <v>0</v>
      </c>
      <c r="S89" s="551"/>
      <c r="T89" s="551"/>
      <c r="U89" s="551"/>
      <c r="V89" s="553"/>
      <c r="W89" s="555"/>
      <c r="X89" s="557"/>
      <c r="Y89" s="559"/>
      <c r="Z89" s="309" t="s">
        <v>243</v>
      </c>
    </row>
    <row r="90" spans="1:26" x14ac:dyDescent="0.3">
      <c r="A90" s="5" t="str">
        <f t="shared" si="22"/>
        <v>BelsőNemTelefon</v>
      </c>
      <c r="B90" s="261"/>
      <c r="C90" s="18" t="s">
        <v>67</v>
      </c>
      <c r="D90" s="76">
        <v>42417</v>
      </c>
      <c r="E90" s="76" t="s">
        <v>153</v>
      </c>
      <c r="F90" s="76" t="s">
        <v>157</v>
      </c>
      <c r="G90" s="76" t="s">
        <v>142</v>
      </c>
      <c r="H90" s="159" t="s">
        <v>68</v>
      </c>
      <c r="I90" s="548">
        <v>7368.3241904761908</v>
      </c>
      <c r="J90" s="160"/>
      <c r="K90" s="95"/>
      <c r="L90" s="491"/>
      <c r="M90" s="78"/>
      <c r="N90" s="160"/>
      <c r="O90" s="160"/>
      <c r="P90" s="45"/>
      <c r="Q90" s="91">
        <f t="shared" si="23"/>
        <v>0</v>
      </c>
      <c r="R90" s="25">
        <f>Q90/127*100</f>
        <v>0</v>
      </c>
      <c r="S90" s="550">
        <f>IF($I90-J90-J91-K90-K91&gt;=0,0,J90+J91+K90+K91-$I90)</f>
        <v>0</v>
      </c>
      <c r="T90" s="550">
        <f>IF($I90-M90-M91-L90-L91&gt;=0,0,M90+M91+L90+L91-$I90)</f>
        <v>0</v>
      </c>
      <c r="U90" s="550">
        <f>IF($I90-N90-N91-O90-O91&gt;=0,0,N90+N91+O90+O91-$I90)</f>
        <v>0</v>
      </c>
      <c r="V90" s="552">
        <f>SUM(S90:U91)</f>
        <v>0</v>
      </c>
      <c r="W90" s="554"/>
      <c r="X90" s="556"/>
      <c r="Y90" s="558">
        <f>V90-X90</f>
        <v>0</v>
      </c>
      <c r="Z90" s="309" t="s">
        <v>243</v>
      </c>
    </row>
    <row r="91" spans="1:26" ht="15" thickBot="1" x14ac:dyDescent="0.35">
      <c r="A91" s="5" t="str">
        <f t="shared" si="22"/>
        <v>BelsőNemInternet</v>
      </c>
      <c r="B91" s="263"/>
      <c r="C91" s="27" t="s">
        <v>67</v>
      </c>
      <c r="D91" s="86">
        <v>42417</v>
      </c>
      <c r="E91" s="86" t="s">
        <v>153</v>
      </c>
      <c r="F91" s="86" t="s">
        <v>157</v>
      </c>
      <c r="G91" s="86" t="s">
        <v>141</v>
      </c>
      <c r="H91" s="192" t="s">
        <v>68</v>
      </c>
      <c r="I91" s="549"/>
      <c r="J91" s="12"/>
      <c r="K91" s="12"/>
      <c r="L91" s="499"/>
      <c r="M91" s="12"/>
      <c r="N91" s="204"/>
      <c r="O91" s="204"/>
      <c r="P91" s="46"/>
      <c r="Q91" s="92">
        <f t="shared" si="23"/>
        <v>0</v>
      </c>
      <c r="R91" s="26">
        <f>(J91+K91+L91+M91+N91+O91)/1.05</f>
        <v>0</v>
      </c>
      <c r="S91" s="551"/>
      <c r="T91" s="551"/>
      <c r="U91" s="551"/>
      <c r="V91" s="553"/>
      <c r="W91" s="555"/>
      <c r="X91" s="557"/>
      <c r="Y91" s="559"/>
      <c r="Z91" s="309" t="s">
        <v>243</v>
      </c>
    </row>
    <row r="92" spans="1:26" x14ac:dyDescent="0.3">
      <c r="A92" s="5" t="str">
        <f t="shared" si="22"/>
        <v>BelsőNemTelefon</v>
      </c>
      <c r="B92" s="215"/>
      <c r="C92" s="49" t="s">
        <v>69</v>
      </c>
      <c r="D92" s="258">
        <v>43171</v>
      </c>
      <c r="E92" s="180" t="s">
        <v>153</v>
      </c>
      <c r="F92" s="180" t="s">
        <v>157</v>
      </c>
      <c r="G92" s="180" t="s">
        <v>142</v>
      </c>
      <c r="H92" s="269" t="s">
        <v>199</v>
      </c>
      <c r="I92" s="548">
        <v>7368.3241904761908</v>
      </c>
      <c r="J92" s="116"/>
      <c r="K92" s="95"/>
      <c r="L92" s="496"/>
      <c r="M92" s="95"/>
      <c r="N92" s="116"/>
      <c r="O92" s="116"/>
      <c r="P92" s="45"/>
      <c r="Q92" s="91">
        <f t="shared" si="23"/>
        <v>0</v>
      </c>
      <c r="R92" s="25">
        <f>Q92/127*100</f>
        <v>0</v>
      </c>
      <c r="S92" s="550">
        <f>IF($I92-J92-J93-K92-K93&gt;=0,0,J92+J93+K92+K93-$I92)</f>
        <v>0</v>
      </c>
      <c r="T92" s="550">
        <f>IF($I92-M92-M93-L92-L93&gt;=0,0,M92+M93+L92+L93-$I92)</f>
        <v>0</v>
      </c>
      <c r="U92" s="550">
        <f>IF($I92-N92-N93-O92-O93&gt;=0,0,N92+N93+O92+O93-$I92)</f>
        <v>0</v>
      </c>
      <c r="V92" s="552">
        <f>SUM(S92:U93)</f>
        <v>0</v>
      </c>
      <c r="W92" s="554"/>
      <c r="X92" s="556"/>
      <c r="Y92" s="558">
        <f>V92-X92</f>
        <v>0</v>
      </c>
      <c r="Z92" s="309" t="s">
        <v>243</v>
      </c>
    </row>
    <row r="93" spans="1:26" ht="15" thickBot="1" x14ac:dyDescent="0.35">
      <c r="A93" s="5" t="str">
        <f t="shared" si="22"/>
        <v>BelsőNemInternet</v>
      </c>
      <c r="B93" s="262"/>
      <c r="C93" s="27" t="s">
        <v>69</v>
      </c>
      <c r="D93" s="117">
        <v>43171</v>
      </c>
      <c r="E93" s="86" t="s">
        <v>153</v>
      </c>
      <c r="F93" s="86" t="s">
        <v>157</v>
      </c>
      <c r="G93" s="86" t="s">
        <v>141</v>
      </c>
      <c r="H93" s="192" t="s">
        <v>199</v>
      </c>
      <c r="I93" s="549"/>
      <c r="J93" s="12"/>
      <c r="K93" s="48"/>
      <c r="L93" s="500"/>
      <c r="M93" s="48"/>
      <c r="N93" s="186"/>
      <c r="O93" s="186"/>
      <c r="P93" s="46"/>
      <c r="Q93" s="92">
        <f t="shared" si="23"/>
        <v>0</v>
      </c>
      <c r="R93" s="26">
        <f>(J93+K93+L93+M93+N93+O93)/1.05</f>
        <v>0</v>
      </c>
      <c r="S93" s="551"/>
      <c r="T93" s="551"/>
      <c r="U93" s="551"/>
      <c r="V93" s="553"/>
      <c r="W93" s="555"/>
      <c r="X93" s="557"/>
      <c r="Y93" s="559"/>
      <c r="Z93" s="309" t="s">
        <v>243</v>
      </c>
    </row>
    <row r="94" spans="1:26" x14ac:dyDescent="0.3">
      <c r="A94" s="5" t="str">
        <f t="shared" si="22"/>
        <v>BelsőNemTelefon</v>
      </c>
      <c r="B94" s="355"/>
      <c r="C94" s="18" t="s">
        <v>70</v>
      </c>
      <c r="D94" s="113">
        <v>43500</v>
      </c>
      <c r="E94" s="113" t="s">
        <v>153</v>
      </c>
      <c r="F94" s="113" t="s">
        <v>157</v>
      </c>
      <c r="G94" s="113" t="s">
        <v>142</v>
      </c>
      <c r="H94" s="382" t="s">
        <v>210</v>
      </c>
      <c r="I94" s="548">
        <v>7182.7217142857144</v>
      </c>
      <c r="J94" s="23"/>
      <c r="K94" s="23"/>
      <c r="L94" s="501"/>
      <c r="M94" s="23"/>
      <c r="N94" s="95"/>
      <c r="O94" s="116"/>
      <c r="P94" s="281"/>
      <c r="Q94" s="213">
        <f t="shared" si="23"/>
        <v>0</v>
      </c>
      <c r="R94" s="178">
        <f>Q94/127*100</f>
        <v>0</v>
      </c>
      <c r="S94" s="578">
        <f>IF($I94-J94-J95-K94-K95&gt;=0,0,J94+J95+K94+K95-$I94)</f>
        <v>0</v>
      </c>
      <c r="T94" s="578">
        <f>IF($I94-M94-M95-L94-L95&gt;=0,0,M94+M95+L94+L95-$I94)</f>
        <v>0</v>
      </c>
      <c r="U94" s="578">
        <f>IF($I94-N94-N95-O94-O95&gt;=0,0,N94+N95+O94+O95-$I94)</f>
        <v>0</v>
      </c>
      <c r="V94" s="552">
        <f>SUM(S94:U96)</f>
        <v>0</v>
      </c>
      <c r="W94" s="554"/>
      <c r="X94" s="556"/>
      <c r="Y94" s="558">
        <f>V94-X94</f>
        <v>0</v>
      </c>
      <c r="Z94" s="309" t="s">
        <v>243</v>
      </c>
    </row>
    <row r="95" spans="1:26" x14ac:dyDescent="0.3">
      <c r="A95" s="5" t="str">
        <f t="shared" si="22"/>
        <v>BelsőNemInternet</v>
      </c>
      <c r="B95" s="383"/>
      <c r="C95" s="335" t="s">
        <v>70</v>
      </c>
      <c r="D95" s="82">
        <v>43500</v>
      </c>
      <c r="E95" s="384" t="s">
        <v>153</v>
      </c>
      <c r="F95" s="384" t="s">
        <v>157</v>
      </c>
      <c r="G95" s="384" t="s">
        <v>141</v>
      </c>
      <c r="H95" s="385" t="s">
        <v>210</v>
      </c>
      <c r="I95" s="562"/>
      <c r="J95" s="9"/>
      <c r="K95" s="386"/>
      <c r="L95" s="502"/>
      <c r="M95" s="386"/>
      <c r="N95" s="156"/>
      <c r="O95" s="156"/>
      <c r="P95" s="387"/>
      <c r="Q95" s="388">
        <f t="shared" si="23"/>
        <v>0</v>
      </c>
      <c r="R95" s="389">
        <f>(J95+K95+L95+M95+N95+O95)/1.05</f>
        <v>0</v>
      </c>
      <c r="S95" s="588"/>
      <c r="T95" s="588"/>
      <c r="U95" s="588"/>
      <c r="V95" s="589"/>
      <c r="W95" s="590"/>
      <c r="X95" s="586"/>
      <c r="Y95" s="587"/>
      <c r="Z95" s="309" t="s">
        <v>243</v>
      </c>
    </row>
    <row r="96" spans="1:26" ht="15" thickBot="1" x14ac:dyDescent="0.35">
      <c r="A96" s="5" t="str">
        <f t="shared" si="22"/>
        <v>BelsőNemParkolás</v>
      </c>
      <c r="B96" s="257"/>
      <c r="C96" s="249" t="s">
        <v>70</v>
      </c>
      <c r="D96" s="90">
        <v>43500</v>
      </c>
      <c r="E96" s="124" t="s">
        <v>153</v>
      </c>
      <c r="F96" s="124" t="s">
        <v>157</v>
      </c>
      <c r="G96" s="124" t="s">
        <v>154</v>
      </c>
      <c r="H96" s="105" t="s">
        <v>210</v>
      </c>
      <c r="I96" s="549"/>
      <c r="J96" s="345"/>
      <c r="K96" s="345"/>
      <c r="L96" s="345"/>
      <c r="M96" s="345"/>
      <c r="N96" s="127"/>
      <c r="O96" s="436"/>
      <c r="P96" s="312"/>
      <c r="Q96" s="315">
        <f t="shared" si="23"/>
        <v>0</v>
      </c>
      <c r="R96" s="390">
        <f>Q96/118*100</f>
        <v>0</v>
      </c>
      <c r="S96" s="462">
        <f>IF($F96="igen",K96,0)</f>
        <v>0</v>
      </c>
      <c r="T96" s="462">
        <f>IF($F96="igen",M96,0)</f>
        <v>0</v>
      </c>
      <c r="U96" s="462">
        <f>IF($F96="igen",O96,0)</f>
        <v>0</v>
      </c>
      <c r="V96" s="553"/>
      <c r="W96" s="555"/>
      <c r="X96" s="557"/>
      <c r="Y96" s="559"/>
      <c r="Z96" s="309" t="s">
        <v>243</v>
      </c>
    </row>
    <row r="97" spans="1:26" x14ac:dyDescent="0.3">
      <c r="A97" s="5" t="str">
        <f t="shared" si="22"/>
        <v>BelsőNemTelefon</v>
      </c>
      <c r="B97" s="261"/>
      <c r="C97" s="18" t="s">
        <v>72</v>
      </c>
      <c r="D97" s="201">
        <v>43346</v>
      </c>
      <c r="E97" s="93" t="s">
        <v>153</v>
      </c>
      <c r="F97" s="93" t="s">
        <v>157</v>
      </c>
      <c r="G97" s="93" t="s">
        <v>142</v>
      </c>
      <c r="H97" s="159" t="s">
        <v>204</v>
      </c>
      <c r="I97" s="548">
        <v>7182.7217142857144</v>
      </c>
      <c r="J97" s="116"/>
      <c r="K97" s="95"/>
      <c r="L97" s="496"/>
      <c r="M97" s="95"/>
      <c r="N97" s="116"/>
      <c r="O97" s="116"/>
      <c r="P97" s="45"/>
      <c r="Q97" s="91">
        <f t="shared" si="23"/>
        <v>0</v>
      </c>
      <c r="R97" s="25">
        <f>Q97/127*100</f>
        <v>0</v>
      </c>
      <c r="S97" s="550">
        <f>IF($I97-J97-J98-K97-K98&gt;=0,0,J97+J98+K97+K98-$I97)</f>
        <v>0</v>
      </c>
      <c r="T97" s="550">
        <f>IF($I97-M97-M98-L97-L98&gt;=0,0,M97+M98+L97+L98-$I97)</f>
        <v>0</v>
      </c>
      <c r="U97" s="550">
        <f>IF($I97-N97-N98-O97-O98&gt;=0,0,N97+N98+O97+O98-$I97)</f>
        <v>0</v>
      </c>
      <c r="V97" s="552">
        <f>SUM(S97:U98)</f>
        <v>0</v>
      </c>
      <c r="W97" s="554"/>
      <c r="X97" s="556"/>
      <c r="Y97" s="558">
        <f>V97-X97</f>
        <v>0</v>
      </c>
      <c r="Z97" s="309" t="s">
        <v>243</v>
      </c>
    </row>
    <row r="98" spans="1:26" ht="15" thickBot="1" x14ac:dyDescent="0.35">
      <c r="A98" s="5" t="str">
        <f t="shared" si="22"/>
        <v>BelsőNemInternet</v>
      </c>
      <c r="B98" s="263"/>
      <c r="C98" s="27" t="s">
        <v>72</v>
      </c>
      <c r="D98" s="117">
        <v>43346</v>
      </c>
      <c r="E98" s="86" t="s">
        <v>153</v>
      </c>
      <c r="F98" s="86" t="s">
        <v>157</v>
      </c>
      <c r="G98" s="86" t="s">
        <v>141</v>
      </c>
      <c r="H98" s="192" t="s">
        <v>204</v>
      </c>
      <c r="I98" s="549"/>
      <c r="J98" s="9"/>
      <c r="K98" s="48"/>
      <c r="L98" s="500"/>
      <c r="M98" s="48"/>
      <c r="N98" s="186"/>
      <c r="O98" s="186"/>
      <c r="P98" s="46"/>
      <c r="Q98" s="92">
        <f t="shared" si="23"/>
        <v>0</v>
      </c>
      <c r="R98" s="26">
        <f>(J98+K98+L98+M98+N98+O98)/1.05</f>
        <v>0</v>
      </c>
      <c r="S98" s="551"/>
      <c r="T98" s="551"/>
      <c r="U98" s="551"/>
      <c r="V98" s="553"/>
      <c r="W98" s="555"/>
      <c r="X98" s="557"/>
      <c r="Y98" s="559"/>
      <c r="Z98" s="309" t="s">
        <v>243</v>
      </c>
    </row>
    <row r="99" spans="1:26" x14ac:dyDescent="0.3">
      <c r="A99" s="5" t="str">
        <f t="shared" si="22"/>
        <v>BelsőNemTelefon</v>
      </c>
      <c r="B99" s="261"/>
      <c r="C99" s="249" t="s">
        <v>73</v>
      </c>
      <c r="D99" s="76">
        <v>40326</v>
      </c>
      <c r="E99" s="76" t="s">
        <v>153</v>
      </c>
      <c r="F99" s="76" t="s">
        <v>157</v>
      </c>
      <c r="G99" s="76" t="s">
        <v>142</v>
      </c>
      <c r="H99" s="159" t="s">
        <v>74</v>
      </c>
      <c r="I99" s="548">
        <v>7182.7217142857144</v>
      </c>
      <c r="J99" s="160"/>
      <c r="K99" s="13"/>
      <c r="L99" s="491"/>
      <c r="M99" s="78"/>
      <c r="N99" s="160"/>
      <c r="O99" s="160"/>
      <c r="P99" s="161"/>
      <c r="Q99" s="81">
        <f t="shared" si="23"/>
        <v>0</v>
      </c>
      <c r="R99" s="39">
        <f>Q99/127*100</f>
        <v>0</v>
      </c>
      <c r="S99" s="578">
        <f>IF($I99-J99-J100-K99-K100&gt;=0,0,J99+J100+K99+K100-$I99)</f>
        <v>0</v>
      </c>
      <c r="T99" s="578">
        <f>IF($I99-M99-M100-L99-L100&gt;=0,0,M99+M100+L99+L100-$I99)</f>
        <v>0</v>
      </c>
      <c r="U99" s="578">
        <f>IF($I99-N99-N100-O99-O100&gt;=0,0,N99+N100+O99+O100-$I99)</f>
        <v>0</v>
      </c>
      <c r="V99" s="580">
        <f>SUM(S99:U101)</f>
        <v>0</v>
      </c>
      <c r="W99" s="583"/>
      <c r="X99" s="556"/>
      <c r="Y99" s="558">
        <f>V99-X99</f>
        <v>0</v>
      </c>
      <c r="Z99" s="309" t="s">
        <v>243</v>
      </c>
    </row>
    <row r="100" spans="1:26" x14ac:dyDescent="0.3">
      <c r="A100" s="5" t="str">
        <f t="shared" si="22"/>
        <v>BelsőNemInternet</v>
      </c>
      <c r="B100" s="262"/>
      <c r="C100" s="335" t="s">
        <v>73</v>
      </c>
      <c r="D100" s="82">
        <v>40326</v>
      </c>
      <c r="E100" s="82" t="s">
        <v>153</v>
      </c>
      <c r="F100" s="82" t="s">
        <v>157</v>
      </c>
      <c r="G100" s="82" t="s">
        <v>141</v>
      </c>
      <c r="H100" s="199" t="s">
        <v>74</v>
      </c>
      <c r="I100" s="562"/>
      <c r="J100" s="9"/>
      <c r="K100" s="10"/>
      <c r="L100" s="503"/>
      <c r="M100" s="108"/>
      <c r="N100" s="200"/>
      <c r="O100" s="200"/>
      <c r="P100" s="190"/>
      <c r="Q100" s="120">
        <f t="shared" si="23"/>
        <v>0</v>
      </c>
      <c r="R100" s="40">
        <f>(J100+K100+L100+M100+N100+O100)/1.05</f>
        <v>0</v>
      </c>
      <c r="S100" s="579"/>
      <c r="T100" s="579"/>
      <c r="U100" s="579"/>
      <c r="V100" s="581"/>
      <c r="W100" s="584"/>
      <c r="X100" s="586"/>
      <c r="Y100" s="587"/>
      <c r="Z100" s="309" t="s">
        <v>243</v>
      </c>
    </row>
    <row r="101" spans="1:26" ht="15" thickBot="1" x14ac:dyDescent="0.35">
      <c r="A101" s="5" t="str">
        <f t="shared" si="22"/>
        <v>BelsőIgenParkolás</v>
      </c>
      <c r="B101" s="263"/>
      <c r="C101" s="249" t="s">
        <v>73</v>
      </c>
      <c r="D101" s="90">
        <v>40326</v>
      </c>
      <c r="E101" s="180" t="s">
        <v>153</v>
      </c>
      <c r="F101" s="180" t="s">
        <v>158</v>
      </c>
      <c r="G101" s="180" t="s">
        <v>154</v>
      </c>
      <c r="H101" s="105" t="s">
        <v>74</v>
      </c>
      <c r="I101" s="549"/>
      <c r="J101" s="162"/>
      <c r="K101" s="9"/>
      <c r="L101" s="162"/>
      <c r="M101" s="163"/>
      <c r="N101" s="162"/>
      <c r="O101" s="162"/>
      <c r="P101" s="164"/>
      <c r="Q101" s="92">
        <f t="shared" si="23"/>
        <v>0</v>
      </c>
      <c r="R101" s="40">
        <f>Q101/127*100</f>
        <v>0</v>
      </c>
      <c r="S101" s="442">
        <f>IF($F101="igen",K101,0)</f>
        <v>0</v>
      </c>
      <c r="T101" s="442">
        <f>IF($F101="igen",M101,0)</f>
        <v>0</v>
      </c>
      <c r="U101" s="442">
        <f>IF($F101="igen",O101,0)</f>
        <v>0</v>
      </c>
      <c r="V101" s="582"/>
      <c r="W101" s="585"/>
      <c r="X101" s="557"/>
      <c r="Y101" s="559"/>
      <c r="Z101" s="309" t="s">
        <v>243</v>
      </c>
    </row>
    <row r="102" spans="1:26" x14ac:dyDescent="0.3">
      <c r="A102" s="5" t="str">
        <f t="shared" si="22"/>
        <v>BelsőNemTelefon</v>
      </c>
      <c r="B102" s="261"/>
      <c r="C102" s="126" t="s">
        <v>75</v>
      </c>
      <c r="D102" s="201">
        <v>43500</v>
      </c>
      <c r="E102" s="201" t="s">
        <v>153</v>
      </c>
      <c r="F102" s="201" t="s">
        <v>157</v>
      </c>
      <c r="G102" s="201" t="s">
        <v>142</v>
      </c>
      <c r="H102" s="202" t="s">
        <v>235</v>
      </c>
      <c r="I102" s="548">
        <v>7182.7217142857144</v>
      </c>
      <c r="J102" s="160"/>
      <c r="K102" s="95"/>
      <c r="L102" s="491"/>
      <c r="M102" s="78"/>
      <c r="N102" s="160"/>
      <c r="O102" s="160"/>
      <c r="P102" s="161"/>
      <c r="Q102" s="81">
        <f t="shared" si="23"/>
        <v>0</v>
      </c>
      <c r="R102" s="25">
        <f>Q102/127*100</f>
        <v>0</v>
      </c>
      <c r="S102" s="550">
        <f>IF($I102-J102-J103-K102-K103&gt;=0,0,J102+J103+K102+K103-$I102)</f>
        <v>0</v>
      </c>
      <c r="T102" s="550">
        <f>IF($I102-M102-M103-L102-L103&gt;=0,0,M102+M103+L102+L103-$I102)</f>
        <v>0</v>
      </c>
      <c r="U102" s="550">
        <f>IF($I102-N102-N103-O102-O103&gt;=0,0,N102+N103+O102+O103-$I102)</f>
        <v>0</v>
      </c>
      <c r="V102" s="552">
        <f>SUM(S102:U103)</f>
        <v>0</v>
      </c>
      <c r="W102" s="554"/>
      <c r="X102" s="556"/>
      <c r="Y102" s="558">
        <f>V102-X102</f>
        <v>0</v>
      </c>
      <c r="Z102" s="309" t="s">
        <v>243</v>
      </c>
    </row>
    <row r="103" spans="1:26" ht="15" thickBot="1" x14ac:dyDescent="0.35">
      <c r="A103" s="5" t="str">
        <f t="shared" si="22"/>
        <v>BelsőNemInternet</v>
      </c>
      <c r="B103" s="263"/>
      <c r="C103" s="142" t="s">
        <v>75</v>
      </c>
      <c r="D103" s="117">
        <v>43500</v>
      </c>
      <c r="E103" s="117" t="s">
        <v>153</v>
      </c>
      <c r="F103" s="117" t="s">
        <v>157</v>
      </c>
      <c r="G103" s="117" t="s">
        <v>141</v>
      </c>
      <c r="H103" s="203" t="s">
        <v>235</v>
      </c>
      <c r="I103" s="549"/>
      <c r="J103" s="9"/>
      <c r="K103" s="12"/>
      <c r="L103" s="499"/>
      <c r="M103" s="12"/>
      <c r="N103" s="204"/>
      <c r="O103" s="204"/>
      <c r="P103" s="187"/>
      <c r="Q103" s="94">
        <f t="shared" si="23"/>
        <v>0</v>
      </c>
      <c r="R103" s="26">
        <f>(J103+K103+L103+M103+N103+O103)/1.05</f>
        <v>0</v>
      </c>
      <c r="S103" s="551"/>
      <c r="T103" s="551"/>
      <c r="U103" s="551"/>
      <c r="V103" s="553"/>
      <c r="W103" s="555"/>
      <c r="X103" s="557"/>
      <c r="Y103" s="559"/>
      <c r="Z103" s="309" t="s">
        <v>243</v>
      </c>
    </row>
    <row r="104" spans="1:26" x14ac:dyDescent="0.3">
      <c r="A104" s="5" t="str">
        <f t="shared" si="22"/>
        <v>BelsőNemTelefon</v>
      </c>
      <c r="B104" s="261"/>
      <c r="C104" s="249" t="s">
        <v>76</v>
      </c>
      <c r="D104" s="93">
        <v>38580</v>
      </c>
      <c r="E104" s="93" t="s">
        <v>153</v>
      </c>
      <c r="F104" s="93" t="s">
        <v>157</v>
      </c>
      <c r="G104" s="93" t="s">
        <v>142</v>
      </c>
      <c r="H104" s="159" t="s">
        <v>77</v>
      </c>
      <c r="I104" s="548">
        <v>7182.7217142857144</v>
      </c>
      <c r="J104" s="8"/>
      <c r="K104" s="95"/>
      <c r="L104" s="504"/>
      <c r="M104" s="13"/>
      <c r="N104" s="160"/>
      <c r="O104" s="160"/>
      <c r="P104" s="161"/>
      <c r="Q104" s="91">
        <f t="shared" si="23"/>
        <v>0</v>
      </c>
      <c r="R104" s="25">
        <f>Q104/127*100</f>
        <v>0</v>
      </c>
      <c r="S104" s="578">
        <f>IF($I104-J104-J105-K104-K105&gt;=0,0,J104+J105+K104+K105-$I104)</f>
        <v>0</v>
      </c>
      <c r="T104" s="578">
        <f>IF($I104-M104-M105-L104-L105&gt;=0,0,M104+M105+L104+L105-$I104)</f>
        <v>0</v>
      </c>
      <c r="U104" s="578">
        <f>IF($I104-N104-N105-O104-O105&gt;=0,0,N104+N105+O104+O105-$I104)</f>
        <v>0</v>
      </c>
      <c r="V104" s="580">
        <f>SUM(S104:U106)</f>
        <v>0</v>
      </c>
      <c r="W104" s="583"/>
      <c r="X104" s="556"/>
      <c r="Y104" s="558">
        <f>V104-X104</f>
        <v>0</v>
      </c>
      <c r="Z104" s="309" t="s">
        <v>243</v>
      </c>
    </row>
    <row r="105" spans="1:26" x14ac:dyDescent="0.3">
      <c r="A105" s="5" t="str">
        <f t="shared" si="22"/>
        <v>BelsőNemInternet</v>
      </c>
      <c r="B105" s="262"/>
      <c r="C105" s="335" t="s">
        <v>76</v>
      </c>
      <c r="D105" s="180">
        <v>38580</v>
      </c>
      <c r="E105" s="180" t="s">
        <v>153</v>
      </c>
      <c r="F105" s="180" t="s">
        <v>157</v>
      </c>
      <c r="G105" s="180" t="s">
        <v>141</v>
      </c>
      <c r="H105" s="105" t="s">
        <v>164</v>
      </c>
      <c r="I105" s="562"/>
      <c r="J105" s="9"/>
      <c r="K105" s="9"/>
      <c r="L105" s="505"/>
      <c r="M105" s="9"/>
      <c r="N105" s="162"/>
      <c r="O105" s="162"/>
      <c r="P105" s="164"/>
      <c r="Q105" s="104">
        <f t="shared" si="23"/>
        <v>0</v>
      </c>
      <c r="R105" s="21">
        <f>(J105+K105+L105+M105+N105+O105)/1.05</f>
        <v>0</v>
      </c>
      <c r="S105" s="579"/>
      <c r="T105" s="579"/>
      <c r="U105" s="579"/>
      <c r="V105" s="581"/>
      <c r="W105" s="584"/>
      <c r="X105" s="586"/>
      <c r="Y105" s="587"/>
      <c r="Z105" s="309" t="s">
        <v>243</v>
      </c>
    </row>
    <row r="106" spans="1:26" ht="15" thickBot="1" x14ac:dyDescent="0.35">
      <c r="A106" s="5" t="str">
        <f t="shared" si="22"/>
        <v>BelsőIgenParkolás</v>
      </c>
      <c r="B106" s="263"/>
      <c r="C106" s="249" t="s">
        <v>76</v>
      </c>
      <c r="D106" s="86">
        <v>38580</v>
      </c>
      <c r="E106" s="86" t="s">
        <v>153</v>
      </c>
      <c r="F106" s="86" t="s">
        <v>158</v>
      </c>
      <c r="G106" s="86" t="s">
        <v>154</v>
      </c>
      <c r="H106" s="192" t="s">
        <v>77</v>
      </c>
      <c r="I106" s="549"/>
      <c r="J106" s="16"/>
      <c r="K106" s="12"/>
      <c r="L106" s="16"/>
      <c r="M106" s="12"/>
      <c r="N106" s="204"/>
      <c r="O106" s="204"/>
      <c r="P106" s="187"/>
      <c r="Q106" s="94">
        <f t="shared" si="23"/>
        <v>0</v>
      </c>
      <c r="R106" s="26">
        <f>Q106/127*100</f>
        <v>0</v>
      </c>
      <c r="S106" s="442">
        <f>IF($F106="igen",K106,0)</f>
        <v>0</v>
      </c>
      <c r="T106" s="442">
        <f>IF($F106="igen",M106,0)</f>
        <v>0</v>
      </c>
      <c r="U106" s="442">
        <f>IF($F106="igen",O106,0)</f>
        <v>0</v>
      </c>
      <c r="V106" s="582"/>
      <c r="W106" s="585"/>
      <c r="X106" s="557"/>
      <c r="Y106" s="559"/>
      <c r="Z106" s="309" t="s">
        <v>243</v>
      </c>
    </row>
    <row r="107" spans="1:26" x14ac:dyDescent="0.3">
      <c r="A107" s="5" t="str">
        <f t="shared" si="22"/>
        <v>KülsőIgenTelefon</v>
      </c>
      <c r="B107" s="211"/>
      <c r="C107" s="32" t="s">
        <v>78</v>
      </c>
      <c r="D107" s="129">
        <v>40149</v>
      </c>
      <c r="E107" s="129" t="s">
        <v>156</v>
      </c>
      <c r="F107" s="129" t="s">
        <v>158</v>
      </c>
      <c r="G107" s="129" t="s">
        <v>142</v>
      </c>
      <c r="H107" s="168" t="s">
        <v>79</v>
      </c>
      <c r="I107" s="522">
        <v>0</v>
      </c>
      <c r="J107" s="131"/>
      <c r="K107" s="41"/>
      <c r="L107" s="497"/>
      <c r="M107" s="130"/>
      <c r="N107" s="131"/>
      <c r="O107" s="131"/>
      <c r="P107" s="278" t="s">
        <v>80</v>
      </c>
      <c r="Q107" s="146">
        <f t="shared" si="23"/>
        <v>0</v>
      </c>
      <c r="R107" s="132">
        <f>Q107/127*100</f>
        <v>0</v>
      </c>
      <c r="S107" s="539">
        <f>SUM(J107:K109)</f>
        <v>0</v>
      </c>
      <c r="T107" s="539">
        <f>SUM(L107:M109)</f>
        <v>0</v>
      </c>
      <c r="U107" s="539">
        <f>SUM(N107:O109)</f>
        <v>0</v>
      </c>
      <c r="V107" s="542">
        <f>ROUND(SUM(S107:U107),0)</f>
        <v>0</v>
      </c>
      <c r="W107" s="545"/>
      <c r="X107" s="533"/>
      <c r="Y107" s="536">
        <f>V107-X107</f>
        <v>0</v>
      </c>
      <c r="Z107" s="309" t="s">
        <v>243</v>
      </c>
    </row>
    <row r="108" spans="1:26" x14ac:dyDescent="0.3">
      <c r="A108" s="5" t="str">
        <f t="shared" si="22"/>
        <v>KülsőIgenInternet</v>
      </c>
      <c r="B108" s="265"/>
      <c r="C108" s="52" t="s">
        <v>78</v>
      </c>
      <c r="D108" s="171">
        <v>40149</v>
      </c>
      <c r="E108" s="171" t="s">
        <v>156</v>
      </c>
      <c r="F108" s="171" t="s">
        <v>158</v>
      </c>
      <c r="G108" s="171" t="s">
        <v>141</v>
      </c>
      <c r="H108" s="208" t="s">
        <v>79</v>
      </c>
      <c r="I108" s="523"/>
      <c r="J108" s="243"/>
      <c r="K108" s="55"/>
      <c r="L108" s="506"/>
      <c r="M108" s="55"/>
      <c r="N108" s="437"/>
      <c r="O108" s="437"/>
      <c r="P108" s="279" t="s">
        <v>80</v>
      </c>
      <c r="Q108" s="176">
        <f t="shared" si="23"/>
        <v>0</v>
      </c>
      <c r="R108" s="218">
        <f>(J108+K108+L108+M108+N108+O108)/1.05</f>
        <v>0</v>
      </c>
      <c r="S108" s="540"/>
      <c r="T108" s="540"/>
      <c r="U108" s="540"/>
      <c r="V108" s="543"/>
      <c r="W108" s="546"/>
      <c r="X108" s="534"/>
      <c r="Y108" s="537"/>
      <c r="Z108" s="309" t="s">
        <v>243</v>
      </c>
    </row>
    <row r="109" spans="1:26" ht="15" thickBot="1" x14ac:dyDescent="0.35">
      <c r="A109" s="5" t="str">
        <f t="shared" si="22"/>
        <v>KülsőIgenParkolás</v>
      </c>
      <c r="B109" s="212"/>
      <c r="C109" s="30" t="s">
        <v>78</v>
      </c>
      <c r="D109" s="135">
        <v>40149</v>
      </c>
      <c r="E109" s="260" t="s">
        <v>156</v>
      </c>
      <c r="F109" s="260" t="s">
        <v>158</v>
      </c>
      <c r="G109" s="260" t="s">
        <v>154</v>
      </c>
      <c r="H109" s="244" t="s">
        <v>165</v>
      </c>
      <c r="I109" s="524"/>
      <c r="J109" s="43"/>
      <c r="K109" s="43"/>
      <c r="L109" s="43"/>
      <c r="M109" s="43"/>
      <c r="N109" s="153"/>
      <c r="O109" s="323"/>
      <c r="P109" s="280" t="s">
        <v>80</v>
      </c>
      <c r="Q109" s="139">
        <f t="shared" si="23"/>
        <v>0</v>
      </c>
      <c r="R109" s="242">
        <f>Q109/127*100</f>
        <v>0</v>
      </c>
      <c r="S109" s="541"/>
      <c r="T109" s="541"/>
      <c r="U109" s="541"/>
      <c r="V109" s="544"/>
      <c r="W109" s="547"/>
      <c r="X109" s="535"/>
      <c r="Y109" s="538"/>
      <c r="Z109" s="309" t="s">
        <v>243</v>
      </c>
    </row>
    <row r="110" spans="1:26" ht="15" thickBot="1" x14ac:dyDescent="0.35">
      <c r="A110" s="5" t="str">
        <f t="shared" ref="A110:A111" si="24">E110&amp;F110&amp;G110</f>
        <v>BelsőNemTelefon</v>
      </c>
      <c r="B110" s="261"/>
      <c r="C110" s="249" t="s">
        <v>236</v>
      </c>
      <c r="D110" s="113">
        <v>43578</v>
      </c>
      <c r="E110" s="113" t="s">
        <v>153</v>
      </c>
      <c r="F110" s="113" t="s">
        <v>157</v>
      </c>
      <c r="G110" s="113" t="s">
        <v>142</v>
      </c>
      <c r="H110" s="202" t="s">
        <v>211</v>
      </c>
      <c r="I110" s="548">
        <v>7368.3241904761908</v>
      </c>
      <c r="J110" s="116"/>
      <c r="K110" s="95"/>
      <c r="L110" s="496"/>
      <c r="M110" s="95"/>
      <c r="N110" s="116"/>
      <c r="O110" s="116"/>
      <c r="P110" s="281"/>
      <c r="Q110" s="213">
        <f t="shared" ref="Q110:Q111" si="25">SUM(J110:O110)</f>
        <v>0</v>
      </c>
      <c r="R110" s="178">
        <f>Q110/127*100</f>
        <v>0</v>
      </c>
      <c r="S110" s="550">
        <f>IF($I110-J110-J111-K110-K111&gt;=0,0,J110+J111+K110+K111-$I110)</f>
        <v>0</v>
      </c>
      <c r="T110" s="550">
        <f>IF($I110-M110-M111-L110-L111&gt;=0,0,M110+M111+L110+L111-$I110)</f>
        <v>0</v>
      </c>
      <c r="U110" s="550">
        <f>IF($I110-N110-N111-O110-O111&gt;=0,0,N110+N111+O110+O111-$I110)</f>
        <v>0</v>
      </c>
      <c r="V110" s="552">
        <f>SUM(S110:U111)</f>
        <v>0</v>
      </c>
      <c r="W110" s="554"/>
      <c r="X110" s="556"/>
      <c r="Y110" s="558">
        <f>V110-X110</f>
        <v>0</v>
      </c>
      <c r="Z110" s="309" t="s">
        <v>243</v>
      </c>
    </row>
    <row r="111" spans="1:26" ht="15" thickBot="1" x14ac:dyDescent="0.35">
      <c r="A111" s="5" t="str">
        <f t="shared" si="24"/>
        <v>BelsőNemInternet</v>
      </c>
      <c r="B111" s="263"/>
      <c r="C111" s="253" t="s">
        <v>236</v>
      </c>
      <c r="D111" s="113">
        <v>43578</v>
      </c>
      <c r="E111" s="117" t="s">
        <v>153</v>
      </c>
      <c r="F111" s="117" t="s">
        <v>157</v>
      </c>
      <c r="G111" s="117" t="s">
        <v>141</v>
      </c>
      <c r="H111" s="203" t="s">
        <v>211</v>
      </c>
      <c r="I111" s="549"/>
      <c r="J111" s="12"/>
      <c r="K111" s="48"/>
      <c r="L111" s="500"/>
      <c r="M111" s="48"/>
      <c r="N111" s="186"/>
      <c r="O111" s="186"/>
      <c r="P111" s="312"/>
      <c r="Q111" s="315">
        <f t="shared" si="25"/>
        <v>0</v>
      </c>
      <c r="R111" s="179">
        <f>(J111+K111+L111+M111+N111+O111)/1.05</f>
        <v>0</v>
      </c>
      <c r="S111" s="551"/>
      <c r="T111" s="551"/>
      <c r="U111" s="551"/>
      <c r="V111" s="553"/>
      <c r="W111" s="555"/>
      <c r="X111" s="557"/>
      <c r="Y111" s="559"/>
      <c r="Z111" s="309" t="s">
        <v>243</v>
      </c>
    </row>
    <row r="112" spans="1:26" x14ac:dyDescent="0.3">
      <c r="A112" s="5" t="str">
        <f t="shared" si="22"/>
        <v>BelsőNemTelefon</v>
      </c>
      <c r="B112" s="261"/>
      <c r="C112" s="249" t="s">
        <v>81</v>
      </c>
      <c r="D112" s="113">
        <v>40326</v>
      </c>
      <c r="E112" s="113" t="s">
        <v>153</v>
      </c>
      <c r="F112" s="113" t="s">
        <v>157</v>
      </c>
      <c r="G112" s="113" t="s">
        <v>142</v>
      </c>
      <c r="H112" s="202" t="s">
        <v>82</v>
      </c>
      <c r="I112" s="548">
        <v>7368.3241904761908</v>
      </c>
      <c r="J112" s="116"/>
      <c r="K112" s="23"/>
      <c r="L112" s="496"/>
      <c r="M112" s="95"/>
      <c r="N112" s="116"/>
      <c r="O112" s="116"/>
      <c r="P112" s="281"/>
      <c r="Q112" s="213">
        <f t="shared" si="23"/>
        <v>0</v>
      </c>
      <c r="R112" s="178">
        <f>Q112/127*100</f>
        <v>0</v>
      </c>
      <c r="S112" s="550">
        <f>IF($I112-J112-J113-K112-K113&gt;=0,0,J112+J113+K112+K113-$I112)</f>
        <v>0</v>
      </c>
      <c r="T112" s="550">
        <f>IF($I112-M112-M113-L112-L113&gt;=0,0,M112+M113+L112+L113-$I112)</f>
        <v>0</v>
      </c>
      <c r="U112" s="550">
        <f>IF($I112-N112-N113-O112-O113&gt;=0,0,N112+N113+O112+O113-$I112)</f>
        <v>0</v>
      </c>
      <c r="V112" s="552">
        <f>SUM(S112:U113)</f>
        <v>0</v>
      </c>
      <c r="W112" s="554"/>
      <c r="X112" s="556"/>
      <c r="Y112" s="558">
        <f>V112-X112</f>
        <v>0</v>
      </c>
      <c r="Z112" s="309" t="s">
        <v>243</v>
      </c>
    </row>
    <row r="113" spans="1:26" ht="15" thickBot="1" x14ac:dyDescent="0.35">
      <c r="A113" s="5" t="str">
        <f t="shared" si="22"/>
        <v>BelsőNemInternet</v>
      </c>
      <c r="B113" s="263"/>
      <c r="C113" s="253" t="s">
        <v>81</v>
      </c>
      <c r="D113" s="117">
        <v>40326</v>
      </c>
      <c r="E113" s="117" t="s">
        <v>153</v>
      </c>
      <c r="F113" s="117" t="s">
        <v>157</v>
      </c>
      <c r="G113" s="117" t="s">
        <v>141</v>
      </c>
      <c r="H113" s="203" t="s">
        <v>166</v>
      </c>
      <c r="I113" s="549"/>
      <c r="J113" s="12"/>
      <c r="K113" s="48"/>
      <c r="L113" s="500"/>
      <c r="M113" s="48"/>
      <c r="N113" s="186"/>
      <c r="O113" s="186"/>
      <c r="P113" s="312"/>
      <c r="Q113" s="315">
        <f t="shared" si="23"/>
        <v>0</v>
      </c>
      <c r="R113" s="179">
        <f>(J113+K113+L113+M113+N113+O113)/1.05</f>
        <v>0</v>
      </c>
      <c r="S113" s="551"/>
      <c r="T113" s="551"/>
      <c r="U113" s="551"/>
      <c r="V113" s="553"/>
      <c r="W113" s="555"/>
      <c r="X113" s="557"/>
      <c r="Y113" s="559"/>
      <c r="Z113" s="309" t="s">
        <v>243</v>
      </c>
    </row>
    <row r="114" spans="1:26" x14ac:dyDescent="0.3">
      <c r="A114" s="5" t="str">
        <f t="shared" si="22"/>
        <v>BelsőNemTelefon</v>
      </c>
      <c r="B114" s="261"/>
      <c r="C114" s="1" t="s">
        <v>83</v>
      </c>
      <c r="D114" s="113">
        <v>42898</v>
      </c>
      <c r="E114" s="113" t="s">
        <v>153</v>
      </c>
      <c r="F114" s="113" t="s">
        <v>157</v>
      </c>
      <c r="G114" s="113" t="s">
        <v>142</v>
      </c>
      <c r="H114" s="202" t="s">
        <v>238</v>
      </c>
      <c r="I114" s="548">
        <v>7368.3241904761908</v>
      </c>
      <c r="J114" s="116"/>
      <c r="K114" s="23"/>
      <c r="L114" s="496"/>
      <c r="M114" s="95"/>
      <c r="N114" s="116"/>
      <c r="O114" s="116"/>
      <c r="P114" s="161"/>
      <c r="Q114" s="91">
        <f t="shared" si="23"/>
        <v>0</v>
      </c>
      <c r="R114" s="25">
        <f>Q114/127*100</f>
        <v>0</v>
      </c>
      <c r="S114" s="550">
        <f>IF($I114-J114-J115-K114-K115&gt;=0,0,J114+J115+K114+K115-$I114)</f>
        <v>0</v>
      </c>
      <c r="T114" s="550">
        <f>IF($I114-M114-M115-L114-L115&gt;=0,0,M114+M115+L114+L115-$I114)</f>
        <v>0</v>
      </c>
      <c r="U114" s="550">
        <f>IF($I114-N114-N115-O114-O115&gt;=0,0,N114+N115+O114+O115-$I114)</f>
        <v>0</v>
      </c>
      <c r="V114" s="552">
        <f>SUM(S114:U115)</f>
        <v>0</v>
      </c>
      <c r="W114" s="554"/>
      <c r="X114" s="556"/>
      <c r="Y114" s="558">
        <f>V114-X114</f>
        <v>0</v>
      </c>
      <c r="Z114" s="309" t="s">
        <v>243</v>
      </c>
    </row>
    <row r="115" spans="1:26" ht="15" thickBot="1" x14ac:dyDescent="0.35">
      <c r="A115" s="5" t="str">
        <f t="shared" si="22"/>
        <v>BelsőNemInternet</v>
      </c>
      <c r="B115" s="263"/>
      <c r="C115" s="2" t="s">
        <v>83</v>
      </c>
      <c r="D115" s="117">
        <v>42898</v>
      </c>
      <c r="E115" s="117" t="s">
        <v>153</v>
      </c>
      <c r="F115" s="117" t="s">
        <v>157</v>
      </c>
      <c r="G115" s="117" t="s">
        <v>141</v>
      </c>
      <c r="H115" s="203" t="s">
        <v>238</v>
      </c>
      <c r="I115" s="549"/>
      <c r="J115" s="12"/>
      <c r="K115" s="155"/>
      <c r="L115" s="507"/>
      <c r="M115" s="155"/>
      <c r="N115" s="204"/>
      <c r="O115" s="204"/>
      <c r="P115" s="187"/>
      <c r="Q115" s="92">
        <f t="shared" si="23"/>
        <v>0</v>
      </c>
      <c r="R115" s="26">
        <f>(J115+K115+L115+M115+N115+O115)/1.05</f>
        <v>0</v>
      </c>
      <c r="S115" s="551"/>
      <c r="T115" s="551"/>
      <c r="U115" s="551"/>
      <c r="V115" s="553"/>
      <c r="W115" s="555"/>
      <c r="X115" s="557"/>
      <c r="Y115" s="559"/>
      <c r="Z115" s="309" t="s">
        <v>243</v>
      </c>
    </row>
    <row r="116" spans="1:26" x14ac:dyDescent="0.3">
      <c r="A116" s="5" t="str">
        <f t="shared" si="22"/>
        <v>BelsőNemTelefon</v>
      </c>
      <c r="B116" s="261"/>
      <c r="C116" s="3" t="s">
        <v>84</v>
      </c>
      <c r="D116" s="113">
        <v>43132</v>
      </c>
      <c r="E116" s="113" t="s">
        <v>153</v>
      </c>
      <c r="F116" s="113" t="s">
        <v>157</v>
      </c>
      <c r="G116" s="113" t="s">
        <v>142</v>
      </c>
      <c r="H116" s="202" t="s">
        <v>194</v>
      </c>
      <c r="I116" s="548">
        <v>7368.3241904761908</v>
      </c>
      <c r="J116" s="116"/>
      <c r="K116" s="23"/>
      <c r="L116" s="496"/>
      <c r="M116" s="95"/>
      <c r="N116" s="116"/>
      <c r="O116" s="116"/>
      <c r="P116" s="161"/>
      <c r="Q116" s="81">
        <f t="shared" si="23"/>
        <v>0</v>
      </c>
      <c r="R116" s="25">
        <f>Q116/127*100</f>
        <v>0</v>
      </c>
      <c r="S116" s="550">
        <f>IF($I116-J116-J117-K116-K117&gt;=0,0,J116+J117+K116+K117-$I116)</f>
        <v>0</v>
      </c>
      <c r="T116" s="550">
        <f>IF($I116-M116-M117-L116-L117&gt;=0,0,M116+M117+L116+L117-$I116)</f>
        <v>0</v>
      </c>
      <c r="U116" s="550">
        <f>IF($I116-N116-N117-O116-O117&gt;=0,0,N116+N117+O116+O117-$I116)</f>
        <v>0</v>
      </c>
      <c r="V116" s="552">
        <f>SUM(S116:U117)</f>
        <v>0</v>
      </c>
      <c r="W116" s="554"/>
      <c r="X116" s="556"/>
      <c r="Y116" s="558">
        <f>V116-X116</f>
        <v>0</v>
      </c>
      <c r="Z116" s="309" t="s">
        <v>243</v>
      </c>
    </row>
    <row r="117" spans="1:26" ht="15" thickBot="1" x14ac:dyDescent="0.35">
      <c r="A117" s="5" t="str">
        <f t="shared" si="22"/>
        <v>BelsőNemInternet</v>
      </c>
      <c r="B117" s="263"/>
      <c r="C117" s="4" t="s">
        <v>84</v>
      </c>
      <c r="D117" s="117">
        <v>43132</v>
      </c>
      <c r="E117" s="117" t="s">
        <v>153</v>
      </c>
      <c r="F117" s="117" t="s">
        <v>157</v>
      </c>
      <c r="G117" s="117" t="s">
        <v>141</v>
      </c>
      <c r="H117" s="203" t="s">
        <v>194</v>
      </c>
      <c r="I117" s="549"/>
      <c r="J117" s="12"/>
      <c r="K117" s="155"/>
      <c r="L117" s="495"/>
      <c r="M117" s="155"/>
      <c r="N117" s="204"/>
      <c r="O117" s="204"/>
      <c r="P117" s="187"/>
      <c r="Q117" s="94">
        <f t="shared" si="23"/>
        <v>0</v>
      </c>
      <c r="R117" s="26">
        <f>(J117+K117+L117+M117+N117+O117)/1.05</f>
        <v>0</v>
      </c>
      <c r="S117" s="551"/>
      <c r="T117" s="551"/>
      <c r="U117" s="551"/>
      <c r="V117" s="553"/>
      <c r="W117" s="555"/>
      <c r="X117" s="557"/>
      <c r="Y117" s="559"/>
      <c r="Z117" s="309" t="s">
        <v>243</v>
      </c>
    </row>
    <row r="118" spans="1:26" x14ac:dyDescent="0.3">
      <c r="A118" s="5" t="str">
        <f t="shared" si="22"/>
        <v>BelsőNemTelefon</v>
      </c>
      <c r="B118" s="261"/>
      <c r="C118" s="249" t="s">
        <v>85</v>
      </c>
      <c r="D118" s="201">
        <v>43166</v>
      </c>
      <c r="E118" s="201" t="s">
        <v>153</v>
      </c>
      <c r="F118" s="201" t="s">
        <v>157</v>
      </c>
      <c r="G118" s="201" t="s">
        <v>142</v>
      </c>
      <c r="H118" s="202" t="s">
        <v>195</v>
      </c>
      <c r="I118" s="548">
        <v>7368.3241904761908</v>
      </c>
      <c r="J118" s="116"/>
      <c r="K118" s="23"/>
      <c r="L118" s="496"/>
      <c r="M118" s="95"/>
      <c r="N118" s="116"/>
      <c r="O118" s="116"/>
      <c r="P118" s="161"/>
      <c r="Q118" s="91">
        <f t="shared" si="23"/>
        <v>0</v>
      </c>
      <c r="R118" s="25">
        <f>Q118/127*100</f>
        <v>0</v>
      </c>
      <c r="S118" s="550">
        <f>IF($I118-J118-J119-K118-K119&gt;=0,0,J118+J119+K118+K119-$I118)</f>
        <v>0</v>
      </c>
      <c r="T118" s="550">
        <f>IF($I118-M118-M119-L118-L119&gt;=0,0,M118+M119+L118+L119-$I118)</f>
        <v>0</v>
      </c>
      <c r="U118" s="550">
        <f>IF($I118-N118-N119-O118-O119&gt;=0,0,N118+N119+O118+O119-$I118)</f>
        <v>0</v>
      </c>
      <c r="V118" s="552">
        <f>SUM(S118:U119)</f>
        <v>0</v>
      </c>
      <c r="W118" s="554"/>
      <c r="X118" s="556"/>
      <c r="Y118" s="558">
        <f>V118-X118</f>
        <v>0</v>
      </c>
      <c r="Z118" s="309" t="s">
        <v>243</v>
      </c>
    </row>
    <row r="119" spans="1:26" ht="15" thickBot="1" x14ac:dyDescent="0.35">
      <c r="A119" s="5" t="str">
        <f t="shared" si="22"/>
        <v>BelsőNemInternet</v>
      </c>
      <c r="B119" s="263"/>
      <c r="C119" s="334" t="s">
        <v>85</v>
      </c>
      <c r="D119" s="124">
        <v>43166</v>
      </c>
      <c r="E119" s="124" t="s">
        <v>153</v>
      </c>
      <c r="F119" s="124" t="s">
        <v>157</v>
      </c>
      <c r="G119" s="124" t="s">
        <v>141</v>
      </c>
      <c r="H119" s="203" t="s">
        <v>195</v>
      </c>
      <c r="I119" s="549"/>
      <c r="J119" s="12"/>
      <c r="K119" s="155"/>
      <c r="L119" s="507"/>
      <c r="M119" s="155"/>
      <c r="N119" s="186"/>
      <c r="O119" s="186"/>
      <c r="P119" s="187"/>
      <c r="Q119" s="92">
        <f t="shared" si="23"/>
        <v>0</v>
      </c>
      <c r="R119" s="26">
        <f>(J119+K119+L119+M119+N119+O119)/1.05</f>
        <v>0</v>
      </c>
      <c r="S119" s="551"/>
      <c r="T119" s="551"/>
      <c r="U119" s="551"/>
      <c r="V119" s="553"/>
      <c r="W119" s="555"/>
      <c r="X119" s="557"/>
      <c r="Y119" s="559"/>
      <c r="Z119" s="309" t="s">
        <v>243</v>
      </c>
    </row>
    <row r="120" spans="1:26" ht="15" thickBot="1" x14ac:dyDescent="0.35">
      <c r="A120" s="5" t="str">
        <f t="shared" si="22"/>
        <v>BelsőNemTelefon</v>
      </c>
      <c r="B120" s="261"/>
      <c r="C120" s="3" t="s">
        <v>86</v>
      </c>
      <c r="D120" s="113">
        <v>42249</v>
      </c>
      <c r="E120" s="113" t="s">
        <v>153</v>
      </c>
      <c r="F120" s="113" t="s">
        <v>157</v>
      </c>
      <c r="G120" s="113" t="s">
        <v>142</v>
      </c>
      <c r="H120" s="202" t="s">
        <v>87</v>
      </c>
      <c r="I120" s="548">
        <v>7368.3241904761908</v>
      </c>
      <c r="J120" s="12"/>
      <c r="K120" s="78"/>
      <c r="L120" s="496"/>
      <c r="M120" s="95"/>
      <c r="N120" s="116"/>
      <c r="O120" s="116"/>
      <c r="P120" s="161"/>
      <c r="Q120" s="91">
        <f t="shared" si="23"/>
        <v>0</v>
      </c>
      <c r="R120" s="25">
        <f>Q120/127*100</f>
        <v>0</v>
      </c>
      <c r="S120" s="578">
        <f>IF($I120-J120-J121-K120-K121&gt;=0,0,J120+J121+K120+K121-$I120)</f>
        <v>0</v>
      </c>
      <c r="T120" s="578">
        <f>IF($I120-M120-M121-L120-L121&gt;=0,0,M120+M121+L120+L121-$I120)</f>
        <v>0</v>
      </c>
      <c r="U120" s="578">
        <f>IF($I120-N120-N121-O120-O121&gt;=0,0,N120+N121+O120+O121-$I120)</f>
        <v>0</v>
      </c>
      <c r="V120" s="580">
        <f>SUM(S120:U122)</f>
        <v>0</v>
      </c>
      <c r="W120" s="583"/>
      <c r="X120" s="556"/>
      <c r="Y120" s="558">
        <f>V120-X120</f>
        <v>0</v>
      </c>
      <c r="Z120" s="309" t="s">
        <v>243</v>
      </c>
    </row>
    <row r="121" spans="1:26" x14ac:dyDescent="0.3">
      <c r="A121" s="5" t="str">
        <f t="shared" si="22"/>
        <v>BelsőNemInternet</v>
      </c>
      <c r="B121" s="262"/>
      <c r="C121" s="1" t="s">
        <v>86</v>
      </c>
      <c r="D121" s="245">
        <v>42249</v>
      </c>
      <c r="E121" s="245" t="s">
        <v>153</v>
      </c>
      <c r="F121" s="245" t="s">
        <v>157</v>
      </c>
      <c r="G121" s="245" t="s">
        <v>141</v>
      </c>
      <c r="H121" s="246" t="s">
        <v>87</v>
      </c>
      <c r="I121" s="562"/>
      <c r="J121" s="166"/>
      <c r="K121" s="166"/>
      <c r="L121" s="508"/>
      <c r="M121" s="166"/>
      <c r="N121" s="247"/>
      <c r="O121" s="247"/>
      <c r="P121" s="248"/>
      <c r="Q121" s="104">
        <f t="shared" si="23"/>
        <v>0</v>
      </c>
      <c r="R121" s="56">
        <f>(J121+K121+L121+M121+N121+O121)/1.05</f>
        <v>0</v>
      </c>
      <c r="S121" s="579"/>
      <c r="T121" s="579"/>
      <c r="U121" s="579"/>
      <c r="V121" s="581"/>
      <c r="W121" s="584"/>
      <c r="X121" s="586"/>
      <c r="Y121" s="587"/>
      <c r="Z121" s="309" t="s">
        <v>243</v>
      </c>
    </row>
    <row r="122" spans="1:26" ht="15" thickBot="1" x14ac:dyDescent="0.35">
      <c r="A122" s="5" t="str">
        <f t="shared" si="22"/>
        <v>BelsőIgenParkolás</v>
      </c>
      <c r="B122" s="263"/>
      <c r="C122" s="334" t="s">
        <v>76</v>
      </c>
      <c r="D122" s="86">
        <v>38580</v>
      </c>
      <c r="E122" s="86" t="s">
        <v>153</v>
      </c>
      <c r="F122" s="86" t="s">
        <v>158</v>
      </c>
      <c r="G122" s="86" t="s">
        <v>154</v>
      </c>
      <c r="H122" s="192" t="s">
        <v>167</v>
      </c>
      <c r="I122" s="549"/>
      <c r="J122" s="16"/>
      <c r="K122" s="12"/>
      <c r="L122" s="16"/>
      <c r="M122" s="12"/>
      <c r="N122" s="204"/>
      <c r="O122" s="204"/>
      <c r="P122" s="187"/>
      <c r="Q122" s="239">
        <f t="shared" si="23"/>
        <v>0</v>
      </c>
      <c r="R122" s="26">
        <f>Q122/127*100</f>
        <v>0</v>
      </c>
      <c r="S122" s="442">
        <f>IF($F122="igen",K122,0)</f>
        <v>0</v>
      </c>
      <c r="T122" s="442">
        <f>IF($F122="igen",M122,0)</f>
        <v>0</v>
      </c>
      <c r="U122" s="442">
        <f>IF($F122="igen",O122,0)</f>
        <v>0</v>
      </c>
      <c r="V122" s="582"/>
      <c r="W122" s="585"/>
      <c r="X122" s="557"/>
      <c r="Y122" s="559"/>
      <c r="Z122" s="309" t="s">
        <v>243</v>
      </c>
    </row>
    <row r="123" spans="1:26" x14ac:dyDescent="0.3">
      <c r="A123" s="5" t="str">
        <f t="shared" si="22"/>
        <v>BelsőNemTelefon</v>
      </c>
      <c r="B123" s="261"/>
      <c r="C123" s="249" t="s">
        <v>88</v>
      </c>
      <c r="D123" s="113">
        <v>40400</v>
      </c>
      <c r="E123" s="113" t="s">
        <v>153</v>
      </c>
      <c r="F123" s="113" t="s">
        <v>157</v>
      </c>
      <c r="G123" s="113" t="s">
        <v>142</v>
      </c>
      <c r="H123" s="202" t="s">
        <v>89</v>
      </c>
      <c r="I123" s="548">
        <v>7368.3241904761908</v>
      </c>
      <c r="J123" s="116"/>
      <c r="K123" s="23"/>
      <c r="L123" s="496"/>
      <c r="M123" s="95"/>
      <c r="N123" s="116"/>
      <c r="O123" s="116"/>
      <c r="P123" s="161"/>
      <c r="Q123" s="81">
        <f t="shared" si="23"/>
        <v>0</v>
      </c>
      <c r="R123" s="25">
        <f>Q123/127*100</f>
        <v>0</v>
      </c>
      <c r="S123" s="550">
        <f>IF($I123-J123-J124-K123-K124&gt;=0,0,J123+J124+K123+K124-$I123)</f>
        <v>0</v>
      </c>
      <c r="T123" s="550">
        <f>IF($I123-M123-M124-L123-L124&gt;=0,0,M123+M124+L123+L124-$I123)</f>
        <v>0</v>
      </c>
      <c r="U123" s="550">
        <f>IF($I123-N123-N124-O123-O124&gt;=0,0,N123+N124+O123+O124-$I123)</f>
        <v>0</v>
      </c>
      <c r="V123" s="552">
        <f>SUM(S123:U124)</f>
        <v>0</v>
      </c>
      <c r="W123" s="554"/>
      <c r="X123" s="556"/>
      <c r="Y123" s="558">
        <f>V123-X123</f>
        <v>0</v>
      </c>
      <c r="Z123" s="309" t="s">
        <v>243</v>
      </c>
    </row>
    <row r="124" spans="1:26" ht="15" thickBot="1" x14ac:dyDescent="0.35">
      <c r="A124" s="5" t="str">
        <f t="shared" si="22"/>
        <v>BelsőNemInternet</v>
      </c>
      <c r="B124" s="263"/>
      <c r="C124" s="253" t="s">
        <v>88</v>
      </c>
      <c r="D124" s="117">
        <v>40400</v>
      </c>
      <c r="E124" s="117" t="s">
        <v>153</v>
      </c>
      <c r="F124" s="117" t="s">
        <v>157</v>
      </c>
      <c r="G124" s="117" t="s">
        <v>141</v>
      </c>
      <c r="H124" s="203" t="s">
        <v>89</v>
      </c>
      <c r="I124" s="549"/>
      <c r="J124" s="12"/>
      <c r="K124" s="155"/>
      <c r="L124" s="507"/>
      <c r="M124" s="155"/>
      <c r="N124" s="204"/>
      <c r="O124" s="204"/>
      <c r="P124" s="187"/>
      <c r="Q124" s="94">
        <f t="shared" si="23"/>
        <v>0</v>
      </c>
      <c r="R124" s="26">
        <f>(J124+K124+L124+M124+N124+O124)/1.05</f>
        <v>0</v>
      </c>
      <c r="S124" s="551"/>
      <c r="T124" s="551"/>
      <c r="U124" s="551"/>
      <c r="V124" s="553"/>
      <c r="W124" s="555"/>
      <c r="X124" s="557"/>
      <c r="Y124" s="559"/>
      <c r="Z124" s="309" t="s">
        <v>243</v>
      </c>
    </row>
    <row r="125" spans="1:26" x14ac:dyDescent="0.3">
      <c r="A125" s="5" t="str">
        <f t="shared" si="22"/>
        <v>BelsőNemTelefon</v>
      </c>
      <c r="B125" s="261"/>
      <c r="C125" s="18" t="s">
        <v>90</v>
      </c>
      <c r="D125" s="93">
        <v>42194</v>
      </c>
      <c r="E125" s="93" t="s">
        <v>153</v>
      </c>
      <c r="F125" s="93" t="s">
        <v>157</v>
      </c>
      <c r="G125" s="93" t="s">
        <v>142</v>
      </c>
      <c r="H125" s="159" t="s">
        <v>91</v>
      </c>
      <c r="I125" s="548">
        <v>7368.3241904761908</v>
      </c>
      <c r="J125" s="8"/>
      <c r="K125" s="23"/>
      <c r="L125" s="504"/>
      <c r="M125" s="13"/>
      <c r="N125" s="160"/>
      <c r="O125" s="160"/>
      <c r="P125" s="161"/>
      <c r="Q125" s="91">
        <f t="shared" si="23"/>
        <v>0</v>
      </c>
      <c r="R125" s="25">
        <f>Q125/127*100</f>
        <v>0</v>
      </c>
      <c r="S125" s="550">
        <f>IF($I125-J125-J126-K125-K126&gt;=0,0,J125+J126+K125+K126-$I125)</f>
        <v>0</v>
      </c>
      <c r="T125" s="550">
        <f>IF($I125-M125-M126-L125-L126&gt;=0,0,M125+M126+L125+L126-$I125)</f>
        <v>0</v>
      </c>
      <c r="U125" s="550">
        <f>IF($I125-N125-N126-O125-O126&gt;=0,0,N125+N126+O125+O126-$I125)</f>
        <v>0</v>
      </c>
      <c r="V125" s="552">
        <f>SUM(S125:U126)</f>
        <v>0</v>
      </c>
      <c r="W125" s="554"/>
      <c r="X125" s="556"/>
      <c r="Y125" s="558">
        <f>V125-X125</f>
        <v>0</v>
      </c>
      <c r="Z125" s="309" t="s">
        <v>243</v>
      </c>
    </row>
    <row r="126" spans="1:26" ht="15" thickBot="1" x14ac:dyDescent="0.35">
      <c r="A126" s="5" t="str">
        <f t="shared" si="22"/>
        <v>BelsőNemInternet</v>
      </c>
      <c r="B126" s="263"/>
      <c r="C126" s="27" t="s">
        <v>90</v>
      </c>
      <c r="D126" s="90">
        <v>42194</v>
      </c>
      <c r="E126" s="180" t="s">
        <v>153</v>
      </c>
      <c r="F126" s="180" t="s">
        <v>157</v>
      </c>
      <c r="G126" s="180" t="s">
        <v>141</v>
      </c>
      <c r="H126" s="192" t="s">
        <v>168</v>
      </c>
      <c r="I126" s="549"/>
      <c r="J126" s="12"/>
      <c r="K126" s="155"/>
      <c r="L126" s="507"/>
      <c r="M126" s="155"/>
      <c r="N126" s="204"/>
      <c r="O126" s="204"/>
      <c r="P126" s="187"/>
      <c r="Q126" s="92">
        <f t="shared" si="23"/>
        <v>0</v>
      </c>
      <c r="R126" s="26">
        <f>(J126+K126+L126+M126+N126+O126)/1.05</f>
        <v>0</v>
      </c>
      <c r="S126" s="551"/>
      <c r="T126" s="551"/>
      <c r="U126" s="551"/>
      <c r="V126" s="553"/>
      <c r="W126" s="555"/>
      <c r="X126" s="557"/>
      <c r="Y126" s="559"/>
      <c r="Z126" s="309" t="s">
        <v>243</v>
      </c>
    </row>
    <row r="127" spans="1:26" x14ac:dyDescent="0.3">
      <c r="A127" s="5" t="str">
        <f t="shared" si="22"/>
        <v>KülsőIgenTelefon</v>
      </c>
      <c r="B127" s="211"/>
      <c r="C127" s="32" t="s">
        <v>92</v>
      </c>
      <c r="D127" s="129">
        <v>39656</v>
      </c>
      <c r="E127" s="129" t="s">
        <v>156</v>
      </c>
      <c r="F127" s="129" t="s">
        <v>158</v>
      </c>
      <c r="G127" s="129" t="s">
        <v>142</v>
      </c>
      <c r="H127" s="168" t="s">
        <v>93</v>
      </c>
      <c r="I127" s="522">
        <v>0</v>
      </c>
      <c r="J127" s="47"/>
      <c r="K127" s="130"/>
      <c r="L127" s="509"/>
      <c r="M127" s="41"/>
      <c r="N127" s="131"/>
      <c r="O127" s="131"/>
      <c r="P127" s="278" t="s">
        <v>94</v>
      </c>
      <c r="Q127" s="169">
        <f t="shared" si="23"/>
        <v>0</v>
      </c>
      <c r="R127" s="132">
        <f>Q127/127*100</f>
        <v>0</v>
      </c>
      <c r="S127" s="539">
        <f>SUM(J127:K129)</f>
        <v>0</v>
      </c>
      <c r="T127" s="539">
        <f>SUM(L127:M129)</f>
        <v>0</v>
      </c>
      <c r="U127" s="539">
        <f>SUM(N127:O129)</f>
        <v>0</v>
      </c>
      <c r="V127" s="542">
        <f>ROUND(SUM(S127:U127),0)</f>
        <v>0</v>
      </c>
      <c r="W127" s="545"/>
      <c r="X127" s="533"/>
      <c r="Y127" s="536">
        <f>V127-X127</f>
        <v>0</v>
      </c>
      <c r="Z127" s="309" t="s">
        <v>243</v>
      </c>
    </row>
    <row r="128" spans="1:26" x14ac:dyDescent="0.3">
      <c r="A128" s="5" t="str">
        <f t="shared" si="22"/>
        <v>KülsőIgenInternet</v>
      </c>
      <c r="B128" s="265"/>
      <c r="C128" s="52" t="s">
        <v>92</v>
      </c>
      <c r="D128" s="147">
        <v>39656</v>
      </c>
      <c r="E128" s="147" t="s">
        <v>156</v>
      </c>
      <c r="F128" s="147" t="s">
        <v>158</v>
      </c>
      <c r="G128" s="147" t="s">
        <v>141</v>
      </c>
      <c r="H128" s="205" t="s">
        <v>169</v>
      </c>
      <c r="I128" s="523"/>
      <c r="J128" s="53"/>
      <c r="K128" s="54"/>
      <c r="L128" s="510"/>
      <c r="M128" s="54"/>
      <c r="N128" s="438"/>
      <c r="O128" s="439"/>
      <c r="P128" s="279" t="s">
        <v>94</v>
      </c>
      <c r="Q128" s="195">
        <f t="shared" si="23"/>
        <v>0</v>
      </c>
      <c r="R128" s="206">
        <f>(J128+K128+L128+M128+N128+O128)/1.05</f>
        <v>0</v>
      </c>
      <c r="S128" s="540"/>
      <c r="T128" s="540"/>
      <c r="U128" s="540"/>
      <c r="V128" s="543"/>
      <c r="W128" s="546"/>
      <c r="X128" s="534"/>
      <c r="Y128" s="537"/>
      <c r="Z128" s="309" t="s">
        <v>243</v>
      </c>
    </row>
    <row r="129" spans="1:26" ht="15" thickBot="1" x14ac:dyDescent="0.35">
      <c r="A129" s="5" t="str">
        <f t="shared" si="22"/>
        <v>KülsőIgenParkolás</v>
      </c>
      <c r="B129" s="212"/>
      <c r="C129" s="30" t="s">
        <v>92</v>
      </c>
      <c r="D129" s="151">
        <v>39656</v>
      </c>
      <c r="E129" s="171" t="s">
        <v>156</v>
      </c>
      <c r="F129" s="171" t="s">
        <v>158</v>
      </c>
      <c r="G129" s="171" t="s">
        <v>154</v>
      </c>
      <c r="H129" s="197" t="s">
        <v>93</v>
      </c>
      <c r="I129" s="524"/>
      <c r="J129" s="138"/>
      <c r="K129" s="137"/>
      <c r="L129" s="138"/>
      <c r="M129" s="137"/>
      <c r="N129" s="138"/>
      <c r="O129" s="138"/>
      <c r="P129" s="280" t="s">
        <v>94</v>
      </c>
      <c r="Q129" s="150">
        <f t="shared" si="23"/>
        <v>0</v>
      </c>
      <c r="R129" s="198">
        <f>Q129/118*100</f>
        <v>0</v>
      </c>
      <c r="S129" s="541"/>
      <c r="T129" s="541"/>
      <c r="U129" s="541"/>
      <c r="V129" s="544"/>
      <c r="W129" s="547"/>
      <c r="X129" s="535"/>
      <c r="Y129" s="538"/>
      <c r="Z129" s="309" t="s">
        <v>243</v>
      </c>
    </row>
    <row r="130" spans="1:26" x14ac:dyDescent="0.3">
      <c r="A130" s="5" t="str">
        <f t="shared" si="22"/>
        <v>BelsőNemTelefon</v>
      </c>
      <c r="B130" s="261"/>
      <c r="C130" s="249" t="s">
        <v>95</v>
      </c>
      <c r="D130" s="76">
        <v>39290</v>
      </c>
      <c r="E130" s="76" t="s">
        <v>153</v>
      </c>
      <c r="F130" s="76" t="s">
        <v>157</v>
      </c>
      <c r="G130" s="76" t="s">
        <v>142</v>
      </c>
      <c r="H130" s="159" t="s">
        <v>96</v>
      </c>
      <c r="I130" s="548">
        <v>7368.3241904761908</v>
      </c>
      <c r="J130" s="8"/>
      <c r="K130" s="23"/>
      <c r="L130" s="504"/>
      <c r="M130" s="13"/>
      <c r="N130" s="160"/>
      <c r="O130" s="160"/>
      <c r="P130" s="161"/>
      <c r="Q130" s="91">
        <f t="shared" si="23"/>
        <v>0</v>
      </c>
      <c r="R130" s="25">
        <f>Q130/127*100</f>
        <v>0</v>
      </c>
      <c r="S130" s="550">
        <f>IF($I130-J130-J131-K130-K131&gt;=0,0,J130+J131+K130+K131-$I130)</f>
        <v>0</v>
      </c>
      <c r="T130" s="550">
        <f>IF($I130-M130-M131-L130-L131&gt;=0,0,M130+M131+L130+L131-$I130)</f>
        <v>0</v>
      </c>
      <c r="U130" s="550">
        <f>IF($I130-N130-N131-O130-O131&gt;=0,0,N130+N131+O130+O131-$I130)</f>
        <v>0</v>
      </c>
      <c r="V130" s="552">
        <f>SUM(S130:U131)</f>
        <v>0</v>
      </c>
      <c r="W130" s="554"/>
      <c r="X130" s="556"/>
      <c r="Y130" s="558">
        <f>V130-X130</f>
        <v>0</v>
      </c>
      <c r="Z130" s="309" t="s">
        <v>243</v>
      </c>
    </row>
    <row r="131" spans="1:26" ht="15" thickBot="1" x14ac:dyDescent="0.35">
      <c r="A131" s="5" t="str">
        <f t="shared" ref="A131:A179" si="26">E131&amp;F131&amp;G131</f>
        <v>BelsőNemInternet</v>
      </c>
      <c r="B131" s="263"/>
      <c r="C131" s="334" t="s">
        <v>95</v>
      </c>
      <c r="D131" s="86">
        <v>39290</v>
      </c>
      <c r="E131" s="86" t="s">
        <v>153</v>
      </c>
      <c r="F131" s="86" t="s">
        <v>157</v>
      </c>
      <c r="G131" s="86" t="s">
        <v>141</v>
      </c>
      <c r="H131" s="192" t="s">
        <v>96</v>
      </c>
      <c r="I131" s="549"/>
      <c r="J131" s="12"/>
      <c r="K131" s="155"/>
      <c r="L131" s="507"/>
      <c r="M131" s="155"/>
      <c r="N131" s="204"/>
      <c r="O131" s="204"/>
      <c r="P131" s="187"/>
      <c r="Q131" s="92">
        <f t="shared" si="23"/>
        <v>0</v>
      </c>
      <c r="R131" s="26">
        <f>(J131+K131+L131+M131+N131+O131)/1.05</f>
        <v>0</v>
      </c>
      <c r="S131" s="551"/>
      <c r="T131" s="551"/>
      <c r="U131" s="551"/>
      <c r="V131" s="553"/>
      <c r="W131" s="555"/>
      <c r="X131" s="557"/>
      <c r="Y131" s="559"/>
      <c r="Z131" s="309" t="s">
        <v>243</v>
      </c>
    </row>
    <row r="132" spans="1:26" x14ac:dyDescent="0.3">
      <c r="A132" s="5" t="str">
        <f t="shared" si="26"/>
        <v>BelsőNemTelefon</v>
      </c>
      <c r="B132" s="261"/>
      <c r="C132" s="249" t="s">
        <v>97</v>
      </c>
      <c r="D132" s="93">
        <v>39405</v>
      </c>
      <c r="E132" s="93" t="s">
        <v>153</v>
      </c>
      <c r="F132" s="93" t="s">
        <v>157</v>
      </c>
      <c r="G132" s="93" t="s">
        <v>142</v>
      </c>
      <c r="H132" s="159" t="s">
        <v>98</v>
      </c>
      <c r="I132" s="548">
        <v>7368.3241904761908</v>
      </c>
      <c r="J132" s="160"/>
      <c r="K132" s="23"/>
      <c r="L132" s="491"/>
      <c r="M132" s="78"/>
      <c r="N132" s="160"/>
      <c r="O132" s="160"/>
      <c r="P132" s="161"/>
      <c r="Q132" s="91">
        <f t="shared" si="23"/>
        <v>0</v>
      </c>
      <c r="R132" s="25">
        <f>Q132/127*100</f>
        <v>0</v>
      </c>
      <c r="S132" s="550">
        <f>IF($I132-J132-J133-K132-K133&gt;=0,0,J132+J133+K132+K133-$I132)</f>
        <v>0</v>
      </c>
      <c r="T132" s="550">
        <f>IF($I132-M132-M133-L132-L133&gt;=0,0,M132+M133+L132+L133-$I132)</f>
        <v>0</v>
      </c>
      <c r="U132" s="550">
        <f>IF($I132-N132-N133-O132-O133&gt;=0,0,N132+N133+O132+O133-$I132)</f>
        <v>0</v>
      </c>
      <c r="V132" s="552">
        <f>SUM(S132:U133)</f>
        <v>0</v>
      </c>
      <c r="W132" s="554"/>
      <c r="X132" s="556"/>
      <c r="Y132" s="558">
        <f>V132-X132</f>
        <v>0</v>
      </c>
      <c r="Z132" s="309" t="s">
        <v>243</v>
      </c>
    </row>
    <row r="133" spans="1:26" ht="15" thickBot="1" x14ac:dyDescent="0.35">
      <c r="A133" s="5" t="str">
        <f t="shared" si="26"/>
        <v>BelsőNemInternet</v>
      </c>
      <c r="B133" s="263"/>
      <c r="C133" s="334" t="s">
        <v>97</v>
      </c>
      <c r="D133" s="90">
        <v>39405</v>
      </c>
      <c r="E133" s="180" t="s">
        <v>153</v>
      </c>
      <c r="F133" s="180" t="s">
        <v>157</v>
      </c>
      <c r="G133" s="180" t="s">
        <v>141</v>
      </c>
      <c r="H133" s="192" t="s">
        <v>98</v>
      </c>
      <c r="I133" s="549"/>
      <c r="J133" s="12"/>
      <c r="K133" s="155"/>
      <c r="L133" s="507"/>
      <c r="M133" s="155"/>
      <c r="N133" s="204"/>
      <c r="O133" s="204"/>
      <c r="P133" s="187"/>
      <c r="Q133" s="92">
        <f t="shared" si="23"/>
        <v>0</v>
      </c>
      <c r="R133" s="26">
        <f>(J133+K133+L133+M133+N133+O133)/1.05</f>
        <v>0</v>
      </c>
      <c r="S133" s="551"/>
      <c r="T133" s="551"/>
      <c r="U133" s="551"/>
      <c r="V133" s="553"/>
      <c r="W133" s="555"/>
      <c r="X133" s="557"/>
      <c r="Y133" s="559"/>
      <c r="Z133" s="309" t="s">
        <v>243</v>
      </c>
    </row>
    <row r="134" spans="1:26" x14ac:dyDescent="0.3">
      <c r="A134" s="5" t="str">
        <f t="shared" si="26"/>
        <v>BelsőNemTelefon</v>
      </c>
      <c r="B134" s="261"/>
      <c r="C134" s="249" t="s">
        <v>99</v>
      </c>
      <c r="D134" s="201">
        <v>42663</v>
      </c>
      <c r="E134" s="201" t="s">
        <v>153</v>
      </c>
      <c r="F134" s="201" t="s">
        <v>157</v>
      </c>
      <c r="G134" s="201" t="s">
        <v>142</v>
      </c>
      <c r="H134" s="202" t="s">
        <v>100</v>
      </c>
      <c r="I134" s="548">
        <v>7368.3241904761908</v>
      </c>
      <c r="J134" s="160"/>
      <c r="K134" s="23"/>
      <c r="L134" s="491"/>
      <c r="M134" s="78"/>
      <c r="N134" s="160"/>
      <c r="O134" s="160"/>
      <c r="P134" s="161"/>
      <c r="Q134" s="91">
        <f t="shared" si="23"/>
        <v>0</v>
      </c>
      <c r="R134" s="25">
        <f>Q134/127*100</f>
        <v>0</v>
      </c>
      <c r="S134" s="550">
        <f>IF($I134-J134-J135-K134-K135&gt;=0,0,J134+J135+K134+K135-$I134)</f>
        <v>0</v>
      </c>
      <c r="T134" s="550">
        <f>IF($I134-M134-M135-L134-L135&gt;=0,0,M134+M135+L134+L135-$I134)</f>
        <v>0</v>
      </c>
      <c r="U134" s="550">
        <f>IF($I134-N134-N135-O134-O135&gt;=0,0,N134+N135+O134+O135-$I134)</f>
        <v>0</v>
      </c>
      <c r="V134" s="552">
        <f>SUM(S134:U135)</f>
        <v>0</v>
      </c>
      <c r="W134" s="554"/>
      <c r="X134" s="556"/>
      <c r="Y134" s="558">
        <f>V134-X134</f>
        <v>0</v>
      </c>
      <c r="Z134" s="309" t="s">
        <v>243</v>
      </c>
    </row>
    <row r="135" spans="1:26" ht="15" thickBot="1" x14ac:dyDescent="0.35">
      <c r="A135" s="5" t="str">
        <f t="shared" si="26"/>
        <v>BelsőNemInternet</v>
      </c>
      <c r="B135" s="263"/>
      <c r="C135" s="253" t="s">
        <v>99</v>
      </c>
      <c r="D135" s="207">
        <v>42663</v>
      </c>
      <c r="E135" s="258" t="s">
        <v>153</v>
      </c>
      <c r="F135" s="258" t="s">
        <v>157</v>
      </c>
      <c r="G135" s="258" t="s">
        <v>141</v>
      </c>
      <c r="H135" s="203" t="s">
        <v>170</v>
      </c>
      <c r="I135" s="549"/>
      <c r="J135" s="12"/>
      <c r="K135" s="12"/>
      <c r="L135" s="499"/>
      <c r="M135" s="12"/>
      <c r="N135" s="204"/>
      <c r="O135" s="204"/>
      <c r="P135" s="187"/>
      <c r="Q135" s="92">
        <f t="shared" si="23"/>
        <v>0</v>
      </c>
      <c r="R135" s="26">
        <f>(J135+K135+L135+M135+N135+O135)/1.05</f>
        <v>0</v>
      </c>
      <c r="S135" s="551"/>
      <c r="T135" s="551"/>
      <c r="U135" s="551"/>
      <c r="V135" s="553"/>
      <c r="W135" s="555"/>
      <c r="X135" s="557"/>
      <c r="Y135" s="559"/>
      <c r="Z135" s="309" t="s">
        <v>243</v>
      </c>
    </row>
    <row r="136" spans="1:26" x14ac:dyDescent="0.3">
      <c r="A136" s="5" t="str">
        <f t="shared" si="26"/>
        <v>KülsőIgenTelefon</v>
      </c>
      <c r="B136" s="211"/>
      <c r="C136" s="252" t="s">
        <v>101</v>
      </c>
      <c r="D136" s="129">
        <v>40491</v>
      </c>
      <c r="E136" s="129" t="s">
        <v>156</v>
      </c>
      <c r="F136" s="129" t="s">
        <v>158</v>
      </c>
      <c r="G136" s="129" t="s">
        <v>142</v>
      </c>
      <c r="H136" s="168" t="s">
        <v>102</v>
      </c>
      <c r="I136" s="522">
        <v>0</v>
      </c>
      <c r="J136" s="131"/>
      <c r="K136" s="41"/>
      <c r="L136" s="497"/>
      <c r="M136" s="130"/>
      <c r="N136" s="131"/>
      <c r="O136" s="131"/>
      <c r="P136" s="278" t="s">
        <v>103</v>
      </c>
      <c r="Q136" s="146">
        <f t="shared" si="23"/>
        <v>0</v>
      </c>
      <c r="R136" s="170">
        <f>Q136/127*100</f>
        <v>0</v>
      </c>
      <c r="S136" s="539">
        <f>SUM(J136:K138)</f>
        <v>0</v>
      </c>
      <c r="T136" s="539">
        <f>SUM(L136:M138)</f>
        <v>0</v>
      </c>
      <c r="U136" s="539">
        <f>SUM(N136:O138)</f>
        <v>0</v>
      </c>
      <c r="V136" s="542">
        <f>ROUND(SUM(S136:U136),0)</f>
        <v>0</v>
      </c>
      <c r="W136" s="545"/>
      <c r="X136" s="533"/>
      <c r="Y136" s="536">
        <f>V136-X136</f>
        <v>0</v>
      </c>
      <c r="Z136" s="309" t="s">
        <v>243</v>
      </c>
    </row>
    <row r="137" spans="1:26" x14ac:dyDescent="0.3">
      <c r="A137" s="5" t="str">
        <f t="shared" si="26"/>
        <v>KülsőIgenInternet</v>
      </c>
      <c r="B137" s="265"/>
      <c r="C137" s="252" t="s">
        <v>101</v>
      </c>
      <c r="D137" s="147">
        <v>40491</v>
      </c>
      <c r="E137" s="171" t="s">
        <v>156</v>
      </c>
      <c r="F137" s="171" t="s">
        <v>158</v>
      </c>
      <c r="G137" s="171" t="s">
        <v>141</v>
      </c>
      <c r="H137" s="172" t="s">
        <v>171</v>
      </c>
      <c r="I137" s="523"/>
      <c r="J137" s="148"/>
      <c r="K137" s="42"/>
      <c r="L137" s="511"/>
      <c r="M137" s="173"/>
      <c r="N137" s="148"/>
      <c r="O137" s="148"/>
      <c r="P137" s="279" t="s">
        <v>103</v>
      </c>
      <c r="Q137" s="195">
        <f t="shared" si="23"/>
        <v>0</v>
      </c>
      <c r="R137" s="174">
        <f>(J137+K137+L137+M137+N137+O137)/1.05</f>
        <v>0</v>
      </c>
      <c r="S137" s="540"/>
      <c r="T137" s="540"/>
      <c r="U137" s="540"/>
      <c r="V137" s="543"/>
      <c r="W137" s="546"/>
      <c r="X137" s="534"/>
      <c r="Y137" s="537"/>
      <c r="Z137" s="309" t="s">
        <v>243</v>
      </c>
    </row>
    <row r="138" spans="1:26" ht="15" thickBot="1" x14ac:dyDescent="0.35">
      <c r="A138" s="5" t="str">
        <f t="shared" si="26"/>
        <v>KülsőIgenParkolás</v>
      </c>
      <c r="B138" s="212"/>
      <c r="C138" s="336" t="s">
        <v>101</v>
      </c>
      <c r="D138" s="135">
        <v>40491</v>
      </c>
      <c r="E138" s="135" t="s">
        <v>156</v>
      </c>
      <c r="F138" s="135" t="s">
        <v>158</v>
      </c>
      <c r="G138" s="135" t="s">
        <v>154</v>
      </c>
      <c r="H138" s="175" t="s">
        <v>171</v>
      </c>
      <c r="I138" s="524"/>
      <c r="J138" s="43"/>
      <c r="K138" s="43"/>
      <c r="L138" s="43"/>
      <c r="M138" s="43"/>
      <c r="N138" s="153"/>
      <c r="O138" s="153"/>
      <c r="P138" s="280" t="s">
        <v>103</v>
      </c>
      <c r="Q138" s="150">
        <f t="shared" si="23"/>
        <v>0</v>
      </c>
      <c r="R138" s="140">
        <f>Q138/127*100</f>
        <v>0</v>
      </c>
      <c r="S138" s="541"/>
      <c r="T138" s="541"/>
      <c r="U138" s="541"/>
      <c r="V138" s="544"/>
      <c r="W138" s="547"/>
      <c r="X138" s="535"/>
      <c r="Y138" s="538"/>
      <c r="Z138" s="309" t="s">
        <v>243</v>
      </c>
    </row>
    <row r="139" spans="1:26" x14ac:dyDescent="0.3">
      <c r="A139" s="5" t="str">
        <f t="shared" si="26"/>
        <v>KülsőIgenTelefon</v>
      </c>
      <c r="B139" s="133"/>
      <c r="C139" s="319" t="s">
        <v>222</v>
      </c>
      <c r="D139" s="171">
        <v>43531</v>
      </c>
      <c r="E139" s="171" t="s">
        <v>156</v>
      </c>
      <c r="F139" s="171" t="s">
        <v>158</v>
      </c>
      <c r="G139" s="171" t="s">
        <v>142</v>
      </c>
      <c r="H139" s="172" t="s">
        <v>102</v>
      </c>
      <c r="I139" s="522">
        <v>0</v>
      </c>
      <c r="J139" s="42"/>
      <c r="K139" s="42"/>
      <c r="L139" s="519"/>
      <c r="M139" s="42"/>
      <c r="N139" s="173"/>
      <c r="O139" s="148"/>
      <c r="P139" s="149" t="s">
        <v>103</v>
      </c>
      <c r="Q139" s="176"/>
      <c r="R139" s="320"/>
      <c r="S139" s="458"/>
      <c r="T139" s="458"/>
      <c r="U139" s="458"/>
      <c r="V139" s="459"/>
      <c r="W139" s="217"/>
      <c r="X139" s="460"/>
      <c r="Y139" s="461"/>
      <c r="Z139" s="309" t="s">
        <v>243</v>
      </c>
    </row>
    <row r="140" spans="1:26" ht="15" thickBot="1" x14ac:dyDescent="0.35">
      <c r="A140" s="5" t="str">
        <f t="shared" si="26"/>
        <v>KülsőIgenInternet</v>
      </c>
      <c r="B140" s="212"/>
      <c r="C140" s="321" t="s">
        <v>222</v>
      </c>
      <c r="D140" s="135">
        <v>43531</v>
      </c>
      <c r="E140" s="135" t="s">
        <v>156</v>
      </c>
      <c r="F140" s="135" t="s">
        <v>158</v>
      </c>
      <c r="G140" s="135" t="s">
        <v>141</v>
      </c>
      <c r="H140" s="322" t="s">
        <v>102</v>
      </c>
      <c r="I140" s="524"/>
      <c r="J140" s="153"/>
      <c r="K140" s="153"/>
      <c r="L140" s="347"/>
      <c r="M140" s="153"/>
      <c r="N140" s="153"/>
      <c r="O140" s="323"/>
      <c r="P140" s="324" t="s">
        <v>103</v>
      </c>
      <c r="Q140" s="325">
        <f t="shared" ref="Q140:Q162" si="27">SUM(J140:O140)</f>
        <v>0</v>
      </c>
      <c r="R140" s="209">
        <f>(J140+K140+L140+M140+N140+O140)/1.05</f>
        <v>0</v>
      </c>
      <c r="S140" s="326">
        <f>J140+K140</f>
        <v>0</v>
      </c>
      <c r="T140" s="326">
        <f>L140+M140</f>
        <v>0</v>
      </c>
      <c r="U140" s="326">
        <f>N140+O140</f>
        <v>0</v>
      </c>
      <c r="V140" s="327">
        <f>ROUND(SUM(S140:U140),0)</f>
        <v>0</v>
      </c>
      <c r="W140" s="217"/>
      <c r="X140" s="460"/>
      <c r="Y140" s="461">
        <f>V140-X140</f>
        <v>0</v>
      </c>
      <c r="Z140" s="309" t="s">
        <v>243</v>
      </c>
    </row>
    <row r="141" spans="1:26" x14ac:dyDescent="0.3">
      <c r="A141" s="5" t="str">
        <f t="shared" si="26"/>
        <v>BelsőNemTelefon</v>
      </c>
      <c r="B141" s="340"/>
      <c r="C141" s="341" t="s">
        <v>104</v>
      </c>
      <c r="D141" s="201">
        <v>39365</v>
      </c>
      <c r="E141" s="201" t="s">
        <v>153</v>
      </c>
      <c r="F141" s="201" t="s">
        <v>157</v>
      </c>
      <c r="G141" s="201" t="s">
        <v>142</v>
      </c>
      <c r="H141" s="202" t="s">
        <v>105</v>
      </c>
      <c r="I141" s="548">
        <v>0</v>
      </c>
      <c r="J141" s="160"/>
      <c r="K141" s="23"/>
      <c r="L141" s="496"/>
      <c r="M141" s="78"/>
      <c r="N141" s="160"/>
      <c r="O141" s="160"/>
      <c r="P141" s="161"/>
      <c r="Q141" s="91">
        <f t="shared" si="27"/>
        <v>0</v>
      </c>
      <c r="R141" s="25">
        <f>Q141/127*100</f>
        <v>0</v>
      </c>
      <c r="S141" s="563"/>
      <c r="T141" s="563"/>
      <c r="U141" s="563"/>
      <c r="V141" s="566"/>
      <c r="W141" s="569"/>
      <c r="X141" s="572"/>
      <c r="Y141" s="575"/>
      <c r="Z141" s="309" t="s">
        <v>243</v>
      </c>
    </row>
    <row r="142" spans="1:26" ht="15" thickBot="1" x14ac:dyDescent="0.35">
      <c r="A142" s="5" t="str">
        <f t="shared" si="26"/>
        <v>BelsőNemInternet</v>
      </c>
      <c r="B142" s="263"/>
      <c r="C142" s="249" t="s">
        <v>104</v>
      </c>
      <c r="D142" s="207">
        <v>39365</v>
      </c>
      <c r="E142" s="258" t="s">
        <v>153</v>
      </c>
      <c r="F142" s="258" t="s">
        <v>157</v>
      </c>
      <c r="G142" s="258" t="s">
        <v>141</v>
      </c>
      <c r="H142" s="203" t="s">
        <v>105</v>
      </c>
      <c r="I142" s="562"/>
      <c r="J142" s="16"/>
      <c r="K142" s="12"/>
      <c r="L142" s="500"/>
      <c r="M142" s="12"/>
      <c r="N142" s="204"/>
      <c r="O142" s="204"/>
      <c r="P142" s="187"/>
      <c r="Q142" s="92">
        <f t="shared" si="27"/>
        <v>0</v>
      </c>
      <c r="R142" s="26">
        <f>(J142+K142+L142+M142+N142+O142)/1.05</f>
        <v>0</v>
      </c>
      <c r="S142" s="564"/>
      <c r="T142" s="564"/>
      <c r="U142" s="564"/>
      <c r="V142" s="567"/>
      <c r="W142" s="570"/>
      <c r="X142" s="573"/>
      <c r="Y142" s="576"/>
      <c r="Z142" s="309" t="s">
        <v>243</v>
      </c>
    </row>
    <row r="143" spans="1:26" ht="15" thickBot="1" x14ac:dyDescent="0.35">
      <c r="A143" s="5" t="str">
        <f t="shared" si="26"/>
        <v>BelsőNemInternet</v>
      </c>
      <c r="B143" s="257"/>
      <c r="C143" s="337" t="s">
        <v>225</v>
      </c>
      <c r="D143" s="210">
        <v>43531</v>
      </c>
      <c r="E143" s="210" t="s">
        <v>153</v>
      </c>
      <c r="F143" s="210" t="s">
        <v>157</v>
      </c>
      <c r="G143" s="210" t="s">
        <v>141</v>
      </c>
      <c r="H143" s="350" t="s">
        <v>105</v>
      </c>
      <c r="I143" s="549"/>
      <c r="J143" s="22"/>
      <c r="K143" s="14"/>
      <c r="L143" s="520"/>
      <c r="M143" s="14"/>
      <c r="N143" s="440"/>
      <c r="O143" s="440"/>
      <c r="P143" s="191"/>
      <c r="Q143" s="92">
        <f t="shared" si="27"/>
        <v>0</v>
      </c>
      <c r="R143" s="26">
        <f>(J143+K143+L143+M143+N143+O143)/1.05</f>
        <v>0</v>
      </c>
      <c r="S143" s="565"/>
      <c r="T143" s="565"/>
      <c r="U143" s="565"/>
      <c r="V143" s="568"/>
      <c r="W143" s="571"/>
      <c r="X143" s="574"/>
      <c r="Y143" s="577"/>
      <c r="Z143" s="309" t="s">
        <v>243</v>
      </c>
    </row>
    <row r="144" spans="1:26" s="28" customFormat="1" ht="15" thickBot="1" x14ac:dyDescent="0.35">
      <c r="A144" s="28" t="str">
        <f t="shared" si="26"/>
        <v>KülsőIgenInternet</v>
      </c>
      <c r="B144" s="400"/>
      <c r="C144" s="401" t="s">
        <v>227</v>
      </c>
      <c r="D144" s="402">
        <v>43531</v>
      </c>
      <c r="E144" s="402" t="s">
        <v>156</v>
      </c>
      <c r="F144" s="402" t="s">
        <v>158</v>
      </c>
      <c r="G144" s="402" t="s">
        <v>141</v>
      </c>
      <c r="H144" s="403" t="s">
        <v>172</v>
      </c>
      <c r="I144" s="404">
        <v>0</v>
      </c>
      <c r="J144" s="405"/>
      <c r="K144" s="406"/>
      <c r="L144" s="521"/>
      <c r="M144" s="406"/>
      <c r="N144" s="405"/>
      <c r="O144" s="405"/>
      <c r="P144" s="417" t="s">
        <v>212</v>
      </c>
      <c r="Q144" s="351">
        <f t="shared" si="27"/>
        <v>0</v>
      </c>
      <c r="R144" s="352">
        <f>(J144+K144+L144+M144+N144+O144)/1.05</f>
        <v>0</v>
      </c>
      <c r="S144" s="539">
        <v>0</v>
      </c>
      <c r="T144" s="539">
        <v>0</v>
      </c>
      <c r="U144" s="539">
        <v>0</v>
      </c>
      <c r="V144" s="542">
        <f>ROUND(SUM(S144:U144),0)</f>
        <v>0</v>
      </c>
      <c r="W144" s="545"/>
      <c r="X144" s="533"/>
      <c r="Y144" s="536">
        <f>V144-X144</f>
        <v>0</v>
      </c>
      <c r="Z144" s="309" t="s">
        <v>243</v>
      </c>
    </row>
    <row r="145" spans="1:26" s="28" customFormat="1" x14ac:dyDescent="0.3">
      <c r="A145" s="28" t="str">
        <f t="shared" si="26"/>
        <v>KülsőIgenTelefon</v>
      </c>
      <c r="B145" s="211"/>
      <c r="C145" s="366" t="s">
        <v>106</v>
      </c>
      <c r="D145" s="129">
        <v>39226</v>
      </c>
      <c r="E145" s="129" t="s">
        <v>156</v>
      </c>
      <c r="F145" s="129" t="s">
        <v>158</v>
      </c>
      <c r="G145" s="129" t="s">
        <v>142</v>
      </c>
      <c r="H145" s="168" t="s">
        <v>107</v>
      </c>
      <c r="I145" s="408"/>
      <c r="J145" s="131"/>
      <c r="K145" s="130"/>
      <c r="L145" s="497"/>
      <c r="M145" s="130"/>
      <c r="N145" s="131"/>
      <c r="O145" s="131"/>
      <c r="P145" s="372" t="s">
        <v>212</v>
      </c>
      <c r="Q145" s="169">
        <f t="shared" si="27"/>
        <v>0</v>
      </c>
      <c r="R145" s="418">
        <f>Q145/127*100</f>
        <v>0</v>
      </c>
      <c r="S145" s="540"/>
      <c r="T145" s="540"/>
      <c r="U145" s="540"/>
      <c r="V145" s="543"/>
      <c r="W145" s="546"/>
      <c r="X145" s="534"/>
      <c r="Y145" s="537"/>
      <c r="Z145" s="309" t="s">
        <v>243</v>
      </c>
    </row>
    <row r="146" spans="1:26" s="28" customFormat="1" ht="15" thickBot="1" x14ac:dyDescent="0.35">
      <c r="A146" s="28" t="str">
        <f t="shared" si="26"/>
        <v>KülsőIgenInternet</v>
      </c>
      <c r="B146" s="265"/>
      <c r="C146" s="407" t="s">
        <v>106</v>
      </c>
      <c r="D146" s="147">
        <v>39226</v>
      </c>
      <c r="E146" s="147" t="s">
        <v>156</v>
      </c>
      <c r="F146" s="147" t="s">
        <v>158</v>
      </c>
      <c r="G146" s="147" t="s">
        <v>141</v>
      </c>
      <c r="H146" s="205" t="s">
        <v>172</v>
      </c>
      <c r="I146" s="409"/>
      <c r="J146" s="148"/>
      <c r="K146" s="173"/>
      <c r="L146" s="511"/>
      <c r="M146" s="173"/>
      <c r="N146" s="148"/>
      <c r="O146" s="148"/>
      <c r="P146" s="419" t="s">
        <v>212</v>
      </c>
      <c r="Q146" s="195">
        <f t="shared" si="27"/>
        <v>0</v>
      </c>
      <c r="R146" s="420">
        <f>(J146+K146+L146+M146+N146+O146)/1.05</f>
        <v>0</v>
      </c>
      <c r="S146" s="541"/>
      <c r="T146" s="541"/>
      <c r="U146" s="541"/>
      <c r="V146" s="544"/>
      <c r="W146" s="547"/>
      <c r="X146" s="535"/>
      <c r="Y146" s="538"/>
      <c r="Z146" s="309" t="s">
        <v>243</v>
      </c>
    </row>
    <row r="147" spans="1:26" s="28" customFormat="1" ht="15" thickBot="1" x14ac:dyDescent="0.35">
      <c r="A147" s="28" t="str">
        <f t="shared" si="26"/>
        <v>BelsőNemParkolás</v>
      </c>
      <c r="B147" s="263"/>
      <c r="C147" s="253" t="s">
        <v>106</v>
      </c>
      <c r="D147" s="117">
        <v>39226</v>
      </c>
      <c r="E147" s="117" t="s">
        <v>153</v>
      </c>
      <c r="F147" s="117" t="s">
        <v>157</v>
      </c>
      <c r="G147" s="117" t="s">
        <v>154</v>
      </c>
      <c r="H147" s="154" t="s">
        <v>172</v>
      </c>
      <c r="I147" s="410"/>
      <c r="J147" s="99"/>
      <c r="K147" s="411"/>
      <c r="L147" s="48"/>
      <c r="M147" s="119"/>
      <c r="N147" s="119"/>
      <c r="O147" s="119"/>
      <c r="P147" s="412"/>
      <c r="Q147" s="396">
        <f t="shared" si="27"/>
        <v>0</v>
      </c>
      <c r="R147" s="413">
        <f>Q147/127*100</f>
        <v>0</v>
      </c>
      <c r="S147" s="442"/>
      <c r="T147" s="442"/>
      <c r="U147" s="442"/>
      <c r="V147" s="444"/>
      <c r="W147" s="414"/>
      <c r="X147" s="415"/>
      <c r="Y147" s="416"/>
      <c r="Z147" s="309" t="s">
        <v>243</v>
      </c>
    </row>
    <row r="148" spans="1:26" x14ac:dyDescent="0.3">
      <c r="A148" s="5" t="str">
        <f t="shared" si="26"/>
        <v>BelsőNemTelefon</v>
      </c>
      <c r="B148" s="261"/>
      <c r="C148" s="339" t="s">
        <v>108</v>
      </c>
      <c r="D148" s="113">
        <v>43343</v>
      </c>
      <c r="E148" s="113" t="s">
        <v>153</v>
      </c>
      <c r="F148" s="113" t="s">
        <v>157</v>
      </c>
      <c r="G148" s="113" t="s">
        <v>142</v>
      </c>
      <c r="H148" s="202" t="s">
        <v>205</v>
      </c>
      <c r="I148" s="548">
        <v>7368.3241904761908</v>
      </c>
      <c r="J148" s="116"/>
      <c r="K148" s="23"/>
      <c r="L148" s="496"/>
      <c r="M148" s="95"/>
      <c r="N148" s="116"/>
      <c r="O148" s="116"/>
      <c r="P148" s="161"/>
      <c r="Q148" s="81">
        <f t="shared" si="27"/>
        <v>0</v>
      </c>
      <c r="R148" s="25">
        <f>Q148/127*100</f>
        <v>0</v>
      </c>
      <c r="S148" s="550">
        <f>IF($I148-J148-J149-K148-K149&gt;=0,0,J148+J149+K148+K149-$I148)</f>
        <v>0</v>
      </c>
      <c r="T148" s="550">
        <f>IF($I148-M148-M149-L148-L149&gt;=0,0,M148+M149+L148+L149-$I148)</f>
        <v>0</v>
      </c>
      <c r="U148" s="550">
        <f>IF($I148-N148-N149-O148-O149&gt;=0,0,N148+N149+O148+O149-$I148)</f>
        <v>0</v>
      </c>
      <c r="V148" s="552">
        <f>SUM(S148:U149)</f>
        <v>0</v>
      </c>
      <c r="W148" s="554"/>
      <c r="X148" s="556"/>
      <c r="Y148" s="558">
        <f>V148-X148</f>
        <v>0</v>
      </c>
      <c r="Z148" s="309" t="s">
        <v>243</v>
      </c>
    </row>
    <row r="149" spans="1:26" ht="15" thickBot="1" x14ac:dyDescent="0.35">
      <c r="A149" s="5" t="str">
        <f t="shared" si="26"/>
        <v>BelsőNemInternet</v>
      </c>
      <c r="B149" s="263"/>
      <c r="C149" s="253" t="s">
        <v>108</v>
      </c>
      <c r="D149" s="117">
        <v>43343</v>
      </c>
      <c r="E149" s="117" t="s">
        <v>153</v>
      </c>
      <c r="F149" s="117" t="s">
        <v>157</v>
      </c>
      <c r="G149" s="117" t="s">
        <v>141</v>
      </c>
      <c r="H149" s="203" t="s">
        <v>205</v>
      </c>
      <c r="I149" s="549"/>
      <c r="J149" s="12"/>
      <c r="K149" s="48"/>
      <c r="L149" s="500"/>
      <c r="M149" s="48"/>
      <c r="N149" s="186"/>
      <c r="O149" s="186"/>
      <c r="P149" s="187"/>
      <c r="Q149" s="94">
        <f t="shared" si="27"/>
        <v>0</v>
      </c>
      <c r="R149" s="26">
        <f>(J149+K149+L149+M149+N149+O149)/1.05</f>
        <v>0</v>
      </c>
      <c r="S149" s="551"/>
      <c r="T149" s="551"/>
      <c r="U149" s="551"/>
      <c r="V149" s="553"/>
      <c r="W149" s="555"/>
      <c r="X149" s="557"/>
      <c r="Y149" s="559"/>
      <c r="Z149" s="309" t="s">
        <v>243</v>
      </c>
    </row>
    <row r="150" spans="1:26" ht="15" thickBot="1" x14ac:dyDescent="0.35">
      <c r="A150" s="5" t="str">
        <f t="shared" si="26"/>
        <v>BelsőNemTelefon</v>
      </c>
      <c r="B150" s="261"/>
      <c r="C150" s="249" t="s">
        <v>109</v>
      </c>
      <c r="D150" s="201">
        <v>39783</v>
      </c>
      <c r="E150" s="93" t="s">
        <v>153</v>
      </c>
      <c r="F150" s="93" t="s">
        <v>157</v>
      </c>
      <c r="G150" s="93" t="s">
        <v>142</v>
      </c>
      <c r="H150" s="159" t="s">
        <v>110</v>
      </c>
      <c r="I150" s="548">
        <v>7182.7217142857144</v>
      </c>
      <c r="J150" s="160"/>
      <c r="K150" s="13"/>
      <c r="L150" s="491"/>
      <c r="M150" s="78"/>
      <c r="N150" s="116"/>
      <c r="O150" s="160"/>
      <c r="P150" s="161"/>
      <c r="Q150" s="81">
        <f t="shared" si="27"/>
        <v>0</v>
      </c>
      <c r="R150" s="25">
        <f>Q150/127*100</f>
        <v>0</v>
      </c>
      <c r="S150" s="550">
        <f>IF($I150-J150-J151-K150-K151&gt;=0,0,J150+J151+K150+K151-$I150)</f>
        <v>0</v>
      </c>
      <c r="T150" s="550">
        <f>IF($I150-M150-M151-L150-L151&gt;=0,0,M150+M151+L150+L151-$I150)</f>
        <v>0</v>
      </c>
      <c r="U150" s="550">
        <f>IF($I150-N150-N151-O150-O151&gt;=0,0,N150+N151+O150+O151-$I150)</f>
        <v>0</v>
      </c>
      <c r="V150" s="552">
        <f>SUM(S150:U151)</f>
        <v>0</v>
      </c>
      <c r="W150" s="554"/>
      <c r="X150" s="556"/>
      <c r="Y150" s="558">
        <f>V150-X150</f>
        <v>0</v>
      </c>
      <c r="Z150" s="309" t="s">
        <v>243</v>
      </c>
    </row>
    <row r="151" spans="1:26" ht="15" thickBot="1" x14ac:dyDescent="0.35">
      <c r="A151" s="5" t="str">
        <f t="shared" si="26"/>
        <v>BelsőNemInternet</v>
      </c>
      <c r="B151" s="263"/>
      <c r="C151" s="27" t="s">
        <v>109</v>
      </c>
      <c r="D151" s="201">
        <v>39783</v>
      </c>
      <c r="E151" s="86" t="s">
        <v>153</v>
      </c>
      <c r="F151" s="86" t="s">
        <v>157</v>
      </c>
      <c r="G151" s="86" t="s">
        <v>141</v>
      </c>
      <c r="H151" s="192" t="s">
        <v>110</v>
      </c>
      <c r="I151" s="549"/>
      <c r="J151" s="9"/>
      <c r="K151" s="12"/>
      <c r="L151" s="499"/>
      <c r="M151" s="12"/>
      <c r="N151" s="204"/>
      <c r="O151" s="204"/>
      <c r="P151" s="187"/>
      <c r="Q151" s="94">
        <f t="shared" si="27"/>
        <v>0</v>
      </c>
      <c r="R151" s="26">
        <f>(J151+K151+L151+M151+N151+O151)/1.05</f>
        <v>0</v>
      </c>
      <c r="S151" s="551"/>
      <c r="T151" s="551"/>
      <c r="U151" s="551"/>
      <c r="V151" s="553"/>
      <c r="W151" s="555"/>
      <c r="X151" s="557"/>
      <c r="Y151" s="559"/>
      <c r="Z151" s="309" t="s">
        <v>243</v>
      </c>
    </row>
    <row r="152" spans="1:26" x14ac:dyDescent="0.3">
      <c r="A152" s="5" t="str">
        <f t="shared" si="26"/>
        <v>KülsőIgenTelefon</v>
      </c>
      <c r="B152" s="211"/>
      <c r="C152" s="252" t="s">
        <v>111</v>
      </c>
      <c r="D152" s="129">
        <v>42422</v>
      </c>
      <c r="E152" s="129" t="s">
        <v>156</v>
      </c>
      <c r="F152" s="129" t="s">
        <v>158</v>
      </c>
      <c r="G152" s="129" t="s">
        <v>142</v>
      </c>
      <c r="H152" s="168" t="s">
        <v>173</v>
      </c>
      <c r="I152" s="522">
        <v>0</v>
      </c>
      <c r="J152" s="130"/>
      <c r="K152" s="41"/>
      <c r="L152" s="493"/>
      <c r="M152" s="130"/>
      <c r="N152" s="130"/>
      <c r="O152" s="130"/>
      <c r="P152" s="278" t="s">
        <v>112</v>
      </c>
      <c r="Q152" s="146">
        <f t="shared" si="27"/>
        <v>0</v>
      </c>
      <c r="R152" s="132">
        <f>Q152/127*100</f>
        <v>0</v>
      </c>
      <c r="S152" s="539">
        <f>SUM(J152:K154)</f>
        <v>0</v>
      </c>
      <c r="T152" s="539">
        <f>SUM(L152:M154)</f>
        <v>0</v>
      </c>
      <c r="U152" s="539">
        <f>SUM(N152:O154)</f>
        <v>0</v>
      </c>
      <c r="V152" s="542">
        <f>ROUND(SUM(S152:U152),0)</f>
        <v>0</v>
      </c>
      <c r="W152" s="545"/>
      <c r="X152" s="533"/>
      <c r="Y152" s="536">
        <f>V152-X152</f>
        <v>0</v>
      </c>
      <c r="Z152" s="309" t="s">
        <v>243</v>
      </c>
    </row>
    <row r="153" spans="1:26" x14ac:dyDescent="0.3">
      <c r="A153" s="5" t="str">
        <f t="shared" si="26"/>
        <v>KülsőIgenInternet</v>
      </c>
      <c r="B153" s="265"/>
      <c r="C153" s="338" t="s">
        <v>111</v>
      </c>
      <c r="D153" s="314">
        <v>42422</v>
      </c>
      <c r="E153" s="259" t="s">
        <v>156</v>
      </c>
      <c r="F153" s="259" t="s">
        <v>158</v>
      </c>
      <c r="G153" s="259" t="s">
        <v>141</v>
      </c>
      <c r="H153" s="194" t="s">
        <v>173</v>
      </c>
      <c r="I153" s="523"/>
      <c r="J153" s="54"/>
      <c r="K153" s="54"/>
      <c r="L153" s="512"/>
      <c r="M153" s="54"/>
      <c r="N153" s="148"/>
      <c r="O153" s="369"/>
      <c r="P153" s="279" t="s">
        <v>112</v>
      </c>
      <c r="Q153" s="195">
        <f t="shared" si="27"/>
        <v>0</v>
      </c>
      <c r="R153" s="196">
        <f>(J153+K153+L153+M153+N153+O153)/1.05</f>
        <v>0</v>
      </c>
      <c r="S153" s="540"/>
      <c r="T153" s="540"/>
      <c r="U153" s="540"/>
      <c r="V153" s="543"/>
      <c r="W153" s="546"/>
      <c r="X153" s="534"/>
      <c r="Y153" s="537"/>
      <c r="Z153" s="309" t="s">
        <v>243</v>
      </c>
    </row>
    <row r="154" spans="1:26" ht="15" thickBot="1" x14ac:dyDescent="0.35">
      <c r="A154" s="5" t="str">
        <f t="shared" si="26"/>
        <v>KülsőIgenParkolás</v>
      </c>
      <c r="B154" s="212"/>
      <c r="C154" s="336" t="s">
        <v>111</v>
      </c>
      <c r="D154" s="135">
        <v>42422</v>
      </c>
      <c r="E154" s="135" t="s">
        <v>156</v>
      </c>
      <c r="F154" s="135" t="s">
        <v>158</v>
      </c>
      <c r="G154" s="135" t="s">
        <v>154</v>
      </c>
      <c r="H154" s="175" t="s">
        <v>173</v>
      </c>
      <c r="I154" s="524"/>
      <c r="J154" s="43"/>
      <c r="K154" s="43"/>
      <c r="L154" s="43"/>
      <c r="M154" s="43"/>
      <c r="N154" s="153"/>
      <c r="O154" s="153"/>
      <c r="P154" s="280" t="s">
        <v>112</v>
      </c>
      <c r="Q154" s="150">
        <f t="shared" si="27"/>
        <v>0</v>
      </c>
      <c r="R154" s="140">
        <f>Q154/118*100</f>
        <v>0</v>
      </c>
      <c r="S154" s="541"/>
      <c r="T154" s="541"/>
      <c r="U154" s="541"/>
      <c r="V154" s="544"/>
      <c r="W154" s="547"/>
      <c r="X154" s="535"/>
      <c r="Y154" s="538"/>
      <c r="Z154" s="309" t="s">
        <v>243</v>
      </c>
    </row>
    <row r="155" spans="1:26" x14ac:dyDescent="0.3">
      <c r="A155" s="5" t="str">
        <f t="shared" si="26"/>
        <v>BelsőNemTelefon</v>
      </c>
      <c r="B155" s="340"/>
      <c r="C155" s="341" t="s">
        <v>113</v>
      </c>
      <c r="D155" s="113">
        <v>43577</v>
      </c>
      <c r="E155" s="113" t="s">
        <v>153</v>
      </c>
      <c r="F155" s="113" t="s">
        <v>157</v>
      </c>
      <c r="G155" s="113" t="s">
        <v>142</v>
      </c>
      <c r="H155" s="202" t="s">
        <v>239</v>
      </c>
      <c r="I155" s="560">
        <v>7368.3241904761908</v>
      </c>
      <c r="J155" s="160"/>
      <c r="K155" s="23"/>
      <c r="L155" s="496"/>
      <c r="M155" s="95"/>
      <c r="N155" s="116"/>
      <c r="O155" s="116"/>
      <c r="P155" s="161"/>
      <c r="Q155" s="81">
        <f t="shared" si="27"/>
        <v>0</v>
      </c>
      <c r="R155" s="25">
        <f>Q155/127*100</f>
        <v>0</v>
      </c>
      <c r="S155" s="550">
        <f>IF($I155-J155-J156-K155-K156&gt;=0,0,J155+J156+K155+K156-$I155)</f>
        <v>0</v>
      </c>
      <c r="T155" s="550">
        <f>IF($I155-M155-M156-L155-L156&gt;=0,0,M155+M156+L155+L156-$I155)</f>
        <v>0</v>
      </c>
      <c r="U155" s="550">
        <f>IF($I155-N155-N156-O155-O156&gt;=0,0,N155+N156+O155+O156-$I155)</f>
        <v>0</v>
      </c>
      <c r="V155" s="552">
        <f>SUM(S155:U156)</f>
        <v>0</v>
      </c>
      <c r="W155" s="554"/>
      <c r="X155" s="556"/>
      <c r="Y155" s="558">
        <f>V155-X155</f>
        <v>0</v>
      </c>
      <c r="Z155" s="309" t="s">
        <v>243</v>
      </c>
    </row>
    <row r="156" spans="1:26" ht="15" thickBot="1" x14ac:dyDescent="0.35">
      <c r="A156" s="5" t="str">
        <f t="shared" si="26"/>
        <v>BelsőNemInternet</v>
      </c>
      <c r="B156" s="263"/>
      <c r="C156" s="253" t="s">
        <v>113</v>
      </c>
      <c r="D156" s="117">
        <v>43577</v>
      </c>
      <c r="E156" s="117" t="s">
        <v>153</v>
      </c>
      <c r="F156" s="117" t="s">
        <v>157</v>
      </c>
      <c r="G156" s="117" t="s">
        <v>141</v>
      </c>
      <c r="H156" s="203" t="s">
        <v>239</v>
      </c>
      <c r="I156" s="561"/>
      <c r="J156" s="12"/>
      <c r="K156" s="12"/>
      <c r="L156" s="500"/>
      <c r="M156" s="48"/>
      <c r="N156" s="186"/>
      <c r="O156" s="186"/>
      <c r="P156" s="187"/>
      <c r="Q156" s="94">
        <f t="shared" si="27"/>
        <v>0</v>
      </c>
      <c r="R156" s="26">
        <f>(J156+K156+L156+M156+N156+O156)/1.05</f>
        <v>0</v>
      </c>
      <c r="S156" s="551"/>
      <c r="T156" s="551"/>
      <c r="U156" s="551"/>
      <c r="V156" s="553"/>
      <c r="W156" s="555"/>
      <c r="X156" s="557"/>
      <c r="Y156" s="559"/>
      <c r="Z156" s="309" t="s">
        <v>243</v>
      </c>
    </row>
    <row r="157" spans="1:26" x14ac:dyDescent="0.3">
      <c r="A157" s="5" t="str">
        <f t="shared" si="26"/>
        <v>KülsőIgenTelefon</v>
      </c>
      <c r="B157" s="211"/>
      <c r="C157" s="377" t="s">
        <v>114</v>
      </c>
      <c r="D157" s="129">
        <v>42250</v>
      </c>
      <c r="E157" s="129" t="s">
        <v>156</v>
      </c>
      <c r="F157" s="129" t="s">
        <v>158</v>
      </c>
      <c r="G157" s="129" t="s">
        <v>142</v>
      </c>
      <c r="H157" s="168" t="s">
        <v>115</v>
      </c>
      <c r="I157" s="522">
        <v>7182.7217142857144</v>
      </c>
      <c r="J157" s="47"/>
      <c r="K157" s="41"/>
      <c r="L157" s="509"/>
      <c r="M157" s="41"/>
      <c r="N157" s="131"/>
      <c r="O157" s="131"/>
      <c r="P157" s="379" t="s">
        <v>212</v>
      </c>
      <c r="Q157" s="146">
        <f t="shared" si="27"/>
        <v>0</v>
      </c>
      <c r="R157" s="33">
        <f>Q157/127*100</f>
        <v>0</v>
      </c>
      <c r="S157" s="539">
        <f>IF($I157-J157-J158-K157-K158&gt;=0,0,J157+J158+K157+K158-$I157)</f>
        <v>0</v>
      </c>
      <c r="T157" s="539">
        <f>IF($I157-M157-M158-L157-L158&gt;=0,0,M157+M158+L157+L158-$I157)</f>
        <v>0</v>
      </c>
      <c r="U157" s="539">
        <f>IF($I157-N157-N158-O157-O158&gt;=0,0,N157+N158+O157+O158-$I157)</f>
        <v>0</v>
      </c>
      <c r="V157" s="542">
        <f>SUM(S157:U158)</f>
        <v>0</v>
      </c>
      <c r="W157" s="545"/>
      <c r="X157" s="533"/>
      <c r="Y157" s="536">
        <f>V157-X157</f>
        <v>0</v>
      </c>
      <c r="Z157" s="309" t="s">
        <v>243</v>
      </c>
    </row>
    <row r="158" spans="1:26" ht="15" thickBot="1" x14ac:dyDescent="0.35">
      <c r="A158" s="5" t="str">
        <f t="shared" si="26"/>
        <v>KülsőIgenInternet</v>
      </c>
      <c r="B158" s="212"/>
      <c r="C158" s="378" t="s">
        <v>114</v>
      </c>
      <c r="D158" s="151">
        <v>42250</v>
      </c>
      <c r="E158" s="171" t="s">
        <v>156</v>
      </c>
      <c r="F158" s="171" t="s">
        <v>158</v>
      </c>
      <c r="G158" s="171" t="s">
        <v>141</v>
      </c>
      <c r="H158" s="175" t="s">
        <v>115</v>
      </c>
      <c r="I158" s="524"/>
      <c r="J158" s="51"/>
      <c r="K158" s="43"/>
      <c r="L158" s="513"/>
      <c r="M158" s="43"/>
      <c r="N158" s="323"/>
      <c r="O158" s="323"/>
      <c r="P158" s="380" t="s">
        <v>212</v>
      </c>
      <c r="Q158" s="150">
        <f t="shared" si="27"/>
        <v>0</v>
      </c>
      <c r="R158" s="35">
        <f>(J158+K158+L158+M158+N158+O158)/1.05</f>
        <v>0</v>
      </c>
      <c r="S158" s="541"/>
      <c r="T158" s="541"/>
      <c r="U158" s="541"/>
      <c r="V158" s="544"/>
      <c r="W158" s="547"/>
      <c r="X158" s="535"/>
      <c r="Y158" s="538"/>
      <c r="Z158" s="309" t="s">
        <v>243</v>
      </c>
    </row>
    <row r="159" spans="1:26" x14ac:dyDescent="0.3">
      <c r="A159" s="5" t="str">
        <f t="shared" si="26"/>
        <v>KülsőIgenTelefon</v>
      </c>
      <c r="B159" s="211"/>
      <c r="C159" s="342" t="s">
        <v>116</v>
      </c>
      <c r="D159" s="193">
        <v>42387</v>
      </c>
      <c r="E159" s="193" t="s">
        <v>156</v>
      </c>
      <c r="F159" s="193" t="s">
        <v>158</v>
      </c>
      <c r="G159" s="193" t="s">
        <v>142</v>
      </c>
      <c r="H159" s="168" t="s">
        <v>117</v>
      </c>
      <c r="I159" s="522">
        <v>7368.3241904761908</v>
      </c>
      <c r="J159" s="130"/>
      <c r="K159" s="41"/>
      <c r="L159" s="493"/>
      <c r="M159" s="130"/>
      <c r="N159" s="130"/>
      <c r="O159" s="130"/>
      <c r="P159" s="278" t="s">
        <v>118</v>
      </c>
      <c r="Q159" s="169">
        <f t="shared" si="27"/>
        <v>0</v>
      </c>
      <c r="R159" s="132">
        <f>Q159/127*100</f>
        <v>0</v>
      </c>
      <c r="S159" s="539">
        <f>IF($I159-J159-J160-K159-K160&gt;=0,0,J159+J160+K159+K160-$I159)</f>
        <v>0</v>
      </c>
      <c r="T159" s="539">
        <f>IF($I159-M159-M160-L159-L160&gt;=0,0,M159+M160+L159+L160-$I159)</f>
        <v>0</v>
      </c>
      <c r="U159" s="539">
        <f>IF($I159-N159-N160-O159-O160&gt;=0,0,N159+N160+O159+O160-$I159)</f>
        <v>0</v>
      </c>
      <c r="V159" s="542">
        <f>SUM(S159:U160)</f>
        <v>0</v>
      </c>
      <c r="W159" s="545"/>
      <c r="X159" s="533"/>
      <c r="Y159" s="536">
        <f>V159-X159</f>
        <v>0</v>
      </c>
      <c r="Z159" s="309" t="s">
        <v>243</v>
      </c>
    </row>
    <row r="160" spans="1:26" ht="15" thickBot="1" x14ac:dyDescent="0.35">
      <c r="A160" s="5" t="str">
        <f t="shared" si="26"/>
        <v>KülsőIgenInternet</v>
      </c>
      <c r="B160" s="212"/>
      <c r="C160" s="336" t="s">
        <v>116</v>
      </c>
      <c r="D160" s="135">
        <v>42387</v>
      </c>
      <c r="E160" s="135" t="s">
        <v>156</v>
      </c>
      <c r="F160" s="135" t="s">
        <v>158</v>
      </c>
      <c r="G160" s="135" t="s">
        <v>141</v>
      </c>
      <c r="H160" s="175" t="s">
        <v>174</v>
      </c>
      <c r="I160" s="524"/>
      <c r="J160" s="43"/>
      <c r="K160" s="43"/>
      <c r="L160" s="514"/>
      <c r="M160" s="43"/>
      <c r="N160" s="323"/>
      <c r="O160" s="323"/>
      <c r="P160" s="280" t="s">
        <v>118</v>
      </c>
      <c r="Q160" s="139">
        <f t="shared" si="27"/>
        <v>0</v>
      </c>
      <c r="R160" s="140">
        <f>(J160+K160+L160+M160+N160+O160)/1.05</f>
        <v>0</v>
      </c>
      <c r="S160" s="541"/>
      <c r="T160" s="541"/>
      <c r="U160" s="541"/>
      <c r="V160" s="544"/>
      <c r="W160" s="547"/>
      <c r="X160" s="535"/>
      <c r="Y160" s="538"/>
      <c r="Z160" s="309" t="s">
        <v>243</v>
      </c>
    </row>
    <row r="161" spans="1:26" ht="15" thickBot="1" x14ac:dyDescent="0.35">
      <c r="A161" s="5" t="str">
        <f t="shared" si="26"/>
        <v>BelsőNemTelefon</v>
      </c>
      <c r="B161" s="261"/>
      <c r="C161" s="339" t="s">
        <v>119</v>
      </c>
      <c r="D161" s="201">
        <v>42387</v>
      </c>
      <c r="E161" s="201" t="s">
        <v>153</v>
      </c>
      <c r="F161" s="201" t="s">
        <v>157</v>
      </c>
      <c r="G161" s="201" t="s">
        <v>142</v>
      </c>
      <c r="H161" s="202" t="s">
        <v>120</v>
      </c>
      <c r="I161" s="452">
        <v>7368.3241904761908</v>
      </c>
      <c r="J161" s="95"/>
      <c r="K161" s="23"/>
      <c r="L161" s="496"/>
      <c r="M161" s="95"/>
      <c r="N161" s="116"/>
      <c r="O161" s="116"/>
      <c r="P161" s="281"/>
      <c r="Q161" s="177">
        <f t="shared" si="27"/>
        <v>0</v>
      </c>
      <c r="R161" s="178">
        <f>Q161/127*100</f>
        <v>0</v>
      </c>
      <c r="S161" s="441">
        <f>IF($I161-J161-J162-K161-K162&gt;=0,0,J161+J162+K161+K162-$I161)</f>
        <v>0</v>
      </c>
      <c r="T161" s="441">
        <f>IF($I161-M161-M162-L161-L162&gt;=0,0,M161+M162+L161+L162-$I161)</f>
        <v>0</v>
      </c>
      <c r="U161" s="441">
        <f>IF($I161-N161-N162-O161-O162&gt;=0,0,N161+N162+O161+O162-$I161)</f>
        <v>0</v>
      </c>
      <c r="V161" s="443">
        <f>SUM(S161:U162)</f>
        <v>0</v>
      </c>
      <c r="W161" s="445"/>
      <c r="X161" s="447"/>
      <c r="Y161" s="449">
        <f>V161-X161</f>
        <v>0</v>
      </c>
      <c r="Z161" s="309" t="s">
        <v>243</v>
      </c>
    </row>
    <row r="162" spans="1:26" ht="15" thickBot="1" x14ac:dyDescent="0.35">
      <c r="A162" s="5" t="str">
        <f t="shared" si="26"/>
        <v>BelsőNemInternet</v>
      </c>
      <c r="B162" s="263"/>
      <c r="C162" s="253" t="s">
        <v>119</v>
      </c>
      <c r="D162" s="207">
        <v>42387</v>
      </c>
      <c r="E162" s="258" t="s">
        <v>153</v>
      </c>
      <c r="F162" s="258" t="s">
        <v>157</v>
      </c>
      <c r="G162" s="258" t="s">
        <v>141</v>
      </c>
      <c r="H162" s="203" t="s">
        <v>120</v>
      </c>
      <c r="I162" s="453"/>
      <c r="J162" s="12"/>
      <c r="K162" s="48"/>
      <c r="L162" s="480"/>
      <c r="M162" s="48"/>
      <c r="N162" s="99"/>
      <c r="O162" s="116"/>
      <c r="P162" s="312"/>
      <c r="Q162" s="106">
        <f t="shared" si="27"/>
        <v>0</v>
      </c>
      <c r="R162" s="179">
        <f>(J162+K162+L162+M162+N162+O162)/1.05</f>
        <v>0</v>
      </c>
      <c r="S162" s="442"/>
      <c r="T162" s="442"/>
      <c r="U162" s="442"/>
      <c r="V162" s="444"/>
      <c r="W162" s="446"/>
      <c r="X162" s="448"/>
      <c r="Y162" s="450"/>
      <c r="Z162" s="309" t="s">
        <v>243</v>
      </c>
    </row>
    <row r="163" spans="1:26" x14ac:dyDescent="0.3">
      <c r="A163" s="5" t="str">
        <f t="shared" si="26"/>
        <v>KülsőIgenTelefon</v>
      </c>
      <c r="B163" s="211"/>
      <c r="C163" s="252" t="s">
        <v>121</v>
      </c>
      <c r="D163" s="129">
        <v>40326</v>
      </c>
      <c r="E163" s="129" t="s">
        <v>156</v>
      </c>
      <c r="F163" s="129" t="s">
        <v>158</v>
      </c>
      <c r="G163" s="129" t="s">
        <v>142</v>
      </c>
      <c r="H163" s="168" t="s">
        <v>122</v>
      </c>
      <c r="I163" s="522">
        <v>0</v>
      </c>
      <c r="J163" s="130"/>
      <c r="K163" s="41"/>
      <c r="L163" s="497"/>
      <c r="M163" s="130"/>
      <c r="N163" s="131"/>
      <c r="O163" s="131"/>
      <c r="P163" s="278" t="s">
        <v>123</v>
      </c>
      <c r="Q163" s="240">
        <f>SUM(J163:O163)</f>
        <v>0</v>
      </c>
      <c r="R163" s="132">
        <f>Q163/127*100</f>
        <v>0</v>
      </c>
      <c r="S163" s="539">
        <f>IF($I163-J163-J164-K163-K164&gt;=0,0,J163+J164+K163+K164-$I163)</f>
        <v>0</v>
      </c>
      <c r="T163" s="539">
        <f>IF($I163-M163-M164-L163-L164&gt;=0,0,M163+M164+L163+L164-$I163)</f>
        <v>0</v>
      </c>
      <c r="U163" s="539">
        <f>IF($I163-N163-N164-O163-O164&gt;=0,0,N163+N164+O163+O164-$I163)</f>
        <v>0</v>
      </c>
      <c r="V163" s="542">
        <f>SUM(S163:U164)</f>
        <v>0</v>
      </c>
      <c r="W163" s="545"/>
      <c r="X163" s="533"/>
      <c r="Y163" s="536">
        <f>V163-X163</f>
        <v>0</v>
      </c>
      <c r="Z163" s="309" t="s">
        <v>243</v>
      </c>
    </row>
    <row r="164" spans="1:26" ht="15" thickBot="1" x14ac:dyDescent="0.35">
      <c r="A164" s="5" t="str">
        <f t="shared" si="26"/>
        <v>KülsőIgenInternet</v>
      </c>
      <c r="B164" s="212"/>
      <c r="C164" s="336" t="s">
        <v>121</v>
      </c>
      <c r="D164" s="151">
        <v>40326</v>
      </c>
      <c r="E164" s="171" t="s">
        <v>156</v>
      </c>
      <c r="F164" s="171" t="s">
        <v>158</v>
      </c>
      <c r="G164" s="171" t="s">
        <v>141</v>
      </c>
      <c r="H164" s="175" t="s">
        <v>122</v>
      </c>
      <c r="I164" s="524"/>
      <c r="J164" s="43"/>
      <c r="K164" s="43"/>
      <c r="L164" s="514"/>
      <c r="M164" s="43"/>
      <c r="N164" s="153"/>
      <c r="O164" s="153"/>
      <c r="P164" s="280" t="s">
        <v>123</v>
      </c>
      <c r="Q164" s="150">
        <f t="shared" ref="Q164:Q179" si="28">SUM(J164:O164)</f>
        <v>0</v>
      </c>
      <c r="R164" s="140">
        <f>(J164+K164+L164+M164+N164+O164)/1.05</f>
        <v>0</v>
      </c>
      <c r="S164" s="541"/>
      <c r="T164" s="541"/>
      <c r="U164" s="541"/>
      <c r="V164" s="544"/>
      <c r="W164" s="547"/>
      <c r="X164" s="535"/>
      <c r="Y164" s="538"/>
      <c r="Z164" s="309" t="s">
        <v>243</v>
      </c>
    </row>
    <row r="165" spans="1:26" ht="15" thickBot="1" x14ac:dyDescent="0.35">
      <c r="A165" s="5" t="str">
        <f t="shared" si="26"/>
        <v>KülsőIgenTelefon</v>
      </c>
      <c r="B165" s="211"/>
      <c r="C165" s="252" t="s">
        <v>124</v>
      </c>
      <c r="D165" s="129">
        <v>42961</v>
      </c>
      <c r="E165" s="129" t="s">
        <v>156</v>
      </c>
      <c r="F165" s="129" t="s">
        <v>158</v>
      </c>
      <c r="G165" s="129" t="s">
        <v>142</v>
      </c>
      <c r="H165" s="168" t="s">
        <v>147</v>
      </c>
      <c r="I165" s="522">
        <v>7368.3241904761908</v>
      </c>
      <c r="J165" s="130"/>
      <c r="K165" s="41"/>
      <c r="L165" s="497"/>
      <c r="M165" s="130"/>
      <c r="N165" s="131"/>
      <c r="O165" s="153"/>
      <c r="P165" s="278" t="s">
        <v>118</v>
      </c>
      <c r="Q165" s="146">
        <f t="shared" si="28"/>
        <v>0</v>
      </c>
      <c r="R165" s="132">
        <f>Q165/127*100</f>
        <v>0</v>
      </c>
      <c r="S165" s="539">
        <f>IF($I165-J165-J166-K165-K166&gt;=0,0,J165+J166+K165+K166-$I165)</f>
        <v>0</v>
      </c>
      <c r="T165" s="539">
        <f>IF($I165-M165-M166-L165-L166&gt;=0,0,M165+M166+L165+L166-$I165)</f>
        <v>0</v>
      </c>
      <c r="U165" s="539">
        <f>IF($I165-N165-N166-O165-O166&gt;=0,0,N165+N166+O165+O166-$I165)</f>
        <v>0</v>
      </c>
      <c r="V165" s="542">
        <f>SUM(S165:U166)</f>
        <v>0</v>
      </c>
      <c r="W165" s="545"/>
      <c r="X165" s="533"/>
      <c r="Y165" s="536">
        <f>V165-X165</f>
        <v>0</v>
      </c>
      <c r="Z165" s="309" t="s">
        <v>243</v>
      </c>
    </row>
    <row r="166" spans="1:26" ht="15" thickBot="1" x14ac:dyDescent="0.35">
      <c r="A166" s="5" t="str">
        <f t="shared" si="26"/>
        <v>KülsőIgenInternet</v>
      </c>
      <c r="B166" s="212"/>
      <c r="C166" s="336" t="s">
        <v>124</v>
      </c>
      <c r="D166" s="151">
        <v>42961</v>
      </c>
      <c r="E166" s="171" t="s">
        <v>156</v>
      </c>
      <c r="F166" s="171" t="s">
        <v>158</v>
      </c>
      <c r="G166" s="171" t="s">
        <v>141</v>
      </c>
      <c r="H166" s="175" t="s">
        <v>175</v>
      </c>
      <c r="I166" s="524"/>
      <c r="J166" s="43"/>
      <c r="K166" s="43"/>
      <c r="L166" s="514"/>
      <c r="M166" s="43"/>
      <c r="N166" s="153"/>
      <c r="O166" s="153"/>
      <c r="P166" s="280" t="s">
        <v>118</v>
      </c>
      <c r="Q166" s="150">
        <f t="shared" si="28"/>
        <v>0</v>
      </c>
      <c r="R166" s="140">
        <f>(J166+K166+L166+M166+N166+O166)/1.05</f>
        <v>0</v>
      </c>
      <c r="S166" s="541"/>
      <c r="T166" s="541"/>
      <c r="U166" s="541"/>
      <c r="V166" s="544"/>
      <c r="W166" s="547"/>
      <c r="X166" s="535"/>
      <c r="Y166" s="538"/>
      <c r="Z166" s="309" t="s">
        <v>243</v>
      </c>
    </row>
    <row r="167" spans="1:26" x14ac:dyDescent="0.3">
      <c r="A167" s="5" t="str">
        <f t="shared" si="26"/>
        <v>KülsőIgenTelefon</v>
      </c>
      <c r="B167" s="211"/>
      <c r="C167" s="252" t="s">
        <v>125</v>
      </c>
      <c r="D167" s="193">
        <v>42387</v>
      </c>
      <c r="E167" s="193" t="s">
        <v>156</v>
      </c>
      <c r="F167" s="193" t="s">
        <v>158</v>
      </c>
      <c r="G167" s="193" t="s">
        <v>142</v>
      </c>
      <c r="H167" s="168" t="s">
        <v>176</v>
      </c>
      <c r="I167" s="522">
        <v>7368.3241904761908</v>
      </c>
      <c r="J167" s="130"/>
      <c r="K167" s="41"/>
      <c r="L167" s="497"/>
      <c r="M167" s="130"/>
      <c r="N167" s="131"/>
      <c r="O167" s="131"/>
      <c r="P167" s="278" t="s">
        <v>118</v>
      </c>
      <c r="Q167" s="169">
        <f t="shared" si="28"/>
        <v>0</v>
      </c>
      <c r="R167" s="132">
        <f>Q167/127*100</f>
        <v>0</v>
      </c>
      <c r="S167" s="539">
        <f>IF($I167-J167-J168-K167-K168&gt;=0,0,J167+J168+K167+K168-$I167)</f>
        <v>0</v>
      </c>
      <c r="T167" s="539">
        <f>IF($I167-M167-M168-L167-L168&gt;=0,0,M167+M168+L167+L168-$I167)</f>
        <v>0</v>
      </c>
      <c r="U167" s="539">
        <f>IF($I167-N167-N168-O167-O168&gt;=0,0,N167+N168+O167+O168-$I167)</f>
        <v>0</v>
      </c>
      <c r="V167" s="542">
        <f>SUM(S167:U168)</f>
        <v>0</v>
      </c>
      <c r="W167" s="545"/>
      <c r="X167" s="533"/>
      <c r="Y167" s="536">
        <f>V167-X167</f>
        <v>0</v>
      </c>
      <c r="Z167" s="309" t="s">
        <v>243</v>
      </c>
    </row>
    <row r="168" spans="1:26" ht="15" thickBot="1" x14ac:dyDescent="0.35">
      <c r="A168" s="5" t="str">
        <f t="shared" si="26"/>
        <v>KülsőIgenInternet</v>
      </c>
      <c r="B168" s="212"/>
      <c r="C168" s="336" t="s">
        <v>125</v>
      </c>
      <c r="D168" s="135">
        <v>42387</v>
      </c>
      <c r="E168" s="135" t="s">
        <v>156</v>
      </c>
      <c r="F168" s="135" t="s">
        <v>158</v>
      </c>
      <c r="G168" s="135" t="s">
        <v>141</v>
      </c>
      <c r="H168" s="175" t="s">
        <v>176</v>
      </c>
      <c r="I168" s="524"/>
      <c r="J168" s="43"/>
      <c r="K168" s="43"/>
      <c r="L168" s="514"/>
      <c r="M168" s="43"/>
      <c r="N168" s="153"/>
      <c r="O168" s="153"/>
      <c r="P168" s="280" t="s">
        <v>118</v>
      </c>
      <c r="Q168" s="139">
        <f t="shared" si="28"/>
        <v>0</v>
      </c>
      <c r="R168" s="140">
        <f>(J168+K168+L168+M168+N168+O168)/1.05</f>
        <v>0</v>
      </c>
      <c r="S168" s="541"/>
      <c r="T168" s="541"/>
      <c r="U168" s="541"/>
      <c r="V168" s="544"/>
      <c r="W168" s="547"/>
      <c r="X168" s="535"/>
      <c r="Y168" s="538"/>
      <c r="Z168" s="309" t="s">
        <v>243</v>
      </c>
    </row>
    <row r="169" spans="1:26" x14ac:dyDescent="0.3">
      <c r="A169" s="5" t="str">
        <f t="shared" si="26"/>
        <v>KülsőIgenTelefon</v>
      </c>
      <c r="B169" s="211"/>
      <c r="C169" s="252" t="s">
        <v>126</v>
      </c>
      <c r="D169" s="129">
        <v>42387</v>
      </c>
      <c r="E169" s="129" t="s">
        <v>156</v>
      </c>
      <c r="F169" s="129" t="s">
        <v>158</v>
      </c>
      <c r="G169" s="129" t="s">
        <v>142</v>
      </c>
      <c r="H169" s="168" t="s">
        <v>127</v>
      </c>
      <c r="I169" s="522">
        <v>7368.3241904761908</v>
      </c>
      <c r="J169" s="130"/>
      <c r="K169" s="41"/>
      <c r="L169" s="497"/>
      <c r="M169" s="130"/>
      <c r="N169" s="130"/>
      <c r="O169" s="131"/>
      <c r="P169" s="278" t="s">
        <v>118</v>
      </c>
      <c r="Q169" s="169">
        <f t="shared" si="28"/>
        <v>0</v>
      </c>
      <c r="R169" s="170">
        <f>Q169/127*100</f>
        <v>0</v>
      </c>
      <c r="S169" s="539">
        <f>IF($I169-J169-J170-K169-K170&gt;=0,0,J169+J170+K169+K170-$I169)</f>
        <v>0</v>
      </c>
      <c r="T169" s="539">
        <f>IF($I169-M169-M170-L169-L170&gt;=0,0,M169+M170+L169+L170-$I169)</f>
        <v>0</v>
      </c>
      <c r="U169" s="539">
        <f>IF($I169-N169-N170-O169-O170&gt;=0,0,N169+N170+O169+O170-$I169)</f>
        <v>0</v>
      </c>
      <c r="V169" s="542">
        <f>SUM(S169:U171)</f>
        <v>0</v>
      </c>
      <c r="W169" s="545"/>
      <c r="X169" s="533"/>
      <c r="Y169" s="536">
        <f>V169-X169</f>
        <v>0</v>
      </c>
      <c r="Z169" s="309" t="s">
        <v>243</v>
      </c>
    </row>
    <row r="170" spans="1:26" x14ac:dyDescent="0.3">
      <c r="A170" s="5" t="str">
        <f t="shared" si="26"/>
        <v>KülsőIgenInternet</v>
      </c>
      <c r="B170" s="265"/>
      <c r="C170" s="338" t="s">
        <v>126</v>
      </c>
      <c r="D170" s="147">
        <v>42387</v>
      </c>
      <c r="E170" s="147" t="s">
        <v>156</v>
      </c>
      <c r="F170" s="147" t="s">
        <v>158</v>
      </c>
      <c r="G170" s="147" t="s">
        <v>141</v>
      </c>
      <c r="H170" s="205" t="s">
        <v>177</v>
      </c>
      <c r="I170" s="523"/>
      <c r="J170" s="274"/>
      <c r="K170" s="54"/>
      <c r="L170" s="515"/>
      <c r="M170" s="274"/>
      <c r="N170" s="274"/>
      <c r="O170" s="274"/>
      <c r="P170" s="279" t="s">
        <v>118</v>
      </c>
      <c r="Q170" s="134">
        <f t="shared" si="28"/>
        <v>0</v>
      </c>
      <c r="R170" s="174">
        <f>(J170+K170+L170+M170+N170+O170)/1.05</f>
        <v>0</v>
      </c>
      <c r="S170" s="540"/>
      <c r="T170" s="540"/>
      <c r="U170" s="540"/>
      <c r="V170" s="543"/>
      <c r="W170" s="546"/>
      <c r="X170" s="534"/>
      <c r="Y170" s="537"/>
      <c r="Z170" s="309" t="s">
        <v>243</v>
      </c>
    </row>
    <row r="171" spans="1:26" ht="15" thickBot="1" x14ac:dyDescent="0.35">
      <c r="A171" s="5" t="str">
        <f t="shared" si="26"/>
        <v>KülsőIgenParkolás</v>
      </c>
      <c r="B171" s="212"/>
      <c r="C171" s="336" t="s">
        <v>126</v>
      </c>
      <c r="D171" s="135">
        <v>42387</v>
      </c>
      <c r="E171" s="135" t="s">
        <v>156</v>
      </c>
      <c r="F171" s="135" t="s">
        <v>158</v>
      </c>
      <c r="G171" s="135" t="s">
        <v>154</v>
      </c>
      <c r="H171" s="175" t="s">
        <v>177</v>
      </c>
      <c r="I171" s="524"/>
      <c r="J171" s="43"/>
      <c r="K171" s="43"/>
      <c r="L171" s="44"/>
      <c r="M171" s="43"/>
      <c r="N171" s="153"/>
      <c r="O171" s="323"/>
      <c r="P171" s="280" t="s">
        <v>118</v>
      </c>
      <c r="Q171" s="139">
        <f t="shared" si="28"/>
        <v>0</v>
      </c>
      <c r="R171" s="140">
        <f>Q171/127*100</f>
        <v>0</v>
      </c>
      <c r="S171" s="541">
        <f>IF($F171="igen",K171,0)</f>
        <v>0</v>
      </c>
      <c r="T171" s="541">
        <f>IF($F171="igen",M171,0)</f>
        <v>0</v>
      </c>
      <c r="U171" s="541">
        <f>IF($F171="igen",O171,0)</f>
        <v>0</v>
      </c>
      <c r="V171" s="544"/>
      <c r="W171" s="547"/>
      <c r="X171" s="535"/>
      <c r="Y171" s="538"/>
      <c r="Z171" s="309" t="s">
        <v>243</v>
      </c>
    </row>
    <row r="172" spans="1:26" x14ac:dyDescent="0.3">
      <c r="A172" s="5" t="str">
        <f t="shared" si="26"/>
        <v>KülsőIgenTelefon</v>
      </c>
      <c r="B172" s="211"/>
      <c r="C172" s="252" t="s">
        <v>143</v>
      </c>
      <c r="D172" s="129">
        <v>43252</v>
      </c>
      <c r="E172" s="129" t="s">
        <v>156</v>
      </c>
      <c r="F172" s="129" t="s">
        <v>158</v>
      </c>
      <c r="G172" s="129" t="s">
        <v>142</v>
      </c>
      <c r="H172" s="168" t="s">
        <v>140</v>
      </c>
      <c r="I172" s="522">
        <v>0</v>
      </c>
      <c r="J172" s="130"/>
      <c r="K172" s="41"/>
      <c r="L172" s="493"/>
      <c r="M172" s="130"/>
      <c r="N172" s="130"/>
      <c r="O172" s="130"/>
      <c r="P172" s="278" t="s">
        <v>140</v>
      </c>
      <c r="Q172" s="146">
        <f t="shared" si="28"/>
        <v>0</v>
      </c>
      <c r="R172" s="132">
        <f>Q172/127*100</f>
        <v>0</v>
      </c>
      <c r="S172" s="539">
        <f>SUM(J172:K174)</f>
        <v>0</v>
      </c>
      <c r="T172" s="539">
        <f>SUM(L172:M174)</f>
        <v>0</v>
      </c>
      <c r="U172" s="539">
        <f>SUM(N172:O174)</f>
        <v>0</v>
      </c>
      <c r="V172" s="542">
        <f>ROUND(SUM(S172:U172),0)</f>
        <v>0</v>
      </c>
      <c r="W172" s="545"/>
      <c r="X172" s="533"/>
      <c r="Y172" s="536">
        <f>V172-X172</f>
        <v>0</v>
      </c>
      <c r="Z172" s="309" t="s">
        <v>243</v>
      </c>
    </row>
    <row r="173" spans="1:26" x14ac:dyDescent="0.3">
      <c r="A173" s="5" t="str">
        <f t="shared" si="26"/>
        <v>KülsőIgenInternet</v>
      </c>
      <c r="B173" s="265"/>
      <c r="C173" s="338" t="s">
        <v>143</v>
      </c>
      <c r="D173" s="314">
        <v>43252</v>
      </c>
      <c r="E173" s="259" t="s">
        <v>156</v>
      </c>
      <c r="F173" s="259" t="s">
        <v>158</v>
      </c>
      <c r="G173" s="259" t="s">
        <v>141</v>
      </c>
      <c r="H173" s="194" t="s">
        <v>140</v>
      </c>
      <c r="I173" s="523"/>
      <c r="J173" s="54"/>
      <c r="K173" s="54"/>
      <c r="L173" s="512"/>
      <c r="M173" s="54"/>
      <c r="N173" s="369"/>
      <c r="O173" s="369"/>
      <c r="P173" s="279" t="s">
        <v>140</v>
      </c>
      <c r="Q173" s="195">
        <f t="shared" si="28"/>
        <v>0</v>
      </c>
      <c r="R173" s="196">
        <f>(J173+K173+L173+M173+N173+O173)/1.05</f>
        <v>0</v>
      </c>
      <c r="S173" s="540"/>
      <c r="T173" s="540"/>
      <c r="U173" s="540"/>
      <c r="V173" s="543"/>
      <c r="W173" s="546"/>
      <c r="X173" s="534"/>
      <c r="Y173" s="537"/>
      <c r="Z173" s="309" t="s">
        <v>243</v>
      </c>
    </row>
    <row r="174" spans="1:26" ht="15" thickBot="1" x14ac:dyDescent="0.35">
      <c r="A174" s="5" t="str">
        <f t="shared" si="26"/>
        <v>KülsőIgenParkolás</v>
      </c>
      <c r="B174" s="212"/>
      <c r="C174" s="336" t="s">
        <v>143</v>
      </c>
      <c r="D174" s="135">
        <v>43252</v>
      </c>
      <c r="E174" s="135" t="s">
        <v>156</v>
      </c>
      <c r="F174" s="135" t="s">
        <v>158</v>
      </c>
      <c r="G174" s="135" t="s">
        <v>154</v>
      </c>
      <c r="H174" s="175" t="s">
        <v>140</v>
      </c>
      <c r="I174" s="524"/>
      <c r="J174" s="43"/>
      <c r="K174" s="43"/>
      <c r="L174" s="43"/>
      <c r="M174" s="43"/>
      <c r="N174" s="153"/>
      <c r="O174" s="153"/>
      <c r="P174" s="280" t="s">
        <v>140</v>
      </c>
      <c r="Q174" s="150">
        <f t="shared" si="28"/>
        <v>0</v>
      </c>
      <c r="R174" s="140">
        <f>Q174/118*100</f>
        <v>0</v>
      </c>
      <c r="S174" s="541"/>
      <c r="T174" s="541"/>
      <c r="U174" s="541"/>
      <c r="V174" s="544"/>
      <c r="W174" s="547"/>
      <c r="X174" s="535"/>
      <c r="Y174" s="538"/>
      <c r="Z174" s="309" t="s">
        <v>243</v>
      </c>
    </row>
    <row r="175" spans="1:26" x14ac:dyDescent="0.3">
      <c r="A175" s="5" t="str">
        <f t="shared" si="26"/>
        <v>KülsőIgenTelefon</v>
      </c>
      <c r="B175" s="271"/>
      <c r="C175" s="252" t="s">
        <v>128</v>
      </c>
      <c r="D175" s="151">
        <v>42387</v>
      </c>
      <c r="E175" s="151" t="s">
        <v>156</v>
      </c>
      <c r="F175" s="151" t="s">
        <v>158</v>
      </c>
      <c r="G175" s="151" t="s">
        <v>142</v>
      </c>
      <c r="H175" s="272" t="s">
        <v>129</v>
      </c>
      <c r="I175" s="522">
        <v>7368.3241904761908</v>
      </c>
      <c r="J175" s="130"/>
      <c r="K175" s="41"/>
      <c r="L175" s="497"/>
      <c r="M175" s="130"/>
      <c r="N175" s="130"/>
      <c r="O175" s="131"/>
      <c r="P175" s="278" t="s">
        <v>118</v>
      </c>
      <c r="Q175" s="169">
        <f t="shared" si="28"/>
        <v>0</v>
      </c>
      <c r="R175" s="132">
        <f>Q175/127*100</f>
        <v>0</v>
      </c>
      <c r="S175" s="525">
        <f>IF($I175-J175-J176-K175-K176&gt;=0,0,J175+J176+K175+K176-$I175)</f>
        <v>0</v>
      </c>
      <c r="T175" s="525">
        <f>IF($I175-M175-M176-L175-L176&gt;=0,0,M175+M176+L175+L176-$I175)</f>
        <v>0</v>
      </c>
      <c r="U175" s="525">
        <f>IF($I175-N175-N176-O175-O176&gt;=0,0,N175+N176+O175+O176-$I175)</f>
        <v>0</v>
      </c>
      <c r="V175" s="527">
        <f>SUM(S175:U177)</f>
        <v>0</v>
      </c>
      <c r="W175" s="530"/>
      <c r="X175" s="533"/>
      <c r="Y175" s="536">
        <f>V175-X175</f>
        <v>0</v>
      </c>
      <c r="Z175" s="309" t="s">
        <v>243</v>
      </c>
    </row>
    <row r="176" spans="1:26" x14ac:dyDescent="0.3">
      <c r="A176" s="5" t="str">
        <f t="shared" si="26"/>
        <v>KülsőIgenInternet</v>
      </c>
      <c r="B176" s="265"/>
      <c r="C176" s="338" t="s">
        <v>128</v>
      </c>
      <c r="D176" s="147">
        <v>42387</v>
      </c>
      <c r="E176" s="147" t="s">
        <v>156</v>
      </c>
      <c r="F176" s="147" t="s">
        <v>158</v>
      </c>
      <c r="G176" s="147" t="s">
        <v>141</v>
      </c>
      <c r="H176" s="205" t="s">
        <v>129</v>
      </c>
      <c r="I176" s="523"/>
      <c r="J176" s="274"/>
      <c r="K176" s="54"/>
      <c r="L176" s="515"/>
      <c r="M176" s="274"/>
      <c r="N176" s="274"/>
      <c r="O176" s="274"/>
      <c r="P176" s="279" t="s">
        <v>118</v>
      </c>
      <c r="Q176" s="134">
        <f t="shared" si="28"/>
        <v>0</v>
      </c>
      <c r="R176" s="196">
        <f>(J176+K176+L176+M176+N176+O176)/1.05</f>
        <v>0</v>
      </c>
      <c r="S176" s="526"/>
      <c r="T176" s="526"/>
      <c r="U176" s="526"/>
      <c r="V176" s="528"/>
      <c r="W176" s="531"/>
      <c r="X176" s="534"/>
      <c r="Y176" s="537"/>
      <c r="Z176" s="309" t="s">
        <v>243</v>
      </c>
    </row>
    <row r="177" spans="1:26" ht="15" thickBot="1" x14ac:dyDescent="0.35">
      <c r="A177" s="5" t="str">
        <f t="shared" si="26"/>
        <v>KülsőIgenParkolás</v>
      </c>
      <c r="B177" s="212"/>
      <c r="C177" s="336" t="s">
        <v>128</v>
      </c>
      <c r="D177" s="135">
        <v>42387</v>
      </c>
      <c r="E177" s="135" t="s">
        <v>156</v>
      </c>
      <c r="F177" s="135" t="s">
        <v>158</v>
      </c>
      <c r="G177" s="135" t="s">
        <v>154</v>
      </c>
      <c r="H177" s="175" t="s">
        <v>178</v>
      </c>
      <c r="I177" s="524"/>
      <c r="J177" s="43"/>
      <c r="K177" s="43"/>
      <c r="L177" s="44"/>
      <c r="M177" s="43"/>
      <c r="N177" s="153"/>
      <c r="O177" s="323"/>
      <c r="P177" s="149" t="s">
        <v>118</v>
      </c>
      <c r="Q177" s="216">
        <f t="shared" si="28"/>
        <v>0</v>
      </c>
      <c r="R177" s="198">
        <f>Q177/127*100</f>
        <v>0</v>
      </c>
      <c r="S177" s="451">
        <f>IF($F177="igen",K177,0)</f>
        <v>0</v>
      </c>
      <c r="T177" s="451">
        <f>IF($F177="igen",M177,0)</f>
        <v>0</v>
      </c>
      <c r="U177" s="451">
        <f>IF($F177="igen",O177,0)</f>
        <v>0</v>
      </c>
      <c r="V177" s="529"/>
      <c r="W177" s="532"/>
      <c r="X177" s="535"/>
      <c r="Y177" s="538"/>
      <c r="Z177" s="309" t="s">
        <v>243</v>
      </c>
    </row>
    <row r="178" spans="1:26" ht="15" thickBot="1" x14ac:dyDescent="0.35">
      <c r="A178" s="5" t="str">
        <f t="shared" si="26"/>
        <v>BelsőNemInternet</v>
      </c>
      <c r="B178" s="263"/>
      <c r="C178" s="249" t="s">
        <v>218</v>
      </c>
      <c r="D178" s="113">
        <v>43531</v>
      </c>
      <c r="E178" s="245" t="s">
        <v>153</v>
      </c>
      <c r="F178" s="245" t="s">
        <v>157</v>
      </c>
      <c r="G178" s="245" t="s">
        <v>141</v>
      </c>
      <c r="H178" s="246" t="s">
        <v>34</v>
      </c>
      <c r="I178" s="471"/>
      <c r="J178" s="270"/>
      <c r="K178" s="270"/>
      <c r="L178" s="270"/>
      <c r="M178" s="270"/>
      <c r="N178" s="316"/>
      <c r="O178" s="316"/>
      <c r="P178" s="312"/>
      <c r="Q178" s="106">
        <f t="shared" si="28"/>
        <v>0</v>
      </c>
      <c r="R178" s="431">
        <f>(J178+K178+L178+M178+N178+O178)/1.05</f>
        <v>0</v>
      </c>
      <c r="S178" s="442"/>
      <c r="T178" s="442"/>
      <c r="U178" s="442"/>
      <c r="V178" s="444"/>
      <c r="W178" s="446"/>
      <c r="X178" s="448"/>
      <c r="Y178" s="450"/>
      <c r="Z178" s="309" t="s">
        <v>243</v>
      </c>
    </row>
    <row r="179" spans="1:26" ht="15" thickBot="1" x14ac:dyDescent="0.35">
      <c r="A179" s="5" t="str">
        <f t="shared" si="26"/>
        <v>BelsőNemInternet</v>
      </c>
      <c r="B179" s="261"/>
      <c r="C179" s="36" t="s">
        <v>219</v>
      </c>
      <c r="D179" s="201">
        <v>43531</v>
      </c>
      <c r="E179" s="201" t="s">
        <v>153</v>
      </c>
      <c r="F179" s="201" t="s">
        <v>157</v>
      </c>
      <c r="G179" s="201" t="s">
        <v>141</v>
      </c>
      <c r="H179" s="114" t="s">
        <v>34</v>
      </c>
      <c r="I179" s="472">
        <v>0</v>
      </c>
      <c r="J179" s="122"/>
      <c r="K179" s="57"/>
      <c r="L179" s="317"/>
      <c r="M179" s="122"/>
      <c r="N179" s="317"/>
      <c r="O179" s="317"/>
      <c r="P179" s="281"/>
      <c r="Q179" s="213">
        <f t="shared" si="28"/>
        <v>0</v>
      </c>
      <c r="R179" s="178">
        <f>Q179/127*100</f>
        <v>0</v>
      </c>
      <c r="S179" s="442"/>
      <c r="T179" s="442"/>
      <c r="U179" s="442"/>
      <c r="V179" s="443"/>
      <c r="W179" s="445"/>
      <c r="X179" s="447"/>
      <c r="Y179" s="449">
        <f>V179-X179</f>
        <v>0</v>
      </c>
      <c r="Z179" s="309" t="s">
        <v>243</v>
      </c>
    </row>
    <row r="180" spans="1:26" ht="15" thickBot="1" x14ac:dyDescent="0.35">
      <c r="B180" s="219"/>
      <c r="C180" s="58"/>
      <c r="D180" s="237"/>
      <c r="E180" s="237"/>
      <c r="F180" s="237"/>
      <c r="G180" s="237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1"/>
      <c r="Y180" s="222"/>
      <c r="Z180" s="309"/>
    </row>
    <row r="181" spans="1:26" ht="15" thickBot="1" x14ac:dyDescent="0.35">
      <c r="H181" s="223"/>
      <c r="I181" s="223"/>
      <c r="J181" s="224">
        <f t="shared" ref="J181:O181" si="29">SUM(J4:J179)</f>
        <v>0</v>
      </c>
      <c r="K181" s="224">
        <f t="shared" si="29"/>
        <v>0</v>
      </c>
      <c r="L181" s="224">
        <f t="shared" si="29"/>
        <v>0</v>
      </c>
      <c r="M181" s="224">
        <f t="shared" si="29"/>
        <v>0</v>
      </c>
      <c r="N181" s="224">
        <f t="shared" si="29"/>
        <v>0</v>
      </c>
      <c r="O181" s="287">
        <f t="shared" si="29"/>
        <v>0</v>
      </c>
      <c r="P181" s="225">
        <f>SUM(J181:O181)</f>
        <v>0</v>
      </c>
      <c r="Q181" s="225">
        <f>SUM(Q4:Q179)</f>
        <v>0</v>
      </c>
      <c r="R181" s="226"/>
      <c r="S181" s="60" t="s">
        <v>130</v>
      </c>
      <c r="T181" s="60"/>
      <c r="U181" s="60" t="s">
        <v>131</v>
      </c>
      <c r="V181" s="60" t="s">
        <v>132</v>
      </c>
      <c r="W181" s="60" t="s">
        <v>6</v>
      </c>
      <c r="Z181" s="309"/>
    </row>
    <row r="182" spans="1:26" ht="15" thickBot="1" x14ac:dyDescent="0.35">
      <c r="A182" s="5" t="str">
        <f t="shared" ref="A182:A191" si="30">E182&amp;F182&amp;G182</f>
        <v>KülsőIgenTelefon</v>
      </c>
      <c r="C182" s="59" t="s">
        <v>130</v>
      </c>
      <c r="E182" s="59" t="s">
        <v>156</v>
      </c>
      <c r="F182" s="59" t="s">
        <v>158</v>
      </c>
      <c r="G182" s="59" t="s">
        <v>142</v>
      </c>
      <c r="H182" s="61"/>
      <c r="I182" s="63"/>
      <c r="J182" s="466">
        <f t="shared" ref="J182:O191" si="31">SUMIF($A$4:$A$179,$A182,J$4:J$179)</f>
        <v>0</v>
      </c>
      <c r="K182" s="466">
        <f t="shared" si="31"/>
        <v>0</v>
      </c>
      <c r="L182" s="466">
        <f t="shared" si="31"/>
        <v>0</v>
      </c>
      <c r="M182" s="466">
        <f t="shared" si="31"/>
        <v>0</v>
      </c>
      <c r="N182" s="466">
        <f t="shared" si="31"/>
        <v>0</v>
      </c>
      <c r="O182" s="466">
        <f t="shared" si="31"/>
        <v>0</v>
      </c>
      <c r="P182" s="62"/>
      <c r="Q182" s="226">
        <f>SUM(J182:O186)</f>
        <v>0</v>
      </c>
      <c r="R182" s="236"/>
      <c r="S182" s="226">
        <f>SUM(J189:O189)</f>
        <v>0</v>
      </c>
      <c r="T182" s="226"/>
      <c r="U182" s="226">
        <f>SUM(U183:U193)</f>
        <v>0</v>
      </c>
      <c r="V182" s="226">
        <f>S182-U182</f>
        <v>0</v>
      </c>
      <c r="Z182" s="309"/>
    </row>
    <row r="183" spans="1:26" ht="15" thickBot="1" x14ac:dyDescent="0.35">
      <c r="A183" s="5" t="str">
        <f t="shared" si="30"/>
        <v>KülsőIgenInternet</v>
      </c>
      <c r="C183" s="59" t="s">
        <v>130</v>
      </c>
      <c r="E183" s="59" t="s">
        <v>156</v>
      </c>
      <c r="F183" s="59" t="s">
        <v>158</v>
      </c>
      <c r="G183" s="59" t="s">
        <v>141</v>
      </c>
      <c r="H183" s="284">
        <v>0.05</v>
      </c>
      <c r="I183" s="63"/>
      <c r="J183" s="466">
        <f t="shared" si="31"/>
        <v>0</v>
      </c>
      <c r="K183" s="353">
        <f t="shared" si="31"/>
        <v>0</v>
      </c>
      <c r="L183" s="353">
        <f t="shared" si="31"/>
        <v>0</v>
      </c>
      <c r="M183" s="353">
        <f t="shared" si="31"/>
        <v>0</v>
      </c>
      <c r="N183" s="353">
        <f t="shared" si="31"/>
        <v>0</v>
      </c>
      <c r="O183" s="353">
        <f t="shared" si="31"/>
        <v>0</v>
      </c>
      <c r="P183" s="421" t="s">
        <v>149</v>
      </c>
      <c r="Q183" s="227">
        <f t="shared" ref="Q183:Q200" si="32">SUMIF($P$4:$P$179,$P183,$Q$4:$Q$179)</f>
        <v>0</v>
      </c>
      <c r="R183" s="227">
        <f t="shared" ref="R183:R200" si="33">SUMIF($P$4:$P$179,$P183,$R$4:$R$179)</f>
        <v>0</v>
      </c>
      <c r="S183" s="28"/>
      <c r="T183" s="64"/>
      <c r="U183" s="65"/>
      <c r="V183" s="228"/>
      <c r="W183" s="66"/>
      <c r="Z183" s="309"/>
    </row>
    <row r="184" spans="1:26" ht="15" thickBot="1" x14ac:dyDescent="0.35">
      <c r="A184" s="5" t="str">
        <f t="shared" si="30"/>
        <v>KülsőIgenParkolás</v>
      </c>
      <c r="C184" s="59" t="s">
        <v>130</v>
      </c>
      <c r="E184" s="59" t="s">
        <v>156</v>
      </c>
      <c r="F184" s="59" t="s">
        <v>158</v>
      </c>
      <c r="G184" s="59" t="s">
        <v>154</v>
      </c>
      <c r="H184" s="63"/>
      <c r="I184" s="63"/>
      <c r="J184" s="466">
        <f t="shared" si="31"/>
        <v>0</v>
      </c>
      <c r="K184" s="353">
        <f t="shared" si="31"/>
        <v>0</v>
      </c>
      <c r="L184" s="353">
        <f t="shared" si="31"/>
        <v>0</v>
      </c>
      <c r="M184" s="353">
        <f t="shared" si="31"/>
        <v>0</v>
      </c>
      <c r="N184" s="353">
        <f t="shared" si="31"/>
        <v>0</v>
      </c>
      <c r="O184" s="353">
        <f t="shared" si="31"/>
        <v>0</v>
      </c>
      <c r="P184" s="422" t="s">
        <v>32</v>
      </c>
      <c r="Q184" s="227">
        <f t="shared" si="32"/>
        <v>0</v>
      </c>
      <c r="R184" s="227">
        <f t="shared" si="33"/>
        <v>0</v>
      </c>
      <c r="S184" s="28"/>
      <c r="T184" s="64"/>
      <c r="U184" s="65"/>
      <c r="V184" s="228"/>
      <c r="W184" s="66"/>
      <c r="Z184" s="309"/>
    </row>
    <row r="185" spans="1:26" ht="15" thickBot="1" x14ac:dyDescent="0.35">
      <c r="A185" s="5" t="str">
        <f t="shared" si="30"/>
        <v>KülsőIgenÚtdíj</v>
      </c>
      <c r="C185" s="59" t="s">
        <v>130</v>
      </c>
      <c r="E185" s="59" t="s">
        <v>156</v>
      </c>
      <c r="F185" s="59" t="s">
        <v>158</v>
      </c>
      <c r="G185" s="59" t="s">
        <v>150</v>
      </c>
      <c r="H185" s="63"/>
      <c r="I185" s="63"/>
      <c r="J185" s="466">
        <f t="shared" si="31"/>
        <v>0</v>
      </c>
      <c r="K185" s="353">
        <f t="shared" si="31"/>
        <v>0</v>
      </c>
      <c r="L185" s="353">
        <f t="shared" si="31"/>
        <v>0</v>
      </c>
      <c r="M185" s="353">
        <f t="shared" si="31"/>
        <v>0</v>
      </c>
      <c r="N185" s="353">
        <f t="shared" si="31"/>
        <v>0</v>
      </c>
      <c r="O185" s="353">
        <f t="shared" si="31"/>
        <v>0</v>
      </c>
      <c r="P185" s="422" t="s">
        <v>64</v>
      </c>
      <c r="Q185" s="227">
        <f t="shared" si="32"/>
        <v>0</v>
      </c>
      <c r="R185" s="227">
        <f t="shared" si="33"/>
        <v>0</v>
      </c>
      <c r="S185" s="28"/>
      <c r="T185" s="28"/>
      <c r="U185" s="65"/>
      <c r="V185" s="228"/>
      <c r="W185" s="66"/>
      <c r="Z185" s="309"/>
    </row>
    <row r="186" spans="1:26" ht="15" thickBot="1" x14ac:dyDescent="0.35">
      <c r="A186" s="5" t="str">
        <f t="shared" si="30"/>
        <v>KülsőigenEgyéb</v>
      </c>
      <c r="C186" s="59" t="s">
        <v>130</v>
      </c>
      <c r="E186" s="59" t="s">
        <v>156</v>
      </c>
      <c r="F186" s="59" t="s">
        <v>200</v>
      </c>
      <c r="G186" s="59" t="s">
        <v>206</v>
      </c>
      <c r="H186" s="67"/>
      <c r="I186" s="67"/>
      <c r="J186" s="466">
        <f t="shared" si="31"/>
        <v>0</v>
      </c>
      <c r="K186" s="353">
        <f t="shared" si="31"/>
        <v>0</v>
      </c>
      <c r="L186" s="353">
        <f t="shared" si="31"/>
        <v>0</v>
      </c>
      <c r="M186" s="353">
        <f t="shared" si="31"/>
        <v>0</v>
      </c>
      <c r="N186" s="353">
        <f t="shared" si="31"/>
        <v>0</v>
      </c>
      <c r="O186" s="353">
        <f t="shared" si="31"/>
        <v>0</v>
      </c>
      <c r="P186" s="422" t="s">
        <v>193</v>
      </c>
      <c r="Q186" s="227">
        <f t="shared" si="32"/>
        <v>0</v>
      </c>
      <c r="R186" s="227">
        <f t="shared" si="33"/>
        <v>0</v>
      </c>
      <c r="S186" s="28"/>
      <c r="T186" s="68"/>
      <c r="U186" s="65"/>
      <c r="V186" s="228"/>
      <c r="W186" s="68"/>
      <c r="Z186" s="309"/>
    </row>
    <row r="187" spans="1:26" ht="15" thickBot="1" x14ac:dyDescent="0.35">
      <c r="A187" s="5" t="str">
        <f t="shared" si="30"/>
        <v>BelsőNemTelefon</v>
      </c>
      <c r="C187" s="59" t="s">
        <v>153</v>
      </c>
      <c r="E187" s="59" t="s">
        <v>153</v>
      </c>
      <c r="F187" s="59" t="s">
        <v>157</v>
      </c>
      <c r="G187" s="59" t="s">
        <v>142</v>
      </c>
      <c r="H187" s="67"/>
      <c r="I187" s="67"/>
      <c r="J187" s="466">
        <f t="shared" si="31"/>
        <v>0</v>
      </c>
      <c r="K187" s="353">
        <f t="shared" si="31"/>
        <v>0</v>
      </c>
      <c r="L187" s="353">
        <f t="shared" si="31"/>
        <v>0</v>
      </c>
      <c r="M187" s="353">
        <f t="shared" si="31"/>
        <v>0</v>
      </c>
      <c r="N187" s="353">
        <f t="shared" si="31"/>
        <v>0</v>
      </c>
      <c r="O187" s="353">
        <f t="shared" si="31"/>
        <v>0</v>
      </c>
      <c r="P187" s="422" t="s">
        <v>123</v>
      </c>
      <c r="Q187" s="227">
        <f t="shared" si="32"/>
        <v>0</v>
      </c>
      <c r="R187" s="227">
        <f t="shared" si="33"/>
        <v>0</v>
      </c>
      <c r="S187" s="28"/>
      <c r="T187" s="28"/>
      <c r="U187" s="65"/>
      <c r="V187" s="228"/>
      <c r="W187" s="66"/>
      <c r="X187" s="229"/>
      <c r="Z187" s="309"/>
    </row>
    <row r="188" spans="1:26" ht="15" thickBot="1" x14ac:dyDescent="0.35">
      <c r="A188" s="5" t="str">
        <f t="shared" si="30"/>
        <v>BelsőNemParkolás</v>
      </c>
      <c r="C188" s="59" t="s">
        <v>153</v>
      </c>
      <c r="E188" s="59" t="s">
        <v>153</v>
      </c>
      <c r="F188" s="59" t="s">
        <v>157</v>
      </c>
      <c r="G188" s="59" t="s">
        <v>154</v>
      </c>
      <c r="H188" s="67"/>
      <c r="I188" s="67"/>
      <c r="J188" s="466">
        <f t="shared" si="31"/>
        <v>0</v>
      </c>
      <c r="K188" s="353">
        <f t="shared" si="31"/>
        <v>0</v>
      </c>
      <c r="L188" s="353">
        <f t="shared" si="31"/>
        <v>0</v>
      </c>
      <c r="M188" s="353">
        <f t="shared" si="31"/>
        <v>0</v>
      </c>
      <c r="N188" s="353">
        <f t="shared" si="31"/>
        <v>0</v>
      </c>
      <c r="O188" s="353">
        <f t="shared" si="31"/>
        <v>0</v>
      </c>
      <c r="P188" s="422" t="s">
        <v>140</v>
      </c>
      <c r="Q188" s="227">
        <f t="shared" si="32"/>
        <v>0</v>
      </c>
      <c r="R188" s="227">
        <f t="shared" si="33"/>
        <v>0</v>
      </c>
      <c r="S188" s="28"/>
      <c r="T188" s="28"/>
      <c r="U188" s="65"/>
      <c r="V188" s="228"/>
      <c r="W188" s="66"/>
      <c r="Z188" s="309"/>
    </row>
    <row r="189" spans="1:26" ht="15" thickBot="1" x14ac:dyDescent="0.35">
      <c r="A189" s="5" t="str">
        <f t="shared" si="30"/>
        <v>BelsőIgenParkolás</v>
      </c>
      <c r="C189" s="59" t="s">
        <v>179</v>
      </c>
      <c r="E189" s="59" t="s">
        <v>153</v>
      </c>
      <c r="F189" s="59" t="s">
        <v>158</v>
      </c>
      <c r="G189" s="59" t="s">
        <v>154</v>
      </c>
      <c r="H189" s="67"/>
      <c r="I189" s="67"/>
      <c r="J189" s="466">
        <f t="shared" si="31"/>
        <v>0</v>
      </c>
      <c r="K189" s="353">
        <f t="shared" si="31"/>
        <v>0</v>
      </c>
      <c r="L189" s="353">
        <f t="shared" si="31"/>
        <v>0</v>
      </c>
      <c r="M189" s="353">
        <f t="shared" si="31"/>
        <v>0</v>
      </c>
      <c r="N189" s="353">
        <f t="shared" si="31"/>
        <v>0</v>
      </c>
      <c r="O189" s="353">
        <f t="shared" si="31"/>
        <v>0</v>
      </c>
      <c r="P189" s="422" t="s">
        <v>12</v>
      </c>
      <c r="Q189" s="227">
        <f t="shared" si="32"/>
        <v>0</v>
      </c>
      <c r="R189" s="227">
        <f t="shared" si="33"/>
        <v>0</v>
      </c>
      <c r="S189" s="28"/>
      <c r="T189" s="28"/>
      <c r="U189" s="230"/>
      <c r="V189" s="231"/>
      <c r="W189" s="66"/>
      <c r="Z189" s="309"/>
    </row>
    <row r="190" spans="1:26" ht="15" thickBot="1" x14ac:dyDescent="0.35">
      <c r="A190" s="5" t="str">
        <f t="shared" si="30"/>
        <v>BelsőNemInternet</v>
      </c>
      <c r="C190" s="59" t="s">
        <v>153</v>
      </c>
      <c r="E190" s="59" t="s">
        <v>153</v>
      </c>
      <c r="F190" s="59" t="s">
        <v>157</v>
      </c>
      <c r="G190" s="59" t="s">
        <v>141</v>
      </c>
      <c r="H190" s="288">
        <v>0.05</v>
      </c>
      <c r="I190" s="232"/>
      <c r="J190" s="466">
        <f t="shared" si="31"/>
        <v>0</v>
      </c>
      <c r="K190" s="353">
        <f t="shared" si="31"/>
        <v>0</v>
      </c>
      <c r="L190" s="353">
        <f t="shared" si="31"/>
        <v>0</v>
      </c>
      <c r="M190" s="353">
        <f t="shared" si="31"/>
        <v>0</v>
      </c>
      <c r="N190" s="353">
        <f t="shared" si="31"/>
        <v>0</v>
      </c>
      <c r="O190" s="353">
        <f t="shared" si="31"/>
        <v>0</v>
      </c>
      <c r="P190" s="422" t="s">
        <v>71</v>
      </c>
      <c r="Q190" s="227">
        <f t="shared" si="32"/>
        <v>0</v>
      </c>
      <c r="R190" s="227">
        <f t="shared" si="33"/>
        <v>0</v>
      </c>
      <c r="S190" s="28"/>
      <c r="T190" s="28"/>
      <c r="U190" s="230"/>
      <c r="V190" s="231"/>
      <c r="W190" s="66"/>
      <c r="Z190" s="309"/>
    </row>
    <row r="191" spans="1:26" ht="15" thickBot="1" x14ac:dyDescent="0.35">
      <c r="A191" s="5" t="str">
        <f t="shared" si="30"/>
        <v>BelsőNemÚtdíj</v>
      </c>
      <c r="C191" s="59" t="s">
        <v>192</v>
      </c>
      <c r="E191" s="59" t="s">
        <v>153</v>
      </c>
      <c r="F191" s="59" t="s">
        <v>157</v>
      </c>
      <c r="G191" s="59" t="s">
        <v>150</v>
      </c>
      <c r="H191" s="232"/>
      <c r="I191" s="232"/>
      <c r="J191" s="466">
        <f t="shared" si="31"/>
        <v>0</v>
      </c>
      <c r="K191" s="353">
        <f t="shared" si="31"/>
        <v>0</v>
      </c>
      <c r="L191" s="353">
        <f t="shared" si="31"/>
        <v>0</v>
      </c>
      <c r="M191" s="353">
        <f t="shared" si="31"/>
        <v>0</v>
      </c>
      <c r="N191" s="353">
        <f t="shared" si="31"/>
        <v>0</v>
      </c>
      <c r="O191" s="353">
        <f t="shared" si="31"/>
        <v>0</v>
      </c>
      <c r="P191" s="422" t="s">
        <v>94</v>
      </c>
      <c r="Q191" s="227">
        <f t="shared" si="32"/>
        <v>0</v>
      </c>
      <c r="R191" s="227">
        <f t="shared" si="33"/>
        <v>0</v>
      </c>
      <c r="S191" s="28"/>
      <c r="T191" s="28"/>
      <c r="U191" s="230"/>
      <c r="V191" s="231"/>
      <c r="W191" s="66"/>
      <c r="Z191" s="309"/>
    </row>
    <row r="192" spans="1:26" ht="15" thickBot="1" x14ac:dyDescent="0.35">
      <c r="H192" s="233" t="s">
        <v>133</v>
      </c>
      <c r="I192" s="464"/>
      <c r="J192" s="466">
        <f>SUMIF($A$4:$A$179,$A192,J$4:J$179)</f>
        <v>0</v>
      </c>
      <c r="K192" s="430">
        <f>SUMIF($A$4:$A$179,$A192,K$4:K$179)</f>
        <v>0</v>
      </c>
      <c r="L192" s="430">
        <f t="shared" ref="L192:N192" si="34">SUM(L182:L191)</f>
        <v>0</v>
      </c>
      <c r="M192" s="430">
        <f>SUMIF($A$4:$A$179,$A192,M$4:M$179)</f>
        <v>0</v>
      </c>
      <c r="N192" s="430">
        <f t="shared" si="34"/>
        <v>0</v>
      </c>
      <c r="O192" s="430">
        <f>SUMIF($A$4:$A$179,$A192,O$4:O$179)</f>
        <v>0</v>
      </c>
      <c r="P192" s="422" t="s">
        <v>112</v>
      </c>
      <c r="Q192" s="227">
        <f t="shared" si="32"/>
        <v>0</v>
      </c>
      <c r="R192" s="227">
        <f t="shared" si="33"/>
        <v>0</v>
      </c>
      <c r="S192" s="28"/>
      <c r="T192" s="28"/>
      <c r="U192" s="230"/>
      <c r="V192" s="231"/>
      <c r="W192" s="66"/>
      <c r="Z192" s="309"/>
    </row>
    <row r="193" spans="3:26" ht="15" thickBot="1" x14ac:dyDescent="0.35">
      <c r="H193" s="234" t="s">
        <v>10</v>
      </c>
      <c r="I193" s="465"/>
      <c r="J193" s="224">
        <f t="shared" ref="J193:O193" si="35">J181-J192</f>
        <v>0</v>
      </c>
      <c r="K193" s="224">
        <f t="shared" si="35"/>
        <v>0</v>
      </c>
      <c r="L193" s="224">
        <f t="shared" si="35"/>
        <v>0</v>
      </c>
      <c r="M193" s="224">
        <f t="shared" si="35"/>
        <v>0</v>
      </c>
      <c r="N193" s="224">
        <f t="shared" si="35"/>
        <v>0</v>
      </c>
      <c r="O193" s="287">
        <f t="shared" si="35"/>
        <v>0</v>
      </c>
      <c r="P193" s="423" t="s">
        <v>118</v>
      </c>
      <c r="Q193" s="227">
        <f t="shared" si="32"/>
        <v>0</v>
      </c>
      <c r="R193" s="227">
        <f t="shared" si="33"/>
        <v>0</v>
      </c>
      <c r="S193" s="28"/>
      <c r="T193" s="28"/>
      <c r="U193" s="230"/>
      <c r="V193" s="231"/>
      <c r="W193" s="66"/>
      <c r="Z193" s="309"/>
    </row>
    <row r="194" spans="3:26" ht="15" thickBot="1" x14ac:dyDescent="0.35">
      <c r="H194" s="69"/>
      <c r="I194" s="69"/>
      <c r="J194" s="230"/>
      <c r="K194" s="230"/>
      <c r="L194" s="230"/>
      <c r="M194" s="230"/>
      <c r="N194" s="230"/>
      <c r="O194" s="230"/>
      <c r="P194" s="423" t="s">
        <v>212</v>
      </c>
      <c r="Q194" s="227">
        <f t="shared" si="32"/>
        <v>0</v>
      </c>
      <c r="R194" s="227">
        <f t="shared" si="33"/>
        <v>0</v>
      </c>
      <c r="S194" s="28"/>
      <c r="T194" s="235"/>
      <c r="U194" s="235"/>
      <c r="V194" s="235"/>
      <c r="W194" s="28"/>
      <c r="Z194" s="309"/>
    </row>
    <row r="195" spans="3:26" ht="15" thickBot="1" x14ac:dyDescent="0.35">
      <c r="H195" s="70" t="s">
        <v>221</v>
      </c>
      <c r="J195" s="290"/>
      <c r="K195" s="289"/>
      <c r="L195" s="290"/>
      <c r="M195" s="293"/>
      <c r="N195" s="343"/>
      <c r="O195" s="343"/>
      <c r="P195" s="423" t="s">
        <v>103</v>
      </c>
      <c r="Q195" s="227">
        <f t="shared" si="32"/>
        <v>0</v>
      </c>
      <c r="R195" s="227">
        <f t="shared" si="33"/>
        <v>0</v>
      </c>
      <c r="S195" s="28"/>
      <c r="T195" s="235"/>
      <c r="U195" s="235"/>
      <c r="V195" s="235"/>
      <c r="W195" s="28"/>
      <c r="Z195" s="309"/>
    </row>
    <row r="196" spans="3:26" ht="15" thickBot="1" x14ac:dyDescent="0.35">
      <c r="H196" s="70" t="s">
        <v>220</v>
      </c>
      <c r="J196" s="292">
        <f t="shared" ref="J196:N196" si="36">J184+J185+J188+J189+J186+J191-J195</f>
        <v>0</v>
      </c>
      <c r="K196" s="292">
        <f t="shared" si="36"/>
        <v>0</v>
      </c>
      <c r="L196" s="292">
        <f t="shared" si="36"/>
        <v>0</v>
      </c>
      <c r="M196" s="292">
        <f t="shared" si="36"/>
        <v>0</v>
      </c>
      <c r="N196" s="292">
        <f t="shared" si="36"/>
        <v>0</v>
      </c>
      <c r="O196" s="292">
        <f>O184+O185+O188+O189+O186+O191-O195</f>
        <v>0</v>
      </c>
      <c r="P196" s="423" t="s">
        <v>46</v>
      </c>
      <c r="Q196" s="227">
        <f t="shared" si="32"/>
        <v>0</v>
      </c>
      <c r="R196" s="227">
        <f t="shared" si="33"/>
        <v>0</v>
      </c>
      <c r="S196" s="64"/>
      <c r="T196" s="28"/>
      <c r="U196" s="28"/>
      <c r="V196" s="28"/>
      <c r="W196" s="28"/>
      <c r="Z196" s="309"/>
    </row>
    <row r="197" spans="3:26" ht="15" thickBot="1" x14ac:dyDescent="0.35">
      <c r="H197" s="70" t="s">
        <v>134</v>
      </c>
      <c r="I197" s="70"/>
      <c r="J197" s="291"/>
      <c r="K197" s="291"/>
      <c r="L197" s="291"/>
      <c r="M197" s="291">
        <v>0</v>
      </c>
      <c r="N197" s="291"/>
      <c r="O197" s="291"/>
      <c r="P197" s="424" t="s">
        <v>145</v>
      </c>
      <c r="Q197" s="227">
        <f t="shared" si="32"/>
        <v>0</v>
      </c>
      <c r="R197" s="227">
        <f t="shared" si="33"/>
        <v>0</v>
      </c>
      <c r="S197" s="64"/>
      <c r="T197" s="28"/>
      <c r="U197" s="28"/>
      <c r="V197" s="28"/>
      <c r="W197" s="28"/>
      <c r="Z197" s="309"/>
    </row>
    <row r="198" spans="3:26" ht="15" thickBot="1" x14ac:dyDescent="0.35">
      <c r="H198" s="70" t="s">
        <v>135</v>
      </c>
      <c r="I198" s="70"/>
      <c r="J198" s="226">
        <f t="shared" ref="J198:N198" si="37">J183+J190-J197</f>
        <v>0</v>
      </c>
      <c r="K198" s="226">
        <f t="shared" si="37"/>
        <v>0</v>
      </c>
      <c r="L198" s="226">
        <f t="shared" si="37"/>
        <v>0</v>
      </c>
      <c r="M198" s="226">
        <f t="shared" si="37"/>
        <v>0</v>
      </c>
      <c r="N198" s="226">
        <f t="shared" si="37"/>
        <v>0</v>
      </c>
      <c r="O198" s="226">
        <f>O183+O190-O197</f>
        <v>0</v>
      </c>
      <c r="P198" s="424"/>
      <c r="Q198" s="227">
        <f t="shared" si="32"/>
        <v>0</v>
      </c>
      <c r="R198" s="227">
        <f t="shared" si="33"/>
        <v>0</v>
      </c>
      <c r="S198" s="71"/>
      <c r="T198" s="28"/>
      <c r="U198" s="28"/>
      <c r="V198" s="28"/>
      <c r="W198" s="28"/>
      <c r="Z198" s="309"/>
    </row>
    <row r="199" spans="3:26" ht="15" thickBot="1" x14ac:dyDescent="0.35">
      <c r="H199" s="70" t="s">
        <v>136</v>
      </c>
      <c r="I199" s="72"/>
      <c r="J199" s="293"/>
      <c r="K199" s="293"/>
      <c r="L199" s="293"/>
      <c r="M199" s="293"/>
      <c r="N199" s="293"/>
      <c r="O199" s="293"/>
      <c r="P199" s="423"/>
      <c r="Q199" s="227">
        <f t="shared" si="32"/>
        <v>0</v>
      </c>
      <c r="R199" s="227">
        <f t="shared" si="33"/>
        <v>0</v>
      </c>
      <c r="Z199" s="309"/>
    </row>
    <row r="200" spans="3:26" ht="15" thickBot="1" x14ac:dyDescent="0.35">
      <c r="H200" s="70" t="s">
        <v>137</v>
      </c>
      <c r="I200" s="72"/>
      <c r="J200" s="228"/>
      <c r="K200" s="228"/>
      <c r="L200" s="228"/>
      <c r="M200" s="228"/>
      <c r="N200" s="228"/>
      <c r="O200" s="228"/>
      <c r="P200" s="423" t="s">
        <v>80</v>
      </c>
      <c r="Q200" s="227">
        <f t="shared" si="32"/>
        <v>0</v>
      </c>
      <c r="R200" s="227">
        <f t="shared" si="33"/>
        <v>0</v>
      </c>
      <c r="Z200" s="309"/>
    </row>
    <row r="201" spans="3:26" x14ac:dyDescent="0.3">
      <c r="H201" s="70" t="s">
        <v>181</v>
      </c>
      <c r="J201" s="290"/>
      <c r="K201" s="289"/>
      <c r="L201" s="290"/>
      <c r="M201" s="293">
        <v>0</v>
      </c>
      <c r="N201" s="290"/>
      <c r="O201" s="290"/>
      <c r="P201" s="226"/>
      <c r="Q201" s="226">
        <f>SUM(Q183:Q200)</f>
        <v>0</v>
      </c>
      <c r="R201" s="226">
        <f>SUM(R183:R200)</f>
        <v>0</v>
      </c>
      <c r="Z201" s="309"/>
    </row>
    <row r="202" spans="3:26" x14ac:dyDescent="0.3">
      <c r="H202" s="70" t="s">
        <v>180</v>
      </c>
      <c r="J202" s="73">
        <f t="shared" ref="J202:N202" si="38">J182+J187-J201</f>
        <v>0</v>
      </c>
      <c r="K202" s="73">
        <f t="shared" si="38"/>
        <v>0</v>
      </c>
      <c r="L202" s="73">
        <f t="shared" si="38"/>
        <v>0</v>
      </c>
      <c r="M202" s="73">
        <f t="shared" si="38"/>
        <v>0</v>
      </c>
      <c r="N202" s="73">
        <f t="shared" si="38"/>
        <v>0</v>
      </c>
      <c r="O202" s="73">
        <f>O182+O187-O201</f>
        <v>0</v>
      </c>
      <c r="P202" s="65"/>
      <c r="Q202" s="275">
        <f>Q182-Q201</f>
        <v>0</v>
      </c>
      <c r="R202" s="65"/>
      <c r="Z202" s="309"/>
    </row>
    <row r="203" spans="3:26" x14ac:dyDescent="0.3">
      <c r="H203" s="348" t="s">
        <v>207</v>
      </c>
      <c r="I203" s="59"/>
      <c r="J203" s="293"/>
      <c r="K203" s="381"/>
      <c r="L203" s="381"/>
      <c r="M203" s="293"/>
      <c r="N203" s="381"/>
      <c r="O203" s="381"/>
    </row>
    <row r="204" spans="3:26" x14ac:dyDescent="0.3">
      <c r="H204" s="74" t="s">
        <v>208</v>
      </c>
      <c r="I204" s="59"/>
      <c r="J204" s="73">
        <f t="shared" ref="J204:N204" si="39">J186-J203</f>
        <v>0</v>
      </c>
      <c r="K204" s="73">
        <f t="shared" si="39"/>
        <v>0</v>
      </c>
      <c r="L204" s="73">
        <f t="shared" si="39"/>
        <v>0</v>
      </c>
      <c r="M204" s="73">
        <f t="shared" si="39"/>
        <v>0</v>
      </c>
      <c r="N204" s="73">
        <f t="shared" si="39"/>
        <v>0</v>
      </c>
      <c r="O204" s="73">
        <f>O186-O203</f>
        <v>0</v>
      </c>
    </row>
    <row r="205" spans="3:26" x14ac:dyDescent="0.3">
      <c r="C205" s="5"/>
      <c r="D205" s="5"/>
      <c r="E205" s="5"/>
      <c r="F205" s="5"/>
      <c r="G205" s="5"/>
    </row>
    <row r="206" spans="3:26" x14ac:dyDescent="0.3">
      <c r="C206" s="5"/>
      <c r="D206" s="5"/>
      <c r="E206" s="5"/>
      <c r="F206" s="5"/>
      <c r="G206" s="5"/>
    </row>
    <row r="207" spans="3:26" x14ac:dyDescent="0.3">
      <c r="C207" s="5"/>
      <c r="D207" s="5"/>
      <c r="E207" s="5"/>
      <c r="F207" s="5"/>
      <c r="G207" s="5"/>
    </row>
    <row r="208" spans="3:26" x14ac:dyDescent="0.3">
      <c r="C208" s="5"/>
      <c r="D208" s="5"/>
      <c r="E208" s="5"/>
      <c r="F208" s="5"/>
      <c r="G208" s="5"/>
    </row>
    <row r="209" spans="3:7" x14ac:dyDescent="0.3">
      <c r="C209" s="5"/>
      <c r="D209" s="5"/>
      <c r="E209" s="5"/>
      <c r="F209" s="5"/>
      <c r="G209" s="5"/>
    </row>
    <row r="210" spans="3:7" x14ac:dyDescent="0.3">
      <c r="C210" s="5"/>
      <c r="D210" s="5"/>
      <c r="E210" s="5"/>
      <c r="F210" s="5"/>
      <c r="G210" s="5"/>
    </row>
    <row r="211" spans="3:7" x14ac:dyDescent="0.3">
      <c r="C211" s="5"/>
      <c r="D211" s="5"/>
      <c r="E211" s="5"/>
      <c r="F211" s="5"/>
      <c r="G211" s="5"/>
    </row>
    <row r="212" spans="3:7" x14ac:dyDescent="0.3">
      <c r="C212" s="5"/>
      <c r="D212" s="5"/>
      <c r="E212" s="5"/>
      <c r="F212" s="5"/>
      <c r="G212" s="5"/>
    </row>
    <row r="213" spans="3:7" x14ac:dyDescent="0.3">
      <c r="C213" s="5"/>
      <c r="D213" s="5"/>
      <c r="E213" s="5"/>
      <c r="F213" s="5"/>
      <c r="G213" s="5"/>
    </row>
    <row r="214" spans="3:7" x14ac:dyDescent="0.3">
      <c r="C214" s="5"/>
      <c r="D214" s="5"/>
      <c r="E214" s="5"/>
      <c r="F214" s="5"/>
      <c r="G214" s="5"/>
    </row>
    <row r="215" spans="3:7" x14ac:dyDescent="0.3">
      <c r="C215" s="5"/>
      <c r="D215" s="5"/>
      <c r="E215" s="5"/>
      <c r="F215" s="5"/>
      <c r="G215" s="5"/>
    </row>
    <row r="216" spans="3:7" x14ac:dyDescent="0.3">
      <c r="C216" s="5"/>
      <c r="D216" s="5"/>
      <c r="E216" s="5"/>
      <c r="F216" s="5"/>
      <c r="G216" s="5"/>
    </row>
    <row r="217" spans="3:7" x14ac:dyDescent="0.3">
      <c r="C217" s="5"/>
      <c r="D217" s="5"/>
      <c r="E217" s="5"/>
      <c r="F217" s="5"/>
      <c r="G217" s="5"/>
    </row>
    <row r="218" spans="3:7" x14ac:dyDescent="0.3">
      <c r="C218" s="5"/>
      <c r="D218" s="5"/>
      <c r="E218" s="5"/>
      <c r="F218" s="5"/>
      <c r="G218" s="5"/>
    </row>
    <row r="219" spans="3:7" x14ac:dyDescent="0.3">
      <c r="C219" s="5"/>
      <c r="D219" s="5"/>
      <c r="E219" s="5"/>
      <c r="F219" s="5"/>
      <c r="G219" s="5"/>
    </row>
    <row r="220" spans="3:7" x14ac:dyDescent="0.3">
      <c r="C220" s="5"/>
      <c r="D220" s="5"/>
      <c r="E220" s="5"/>
      <c r="F220" s="5"/>
      <c r="G220" s="5"/>
    </row>
    <row r="221" spans="3:7" x14ac:dyDescent="0.3">
      <c r="C221" s="5"/>
      <c r="D221" s="5"/>
      <c r="E221" s="5"/>
      <c r="F221" s="5"/>
      <c r="G221" s="5"/>
    </row>
    <row r="222" spans="3:7" x14ac:dyDescent="0.3">
      <c r="C222" s="5"/>
      <c r="D222" s="5"/>
      <c r="E222" s="5"/>
      <c r="F222" s="5"/>
      <c r="G222" s="5"/>
    </row>
    <row r="223" spans="3:7" x14ac:dyDescent="0.3">
      <c r="C223" s="5"/>
      <c r="D223" s="5"/>
      <c r="E223" s="5"/>
      <c r="F223" s="5"/>
      <c r="G223" s="5"/>
    </row>
    <row r="224" spans="3:7" x14ac:dyDescent="0.3">
      <c r="C224" s="5"/>
      <c r="D224" s="5"/>
      <c r="E224" s="5"/>
      <c r="F224" s="5"/>
      <c r="G224" s="5"/>
    </row>
    <row r="225" spans="3:7" x14ac:dyDescent="0.3">
      <c r="C225" s="5"/>
      <c r="D225" s="5"/>
      <c r="E225" s="5"/>
      <c r="F225" s="5"/>
      <c r="G225" s="5"/>
    </row>
    <row r="226" spans="3:7" x14ac:dyDescent="0.3">
      <c r="C226" s="5"/>
      <c r="D226" s="5"/>
      <c r="E226" s="5"/>
      <c r="F226" s="5"/>
      <c r="G226" s="5"/>
    </row>
    <row r="227" spans="3:7" x14ac:dyDescent="0.3">
      <c r="C227" s="5"/>
      <c r="D227" s="5"/>
      <c r="E227" s="5"/>
      <c r="F227" s="5"/>
      <c r="G227" s="5"/>
    </row>
    <row r="228" spans="3:7" x14ac:dyDescent="0.3">
      <c r="C228" s="5"/>
      <c r="D228" s="5"/>
      <c r="E228" s="5"/>
      <c r="F228" s="5"/>
      <c r="G228" s="5"/>
    </row>
    <row r="229" spans="3:7" x14ac:dyDescent="0.3">
      <c r="C229" s="5"/>
      <c r="D229" s="5"/>
      <c r="E229" s="5"/>
      <c r="F229" s="5"/>
      <c r="G229" s="5"/>
    </row>
    <row r="230" spans="3:7" x14ac:dyDescent="0.3">
      <c r="C230" s="5"/>
      <c r="D230" s="5"/>
      <c r="E230" s="5"/>
      <c r="F230" s="5"/>
      <c r="G230" s="5"/>
    </row>
    <row r="231" spans="3:7" x14ac:dyDescent="0.3">
      <c r="C231" s="5"/>
      <c r="D231" s="5"/>
      <c r="E231" s="5"/>
      <c r="F231" s="5"/>
      <c r="G231" s="5"/>
    </row>
    <row r="232" spans="3:7" x14ac:dyDescent="0.3">
      <c r="C232" s="5"/>
      <c r="D232" s="5"/>
      <c r="E232" s="5"/>
      <c r="F232" s="5"/>
      <c r="G232" s="5"/>
    </row>
    <row r="233" spans="3:7" x14ac:dyDescent="0.3">
      <c r="C233" s="5"/>
      <c r="D233" s="5"/>
      <c r="E233" s="5"/>
      <c r="F233" s="5"/>
      <c r="G233" s="5"/>
    </row>
    <row r="234" spans="3:7" x14ac:dyDescent="0.3">
      <c r="C234" s="5"/>
      <c r="D234" s="5"/>
      <c r="E234" s="5"/>
      <c r="F234" s="5"/>
      <c r="G234" s="5"/>
    </row>
    <row r="235" spans="3:7" x14ac:dyDescent="0.3">
      <c r="C235" s="5"/>
      <c r="D235" s="5"/>
      <c r="E235" s="5"/>
      <c r="F235" s="5"/>
      <c r="G235" s="5"/>
    </row>
    <row r="236" spans="3:7" x14ac:dyDescent="0.3">
      <c r="C236" s="5"/>
      <c r="D236" s="5"/>
      <c r="E236" s="5"/>
      <c r="F236" s="5"/>
      <c r="G236" s="5"/>
    </row>
    <row r="237" spans="3:7" x14ac:dyDescent="0.3">
      <c r="C237" s="5"/>
      <c r="D237" s="5"/>
      <c r="E237" s="5"/>
      <c r="F237" s="5"/>
      <c r="G237" s="5"/>
    </row>
    <row r="238" spans="3:7" x14ac:dyDescent="0.3">
      <c r="C238" s="5"/>
      <c r="D238" s="5"/>
      <c r="E238" s="5"/>
      <c r="F238" s="5"/>
      <c r="G238" s="5"/>
    </row>
    <row r="239" spans="3:7" x14ac:dyDescent="0.3">
      <c r="C239" s="5"/>
      <c r="D239" s="5"/>
      <c r="E239" s="5"/>
      <c r="F239" s="5"/>
      <c r="G239" s="5"/>
    </row>
    <row r="240" spans="3:7" x14ac:dyDescent="0.3">
      <c r="C240" s="5"/>
      <c r="D240" s="5"/>
      <c r="E240" s="5"/>
      <c r="F240" s="5"/>
      <c r="G240" s="5"/>
    </row>
    <row r="241" spans="3:7" x14ac:dyDescent="0.3">
      <c r="C241" s="5"/>
      <c r="D241" s="5"/>
      <c r="E241" s="5"/>
      <c r="F241" s="5"/>
      <c r="G241" s="5"/>
    </row>
    <row r="242" spans="3:7" x14ac:dyDescent="0.3">
      <c r="C242" s="5"/>
      <c r="D242" s="5"/>
      <c r="E242" s="5"/>
      <c r="F242" s="5"/>
      <c r="G242" s="5"/>
    </row>
    <row r="243" spans="3:7" x14ac:dyDescent="0.3">
      <c r="C243" s="5"/>
      <c r="D243" s="5"/>
      <c r="E243" s="5"/>
      <c r="F243" s="5"/>
      <c r="G243" s="5"/>
    </row>
    <row r="244" spans="3:7" x14ac:dyDescent="0.3">
      <c r="C244" s="5"/>
      <c r="D244" s="5"/>
      <c r="E244" s="5"/>
      <c r="F244" s="5"/>
      <c r="G244" s="5"/>
    </row>
    <row r="245" spans="3:7" x14ac:dyDescent="0.3">
      <c r="C245" s="5"/>
      <c r="D245" s="5"/>
      <c r="E245" s="5"/>
      <c r="F245" s="5"/>
      <c r="G245" s="5"/>
    </row>
    <row r="246" spans="3:7" x14ac:dyDescent="0.3">
      <c r="C246" s="5"/>
      <c r="D246" s="5"/>
      <c r="E246" s="5"/>
      <c r="F246" s="5"/>
      <c r="G246" s="5"/>
    </row>
    <row r="247" spans="3:7" x14ac:dyDescent="0.3">
      <c r="C247" s="5"/>
      <c r="D247" s="5"/>
      <c r="E247" s="5"/>
      <c r="F247" s="5"/>
      <c r="G247" s="5"/>
    </row>
    <row r="248" spans="3:7" x14ac:dyDescent="0.3">
      <c r="C248" s="5"/>
      <c r="D248" s="5"/>
      <c r="E248" s="5"/>
      <c r="F248" s="5"/>
      <c r="G248" s="5"/>
    </row>
    <row r="249" spans="3:7" x14ac:dyDescent="0.3">
      <c r="C249" s="5"/>
      <c r="D249" s="5"/>
      <c r="E249" s="5"/>
      <c r="F249" s="5"/>
      <c r="G249" s="5"/>
    </row>
    <row r="250" spans="3:7" x14ac:dyDescent="0.3">
      <c r="C250" s="5"/>
      <c r="D250" s="5"/>
      <c r="E250" s="5"/>
      <c r="F250" s="5"/>
      <c r="G250" s="5"/>
    </row>
    <row r="251" spans="3:7" x14ac:dyDescent="0.3">
      <c r="C251" s="5"/>
      <c r="D251" s="5"/>
      <c r="E251" s="5"/>
      <c r="F251" s="5"/>
      <c r="G251" s="5"/>
    </row>
    <row r="252" spans="3:7" x14ac:dyDescent="0.3">
      <c r="C252" s="5"/>
      <c r="D252" s="5"/>
      <c r="E252" s="5"/>
      <c r="F252" s="5"/>
      <c r="G252" s="5"/>
    </row>
    <row r="253" spans="3:7" x14ac:dyDescent="0.3">
      <c r="C253" s="5"/>
      <c r="D253" s="5"/>
      <c r="E253" s="5"/>
      <c r="F253" s="5"/>
      <c r="G253" s="5"/>
    </row>
    <row r="254" spans="3:7" x14ac:dyDescent="0.3">
      <c r="C254" s="5"/>
      <c r="D254" s="5"/>
      <c r="E254" s="5"/>
      <c r="F254" s="5"/>
      <c r="G254" s="5"/>
    </row>
    <row r="255" spans="3:7" x14ac:dyDescent="0.3">
      <c r="C255" s="5"/>
      <c r="D255" s="5"/>
      <c r="E255" s="5"/>
      <c r="F255" s="5"/>
      <c r="G255" s="5"/>
    </row>
    <row r="256" spans="3:7" x14ac:dyDescent="0.3">
      <c r="C256" s="5"/>
      <c r="D256" s="5"/>
      <c r="E256" s="5"/>
      <c r="F256" s="5"/>
      <c r="G256" s="5"/>
    </row>
    <row r="257" spans="3:7" x14ac:dyDescent="0.3">
      <c r="C257" s="5"/>
      <c r="D257" s="5"/>
      <c r="E257" s="5"/>
      <c r="F257" s="5"/>
      <c r="G257" s="5"/>
    </row>
    <row r="258" spans="3:7" x14ac:dyDescent="0.3">
      <c r="C258" s="5"/>
      <c r="D258" s="5"/>
      <c r="E258" s="5"/>
      <c r="F258" s="5"/>
      <c r="G258" s="5"/>
    </row>
    <row r="259" spans="3:7" x14ac:dyDescent="0.3">
      <c r="C259" s="5"/>
      <c r="D259" s="5"/>
      <c r="E259" s="5"/>
      <c r="F259" s="5"/>
      <c r="G259" s="5"/>
    </row>
    <row r="260" spans="3:7" x14ac:dyDescent="0.3">
      <c r="C260" s="5"/>
      <c r="D260" s="5"/>
      <c r="E260" s="5"/>
      <c r="F260" s="5"/>
      <c r="G260" s="5"/>
    </row>
    <row r="261" spans="3:7" x14ac:dyDescent="0.3">
      <c r="C261" s="5"/>
      <c r="D261" s="5"/>
      <c r="E261" s="5"/>
      <c r="F261" s="5"/>
      <c r="G261" s="5"/>
    </row>
    <row r="262" spans="3:7" x14ac:dyDescent="0.3">
      <c r="C262" s="5"/>
      <c r="D262" s="5"/>
      <c r="E262" s="5"/>
      <c r="F262" s="5"/>
      <c r="G262" s="5"/>
    </row>
    <row r="263" spans="3:7" x14ac:dyDescent="0.3">
      <c r="C263" s="5"/>
      <c r="D263" s="5"/>
      <c r="E263" s="5"/>
      <c r="F263" s="5"/>
      <c r="G263" s="5"/>
    </row>
    <row r="264" spans="3:7" x14ac:dyDescent="0.3">
      <c r="C264" s="5"/>
      <c r="D264" s="5"/>
      <c r="E264" s="5"/>
      <c r="F264" s="5"/>
      <c r="G264" s="5"/>
    </row>
    <row r="265" spans="3:7" x14ac:dyDescent="0.3">
      <c r="C265" s="5"/>
      <c r="D265" s="5"/>
      <c r="E265" s="5"/>
      <c r="F265" s="5"/>
      <c r="G265" s="5"/>
    </row>
    <row r="266" spans="3:7" x14ac:dyDescent="0.3">
      <c r="C266" s="5"/>
      <c r="D266" s="5"/>
      <c r="E266" s="5"/>
      <c r="F266" s="5"/>
      <c r="G266" s="5"/>
    </row>
    <row r="267" spans="3:7" x14ac:dyDescent="0.3">
      <c r="C267" s="5"/>
      <c r="D267" s="5"/>
      <c r="E267" s="5"/>
      <c r="F267" s="5"/>
      <c r="G267" s="5"/>
    </row>
    <row r="268" spans="3:7" x14ac:dyDescent="0.3">
      <c r="C268" s="5"/>
      <c r="D268" s="5"/>
      <c r="E268" s="5"/>
      <c r="F268" s="5"/>
      <c r="G268" s="5"/>
    </row>
    <row r="269" spans="3:7" x14ac:dyDescent="0.3">
      <c r="C269" s="5"/>
      <c r="D269" s="5"/>
      <c r="E269" s="5"/>
      <c r="F269" s="5"/>
      <c r="G269" s="5"/>
    </row>
    <row r="270" spans="3:7" x14ac:dyDescent="0.3">
      <c r="C270" s="5"/>
      <c r="D270" s="5"/>
      <c r="E270" s="5"/>
      <c r="F270" s="5"/>
      <c r="G270" s="5"/>
    </row>
    <row r="271" spans="3:7" x14ac:dyDescent="0.3">
      <c r="C271" s="5"/>
      <c r="D271" s="5"/>
      <c r="E271" s="5"/>
      <c r="F271" s="5"/>
      <c r="G271" s="5"/>
    </row>
    <row r="272" spans="3:7" x14ac:dyDescent="0.3">
      <c r="C272" s="5"/>
      <c r="D272" s="5"/>
      <c r="E272" s="5"/>
      <c r="F272" s="5"/>
      <c r="G272" s="5"/>
    </row>
    <row r="273" spans="3:7" x14ac:dyDescent="0.3">
      <c r="C273" s="5"/>
      <c r="D273" s="5"/>
      <c r="E273" s="5"/>
      <c r="F273" s="5"/>
      <c r="G273" s="5"/>
    </row>
    <row r="274" spans="3:7" x14ac:dyDescent="0.3">
      <c r="C274" s="5"/>
      <c r="D274" s="5"/>
      <c r="E274" s="5"/>
      <c r="F274" s="5"/>
      <c r="G274" s="5"/>
    </row>
    <row r="275" spans="3:7" x14ac:dyDescent="0.3">
      <c r="C275" s="5"/>
      <c r="D275" s="5"/>
      <c r="E275" s="5"/>
      <c r="F275" s="5"/>
      <c r="G275" s="5"/>
    </row>
    <row r="276" spans="3:7" x14ac:dyDescent="0.3">
      <c r="C276" s="5"/>
      <c r="D276" s="5"/>
      <c r="E276" s="5"/>
      <c r="F276" s="5"/>
      <c r="G276" s="5"/>
    </row>
    <row r="277" spans="3:7" x14ac:dyDescent="0.3">
      <c r="C277" s="5"/>
      <c r="D277" s="5"/>
      <c r="E277" s="5"/>
      <c r="F277" s="5"/>
      <c r="G277" s="5"/>
    </row>
    <row r="278" spans="3:7" x14ac:dyDescent="0.3">
      <c r="C278" s="5"/>
      <c r="D278" s="5"/>
      <c r="E278" s="5"/>
      <c r="F278" s="5"/>
      <c r="G278" s="5"/>
    </row>
    <row r="279" spans="3:7" x14ac:dyDescent="0.3">
      <c r="C279" s="5"/>
      <c r="D279" s="5"/>
      <c r="E279" s="5"/>
      <c r="F279" s="5"/>
      <c r="G279" s="5"/>
    </row>
    <row r="280" spans="3:7" x14ac:dyDescent="0.3">
      <c r="C280" s="5"/>
      <c r="D280" s="5"/>
      <c r="E280" s="5"/>
      <c r="F280" s="5"/>
      <c r="G280" s="5"/>
    </row>
    <row r="281" spans="3:7" x14ac:dyDescent="0.3">
      <c r="C281" s="5"/>
      <c r="D281" s="5"/>
      <c r="E281" s="5"/>
      <c r="F281" s="5"/>
      <c r="G281" s="5"/>
    </row>
    <row r="282" spans="3:7" x14ac:dyDescent="0.3">
      <c r="C282" s="5"/>
      <c r="D282" s="5"/>
      <c r="E282" s="5"/>
      <c r="F282" s="5"/>
      <c r="G282" s="5"/>
    </row>
    <row r="283" spans="3:7" x14ac:dyDescent="0.3">
      <c r="C283" s="5"/>
      <c r="D283" s="5"/>
      <c r="E283" s="5"/>
      <c r="F283" s="5"/>
      <c r="G283" s="5"/>
    </row>
    <row r="284" spans="3:7" x14ac:dyDescent="0.3">
      <c r="C284" s="5"/>
      <c r="D284" s="5"/>
      <c r="E284" s="5"/>
      <c r="F284" s="5"/>
      <c r="G284" s="5"/>
    </row>
    <row r="285" spans="3:7" x14ac:dyDescent="0.3">
      <c r="C285" s="5"/>
      <c r="D285" s="5"/>
      <c r="E285" s="5"/>
      <c r="F285" s="5"/>
      <c r="G285" s="5"/>
    </row>
    <row r="286" spans="3:7" x14ac:dyDescent="0.3">
      <c r="C286" s="5"/>
      <c r="D286" s="5"/>
      <c r="E286" s="5"/>
      <c r="F286" s="5"/>
      <c r="G286" s="5"/>
    </row>
    <row r="287" spans="3:7" x14ac:dyDescent="0.3">
      <c r="C287" s="5"/>
      <c r="D287" s="5"/>
      <c r="E287" s="5"/>
      <c r="F287" s="5"/>
      <c r="G287" s="5"/>
    </row>
    <row r="288" spans="3:7" x14ac:dyDescent="0.3">
      <c r="C288" s="5"/>
      <c r="D288" s="5"/>
      <c r="E288" s="5"/>
      <c r="F288" s="5"/>
      <c r="G288" s="5"/>
    </row>
    <row r="289" spans="3:7" x14ac:dyDescent="0.3">
      <c r="C289" s="5"/>
      <c r="D289" s="5"/>
      <c r="E289" s="5"/>
      <c r="F289" s="5"/>
      <c r="G289" s="5"/>
    </row>
    <row r="290" spans="3:7" x14ac:dyDescent="0.3">
      <c r="C290" s="5"/>
      <c r="D290" s="5"/>
      <c r="E290" s="5"/>
      <c r="F290" s="5"/>
      <c r="G290" s="5"/>
    </row>
    <row r="291" spans="3:7" x14ac:dyDescent="0.3">
      <c r="C291" s="5"/>
      <c r="D291" s="5"/>
      <c r="E291" s="5"/>
      <c r="F291" s="5"/>
      <c r="G291" s="5"/>
    </row>
    <row r="292" spans="3:7" x14ac:dyDescent="0.3">
      <c r="C292" s="5"/>
      <c r="D292" s="5"/>
      <c r="E292" s="5"/>
      <c r="F292" s="5"/>
      <c r="G292" s="5"/>
    </row>
    <row r="293" spans="3:7" x14ac:dyDescent="0.3">
      <c r="C293" s="5"/>
      <c r="D293" s="5"/>
      <c r="E293" s="5"/>
      <c r="F293" s="5"/>
      <c r="G293" s="5"/>
    </row>
    <row r="294" spans="3:7" x14ac:dyDescent="0.3">
      <c r="C294" s="5"/>
      <c r="D294" s="5"/>
      <c r="E294" s="5"/>
      <c r="F294" s="5"/>
      <c r="G294" s="5"/>
    </row>
    <row r="295" spans="3:7" x14ac:dyDescent="0.3">
      <c r="C295" s="5"/>
      <c r="D295" s="5"/>
      <c r="E295" s="5"/>
      <c r="F295" s="5"/>
      <c r="G295" s="5"/>
    </row>
    <row r="296" spans="3:7" x14ac:dyDescent="0.3">
      <c r="C296" s="5"/>
      <c r="D296" s="5"/>
      <c r="E296" s="5"/>
      <c r="F296" s="5"/>
      <c r="G296" s="5"/>
    </row>
    <row r="297" spans="3:7" x14ac:dyDescent="0.3">
      <c r="C297" s="5"/>
      <c r="D297" s="5"/>
      <c r="E297" s="5"/>
      <c r="F297" s="5"/>
      <c r="G297" s="5"/>
    </row>
    <row r="298" spans="3:7" x14ac:dyDescent="0.3">
      <c r="C298" s="5"/>
      <c r="D298" s="5"/>
      <c r="E298" s="5"/>
      <c r="F298" s="5"/>
      <c r="G298" s="5"/>
    </row>
    <row r="299" spans="3:7" x14ac:dyDescent="0.3">
      <c r="C299" s="5"/>
      <c r="D299" s="5"/>
      <c r="E299" s="5"/>
      <c r="F299" s="5"/>
      <c r="G299" s="5"/>
    </row>
    <row r="300" spans="3:7" x14ac:dyDescent="0.3">
      <c r="C300" s="5"/>
      <c r="D300" s="5"/>
      <c r="E300" s="5"/>
      <c r="F300" s="5"/>
      <c r="G300" s="5"/>
    </row>
    <row r="301" spans="3:7" x14ac:dyDescent="0.3">
      <c r="C301" s="5"/>
      <c r="D301" s="5"/>
      <c r="E301" s="5"/>
      <c r="F301" s="5"/>
      <c r="G301" s="5"/>
    </row>
    <row r="302" spans="3:7" x14ac:dyDescent="0.3">
      <c r="C302" s="5"/>
      <c r="D302" s="5"/>
      <c r="E302" s="5"/>
      <c r="F302" s="5"/>
      <c r="G302" s="5"/>
    </row>
    <row r="303" spans="3:7" x14ac:dyDescent="0.3">
      <c r="C303" s="5"/>
      <c r="D303" s="5"/>
      <c r="E303" s="5"/>
      <c r="F303" s="5"/>
      <c r="G303" s="5"/>
    </row>
    <row r="304" spans="3:7" x14ac:dyDescent="0.3">
      <c r="C304" s="5"/>
      <c r="D304" s="5"/>
      <c r="E304" s="5"/>
      <c r="F304" s="5"/>
      <c r="G304" s="5"/>
    </row>
    <row r="305" spans="3:7" x14ac:dyDescent="0.3">
      <c r="C305" s="5"/>
      <c r="D305" s="5"/>
      <c r="E305" s="5"/>
      <c r="F305" s="5"/>
      <c r="G305" s="5"/>
    </row>
    <row r="306" spans="3:7" x14ac:dyDescent="0.3">
      <c r="C306" s="5"/>
      <c r="D306" s="5"/>
      <c r="E306" s="5"/>
      <c r="F306" s="5"/>
      <c r="G306" s="5"/>
    </row>
    <row r="307" spans="3:7" x14ac:dyDescent="0.3">
      <c r="C307" s="5"/>
      <c r="D307" s="5"/>
      <c r="E307" s="5"/>
      <c r="F307" s="5"/>
      <c r="G307" s="5"/>
    </row>
    <row r="308" spans="3:7" x14ac:dyDescent="0.3">
      <c r="C308" s="5"/>
      <c r="D308" s="5"/>
      <c r="E308" s="5"/>
      <c r="F308" s="5"/>
      <c r="G308" s="5"/>
    </row>
    <row r="309" spans="3:7" x14ac:dyDescent="0.3">
      <c r="C309" s="5"/>
      <c r="D309" s="5"/>
      <c r="E309" s="5"/>
      <c r="F309" s="5"/>
      <c r="G309" s="5"/>
    </row>
    <row r="310" spans="3:7" x14ac:dyDescent="0.3">
      <c r="C310" s="5"/>
      <c r="D310" s="5"/>
      <c r="E310" s="5"/>
      <c r="F310" s="5"/>
      <c r="G310" s="5"/>
    </row>
    <row r="311" spans="3:7" x14ac:dyDescent="0.3">
      <c r="C311" s="5"/>
      <c r="D311" s="5"/>
      <c r="E311" s="5"/>
      <c r="F311" s="5"/>
      <c r="G311" s="5"/>
    </row>
    <row r="312" spans="3:7" x14ac:dyDescent="0.3">
      <c r="C312" s="5"/>
      <c r="D312" s="5"/>
      <c r="E312" s="5"/>
      <c r="F312" s="5"/>
      <c r="G312" s="5"/>
    </row>
    <row r="313" spans="3:7" x14ac:dyDescent="0.3">
      <c r="C313" s="5"/>
      <c r="D313" s="5"/>
      <c r="E313" s="5"/>
      <c r="F313" s="5"/>
      <c r="G313" s="5"/>
    </row>
    <row r="314" spans="3:7" x14ac:dyDescent="0.3">
      <c r="C314" s="5"/>
      <c r="D314" s="5"/>
      <c r="E314" s="5"/>
      <c r="F314" s="5"/>
      <c r="G314" s="5"/>
    </row>
    <row r="315" spans="3:7" x14ac:dyDescent="0.3">
      <c r="C315" s="5"/>
      <c r="D315" s="5"/>
      <c r="E315" s="5"/>
      <c r="F315" s="5"/>
      <c r="G315" s="5"/>
    </row>
    <row r="316" spans="3:7" x14ac:dyDescent="0.3">
      <c r="C316" s="5"/>
      <c r="D316" s="5"/>
      <c r="E316" s="5"/>
      <c r="F316" s="5"/>
      <c r="G316" s="5"/>
    </row>
    <row r="317" spans="3:7" x14ac:dyDescent="0.3">
      <c r="C317" s="5"/>
      <c r="D317" s="5"/>
      <c r="E317" s="5"/>
      <c r="F317" s="5"/>
      <c r="G317" s="5"/>
    </row>
    <row r="318" spans="3:7" x14ac:dyDescent="0.3">
      <c r="C318" s="5"/>
      <c r="D318" s="5"/>
      <c r="E318" s="5"/>
      <c r="F318" s="5"/>
      <c r="G318" s="5"/>
    </row>
    <row r="319" spans="3:7" x14ac:dyDescent="0.3">
      <c r="C319" s="5"/>
      <c r="D319" s="5"/>
      <c r="E319" s="5"/>
      <c r="F319" s="5"/>
      <c r="G319" s="5"/>
    </row>
    <row r="320" spans="3:7" x14ac:dyDescent="0.3">
      <c r="C320" s="5"/>
      <c r="D320" s="5"/>
      <c r="E320" s="5"/>
      <c r="F320" s="5"/>
      <c r="G320" s="5"/>
    </row>
    <row r="321" spans="3:7" x14ac:dyDescent="0.3">
      <c r="C321" s="5"/>
      <c r="D321" s="5"/>
      <c r="E321" s="5"/>
      <c r="F321" s="5"/>
      <c r="G321" s="5"/>
    </row>
    <row r="322" spans="3:7" x14ac:dyDescent="0.3">
      <c r="C322" s="5"/>
      <c r="D322" s="5"/>
      <c r="E322" s="5"/>
      <c r="F322" s="5"/>
      <c r="G322" s="5"/>
    </row>
    <row r="323" spans="3:7" x14ac:dyDescent="0.3">
      <c r="C323" s="5"/>
      <c r="D323" s="5"/>
      <c r="E323" s="5"/>
      <c r="F323" s="5"/>
      <c r="G323" s="5"/>
    </row>
    <row r="324" spans="3:7" ht="15.75" customHeight="1" x14ac:dyDescent="0.3">
      <c r="C324" s="5"/>
      <c r="D324" s="5"/>
      <c r="E324" s="5"/>
      <c r="F324" s="5"/>
      <c r="G324" s="5"/>
    </row>
    <row r="325" spans="3:7" ht="15.75" customHeight="1" x14ac:dyDescent="0.3">
      <c r="C325" s="5"/>
      <c r="D325" s="5"/>
      <c r="E325" s="5"/>
      <c r="F325" s="5"/>
      <c r="G325" s="5"/>
    </row>
    <row r="326" spans="3:7" ht="15.75" customHeight="1" x14ac:dyDescent="0.3">
      <c r="C326" s="5"/>
      <c r="D326" s="5"/>
      <c r="E326" s="5"/>
      <c r="F326" s="5"/>
      <c r="G326" s="5"/>
    </row>
    <row r="327" spans="3:7" x14ac:dyDescent="0.3">
      <c r="C327" s="5"/>
      <c r="D327" s="5"/>
      <c r="E327" s="5"/>
      <c r="F327" s="5"/>
      <c r="G327" s="5"/>
    </row>
    <row r="328" spans="3:7" x14ac:dyDescent="0.3">
      <c r="C328" s="5"/>
      <c r="D328" s="5"/>
      <c r="E328" s="5"/>
      <c r="F328" s="5"/>
      <c r="G328" s="5"/>
    </row>
    <row r="329" spans="3:7" x14ac:dyDescent="0.3">
      <c r="C329" s="5"/>
      <c r="D329" s="5"/>
      <c r="E329" s="5"/>
      <c r="F329" s="5"/>
      <c r="G329" s="5"/>
    </row>
    <row r="330" spans="3:7" x14ac:dyDescent="0.3">
      <c r="C330" s="5"/>
      <c r="D330" s="5"/>
      <c r="E330" s="5"/>
      <c r="F330" s="5"/>
      <c r="G330" s="5"/>
    </row>
    <row r="331" spans="3:7" x14ac:dyDescent="0.3">
      <c r="C331" s="5"/>
      <c r="D331" s="5"/>
      <c r="E331" s="5"/>
      <c r="F331" s="5"/>
      <c r="G331" s="5"/>
    </row>
    <row r="332" spans="3:7" x14ac:dyDescent="0.3">
      <c r="C332" s="5"/>
      <c r="D332" s="5"/>
      <c r="E332" s="5"/>
      <c r="F332" s="5"/>
      <c r="G332" s="5"/>
    </row>
    <row r="333" spans="3:7" x14ac:dyDescent="0.3">
      <c r="C333" s="5"/>
      <c r="D333" s="5"/>
      <c r="E333" s="5"/>
      <c r="F333" s="5"/>
      <c r="G333" s="5"/>
    </row>
    <row r="334" spans="3:7" x14ac:dyDescent="0.3">
      <c r="C334" s="5"/>
      <c r="D334" s="5"/>
      <c r="E334" s="5"/>
      <c r="F334" s="5"/>
      <c r="G334" s="5"/>
    </row>
    <row r="335" spans="3:7" x14ac:dyDescent="0.3">
      <c r="C335" s="5"/>
      <c r="D335" s="5"/>
      <c r="E335" s="5"/>
      <c r="F335" s="5"/>
      <c r="G335" s="5"/>
    </row>
    <row r="336" spans="3:7" x14ac:dyDescent="0.3">
      <c r="C336" s="5"/>
      <c r="D336" s="5"/>
      <c r="E336" s="5"/>
      <c r="F336" s="5"/>
      <c r="G336" s="5"/>
    </row>
    <row r="337" spans="3:7" x14ac:dyDescent="0.3">
      <c r="C337" s="5"/>
      <c r="D337" s="5"/>
      <c r="E337" s="5"/>
      <c r="F337" s="5"/>
      <c r="G337" s="5"/>
    </row>
    <row r="338" spans="3:7" x14ac:dyDescent="0.3">
      <c r="C338" s="5"/>
      <c r="D338" s="5"/>
      <c r="E338" s="5"/>
      <c r="F338" s="5"/>
      <c r="G338" s="5"/>
    </row>
    <row r="339" spans="3:7" x14ac:dyDescent="0.3">
      <c r="C339" s="5"/>
      <c r="D339" s="5"/>
      <c r="E339" s="5"/>
      <c r="F339" s="5"/>
      <c r="G339" s="5"/>
    </row>
    <row r="340" spans="3:7" x14ac:dyDescent="0.3">
      <c r="C340" s="5"/>
      <c r="D340" s="5"/>
      <c r="E340" s="5"/>
      <c r="F340" s="5"/>
      <c r="G340" s="5"/>
    </row>
    <row r="341" spans="3:7" x14ac:dyDescent="0.3">
      <c r="C341" s="5"/>
      <c r="D341" s="5"/>
      <c r="E341" s="5"/>
      <c r="F341" s="5"/>
      <c r="G341" s="5"/>
    </row>
    <row r="342" spans="3:7" x14ac:dyDescent="0.3">
      <c r="C342" s="5"/>
      <c r="D342" s="5"/>
      <c r="E342" s="5"/>
      <c r="F342" s="5"/>
      <c r="G342" s="5"/>
    </row>
    <row r="343" spans="3:7" x14ac:dyDescent="0.3">
      <c r="C343" s="5"/>
      <c r="D343" s="5"/>
      <c r="E343" s="5"/>
      <c r="F343" s="5"/>
      <c r="G343" s="5"/>
    </row>
    <row r="344" spans="3:7" x14ac:dyDescent="0.3">
      <c r="C344" s="5"/>
      <c r="D344" s="5"/>
      <c r="E344" s="5"/>
      <c r="F344" s="5"/>
      <c r="G344" s="5"/>
    </row>
    <row r="345" spans="3:7" x14ac:dyDescent="0.3">
      <c r="C345" s="5"/>
      <c r="D345" s="5"/>
      <c r="E345" s="5"/>
      <c r="F345" s="5"/>
      <c r="G345" s="5"/>
    </row>
    <row r="346" spans="3:7" x14ac:dyDescent="0.3">
      <c r="C346" s="5"/>
      <c r="D346" s="5"/>
      <c r="E346" s="5"/>
      <c r="F346" s="5"/>
      <c r="G346" s="5"/>
    </row>
    <row r="347" spans="3:7" x14ac:dyDescent="0.3">
      <c r="C347" s="5"/>
      <c r="D347" s="5"/>
      <c r="E347" s="5"/>
      <c r="F347" s="5"/>
      <c r="G347" s="5"/>
    </row>
    <row r="348" spans="3:7" x14ac:dyDescent="0.3">
      <c r="C348" s="5"/>
      <c r="D348" s="5"/>
      <c r="E348" s="5"/>
      <c r="F348" s="5"/>
      <c r="G348" s="5"/>
    </row>
    <row r="349" spans="3:7" x14ac:dyDescent="0.3">
      <c r="C349" s="5"/>
      <c r="D349" s="5"/>
      <c r="E349" s="5"/>
      <c r="F349" s="5"/>
      <c r="G349" s="5"/>
    </row>
    <row r="350" spans="3:7" x14ac:dyDescent="0.3">
      <c r="C350" s="5"/>
      <c r="D350" s="5"/>
      <c r="E350" s="5"/>
      <c r="F350" s="5"/>
      <c r="G350" s="5"/>
    </row>
    <row r="351" spans="3:7" x14ac:dyDescent="0.3">
      <c r="C351" s="5"/>
      <c r="D351" s="5"/>
      <c r="E351" s="5"/>
      <c r="F351" s="5"/>
      <c r="G351" s="5"/>
    </row>
    <row r="352" spans="3:7" x14ac:dyDescent="0.3">
      <c r="C352" s="5"/>
      <c r="D352" s="5"/>
      <c r="E352" s="5"/>
      <c r="F352" s="5"/>
      <c r="G352" s="5"/>
    </row>
    <row r="353" spans="3:7" x14ac:dyDescent="0.3">
      <c r="C353" s="5"/>
      <c r="D353" s="5"/>
      <c r="E353" s="5"/>
      <c r="F353" s="5"/>
      <c r="G353" s="5"/>
    </row>
    <row r="354" spans="3:7" x14ac:dyDescent="0.3">
      <c r="C354" s="5"/>
      <c r="D354" s="5"/>
      <c r="E354" s="5"/>
      <c r="F354" s="5"/>
      <c r="G354" s="5"/>
    </row>
    <row r="355" spans="3:7" x14ac:dyDescent="0.3">
      <c r="C355" s="5"/>
      <c r="D355" s="5"/>
      <c r="E355" s="5"/>
      <c r="F355" s="5"/>
      <c r="G355" s="5"/>
    </row>
    <row r="356" spans="3:7" x14ac:dyDescent="0.3">
      <c r="C356" s="5"/>
      <c r="D356" s="5"/>
      <c r="E356" s="5"/>
      <c r="F356" s="5"/>
      <c r="G356" s="5"/>
    </row>
    <row r="357" spans="3:7" x14ac:dyDescent="0.3">
      <c r="C357" s="5"/>
      <c r="D357" s="5"/>
      <c r="E357" s="5"/>
      <c r="F357" s="5"/>
      <c r="G357" s="5"/>
    </row>
    <row r="358" spans="3:7" x14ac:dyDescent="0.3">
      <c r="C358" s="5"/>
      <c r="D358" s="5"/>
      <c r="E358" s="5"/>
      <c r="F358" s="5"/>
      <c r="G358" s="5"/>
    </row>
    <row r="359" spans="3:7" x14ac:dyDescent="0.3">
      <c r="C359" s="5"/>
      <c r="D359" s="5"/>
      <c r="E359" s="5"/>
      <c r="F359" s="5"/>
      <c r="G359" s="5"/>
    </row>
    <row r="360" spans="3:7" x14ac:dyDescent="0.3">
      <c r="C360" s="5"/>
      <c r="D360" s="5"/>
      <c r="E360" s="5"/>
      <c r="F360" s="5"/>
      <c r="G360" s="5"/>
    </row>
    <row r="361" spans="3:7" x14ac:dyDescent="0.3">
      <c r="C361" s="5"/>
      <c r="D361" s="5"/>
      <c r="E361" s="5"/>
      <c r="F361" s="5"/>
      <c r="G361" s="5"/>
    </row>
    <row r="362" spans="3:7" x14ac:dyDescent="0.3">
      <c r="C362" s="5"/>
      <c r="D362" s="5"/>
      <c r="E362" s="5"/>
      <c r="F362" s="5"/>
      <c r="G362" s="5"/>
    </row>
    <row r="363" spans="3:7" x14ac:dyDescent="0.3">
      <c r="C363" s="5"/>
      <c r="D363" s="5"/>
      <c r="E363" s="5"/>
      <c r="F363" s="5"/>
      <c r="G363" s="5"/>
    </row>
    <row r="364" spans="3:7" x14ac:dyDescent="0.3">
      <c r="C364" s="5"/>
      <c r="D364" s="5"/>
      <c r="E364" s="5"/>
      <c r="F364" s="5"/>
      <c r="G364" s="5"/>
    </row>
    <row r="365" spans="3:7" x14ac:dyDescent="0.3">
      <c r="C365" s="5"/>
      <c r="D365" s="5"/>
      <c r="E365" s="5"/>
      <c r="F365" s="5"/>
      <c r="G365" s="5"/>
    </row>
    <row r="366" spans="3:7" x14ac:dyDescent="0.3">
      <c r="C366" s="5"/>
      <c r="D366" s="5"/>
      <c r="E366" s="5"/>
      <c r="F366" s="5"/>
      <c r="G366" s="5"/>
    </row>
    <row r="367" spans="3:7" x14ac:dyDescent="0.3">
      <c r="C367" s="5"/>
      <c r="D367" s="5"/>
      <c r="E367" s="5"/>
      <c r="F367" s="5"/>
      <c r="G367" s="5"/>
    </row>
    <row r="368" spans="3:7" x14ac:dyDescent="0.3">
      <c r="C368" s="5"/>
      <c r="D368" s="5"/>
      <c r="E368" s="5"/>
      <c r="F368" s="5"/>
      <c r="G368" s="5"/>
    </row>
    <row r="369" spans="3:7" x14ac:dyDescent="0.3">
      <c r="C369" s="5"/>
      <c r="D369" s="5"/>
      <c r="E369" s="5"/>
      <c r="F369" s="5"/>
      <c r="G369" s="5"/>
    </row>
    <row r="370" spans="3:7" x14ac:dyDescent="0.3">
      <c r="C370" s="5"/>
      <c r="D370" s="5"/>
      <c r="E370" s="5"/>
      <c r="F370" s="5"/>
      <c r="G370" s="5"/>
    </row>
    <row r="371" spans="3:7" x14ac:dyDescent="0.3">
      <c r="C371" s="5"/>
      <c r="D371" s="5"/>
      <c r="E371" s="5"/>
      <c r="F371" s="5"/>
      <c r="G371" s="5"/>
    </row>
    <row r="372" spans="3:7" x14ac:dyDescent="0.3">
      <c r="C372" s="5"/>
      <c r="D372" s="5"/>
      <c r="E372" s="5"/>
      <c r="F372" s="5"/>
      <c r="G372" s="5"/>
    </row>
    <row r="373" spans="3:7" x14ac:dyDescent="0.3">
      <c r="C373" s="5"/>
      <c r="D373" s="5"/>
      <c r="E373" s="5"/>
      <c r="F373" s="5"/>
      <c r="G373" s="5"/>
    </row>
    <row r="374" spans="3:7" x14ac:dyDescent="0.3">
      <c r="C374" s="5"/>
      <c r="D374" s="5"/>
      <c r="E374" s="5"/>
      <c r="F374" s="5"/>
      <c r="G374" s="5"/>
    </row>
    <row r="375" spans="3:7" x14ac:dyDescent="0.3">
      <c r="C375" s="5"/>
      <c r="D375" s="5"/>
      <c r="E375" s="5"/>
      <c r="F375" s="5"/>
      <c r="G375" s="5"/>
    </row>
    <row r="376" spans="3:7" x14ac:dyDescent="0.3">
      <c r="C376" s="5"/>
      <c r="D376" s="5"/>
      <c r="E376" s="5"/>
      <c r="F376" s="5"/>
      <c r="G376" s="5"/>
    </row>
    <row r="377" spans="3:7" x14ac:dyDescent="0.3">
      <c r="C377" s="5"/>
      <c r="D377" s="5"/>
      <c r="E377" s="5"/>
      <c r="F377" s="5"/>
      <c r="G377" s="5"/>
    </row>
    <row r="378" spans="3:7" x14ac:dyDescent="0.3">
      <c r="C378" s="5"/>
      <c r="D378" s="5"/>
      <c r="E378" s="5"/>
      <c r="F378" s="5"/>
      <c r="G378" s="5"/>
    </row>
    <row r="379" spans="3:7" x14ac:dyDescent="0.3">
      <c r="C379" s="5"/>
      <c r="D379" s="5"/>
      <c r="E379" s="5"/>
      <c r="F379" s="5"/>
      <c r="G379" s="5"/>
    </row>
    <row r="380" spans="3:7" x14ac:dyDescent="0.3">
      <c r="C380" s="5"/>
      <c r="D380" s="5"/>
      <c r="E380" s="5"/>
      <c r="F380" s="5"/>
      <c r="G380" s="5"/>
    </row>
    <row r="381" spans="3:7" x14ac:dyDescent="0.3">
      <c r="C381" s="5"/>
      <c r="D381" s="5"/>
      <c r="E381" s="5"/>
      <c r="F381" s="5"/>
      <c r="G381" s="5"/>
    </row>
    <row r="382" spans="3:7" x14ac:dyDescent="0.3">
      <c r="C382" s="5"/>
      <c r="D382" s="5"/>
      <c r="E382" s="5"/>
      <c r="F382" s="5"/>
      <c r="G382" s="5"/>
    </row>
    <row r="383" spans="3:7" x14ac:dyDescent="0.3">
      <c r="C383" s="5"/>
      <c r="D383" s="5"/>
      <c r="E383" s="5"/>
      <c r="F383" s="5"/>
      <c r="G383" s="5"/>
    </row>
    <row r="384" spans="3:7" x14ac:dyDescent="0.3">
      <c r="C384" s="5"/>
      <c r="D384" s="5"/>
      <c r="E384" s="5"/>
      <c r="F384" s="5"/>
      <c r="G384" s="5"/>
    </row>
    <row r="385" spans="3:7" x14ac:dyDescent="0.3">
      <c r="C385" s="5"/>
      <c r="D385" s="5"/>
      <c r="E385" s="5"/>
      <c r="F385" s="5"/>
      <c r="G385" s="5"/>
    </row>
    <row r="386" spans="3:7" x14ac:dyDescent="0.3">
      <c r="C386" s="5"/>
      <c r="D386" s="5"/>
      <c r="E386" s="5"/>
      <c r="F386" s="5"/>
      <c r="G386" s="5"/>
    </row>
    <row r="387" spans="3:7" x14ac:dyDescent="0.3">
      <c r="C387" s="5"/>
      <c r="D387" s="5"/>
      <c r="E387" s="5"/>
      <c r="F387" s="5"/>
      <c r="G387" s="5"/>
    </row>
    <row r="388" spans="3:7" x14ac:dyDescent="0.3">
      <c r="C388" s="5"/>
      <c r="D388" s="5"/>
      <c r="E388" s="5"/>
      <c r="F388" s="5"/>
      <c r="G388" s="5"/>
    </row>
    <row r="389" spans="3:7" x14ac:dyDescent="0.3">
      <c r="C389" s="5"/>
      <c r="D389" s="5"/>
      <c r="E389" s="5"/>
      <c r="F389" s="5"/>
      <c r="G389" s="5"/>
    </row>
    <row r="390" spans="3:7" x14ac:dyDescent="0.3">
      <c r="C390" s="5"/>
      <c r="D390" s="5"/>
      <c r="E390" s="5"/>
      <c r="F390" s="5"/>
      <c r="G390" s="5"/>
    </row>
    <row r="391" spans="3:7" x14ac:dyDescent="0.3">
      <c r="C391" s="5"/>
      <c r="D391" s="5"/>
      <c r="E391" s="5"/>
      <c r="F391" s="5"/>
      <c r="G391" s="5"/>
    </row>
    <row r="392" spans="3:7" x14ac:dyDescent="0.3">
      <c r="C392" s="5"/>
      <c r="D392" s="5"/>
      <c r="E392" s="5"/>
      <c r="F392" s="5"/>
      <c r="G392" s="5"/>
    </row>
    <row r="393" spans="3:7" x14ac:dyDescent="0.3">
      <c r="C393" s="5"/>
      <c r="D393" s="5"/>
      <c r="E393" s="5"/>
      <c r="F393" s="5"/>
      <c r="G393" s="5"/>
    </row>
    <row r="394" spans="3:7" x14ac:dyDescent="0.3">
      <c r="C394" s="5"/>
      <c r="D394" s="5"/>
      <c r="E394" s="5"/>
      <c r="F394" s="5"/>
      <c r="G394" s="5"/>
    </row>
    <row r="395" spans="3:7" x14ac:dyDescent="0.3">
      <c r="C395" s="5"/>
      <c r="D395" s="5"/>
      <c r="E395" s="5"/>
      <c r="F395" s="5"/>
      <c r="G395" s="5"/>
    </row>
    <row r="396" spans="3:7" x14ac:dyDescent="0.3">
      <c r="C396" s="5"/>
      <c r="D396" s="5"/>
      <c r="E396" s="5"/>
      <c r="F396" s="5"/>
      <c r="G396" s="5"/>
    </row>
    <row r="397" spans="3:7" x14ac:dyDescent="0.3">
      <c r="C397" s="5"/>
      <c r="D397" s="5"/>
      <c r="E397" s="5"/>
      <c r="F397" s="5"/>
      <c r="G397" s="5"/>
    </row>
    <row r="398" spans="3:7" x14ac:dyDescent="0.3">
      <c r="C398" s="5"/>
      <c r="D398" s="5"/>
      <c r="E398" s="5"/>
      <c r="F398" s="5"/>
      <c r="G398" s="5"/>
    </row>
    <row r="399" spans="3:7" x14ac:dyDescent="0.3">
      <c r="C399" s="5"/>
      <c r="D399" s="5"/>
      <c r="E399" s="5"/>
      <c r="F399" s="5"/>
      <c r="G399" s="5"/>
    </row>
    <row r="400" spans="3:7" x14ac:dyDescent="0.3">
      <c r="C400" s="5"/>
      <c r="D400" s="5"/>
      <c r="E400" s="5"/>
      <c r="F400" s="5"/>
      <c r="G400" s="5"/>
    </row>
    <row r="401" spans="3:7" x14ac:dyDescent="0.3">
      <c r="C401" s="5"/>
      <c r="D401" s="5"/>
      <c r="E401" s="5"/>
      <c r="F401" s="5"/>
      <c r="G401" s="5"/>
    </row>
    <row r="402" spans="3:7" x14ac:dyDescent="0.3">
      <c r="C402" s="5"/>
      <c r="D402" s="5"/>
      <c r="E402" s="5"/>
      <c r="F402" s="5"/>
      <c r="G402" s="5"/>
    </row>
    <row r="403" spans="3:7" x14ac:dyDescent="0.3">
      <c r="C403" s="5"/>
      <c r="D403" s="5"/>
      <c r="E403" s="5"/>
      <c r="F403" s="5"/>
      <c r="G403" s="5"/>
    </row>
    <row r="404" spans="3:7" x14ac:dyDescent="0.3">
      <c r="C404" s="5"/>
      <c r="D404" s="5"/>
      <c r="E404" s="5"/>
      <c r="F404" s="5"/>
      <c r="G404" s="5"/>
    </row>
    <row r="405" spans="3:7" x14ac:dyDescent="0.3">
      <c r="C405" s="5"/>
      <c r="D405" s="5"/>
      <c r="E405" s="5"/>
      <c r="F405" s="5"/>
      <c r="G405" s="5"/>
    </row>
    <row r="406" spans="3:7" x14ac:dyDescent="0.3">
      <c r="C406" s="5"/>
      <c r="D406" s="5"/>
      <c r="E406" s="5"/>
      <c r="F406" s="5"/>
      <c r="G406" s="5"/>
    </row>
    <row r="407" spans="3:7" x14ac:dyDescent="0.3">
      <c r="C407" s="5"/>
      <c r="D407" s="5"/>
      <c r="E407" s="5"/>
      <c r="F407" s="5"/>
      <c r="G407" s="5"/>
    </row>
    <row r="408" spans="3:7" x14ac:dyDescent="0.3">
      <c r="C408" s="5"/>
      <c r="D408" s="5"/>
      <c r="E408" s="5"/>
      <c r="F408" s="5"/>
      <c r="G408" s="5"/>
    </row>
    <row r="409" spans="3:7" x14ac:dyDescent="0.3">
      <c r="C409" s="5"/>
      <c r="D409" s="5"/>
      <c r="E409" s="5"/>
      <c r="F409" s="5"/>
      <c r="G409" s="5"/>
    </row>
    <row r="410" spans="3:7" x14ac:dyDescent="0.3">
      <c r="C410" s="5"/>
      <c r="D410" s="5"/>
      <c r="E410" s="5"/>
      <c r="F410" s="5"/>
      <c r="G410" s="5"/>
    </row>
    <row r="411" spans="3:7" x14ac:dyDescent="0.3">
      <c r="C411" s="5"/>
      <c r="D411" s="5"/>
      <c r="E411" s="5"/>
      <c r="F411" s="5"/>
      <c r="G411" s="5"/>
    </row>
    <row r="412" spans="3:7" x14ac:dyDescent="0.3">
      <c r="C412" s="5"/>
      <c r="D412" s="5"/>
      <c r="E412" s="5"/>
      <c r="F412" s="5"/>
      <c r="G412" s="5"/>
    </row>
    <row r="413" spans="3:7" x14ac:dyDescent="0.3">
      <c r="C413" s="5"/>
      <c r="D413" s="5"/>
      <c r="E413" s="5"/>
      <c r="F413" s="5"/>
      <c r="G413" s="5"/>
    </row>
    <row r="414" spans="3:7" x14ac:dyDescent="0.3">
      <c r="C414" s="5"/>
      <c r="D414" s="5"/>
      <c r="E414" s="5"/>
      <c r="F414" s="5"/>
      <c r="G414" s="5"/>
    </row>
    <row r="415" spans="3:7" x14ac:dyDescent="0.3">
      <c r="C415" s="5"/>
      <c r="D415" s="5"/>
      <c r="E415" s="5"/>
      <c r="F415" s="5"/>
      <c r="G415" s="5"/>
    </row>
    <row r="416" spans="3:7" x14ac:dyDescent="0.3">
      <c r="C416" s="5"/>
      <c r="D416" s="5"/>
      <c r="E416" s="5"/>
      <c r="F416" s="5"/>
      <c r="G416" s="5"/>
    </row>
    <row r="417" spans="3:7" x14ac:dyDescent="0.3">
      <c r="C417" s="5"/>
      <c r="D417" s="5"/>
      <c r="E417" s="5"/>
      <c r="F417" s="5"/>
      <c r="G417" s="5"/>
    </row>
    <row r="418" spans="3:7" x14ac:dyDescent="0.3">
      <c r="C418" s="5"/>
      <c r="D418" s="5"/>
      <c r="E418" s="5"/>
      <c r="F418" s="5"/>
      <c r="G418" s="5"/>
    </row>
    <row r="419" spans="3:7" x14ac:dyDescent="0.3">
      <c r="C419" s="5"/>
      <c r="D419" s="5"/>
      <c r="E419" s="5"/>
      <c r="F419" s="5"/>
      <c r="G419" s="5"/>
    </row>
    <row r="420" spans="3:7" x14ac:dyDescent="0.3">
      <c r="C420" s="5"/>
      <c r="D420" s="5"/>
      <c r="E420" s="5"/>
      <c r="F420" s="5"/>
      <c r="G420" s="5"/>
    </row>
    <row r="421" spans="3:7" x14ac:dyDescent="0.3">
      <c r="C421" s="5"/>
      <c r="D421" s="5"/>
      <c r="E421" s="5"/>
      <c r="F421" s="5"/>
      <c r="G421" s="5"/>
    </row>
    <row r="422" spans="3:7" x14ac:dyDescent="0.3">
      <c r="C422" s="5"/>
      <c r="D422" s="5"/>
      <c r="E422" s="5"/>
      <c r="F422" s="5"/>
      <c r="G422" s="5"/>
    </row>
    <row r="423" spans="3:7" x14ac:dyDescent="0.3">
      <c r="C423" s="5"/>
      <c r="D423" s="5"/>
      <c r="E423" s="5"/>
      <c r="F423" s="5"/>
      <c r="G423" s="5"/>
    </row>
    <row r="424" spans="3:7" x14ac:dyDescent="0.3">
      <c r="C424" s="5"/>
      <c r="D424" s="5"/>
      <c r="E424" s="5"/>
      <c r="F424" s="5"/>
      <c r="G424" s="5"/>
    </row>
    <row r="425" spans="3:7" x14ac:dyDescent="0.3">
      <c r="C425" s="5"/>
      <c r="D425" s="5"/>
      <c r="E425" s="5"/>
      <c r="F425" s="5"/>
      <c r="G425" s="5"/>
    </row>
    <row r="426" spans="3:7" x14ac:dyDescent="0.3">
      <c r="C426" s="5"/>
      <c r="D426" s="5"/>
      <c r="E426" s="5"/>
      <c r="F426" s="5"/>
      <c r="G426" s="5"/>
    </row>
    <row r="427" spans="3:7" x14ac:dyDescent="0.3">
      <c r="C427" s="5"/>
      <c r="D427" s="5"/>
      <c r="E427" s="5"/>
      <c r="F427" s="5"/>
      <c r="G427" s="5"/>
    </row>
    <row r="428" spans="3:7" x14ac:dyDescent="0.3">
      <c r="C428" s="5"/>
      <c r="D428" s="5"/>
      <c r="E428" s="5"/>
      <c r="F428" s="5"/>
      <c r="G428" s="5"/>
    </row>
    <row r="429" spans="3:7" x14ac:dyDescent="0.3">
      <c r="C429" s="5"/>
      <c r="D429" s="5"/>
      <c r="E429" s="5"/>
      <c r="F429" s="5"/>
      <c r="G429" s="5"/>
    </row>
    <row r="430" spans="3:7" x14ac:dyDescent="0.3">
      <c r="C430" s="5"/>
      <c r="D430" s="5"/>
      <c r="E430" s="5"/>
      <c r="F430" s="5"/>
      <c r="G430" s="5"/>
    </row>
    <row r="431" spans="3:7" x14ac:dyDescent="0.3">
      <c r="C431" s="5"/>
      <c r="D431" s="5"/>
      <c r="E431" s="5"/>
      <c r="F431" s="5"/>
      <c r="G431" s="5"/>
    </row>
    <row r="432" spans="3:7" x14ac:dyDescent="0.3">
      <c r="C432" s="5"/>
      <c r="D432" s="5"/>
      <c r="E432" s="5"/>
      <c r="F432" s="5"/>
      <c r="G432" s="5"/>
    </row>
    <row r="433" spans="3:7" x14ac:dyDescent="0.3">
      <c r="C433" s="5"/>
      <c r="D433" s="5"/>
      <c r="E433" s="5"/>
      <c r="F433" s="5"/>
      <c r="G433" s="5"/>
    </row>
    <row r="434" spans="3:7" x14ac:dyDescent="0.3">
      <c r="C434" s="5"/>
      <c r="D434" s="5"/>
      <c r="E434" s="5"/>
      <c r="F434" s="5"/>
      <c r="G434" s="5"/>
    </row>
    <row r="435" spans="3:7" x14ac:dyDescent="0.3">
      <c r="C435" s="5"/>
      <c r="D435" s="5"/>
      <c r="E435" s="5"/>
      <c r="F435" s="5"/>
      <c r="G435" s="5"/>
    </row>
    <row r="436" spans="3:7" x14ac:dyDescent="0.3">
      <c r="C436" s="5"/>
      <c r="D436" s="5"/>
      <c r="E436" s="5"/>
      <c r="F436" s="5"/>
      <c r="G436" s="5"/>
    </row>
    <row r="437" spans="3:7" x14ac:dyDescent="0.3">
      <c r="C437" s="5"/>
      <c r="D437" s="5"/>
      <c r="E437" s="5"/>
      <c r="F437" s="5"/>
      <c r="G437" s="5"/>
    </row>
    <row r="438" spans="3:7" x14ac:dyDescent="0.3">
      <c r="C438" s="5"/>
      <c r="D438" s="5"/>
      <c r="E438" s="5"/>
      <c r="F438" s="5"/>
      <c r="G438" s="5"/>
    </row>
    <row r="439" spans="3:7" x14ac:dyDescent="0.3">
      <c r="C439" s="5"/>
      <c r="D439" s="5"/>
      <c r="E439" s="5"/>
      <c r="F439" s="5"/>
      <c r="G439" s="5"/>
    </row>
    <row r="440" spans="3:7" x14ac:dyDescent="0.3">
      <c r="C440" s="5"/>
      <c r="D440" s="5"/>
      <c r="E440" s="5"/>
      <c r="F440" s="5"/>
      <c r="G440" s="5"/>
    </row>
    <row r="441" spans="3:7" x14ac:dyDescent="0.3">
      <c r="C441" s="5"/>
      <c r="D441" s="5"/>
      <c r="E441" s="5"/>
      <c r="F441" s="5"/>
      <c r="G441" s="5"/>
    </row>
    <row r="442" spans="3:7" x14ac:dyDescent="0.3">
      <c r="C442" s="5"/>
      <c r="D442" s="5"/>
      <c r="E442" s="5"/>
      <c r="F442" s="5"/>
      <c r="G442" s="5"/>
    </row>
    <row r="443" spans="3:7" x14ac:dyDescent="0.3">
      <c r="C443" s="5"/>
      <c r="D443" s="5"/>
      <c r="E443" s="5"/>
      <c r="F443" s="5"/>
      <c r="G443" s="5"/>
    </row>
    <row r="444" spans="3:7" x14ac:dyDescent="0.3">
      <c r="C444" s="5"/>
      <c r="D444" s="5"/>
      <c r="E444" s="5"/>
      <c r="F444" s="5"/>
      <c r="G444" s="5"/>
    </row>
    <row r="445" spans="3:7" x14ac:dyDescent="0.3">
      <c r="C445" s="5"/>
      <c r="D445" s="5"/>
      <c r="E445" s="5"/>
      <c r="F445" s="5"/>
      <c r="G445" s="5"/>
    </row>
    <row r="446" spans="3:7" x14ac:dyDescent="0.3">
      <c r="C446" s="5"/>
      <c r="D446" s="5"/>
      <c r="E446" s="5"/>
      <c r="F446" s="5"/>
      <c r="G446" s="5"/>
    </row>
    <row r="447" spans="3:7" x14ac:dyDescent="0.3">
      <c r="C447" s="5"/>
      <c r="D447" s="5"/>
      <c r="E447" s="5"/>
      <c r="F447" s="5"/>
      <c r="G447" s="5"/>
    </row>
    <row r="448" spans="3:7" x14ac:dyDescent="0.3">
      <c r="C448" s="5"/>
      <c r="D448" s="5"/>
      <c r="E448" s="5"/>
      <c r="F448" s="5"/>
      <c r="G448" s="5"/>
    </row>
    <row r="449" spans="3:7" x14ac:dyDescent="0.3">
      <c r="C449" s="5"/>
      <c r="D449" s="5"/>
      <c r="E449" s="5"/>
      <c r="F449" s="5"/>
      <c r="G449" s="5"/>
    </row>
    <row r="450" spans="3:7" x14ac:dyDescent="0.3">
      <c r="C450" s="5"/>
      <c r="D450" s="5"/>
      <c r="E450" s="5"/>
      <c r="F450" s="5"/>
      <c r="G450" s="5"/>
    </row>
    <row r="451" spans="3:7" x14ac:dyDescent="0.3">
      <c r="C451" s="5"/>
      <c r="D451" s="5"/>
      <c r="E451" s="5"/>
      <c r="F451" s="5"/>
      <c r="G451" s="5"/>
    </row>
    <row r="452" spans="3:7" x14ac:dyDescent="0.3">
      <c r="C452" s="5"/>
      <c r="D452" s="5"/>
      <c r="E452" s="5"/>
      <c r="F452" s="5"/>
      <c r="G452" s="5"/>
    </row>
    <row r="453" spans="3:7" x14ac:dyDescent="0.3">
      <c r="C453" s="5"/>
      <c r="D453" s="5"/>
      <c r="E453" s="5"/>
      <c r="F453" s="5"/>
      <c r="G453" s="5"/>
    </row>
    <row r="454" spans="3:7" x14ac:dyDescent="0.3">
      <c r="C454" s="5"/>
      <c r="D454" s="5"/>
      <c r="E454" s="5"/>
      <c r="F454" s="5"/>
      <c r="G454" s="5"/>
    </row>
    <row r="455" spans="3:7" x14ac:dyDescent="0.3">
      <c r="C455" s="5"/>
      <c r="D455" s="5"/>
      <c r="E455" s="5"/>
      <c r="F455" s="5"/>
      <c r="G455" s="5"/>
    </row>
    <row r="456" spans="3:7" x14ac:dyDescent="0.3">
      <c r="C456" s="5"/>
      <c r="D456" s="5"/>
      <c r="E456" s="5"/>
      <c r="F456" s="5"/>
      <c r="G456" s="5"/>
    </row>
    <row r="457" spans="3:7" x14ac:dyDescent="0.3">
      <c r="C457" s="5"/>
      <c r="D457" s="5"/>
      <c r="E457" s="5"/>
      <c r="F457" s="5"/>
      <c r="G457" s="5"/>
    </row>
    <row r="458" spans="3:7" x14ac:dyDescent="0.3">
      <c r="C458" s="5"/>
      <c r="D458" s="5"/>
      <c r="E458" s="5"/>
      <c r="F458" s="5"/>
      <c r="G458" s="5"/>
    </row>
    <row r="459" spans="3:7" x14ac:dyDescent="0.3">
      <c r="C459" s="5"/>
      <c r="D459" s="5"/>
      <c r="E459" s="5"/>
      <c r="F459" s="5"/>
      <c r="G459" s="5"/>
    </row>
    <row r="460" spans="3:7" x14ac:dyDescent="0.3">
      <c r="C460" s="5"/>
      <c r="D460" s="5"/>
      <c r="E460" s="5"/>
      <c r="F460" s="5"/>
      <c r="G460" s="5"/>
    </row>
    <row r="461" spans="3:7" x14ac:dyDescent="0.3">
      <c r="C461" s="5"/>
      <c r="D461" s="5"/>
      <c r="E461" s="5"/>
      <c r="F461" s="5"/>
      <c r="G461" s="5"/>
    </row>
    <row r="462" spans="3:7" x14ac:dyDescent="0.3">
      <c r="C462" s="5"/>
      <c r="D462" s="5"/>
      <c r="E462" s="5"/>
      <c r="F462" s="5"/>
      <c r="G462" s="5"/>
    </row>
    <row r="463" spans="3:7" x14ac:dyDescent="0.3">
      <c r="C463" s="5"/>
      <c r="D463" s="5"/>
      <c r="E463" s="5"/>
      <c r="F463" s="5"/>
      <c r="G463" s="5"/>
    </row>
    <row r="464" spans="3:7" x14ac:dyDescent="0.3">
      <c r="C464" s="5"/>
      <c r="D464" s="5"/>
      <c r="E464" s="5"/>
      <c r="F464" s="5"/>
      <c r="G464" s="5"/>
    </row>
    <row r="465" spans="3:7" x14ac:dyDescent="0.3">
      <c r="C465" s="5"/>
      <c r="D465" s="5"/>
      <c r="E465" s="5"/>
      <c r="F465" s="5"/>
      <c r="G465" s="5"/>
    </row>
    <row r="466" spans="3:7" x14ac:dyDescent="0.3">
      <c r="C466" s="5"/>
      <c r="D466" s="5"/>
      <c r="E466" s="5"/>
      <c r="F466" s="5"/>
      <c r="G466" s="5"/>
    </row>
    <row r="467" spans="3:7" x14ac:dyDescent="0.3">
      <c r="C467" s="5"/>
      <c r="D467" s="5"/>
      <c r="E467" s="5"/>
      <c r="F467" s="5"/>
      <c r="G467" s="5"/>
    </row>
    <row r="468" spans="3:7" x14ac:dyDescent="0.3">
      <c r="C468" s="5"/>
      <c r="D468" s="5"/>
      <c r="E468" s="5"/>
      <c r="F468" s="5"/>
      <c r="G468" s="5"/>
    </row>
    <row r="469" spans="3:7" x14ac:dyDescent="0.3">
      <c r="C469" s="5"/>
      <c r="D469" s="5"/>
      <c r="E469" s="5"/>
      <c r="F469" s="5"/>
      <c r="G469" s="5"/>
    </row>
    <row r="470" spans="3:7" x14ac:dyDescent="0.3">
      <c r="C470" s="5"/>
      <c r="D470" s="5"/>
      <c r="E470" s="5"/>
      <c r="F470" s="5"/>
      <c r="G470" s="5"/>
    </row>
    <row r="471" spans="3:7" x14ac:dyDescent="0.3">
      <c r="C471" s="5"/>
      <c r="D471" s="5"/>
      <c r="E471" s="5"/>
      <c r="F471" s="5"/>
      <c r="G471" s="5"/>
    </row>
    <row r="472" spans="3:7" x14ac:dyDescent="0.3">
      <c r="C472" s="5"/>
      <c r="D472" s="5"/>
      <c r="E472" s="5"/>
      <c r="F472" s="5"/>
      <c r="G472" s="5"/>
    </row>
    <row r="473" spans="3:7" x14ac:dyDescent="0.3">
      <c r="C473" s="5"/>
      <c r="D473" s="5"/>
      <c r="E473" s="5"/>
      <c r="F473" s="5"/>
      <c r="G473" s="5"/>
    </row>
    <row r="474" spans="3:7" x14ac:dyDescent="0.3">
      <c r="C474" s="5"/>
      <c r="D474" s="5"/>
      <c r="E474" s="5"/>
      <c r="F474" s="5"/>
      <c r="G474" s="5"/>
    </row>
    <row r="475" spans="3:7" x14ac:dyDescent="0.3">
      <c r="C475" s="5"/>
      <c r="D475" s="5"/>
      <c r="E475" s="5"/>
      <c r="F475" s="5"/>
      <c r="G475" s="5"/>
    </row>
    <row r="476" spans="3:7" x14ac:dyDescent="0.3">
      <c r="C476" s="5"/>
      <c r="D476" s="5"/>
      <c r="E476" s="5"/>
      <c r="F476" s="5"/>
      <c r="G476" s="5"/>
    </row>
    <row r="477" spans="3:7" x14ac:dyDescent="0.3">
      <c r="C477" s="5"/>
      <c r="D477" s="5"/>
      <c r="E477" s="5"/>
      <c r="F477" s="5"/>
      <c r="G477" s="5"/>
    </row>
    <row r="478" spans="3:7" x14ac:dyDescent="0.3">
      <c r="C478" s="5"/>
      <c r="D478" s="5"/>
      <c r="E478" s="5"/>
      <c r="F478" s="5"/>
      <c r="G478" s="5"/>
    </row>
    <row r="479" spans="3:7" x14ac:dyDescent="0.3">
      <c r="C479" s="5"/>
      <c r="D479" s="5"/>
      <c r="E479" s="5"/>
      <c r="F479" s="5"/>
      <c r="G479" s="5"/>
    </row>
    <row r="480" spans="3:7" x14ac:dyDescent="0.3">
      <c r="C480" s="5"/>
      <c r="D480" s="5"/>
      <c r="E480" s="5"/>
      <c r="F480" s="5"/>
      <c r="G480" s="5"/>
    </row>
    <row r="481" spans="3:7" x14ac:dyDescent="0.3">
      <c r="C481" s="5"/>
      <c r="D481" s="5"/>
      <c r="E481" s="5"/>
      <c r="F481" s="5"/>
      <c r="G481" s="5"/>
    </row>
    <row r="482" spans="3:7" x14ac:dyDescent="0.3">
      <c r="C482" s="5"/>
      <c r="D482" s="5"/>
      <c r="E482" s="5"/>
      <c r="F482" s="5"/>
      <c r="G482" s="5"/>
    </row>
    <row r="483" spans="3:7" x14ac:dyDescent="0.3">
      <c r="C483" s="5"/>
      <c r="D483" s="5"/>
      <c r="E483" s="5"/>
      <c r="F483" s="5"/>
      <c r="G483" s="5"/>
    </row>
    <row r="484" spans="3:7" x14ac:dyDescent="0.3">
      <c r="C484" s="5"/>
      <c r="D484" s="5"/>
      <c r="E484" s="5"/>
      <c r="F484" s="5"/>
      <c r="G484" s="5"/>
    </row>
    <row r="485" spans="3:7" x14ac:dyDescent="0.3">
      <c r="C485" s="5"/>
      <c r="D485" s="5"/>
      <c r="E485" s="5"/>
      <c r="F485" s="5"/>
      <c r="G485" s="5"/>
    </row>
    <row r="486" spans="3:7" x14ac:dyDescent="0.3">
      <c r="C486" s="5"/>
      <c r="D486" s="5"/>
      <c r="E486" s="5"/>
      <c r="F486" s="5"/>
      <c r="G486" s="5"/>
    </row>
    <row r="487" spans="3:7" x14ac:dyDescent="0.3">
      <c r="C487" s="5"/>
      <c r="D487" s="5"/>
      <c r="E487" s="5"/>
      <c r="F487" s="5"/>
      <c r="G487" s="5"/>
    </row>
    <row r="488" spans="3:7" x14ac:dyDescent="0.3">
      <c r="C488" s="5"/>
      <c r="D488" s="5"/>
      <c r="E488" s="5"/>
      <c r="F488" s="5"/>
      <c r="G488" s="5"/>
    </row>
    <row r="489" spans="3:7" x14ac:dyDescent="0.3">
      <c r="C489" s="5"/>
      <c r="D489" s="5"/>
      <c r="E489" s="5"/>
      <c r="F489" s="5"/>
      <c r="G489" s="5"/>
    </row>
    <row r="490" spans="3:7" x14ac:dyDescent="0.3">
      <c r="C490" s="5"/>
      <c r="D490" s="5"/>
      <c r="E490" s="5"/>
      <c r="F490" s="5"/>
      <c r="G490" s="5"/>
    </row>
    <row r="491" spans="3:7" x14ac:dyDescent="0.3">
      <c r="C491" s="5"/>
      <c r="D491" s="5"/>
      <c r="E491" s="5"/>
      <c r="F491" s="5"/>
      <c r="G491" s="5"/>
    </row>
    <row r="492" spans="3:7" x14ac:dyDescent="0.3">
      <c r="C492" s="5"/>
      <c r="D492" s="5"/>
      <c r="E492" s="5"/>
      <c r="F492" s="5"/>
      <c r="G492" s="5"/>
    </row>
    <row r="493" spans="3:7" x14ac:dyDescent="0.3">
      <c r="C493" s="5"/>
      <c r="D493" s="5"/>
      <c r="E493" s="5"/>
      <c r="F493" s="5"/>
      <c r="G493" s="5"/>
    </row>
    <row r="494" spans="3:7" x14ac:dyDescent="0.3">
      <c r="C494" s="5"/>
      <c r="D494" s="5"/>
      <c r="E494" s="5"/>
      <c r="F494" s="5"/>
      <c r="G494" s="5"/>
    </row>
    <row r="495" spans="3:7" x14ac:dyDescent="0.3">
      <c r="C495" s="5"/>
      <c r="D495" s="5"/>
      <c r="E495" s="5"/>
      <c r="F495" s="5"/>
      <c r="G495" s="5"/>
    </row>
    <row r="496" spans="3:7" x14ac:dyDescent="0.3">
      <c r="C496" s="5"/>
      <c r="D496" s="5"/>
      <c r="E496" s="5"/>
      <c r="F496" s="5"/>
      <c r="G496" s="5"/>
    </row>
    <row r="497" spans="3:7" x14ac:dyDescent="0.3">
      <c r="C497" s="5"/>
      <c r="D497" s="5"/>
      <c r="E497" s="5"/>
      <c r="F497" s="5"/>
      <c r="G497" s="5"/>
    </row>
    <row r="498" spans="3:7" x14ac:dyDescent="0.3">
      <c r="C498" s="5"/>
      <c r="D498" s="5"/>
      <c r="E498" s="5"/>
      <c r="F498" s="5"/>
      <c r="G498" s="5"/>
    </row>
    <row r="499" spans="3:7" x14ac:dyDescent="0.3">
      <c r="C499" s="5"/>
      <c r="D499" s="5"/>
      <c r="E499" s="5"/>
      <c r="F499" s="5"/>
      <c r="G499" s="5"/>
    </row>
    <row r="500" spans="3:7" x14ac:dyDescent="0.3">
      <c r="C500" s="5"/>
      <c r="D500" s="5"/>
      <c r="E500" s="5"/>
      <c r="F500" s="5"/>
      <c r="G500" s="5"/>
    </row>
    <row r="501" spans="3:7" x14ac:dyDescent="0.3">
      <c r="C501" s="5"/>
      <c r="D501" s="5"/>
      <c r="E501" s="5"/>
      <c r="F501" s="5"/>
      <c r="G501" s="5"/>
    </row>
    <row r="502" spans="3:7" x14ac:dyDescent="0.3">
      <c r="C502" s="5"/>
      <c r="D502" s="5"/>
      <c r="E502" s="5"/>
      <c r="F502" s="5"/>
      <c r="G502" s="5"/>
    </row>
    <row r="503" spans="3:7" x14ac:dyDescent="0.3">
      <c r="C503" s="5"/>
      <c r="D503" s="5"/>
      <c r="E503" s="5"/>
      <c r="F503" s="5"/>
      <c r="G503" s="5"/>
    </row>
    <row r="504" spans="3:7" x14ac:dyDescent="0.3">
      <c r="C504" s="5"/>
      <c r="D504" s="5"/>
      <c r="E504" s="5"/>
      <c r="F504" s="5"/>
      <c r="G504" s="5"/>
    </row>
    <row r="505" spans="3:7" x14ac:dyDescent="0.3">
      <c r="C505" s="5"/>
      <c r="D505" s="5"/>
      <c r="E505" s="5"/>
      <c r="F505" s="5"/>
      <c r="G505" s="5"/>
    </row>
    <row r="506" spans="3:7" x14ac:dyDescent="0.3">
      <c r="C506" s="5"/>
      <c r="D506" s="5"/>
      <c r="E506" s="5"/>
      <c r="F506" s="5"/>
      <c r="G506" s="5"/>
    </row>
    <row r="507" spans="3:7" x14ac:dyDescent="0.3">
      <c r="C507" s="5"/>
      <c r="D507" s="5"/>
      <c r="E507" s="5"/>
      <c r="F507" s="5"/>
      <c r="G507" s="5"/>
    </row>
    <row r="508" spans="3:7" x14ac:dyDescent="0.3">
      <c r="C508" s="5"/>
      <c r="D508" s="5"/>
      <c r="E508" s="5"/>
      <c r="F508" s="5"/>
      <c r="G508" s="5"/>
    </row>
    <row r="509" spans="3:7" x14ac:dyDescent="0.3">
      <c r="C509" s="5"/>
      <c r="D509" s="5"/>
      <c r="E509" s="5"/>
      <c r="F509" s="5"/>
      <c r="G509" s="5"/>
    </row>
    <row r="510" spans="3:7" x14ac:dyDescent="0.3">
      <c r="C510" s="5"/>
      <c r="D510" s="5"/>
      <c r="E510" s="5"/>
      <c r="F510" s="5"/>
      <c r="G510" s="5"/>
    </row>
    <row r="511" spans="3:7" x14ac:dyDescent="0.3">
      <c r="C511" s="5"/>
      <c r="D511" s="5"/>
      <c r="E511" s="5"/>
      <c r="F511" s="5"/>
      <c r="G511" s="5"/>
    </row>
    <row r="512" spans="3:7" x14ac:dyDescent="0.3">
      <c r="C512" s="5"/>
      <c r="D512" s="5"/>
      <c r="E512" s="5"/>
      <c r="F512" s="5"/>
      <c r="G512" s="5"/>
    </row>
    <row r="513" spans="3:7" x14ac:dyDescent="0.3">
      <c r="C513" s="5"/>
      <c r="D513" s="5"/>
      <c r="E513" s="5"/>
      <c r="F513" s="5"/>
      <c r="G513" s="5"/>
    </row>
    <row r="514" spans="3:7" x14ac:dyDescent="0.3">
      <c r="C514" s="5"/>
      <c r="D514" s="5"/>
      <c r="E514" s="5"/>
      <c r="F514" s="5"/>
      <c r="G514" s="5"/>
    </row>
    <row r="515" spans="3:7" x14ac:dyDescent="0.3">
      <c r="C515" s="5"/>
      <c r="D515" s="5"/>
      <c r="E515" s="5"/>
      <c r="F515" s="5"/>
      <c r="G515" s="5"/>
    </row>
    <row r="516" spans="3:7" x14ac:dyDescent="0.3">
      <c r="C516" s="5"/>
      <c r="D516" s="5"/>
      <c r="E516" s="5"/>
      <c r="F516" s="5"/>
      <c r="G516" s="5"/>
    </row>
    <row r="517" spans="3:7" x14ac:dyDescent="0.3">
      <c r="C517" s="5"/>
      <c r="D517" s="5"/>
      <c r="E517" s="5"/>
      <c r="F517" s="5"/>
      <c r="G517" s="5"/>
    </row>
    <row r="518" spans="3:7" x14ac:dyDescent="0.3">
      <c r="C518" s="5"/>
      <c r="D518" s="5"/>
      <c r="E518" s="5"/>
      <c r="F518" s="5"/>
      <c r="G518" s="5"/>
    </row>
    <row r="519" spans="3:7" x14ac:dyDescent="0.3">
      <c r="C519" s="5"/>
      <c r="D519" s="5"/>
      <c r="E519" s="5"/>
      <c r="F519" s="5"/>
      <c r="G519" s="5"/>
    </row>
    <row r="520" spans="3:7" x14ac:dyDescent="0.3">
      <c r="C520" s="5"/>
      <c r="D520" s="5"/>
      <c r="E520" s="5"/>
      <c r="F520" s="5"/>
      <c r="G520" s="5"/>
    </row>
    <row r="521" spans="3:7" x14ac:dyDescent="0.3">
      <c r="C521" s="5"/>
      <c r="D521" s="5"/>
      <c r="E521" s="5"/>
      <c r="F521" s="5"/>
      <c r="G521" s="5"/>
    </row>
    <row r="522" spans="3:7" x14ac:dyDescent="0.3">
      <c r="C522" s="5"/>
      <c r="D522" s="5"/>
      <c r="E522" s="5"/>
      <c r="F522" s="5"/>
      <c r="G522" s="5"/>
    </row>
    <row r="523" spans="3:7" x14ac:dyDescent="0.3">
      <c r="C523" s="5"/>
      <c r="D523" s="5"/>
      <c r="E523" s="5"/>
      <c r="F523" s="5"/>
      <c r="G523" s="5"/>
    </row>
    <row r="524" spans="3:7" x14ac:dyDescent="0.3">
      <c r="C524" s="5"/>
      <c r="D524" s="5"/>
      <c r="E524" s="5"/>
      <c r="F524" s="5"/>
      <c r="G524" s="5"/>
    </row>
    <row r="525" spans="3:7" x14ac:dyDescent="0.3">
      <c r="C525" s="5"/>
      <c r="D525" s="5"/>
      <c r="E525" s="5"/>
      <c r="F525" s="5"/>
      <c r="G525" s="5"/>
    </row>
    <row r="526" spans="3:7" x14ac:dyDescent="0.3">
      <c r="C526" s="5"/>
      <c r="D526" s="5"/>
      <c r="E526" s="5"/>
      <c r="F526" s="5"/>
      <c r="G526" s="5"/>
    </row>
    <row r="527" spans="3:7" x14ac:dyDescent="0.3">
      <c r="C527" s="5"/>
      <c r="D527" s="5"/>
      <c r="E527" s="5"/>
      <c r="F527" s="5"/>
      <c r="G527" s="5"/>
    </row>
    <row r="528" spans="3:7" x14ac:dyDescent="0.3">
      <c r="C528" s="5"/>
      <c r="D528" s="5"/>
      <c r="E528" s="5"/>
      <c r="F528" s="5"/>
      <c r="G528" s="5"/>
    </row>
    <row r="529" spans="3:7" x14ac:dyDescent="0.3">
      <c r="C529" s="5"/>
      <c r="D529" s="5"/>
      <c r="E529" s="5"/>
      <c r="F529" s="5"/>
      <c r="G529" s="5"/>
    </row>
    <row r="530" spans="3:7" x14ac:dyDescent="0.3">
      <c r="C530" s="5"/>
      <c r="D530" s="5"/>
      <c r="E530" s="5"/>
      <c r="F530" s="5"/>
      <c r="G530" s="5"/>
    </row>
    <row r="531" spans="3:7" x14ac:dyDescent="0.3">
      <c r="C531" s="5"/>
      <c r="D531" s="5"/>
      <c r="E531" s="5"/>
      <c r="F531" s="5"/>
      <c r="G531" s="5"/>
    </row>
    <row r="532" spans="3:7" x14ac:dyDescent="0.3">
      <c r="C532" s="5"/>
      <c r="D532" s="5"/>
      <c r="E532" s="5"/>
      <c r="F532" s="5"/>
      <c r="G532" s="5"/>
    </row>
    <row r="533" spans="3:7" x14ac:dyDescent="0.3">
      <c r="C533" s="5"/>
      <c r="D533" s="5"/>
      <c r="E533" s="5"/>
      <c r="F533" s="5"/>
      <c r="G533" s="5"/>
    </row>
    <row r="534" spans="3:7" x14ac:dyDescent="0.3">
      <c r="C534" s="5"/>
      <c r="D534" s="5"/>
      <c r="E534" s="5"/>
      <c r="F534" s="5"/>
      <c r="G534" s="5"/>
    </row>
    <row r="535" spans="3:7" x14ac:dyDescent="0.3">
      <c r="C535" s="5"/>
      <c r="D535" s="5"/>
      <c r="E535" s="5"/>
      <c r="F535" s="5"/>
      <c r="G535" s="5"/>
    </row>
    <row r="536" spans="3:7" x14ac:dyDescent="0.3">
      <c r="C536" s="5"/>
      <c r="D536" s="5"/>
      <c r="E536" s="5"/>
      <c r="F536" s="5"/>
      <c r="G536" s="5"/>
    </row>
    <row r="537" spans="3:7" x14ac:dyDescent="0.3">
      <c r="C537" s="5"/>
      <c r="D537" s="5"/>
      <c r="E537" s="5"/>
      <c r="F537" s="5"/>
      <c r="G537" s="5"/>
    </row>
    <row r="538" spans="3:7" x14ac:dyDescent="0.3">
      <c r="C538" s="5"/>
      <c r="D538" s="5"/>
      <c r="E538" s="5"/>
      <c r="F538" s="5"/>
      <c r="G538" s="5"/>
    </row>
    <row r="539" spans="3:7" x14ac:dyDescent="0.3">
      <c r="C539" s="5"/>
      <c r="D539" s="5"/>
      <c r="E539" s="5"/>
      <c r="F539" s="5"/>
      <c r="G539" s="5"/>
    </row>
    <row r="540" spans="3:7" x14ac:dyDescent="0.3">
      <c r="C540" s="5"/>
      <c r="D540" s="5"/>
      <c r="E540" s="5"/>
      <c r="F540" s="5"/>
      <c r="G540" s="5"/>
    </row>
    <row r="541" spans="3:7" x14ac:dyDescent="0.3">
      <c r="C541" s="5"/>
      <c r="D541" s="5"/>
      <c r="E541" s="5"/>
      <c r="F541" s="5"/>
      <c r="G541" s="5"/>
    </row>
    <row r="542" spans="3:7" x14ac:dyDescent="0.3">
      <c r="C542" s="5"/>
      <c r="D542" s="5"/>
      <c r="E542" s="5"/>
      <c r="F542" s="5"/>
      <c r="G542" s="5"/>
    </row>
    <row r="543" spans="3:7" x14ac:dyDescent="0.3">
      <c r="C543" s="5"/>
      <c r="D543" s="5"/>
      <c r="E543" s="5"/>
      <c r="F543" s="5"/>
      <c r="G543" s="5"/>
    </row>
    <row r="544" spans="3:7" x14ac:dyDescent="0.3">
      <c r="C544" s="5"/>
      <c r="D544" s="5"/>
      <c r="E544" s="5"/>
      <c r="F544" s="5"/>
      <c r="G544" s="5"/>
    </row>
    <row r="545" spans="3:7" x14ac:dyDescent="0.3">
      <c r="C545" s="5"/>
      <c r="D545" s="5"/>
      <c r="E545" s="5"/>
      <c r="F545" s="5"/>
      <c r="G545" s="5"/>
    </row>
    <row r="546" spans="3:7" x14ac:dyDescent="0.3">
      <c r="C546" s="5"/>
      <c r="D546" s="5"/>
      <c r="E546" s="5"/>
      <c r="F546" s="5"/>
      <c r="G546" s="5"/>
    </row>
    <row r="547" spans="3:7" x14ac:dyDescent="0.3">
      <c r="C547" s="5"/>
      <c r="D547" s="5"/>
      <c r="E547" s="5"/>
      <c r="F547" s="5"/>
      <c r="G547" s="5"/>
    </row>
    <row r="548" spans="3:7" x14ac:dyDescent="0.3">
      <c r="C548" s="5"/>
      <c r="D548" s="5"/>
      <c r="E548" s="5"/>
      <c r="F548" s="5"/>
      <c r="G548" s="5"/>
    </row>
    <row r="549" spans="3:7" x14ac:dyDescent="0.3">
      <c r="C549" s="5"/>
      <c r="D549" s="5"/>
      <c r="E549" s="5"/>
      <c r="F549" s="5"/>
      <c r="G549" s="5"/>
    </row>
    <row r="550" spans="3:7" x14ac:dyDescent="0.3">
      <c r="C550" s="5"/>
      <c r="D550" s="5"/>
      <c r="E550" s="5"/>
      <c r="F550" s="5"/>
      <c r="G550" s="5"/>
    </row>
    <row r="551" spans="3:7" x14ac:dyDescent="0.3">
      <c r="C551" s="5"/>
      <c r="D551" s="5"/>
      <c r="E551" s="5"/>
      <c r="F551" s="5"/>
      <c r="G551" s="5"/>
    </row>
    <row r="552" spans="3:7" x14ac:dyDescent="0.3">
      <c r="C552" s="5"/>
      <c r="D552" s="5"/>
      <c r="E552" s="5"/>
      <c r="F552" s="5"/>
      <c r="G552" s="5"/>
    </row>
    <row r="553" spans="3:7" x14ac:dyDescent="0.3">
      <c r="C553" s="5"/>
      <c r="D553" s="5"/>
      <c r="E553" s="5"/>
      <c r="F553" s="5"/>
      <c r="G553" s="5"/>
    </row>
    <row r="554" spans="3:7" x14ac:dyDescent="0.3">
      <c r="C554" s="5"/>
      <c r="D554" s="5"/>
      <c r="E554" s="5"/>
      <c r="F554" s="5"/>
      <c r="G554" s="5"/>
    </row>
    <row r="555" spans="3:7" x14ac:dyDescent="0.3">
      <c r="C555" s="5"/>
      <c r="D555" s="5"/>
      <c r="E555" s="5"/>
      <c r="F555" s="5"/>
      <c r="G555" s="5"/>
    </row>
    <row r="556" spans="3:7" x14ac:dyDescent="0.3">
      <c r="C556" s="5"/>
      <c r="D556" s="5"/>
      <c r="E556" s="5"/>
      <c r="F556" s="5"/>
      <c r="G556" s="5"/>
    </row>
    <row r="557" spans="3:7" x14ac:dyDescent="0.3">
      <c r="C557" s="5"/>
      <c r="D557" s="5"/>
      <c r="E557" s="5"/>
      <c r="F557" s="5"/>
      <c r="G557" s="5"/>
    </row>
    <row r="558" spans="3:7" x14ac:dyDescent="0.3">
      <c r="C558" s="5"/>
      <c r="D558" s="5"/>
      <c r="E558" s="5"/>
      <c r="F558" s="5"/>
      <c r="G558" s="5"/>
    </row>
    <row r="559" spans="3:7" x14ac:dyDescent="0.3">
      <c r="C559" s="5"/>
      <c r="D559" s="5"/>
      <c r="E559" s="5"/>
      <c r="F559" s="5"/>
      <c r="G559" s="5"/>
    </row>
    <row r="560" spans="3:7" x14ac:dyDescent="0.3">
      <c r="C560" s="5"/>
      <c r="D560" s="5"/>
      <c r="E560" s="5"/>
      <c r="F560" s="5"/>
      <c r="G560" s="5"/>
    </row>
    <row r="561" spans="3:7" x14ac:dyDescent="0.3">
      <c r="C561" s="5"/>
      <c r="D561" s="5"/>
      <c r="E561" s="5"/>
      <c r="F561" s="5"/>
      <c r="G561" s="5"/>
    </row>
    <row r="562" spans="3:7" x14ac:dyDescent="0.3">
      <c r="C562" s="5"/>
      <c r="D562" s="5"/>
      <c r="E562" s="5"/>
      <c r="F562" s="5"/>
      <c r="G562" s="5"/>
    </row>
    <row r="563" spans="3:7" x14ac:dyDescent="0.3">
      <c r="C563" s="5"/>
      <c r="D563" s="5"/>
      <c r="E563" s="5"/>
      <c r="F563" s="5"/>
      <c r="G563" s="5"/>
    </row>
    <row r="564" spans="3:7" x14ac:dyDescent="0.3">
      <c r="C564" s="5"/>
      <c r="D564" s="5"/>
      <c r="E564" s="5"/>
      <c r="F564" s="5"/>
      <c r="G564" s="5"/>
    </row>
    <row r="565" spans="3:7" x14ac:dyDescent="0.3">
      <c r="C565" s="5"/>
      <c r="D565" s="5"/>
      <c r="E565" s="5"/>
      <c r="F565" s="5"/>
      <c r="G565" s="5"/>
    </row>
    <row r="566" spans="3:7" x14ac:dyDescent="0.3">
      <c r="C566" s="5"/>
      <c r="D566" s="5"/>
      <c r="E566" s="5"/>
      <c r="F566" s="5"/>
      <c r="G566" s="5"/>
    </row>
    <row r="567" spans="3:7" x14ac:dyDescent="0.3">
      <c r="C567" s="5"/>
      <c r="D567" s="5"/>
      <c r="E567" s="5"/>
      <c r="F567" s="5"/>
      <c r="G567" s="5"/>
    </row>
    <row r="568" spans="3:7" x14ac:dyDescent="0.3">
      <c r="C568" s="5"/>
      <c r="D568" s="5"/>
      <c r="E568" s="5"/>
      <c r="F568" s="5"/>
      <c r="G568" s="5"/>
    </row>
    <row r="569" spans="3:7" x14ac:dyDescent="0.3">
      <c r="C569" s="5"/>
      <c r="D569" s="5"/>
      <c r="E569" s="5"/>
      <c r="F569" s="5"/>
      <c r="G569" s="5"/>
    </row>
    <row r="570" spans="3:7" x14ac:dyDescent="0.3">
      <c r="C570" s="5"/>
      <c r="D570" s="5"/>
      <c r="E570" s="5"/>
      <c r="F570" s="5"/>
      <c r="G570" s="5"/>
    </row>
    <row r="571" spans="3:7" x14ac:dyDescent="0.3">
      <c r="C571" s="5"/>
      <c r="D571" s="5"/>
      <c r="E571" s="5"/>
      <c r="F571" s="5"/>
      <c r="G571" s="5"/>
    </row>
    <row r="572" spans="3:7" x14ac:dyDescent="0.3">
      <c r="C572" s="5"/>
      <c r="D572" s="5"/>
      <c r="E572" s="5"/>
      <c r="F572" s="5"/>
      <c r="G572" s="5"/>
    </row>
    <row r="573" spans="3:7" x14ac:dyDescent="0.3">
      <c r="C573" s="5"/>
      <c r="D573" s="5"/>
      <c r="E573" s="5"/>
      <c r="F573" s="5"/>
      <c r="G573" s="5"/>
    </row>
    <row r="574" spans="3:7" x14ac:dyDescent="0.3">
      <c r="C574" s="5"/>
      <c r="D574" s="5"/>
      <c r="E574" s="5"/>
      <c r="F574" s="5"/>
      <c r="G574" s="5"/>
    </row>
    <row r="575" spans="3:7" x14ac:dyDescent="0.3">
      <c r="C575" s="5"/>
      <c r="D575" s="5"/>
      <c r="E575" s="5"/>
      <c r="F575" s="5"/>
      <c r="G575" s="5"/>
    </row>
    <row r="576" spans="3:7" x14ac:dyDescent="0.3">
      <c r="C576" s="5"/>
      <c r="D576" s="5"/>
      <c r="E576" s="5"/>
      <c r="F576" s="5"/>
      <c r="G576" s="5"/>
    </row>
    <row r="577" spans="3:7" x14ac:dyDescent="0.3">
      <c r="C577" s="5"/>
      <c r="D577" s="5"/>
      <c r="E577" s="5"/>
      <c r="F577" s="5"/>
      <c r="G577" s="5"/>
    </row>
    <row r="578" spans="3:7" x14ac:dyDescent="0.3">
      <c r="C578" s="5"/>
      <c r="D578" s="5"/>
      <c r="E578" s="5"/>
      <c r="F578" s="5"/>
      <c r="G578" s="5"/>
    </row>
    <row r="579" spans="3:7" x14ac:dyDescent="0.3">
      <c r="C579" s="5"/>
      <c r="D579" s="5"/>
      <c r="E579" s="5"/>
      <c r="F579" s="5"/>
      <c r="G579" s="5"/>
    </row>
    <row r="580" spans="3:7" x14ac:dyDescent="0.3">
      <c r="C580" s="5"/>
      <c r="D580" s="5"/>
      <c r="E580" s="5"/>
      <c r="F580" s="5"/>
      <c r="G580" s="5"/>
    </row>
    <row r="581" spans="3:7" x14ac:dyDescent="0.3">
      <c r="C581" s="5"/>
      <c r="D581" s="5"/>
      <c r="E581" s="5"/>
      <c r="F581" s="5"/>
      <c r="G581" s="5"/>
    </row>
    <row r="582" spans="3:7" x14ac:dyDescent="0.3">
      <c r="C582" s="5"/>
      <c r="D582" s="5"/>
      <c r="E582" s="5"/>
      <c r="F582" s="5"/>
      <c r="G582" s="5"/>
    </row>
    <row r="583" spans="3:7" x14ac:dyDescent="0.3">
      <c r="C583" s="5"/>
      <c r="D583" s="5"/>
      <c r="E583" s="5"/>
      <c r="F583" s="5"/>
      <c r="G583" s="5"/>
    </row>
    <row r="584" spans="3:7" x14ac:dyDescent="0.3">
      <c r="C584" s="5"/>
      <c r="D584" s="5"/>
      <c r="E584" s="5"/>
      <c r="F584" s="5"/>
      <c r="G584" s="5"/>
    </row>
    <row r="585" spans="3:7" x14ac:dyDescent="0.3">
      <c r="C585" s="5"/>
      <c r="D585" s="5"/>
      <c r="E585" s="5"/>
      <c r="F585" s="5"/>
      <c r="G585" s="5"/>
    </row>
    <row r="586" spans="3:7" x14ac:dyDescent="0.3">
      <c r="C586" s="5"/>
      <c r="D586" s="5"/>
      <c r="E586" s="5"/>
      <c r="F586" s="5"/>
      <c r="G586" s="5"/>
    </row>
    <row r="587" spans="3:7" x14ac:dyDescent="0.3">
      <c r="C587" s="5"/>
      <c r="D587" s="5"/>
      <c r="E587" s="5"/>
      <c r="F587" s="5"/>
      <c r="G587" s="5"/>
    </row>
    <row r="588" spans="3:7" x14ac:dyDescent="0.3">
      <c r="C588" s="5"/>
      <c r="D588" s="5"/>
      <c r="E588" s="5"/>
      <c r="F588" s="5"/>
      <c r="G588" s="5"/>
    </row>
    <row r="589" spans="3:7" x14ac:dyDescent="0.3">
      <c r="C589" s="5"/>
      <c r="D589" s="5"/>
      <c r="E589" s="5"/>
      <c r="F589" s="5"/>
      <c r="G589" s="5"/>
    </row>
    <row r="590" spans="3:7" x14ac:dyDescent="0.3">
      <c r="C590" s="5"/>
      <c r="D590" s="5"/>
      <c r="E590" s="5"/>
      <c r="F590" s="5"/>
      <c r="G590" s="5"/>
    </row>
    <row r="591" spans="3:7" x14ac:dyDescent="0.3">
      <c r="C591" s="5"/>
      <c r="D591" s="5"/>
      <c r="E591" s="5"/>
      <c r="F591" s="5"/>
      <c r="G591" s="5"/>
    </row>
    <row r="592" spans="3:7" x14ac:dyDescent="0.3">
      <c r="C592" s="5"/>
      <c r="D592" s="5"/>
      <c r="E592" s="5"/>
      <c r="F592" s="5"/>
      <c r="G592" s="5"/>
    </row>
    <row r="593" spans="3:7" x14ac:dyDescent="0.3">
      <c r="C593" s="5"/>
      <c r="D593" s="5"/>
      <c r="E593" s="5"/>
      <c r="F593" s="5"/>
      <c r="G593" s="5"/>
    </row>
    <row r="594" spans="3:7" x14ac:dyDescent="0.3">
      <c r="C594" s="5"/>
      <c r="D594" s="5"/>
      <c r="E594" s="5"/>
      <c r="F594" s="5"/>
      <c r="G594" s="5"/>
    </row>
    <row r="595" spans="3:7" x14ac:dyDescent="0.3">
      <c r="C595" s="5"/>
      <c r="D595" s="5"/>
      <c r="E595" s="5"/>
      <c r="F595" s="5"/>
      <c r="G595" s="5"/>
    </row>
    <row r="596" spans="3:7" x14ac:dyDescent="0.3">
      <c r="C596" s="5"/>
      <c r="D596" s="5"/>
      <c r="E596" s="5"/>
      <c r="F596" s="5"/>
      <c r="G596" s="5"/>
    </row>
    <row r="597" spans="3:7" x14ac:dyDescent="0.3">
      <c r="C597" s="5"/>
      <c r="D597" s="5"/>
      <c r="E597" s="5"/>
      <c r="F597" s="5"/>
      <c r="G597" s="5"/>
    </row>
    <row r="598" spans="3:7" x14ac:dyDescent="0.3">
      <c r="C598" s="5"/>
      <c r="D598" s="5"/>
      <c r="E598" s="5"/>
      <c r="F598" s="5"/>
      <c r="G598" s="5"/>
    </row>
    <row r="599" spans="3:7" x14ac:dyDescent="0.3">
      <c r="C599" s="5"/>
      <c r="D599" s="5"/>
      <c r="E599" s="5"/>
      <c r="F599" s="5"/>
      <c r="G599" s="5"/>
    </row>
    <row r="600" spans="3:7" x14ac:dyDescent="0.3">
      <c r="C600" s="5"/>
      <c r="D600" s="5"/>
      <c r="E600" s="5"/>
      <c r="F600" s="5"/>
      <c r="G600" s="5"/>
    </row>
    <row r="601" spans="3:7" x14ac:dyDescent="0.3">
      <c r="C601" s="5"/>
      <c r="D601" s="5"/>
      <c r="E601" s="5"/>
      <c r="F601" s="5"/>
      <c r="G601" s="5"/>
    </row>
    <row r="602" spans="3:7" x14ac:dyDescent="0.3">
      <c r="C602" s="5"/>
      <c r="D602" s="5"/>
      <c r="E602" s="5"/>
      <c r="F602" s="5"/>
      <c r="G602" s="5"/>
    </row>
    <row r="603" spans="3:7" x14ac:dyDescent="0.3">
      <c r="C603" s="5"/>
      <c r="D603" s="5"/>
      <c r="E603" s="5"/>
      <c r="F603" s="5"/>
      <c r="G603" s="5"/>
    </row>
    <row r="604" spans="3:7" x14ac:dyDescent="0.3">
      <c r="C604" s="5"/>
      <c r="D604" s="5"/>
      <c r="E604" s="5"/>
      <c r="F604" s="5"/>
      <c r="G604" s="5"/>
    </row>
    <row r="605" spans="3:7" x14ac:dyDescent="0.3">
      <c r="C605" s="5"/>
      <c r="D605" s="5"/>
      <c r="E605" s="5"/>
      <c r="F605" s="5"/>
      <c r="G605" s="5"/>
    </row>
    <row r="606" spans="3:7" x14ac:dyDescent="0.3">
      <c r="C606" s="5"/>
      <c r="D606" s="5"/>
      <c r="E606" s="5"/>
      <c r="F606" s="5"/>
      <c r="G606" s="5"/>
    </row>
    <row r="607" spans="3:7" x14ac:dyDescent="0.3">
      <c r="C607" s="5"/>
      <c r="D607" s="5"/>
      <c r="E607" s="5"/>
      <c r="F607" s="5"/>
      <c r="G607" s="5"/>
    </row>
    <row r="608" spans="3:7" x14ac:dyDescent="0.3">
      <c r="C608" s="5"/>
      <c r="D608" s="5"/>
      <c r="E608" s="5"/>
      <c r="F608" s="5"/>
      <c r="G608" s="5"/>
    </row>
    <row r="609" spans="3:7" x14ac:dyDescent="0.3">
      <c r="C609" s="5"/>
      <c r="D609" s="5"/>
      <c r="E609" s="5"/>
      <c r="F609" s="5"/>
      <c r="G609" s="5"/>
    </row>
    <row r="610" spans="3:7" x14ac:dyDescent="0.3">
      <c r="C610" s="5"/>
      <c r="D610" s="5"/>
      <c r="E610" s="5"/>
      <c r="F610" s="5"/>
      <c r="G610" s="5"/>
    </row>
    <row r="611" spans="3:7" x14ac:dyDescent="0.3">
      <c r="C611" s="5"/>
      <c r="D611" s="5"/>
      <c r="E611" s="5"/>
      <c r="F611" s="5"/>
      <c r="G611" s="5"/>
    </row>
    <row r="612" spans="3:7" x14ac:dyDescent="0.3">
      <c r="C612" s="5"/>
      <c r="D612" s="5"/>
      <c r="E612" s="5"/>
      <c r="F612" s="5"/>
      <c r="G612" s="5"/>
    </row>
    <row r="613" spans="3:7" x14ac:dyDescent="0.3">
      <c r="C613" s="5"/>
      <c r="D613" s="5"/>
      <c r="E613" s="5"/>
      <c r="F613" s="5"/>
      <c r="G613" s="5"/>
    </row>
    <row r="614" spans="3:7" x14ac:dyDescent="0.3">
      <c r="C614" s="5"/>
      <c r="D614" s="5"/>
      <c r="E614" s="5"/>
      <c r="F614" s="5"/>
      <c r="G614" s="5"/>
    </row>
    <row r="615" spans="3:7" x14ac:dyDescent="0.3">
      <c r="C615" s="5"/>
      <c r="D615" s="5"/>
      <c r="E615" s="5"/>
      <c r="F615" s="5"/>
      <c r="G615" s="5"/>
    </row>
    <row r="616" spans="3:7" x14ac:dyDescent="0.3">
      <c r="C616" s="5"/>
      <c r="D616" s="5"/>
      <c r="E616" s="5"/>
      <c r="F616" s="5"/>
      <c r="G616" s="5"/>
    </row>
    <row r="617" spans="3:7" x14ac:dyDescent="0.3">
      <c r="C617" s="5"/>
      <c r="D617" s="5"/>
      <c r="E617" s="5"/>
      <c r="F617" s="5"/>
      <c r="G617" s="5"/>
    </row>
    <row r="618" spans="3:7" x14ac:dyDescent="0.3">
      <c r="C618" s="5"/>
      <c r="D618" s="5"/>
      <c r="E618" s="5"/>
      <c r="F618" s="5"/>
      <c r="G618" s="5"/>
    </row>
    <row r="619" spans="3:7" x14ac:dyDescent="0.3">
      <c r="C619" s="5"/>
      <c r="D619" s="5"/>
      <c r="E619" s="5"/>
      <c r="F619" s="5"/>
      <c r="G619" s="5"/>
    </row>
    <row r="620" spans="3:7" x14ac:dyDescent="0.3">
      <c r="C620" s="5"/>
      <c r="D620" s="5"/>
      <c r="E620" s="5"/>
      <c r="F620" s="5"/>
      <c r="G620" s="5"/>
    </row>
    <row r="621" spans="3:7" x14ac:dyDescent="0.3">
      <c r="C621" s="5"/>
      <c r="D621" s="5"/>
      <c r="E621" s="5"/>
      <c r="F621" s="5"/>
      <c r="G621" s="5"/>
    </row>
    <row r="622" spans="3:7" x14ac:dyDescent="0.3">
      <c r="C622" s="5"/>
      <c r="D622" s="5"/>
      <c r="E622" s="5"/>
      <c r="F622" s="5"/>
      <c r="G622" s="5"/>
    </row>
    <row r="623" spans="3:7" x14ac:dyDescent="0.3">
      <c r="C623" s="5"/>
      <c r="D623" s="5"/>
      <c r="E623" s="5"/>
      <c r="F623" s="5"/>
      <c r="G623" s="5"/>
    </row>
    <row r="624" spans="3:7" x14ac:dyDescent="0.3">
      <c r="C624" s="5"/>
      <c r="D624" s="5"/>
      <c r="E624" s="5"/>
      <c r="F624" s="5"/>
      <c r="G624" s="5"/>
    </row>
    <row r="625" spans="3:7" x14ac:dyDescent="0.3">
      <c r="C625" s="5"/>
      <c r="D625" s="5"/>
      <c r="E625" s="5"/>
      <c r="F625" s="5"/>
      <c r="G625" s="5"/>
    </row>
    <row r="626" spans="3:7" x14ac:dyDescent="0.3">
      <c r="C626" s="5"/>
      <c r="D626" s="5"/>
      <c r="E626" s="5"/>
      <c r="F626" s="5"/>
      <c r="G626" s="5"/>
    </row>
    <row r="627" spans="3:7" x14ac:dyDescent="0.3">
      <c r="C627" s="5"/>
      <c r="D627" s="5"/>
      <c r="E627" s="5"/>
      <c r="F627" s="5"/>
      <c r="G627" s="5"/>
    </row>
    <row r="628" spans="3:7" x14ac:dyDescent="0.3">
      <c r="C628" s="5"/>
      <c r="D628" s="5"/>
      <c r="E628" s="5"/>
      <c r="F628" s="5"/>
      <c r="G628" s="5"/>
    </row>
    <row r="629" spans="3:7" x14ac:dyDescent="0.3">
      <c r="C629" s="5"/>
      <c r="D629" s="5"/>
      <c r="E629" s="5"/>
      <c r="F629" s="5"/>
      <c r="G629" s="5"/>
    </row>
    <row r="630" spans="3:7" x14ac:dyDescent="0.3">
      <c r="C630" s="5"/>
      <c r="D630" s="5"/>
      <c r="E630" s="5"/>
      <c r="F630" s="5"/>
      <c r="G630" s="5"/>
    </row>
    <row r="631" spans="3:7" x14ac:dyDescent="0.3">
      <c r="C631" s="5"/>
      <c r="D631" s="5"/>
      <c r="E631" s="5"/>
      <c r="F631" s="5"/>
      <c r="G631" s="5"/>
    </row>
    <row r="632" spans="3:7" x14ac:dyDescent="0.3">
      <c r="C632" s="5"/>
      <c r="D632" s="5"/>
      <c r="E632" s="5"/>
      <c r="F632" s="5"/>
      <c r="G632" s="5"/>
    </row>
    <row r="633" spans="3:7" x14ac:dyDescent="0.3">
      <c r="C633" s="5"/>
      <c r="D633" s="5"/>
      <c r="E633" s="5"/>
      <c r="F633" s="5"/>
      <c r="G633" s="5"/>
    </row>
    <row r="634" spans="3:7" x14ac:dyDescent="0.3">
      <c r="C634" s="5"/>
      <c r="D634" s="5"/>
      <c r="E634" s="5"/>
      <c r="F634" s="5"/>
      <c r="G634" s="5"/>
    </row>
    <row r="635" spans="3:7" x14ac:dyDescent="0.3">
      <c r="C635" s="5"/>
      <c r="D635" s="5"/>
      <c r="E635" s="5"/>
      <c r="F635" s="5"/>
      <c r="G635" s="5"/>
    </row>
    <row r="636" spans="3:7" x14ac:dyDescent="0.3">
      <c r="C636" s="5"/>
      <c r="D636" s="5"/>
      <c r="E636" s="5"/>
      <c r="F636" s="5"/>
      <c r="G636" s="5"/>
    </row>
    <row r="637" spans="3:7" x14ac:dyDescent="0.3">
      <c r="C637" s="5"/>
      <c r="D637" s="5"/>
      <c r="E637" s="5"/>
      <c r="F637" s="5"/>
      <c r="G637" s="5"/>
    </row>
    <row r="638" spans="3:7" x14ac:dyDescent="0.3">
      <c r="C638" s="5"/>
      <c r="D638" s="5"/>
      <c r="E638" s="5"/>
      <c r="F638" s="5"/>
      <c r="G638" s="5"/>
    </row>
    <row r="639" spans="3:7" x14ac:dyDescent="0.3">
      <c r="C639" s="5"/>
      <c r="D639" s="5"/>
      <c r="E639" s="5"/>
      <c r="F639" s="5"/>
      <c r="G639" s="5"/>
    </row>
    <row r="640" spans="3:7" x14ac:dyDescent="0.3">
      <c r="C640" s="5"/>
      <c r="D640" s="5"/>
      <c r="E640" s="5"/>
      <c r="F640" s="5"/>
      <c r="G640" s="5"/>
    </row>
    <row r="641" spans="3:7" x14ac:dyDescent="0.3">
      <c r="C641" s="5"/>
      <c r="D641" s="5"/>
      <c r="E641" s="5"/>
      <c r="F641" s="5"/>
      <c r="G641" s="5"/>
    </row>
    <row r="642" spans="3:7" x14ac:dyDescent="0.3">
      <c r="C642" s="5"/>
      <c r="D642" s="5"/>
      <c r="E642" s="5"/>
      <c r="F642" s="5"/>
      <c r="G642" s="5"/>
    </row>
    <row r="643" spans="3:7" x14ac:dyDescent="0.3">
      <c r="C643" s="5"/>
      <c r="D643" s="5"/>
      <c r="E643" s="5"/>
      <c r="F643" s="5"/>
      <c r="G643" s="5"/>
    </row>
    <row r="644" spans="3:7" x14ac:dyDescent="0.3">
      <c r="C644" s="5"/>
      <c r="D644" s="5"/>
      <c r="E644" s="5"/>
      <c r="F644" s="5"/>
      <c r="G644" s="5"/>
    </row>
    <row r="645" spans="3:7" x14ac:dyDescent="0.3">
      <c r="C645" s="5"/>
      <c r="D645" s="5"/>
      <c r="E645" s="5"/>
      <c r="F645" s="5"/>
      <c r="G645" s="5"/>
    </row>
    <row r="646" spans="3:7" x14ac:dyDescent="0.3">
      <c r="C646" s="5"/>
      <c r="D646" s="5"/>
      <c r="E646" s="5"/>
      <c r="F646" s="5"/>
      <c r="G646" s="5"/>
    </row>
    <row r="647" spans="3:7" x14ac:dyDescent="0.3">
      <c r="C647" s="5"/>
      <c r="D647" s="5"/>
      <c r="E647" s="5"/>
      <c r="F647" s="5"/>
      <c r="G647" s="5"/>
    </row>
    <row r="648" spans="3:7" x14ac:dyDescent="0.3">
      <c r="C648" s="5"/>
      <c r="D648" s="5"/>
      <c r="E648" s="5"/>
      <c r="F648" s="5"/>
      <c r="G648" s="5"/>
    </row>
    <row r="649" spans="3:7" x14ac:dyDescent="0.3">
      <c r="C649" s="5"/>
      <c r="D649" s="5"/>
      <c r="E649" s="5"/>
      <c r="F649" s="5"/>
      <c r="G649" s="5"/>
    </row>
    <row r="650" spans="3:7" x14ac:dyDescent="0.3">
      <c r="C650" s="5"/>
      <c r="D650" s="5"/>
      <c r="E650" s="5"/>
      <c r="F650" s="5"/>
      <c r="G650" s="5"/>
    </row>
    <row r="651" spans="3:7" x14ac:dyDescent="0.3">
      <c r="C651" s="5"/>
      <c r="D651" s="5"/>
      <c r="E651" s="5"/>
      <c r="F651" s="5"/>
      <c r="G651" s="5"/>
    </row>
    <row r="652" spans="3:7" x14ac:dyDescent="0.3">
      <c r="C652" s="5"/>
      <c r="D652" s="5"/>
      <c r="E652" s="5"/>
      <c r="F652" s="5"/>
      <c r="G652" s="5"/>
    </row>
    <row r="653" spans="3:7" x14ac:dyDescent="0.3">
      <c r="C653" s="5"/>
      <c r="D653" s="5"/>
      <c r="E653" s="5"/>
      <c r="F653" s="5"/>
      <c r="G653" s="5"/>
    </row>
    <row r="654" spans="3:7" x14ac:dyDescent="0.3">
      <c r="C654" s="5"/>
      <c r="D654" s="5"/>
      <c r="E654" s="5"/>
      <c r="F654" s="5"/>
      <c r="G654" s="5"/>
    </row>
    <row r="655" spans="3:7" x14ac:dyDescent="0.3">
      <c r="C655" s="5"/>
      <c r="D655" s="5"/>
      <c r="E655" s="5"/>
      <c r="F655" s="5"/>
      <c r="G655" s="5"/>
    </row>
    <row r="656" spans="3:7" x14ac:dyDescent="0.3">
      <c r="C656" s="5"/>
      <c r="D656" s="5"/>
      <c r="E656" s="5"/>
      <c r="F656" s="5"/>
      <c r="G656" s="5"/>
    </row>
    <row r="657" spans="3:7" x14ac:dyDescent="0.3">
      <c r="C657" s="5"/>
      <c r="D657" s="5"/>
      <c r="E657" s="5"/>
      <c r="F657" s="5"/>
      <c r="G657" s="5"/>
    </row>
    <row r="658" spans="3:7" x14ac:dyDescent="0.3">
      <c r="C658" s="5"/>
      <c r="D658" s="5"/>
      <c r="E658" s="5"/>
      <c r="F658" s="5"/>
      <c r="G658" s="5"/>
    </row>
    <row r="659" spans="3:7" x14ac:dyDescent="0.3">
      <c r="C659" s="5"/>
      <c r="D659" s="5"/>
      <c r="E659" s="5"/>
      <c r="F659" s="5"/>
      <c r="G659" s="5"/>
    </row>
    <row r="660" spans="3:7" x14ac:dyDescent="0.3">
      <c r="C660" s="5"/>
      <c r="D660" s="5"/>
      <c r="E660" s="5"/>
      <c r="F660" s="5"/>
      <c r="G660" s="5"/>
    </row>
    <row r="661" spans="3:7" x14ac:dyDescent="0.3">
      <c r="C661" s="5"/>
      <c r="D661" s="5"/>
      <c r="E661" s="5"/>
      <c r="F661" s="5"/>
      <c r="G661" s="5"/>
    </row>
    <row r="662" spans="3:7" x14ac:dyDescent="0.3">
      <c r="C662" s="5"/>
      <c r="D662" s="5"/>
      <c r="E662" s="5"/>
      <c r="F662" s="5"/>
      <c r="G662" s="5"/>
    </row>
    <row r="663" spans="3:7" x14ac:dyDescent="0.3">
      <c r="C663" s="5"/>
      <c r="D663" s="5"/>
      <c r="E663" s="5"/>
      <c r="F663" s="5"/>
      <c r="G663" s="5"/>
    </row>
    <row r="664" spans="3:7" x14ac:dyDescent="0.3">
      <c r="C664" s="5"/>
      <c r="D664" s="5"/>
      <c r="E664" s="5"/>
      <c r="F664" s="5"/>
      <c r="G664" s="5"/>
    </row>
    <row r="665" spans="3:7" x14ac:dyDescent="0.3">
      <c r="C665" s="5"/>
      <c r="D665" s="5"/>
      <c r="E665" s="5"/>
      <c r="F665" s="5"/>
      <c r="G665" s="5"/>
    </row>
    <row r="666" spans="3:7" x14ac:dyDescent="0.3">
      <c r="C666" s="5"/>
      <c r="D666" s="5"/>
      <c r="E666" s="5"/>
      <c r="F666" s="5"/>
      <c r="G666" s="5"/>
    </row>
    <row r="667" spans="3:7" x14ac:dyDescent="0.3">
      <c r="C667" s="5"/>
      <c r="D667" s="5"/>
      <c r="E667" s="5"/>
      <c r="F667" s="5"/>
      <c r="G667" s="5"/>
    </row>
    <row r="668" spans="3:7" x14ac:dyDescent="0.3">
      <c r="C668" s="5"/>
      <c r="D668" s="5"/>
      <c r="E668" s="5"/>
      <c r="F668" s="5"/>
      <c r="G668" s="5"/>
    </row>
    <row r="669" spans="3:7" x14ac:dyDescent="0.3">
      <c r="C669" s="5"/>
      <c r="D669" s="5"/>
      <c r="E669" s="5"/>
      <c r="F669" s="5"/>
      <c r="G669" s="5"/>
    </row>
    <row r="670" spans="3:7" x14ac:dyDescent="0.3">
      <c r="C670" s="5"/>
      <c r="D670" s="5"/>
      <c r="E670" s="5"/>
      <c r="F670" s="5"/>
      <c r="G670" s="5"/>
    </row>
    <row r="671" spans="3:7" x14ac:dyDescent="0.3">
      <c r="C671" s="5"/>
      <c r="D671" s="5"/>
      <c r="E671" s="5"/>
      <c r="F671" s="5"/>
      <c r="G671" s="5"/>
    </row>
    <row r="672" spans="3:7" x14ac:dyDescent="0.3">
      <c r="C672" s="5"/>
      <c r="D672" s="5"/>
      <c r="E672" s="5"/>
      <c r="F672" s="5"/>
      <c r="G672" s="5"/>
    </row>
    <row r="673" spans="3:7" x14ac:dyDescent="0.3">
      <c r="C673" s="5"/>
      <c r="D673" s="5"/>
      <c r="E673" s="5"/>
      <c r="F673" s="5"/>
      <c r="G673" s="5"/>
    </row>
    <row r="674" spans="3:7" x14ac:dyDescent="0.3">
      <c r="C674" s="5"/>
      <c r="D674" s="5"/>
      <c r="E674" s="5"/>
      <c r="F674" s="5"/>
      <c r="G674" s="5"/>
    </row>
    <row r="675" spans="3:7" x14ac:dyDescent="0.3">
      <c r="C675" s="5"/>
      <c r="D675" s="5"/>
      <c r="E675" s="5"/>
      <c r="F675" s="5"/>
      <c r="G675" s="5"/>
    </row>
    <row r="676" spans="3:7" x14ac:dyDescent="0.3">
      <c r="C676" s="5"/>
      <c r="D676" s="5"/>
      <c r="E676" s="5"/>
      <c r="F676" s="5"/>
      <c r="G676" s="5"/>
    </row>
    <row r="677" spans="3:7" x14ac:dyDescent="0.3">
      <c r="C677" s="5"/>
      <c r="D677" s="5"/>
      <c r="E677" s="5"/>
      <c r="F677" s="5"/>
      <c r="G677" s="5"/>
    </row>
    <row r="678" spans="3:7" x14ac:dyDescent="0.3">
      <c r="C678" s="5"/>
      <c r="D678" s="5"/>
      <c r="E678" s="5"/>
      <c r="F678" s="5"/>
      <c r="G678" s="5"/>
    </row>
    <row r="679" spans="3:7" x14ac:dyDescent="0.3">
      <c r="C679" s="5"/>
      <c r="D679" s="5"/>
      <c r="E679" s="5"/>
      <c r="F679" s="5"/>
      <c r="G679" s="5"/>
    </row>
    <row r="680" spans="3:7" x14ac:dyDescent="0.3">
      <c r="C680" s="5"/>
      <c r="D680" s="5"/>
      <c r="E680" s="5"/>
      <c r="F680" s="5"/>
      <c r="G680" s="5"/>
    </row>
    <row r="681" spans="3:7" x14ac:dyDescent="0.3">
      <c r="C681" s="5"/>
      <c r="D681" s="5"/>
      <c r="E681" s="5"/>
      <c r="F681" s="5"/>
      <c r="G681" s="5"/>
    </row>
    <row r="682" spans="3:7" x14ac:dyDescent="0.3">
      <c r="C682" s="5"/>
      <c r="D682" s="5"/>
      <c r="E682" s="5"/>
      <c r="F682" s="5"/>
      <c r="G682" s="5"/>
    </row>
    <row r="683" spans="3:7" x14ac:dyDescent="0.3">
      <c r="C683" s="5"/>
      <c r="D683" s="5"/>
      <c r="E683" s="5"/>
      <c r="F683" s="5"/>
      <c r="G683" s="5"/>
    </row>
    <row r="684" spans="3:7" x14ac:dyDescent="0.3">
      <c r="C684" s="5"/>
      <c r="D684" s="5"/>
      <c r="E684" s="5"/>
      <c r="F684" s="5"/>
      <c r="G684" s="5"/>
    </row>
    <row r="685" spans="3:7" x14ac:dyDescent="0.3">
      <c r="C685" s="5"/>
      <c r="D685" s="5"/>
      <c r="E685" s="5"/>
      <c r="F685" s="5"/>
      <c r="G685" s="5"/>
    </row>
    <row r="686" spans="3:7" x14ac:dyDescent="0.3">
      <c r="C686" s="5"/>
      <c r="D686" s="5"/>
      <c r="E686" s="5"/>
      <c r="F686" s="5"/>
      <c r="G686" s="5"/>
    </row>
    <row r="687" spans="3:7" x14ac:dyDescent="0.3">
      <c r="C687" s="5"/>
      <c r="D687" s="5"/>
      <c r="E687" s="5"/>
      <c r="F687" s="5"/>
      <c r="G687" s="5"/>
    </row>
    <row r="688" spans="3:7" x14ac:dyDescent="0.3">
      <c r="C688" s="5"/>
      <c r="D688" s="5"/>
      <c r="E688" s="5"/>
      <c r="F688" s="5"/>
      <c r="G688" s="5"/>
    </row>
    <row r="689" spans="3:7" x14ac:dyDescent="0.3">
      <c r="C689" s="5"/>
      <c r="D689" s="5"/>
      <c r="E689" s="5"/>
      <c r="F689" s="5"/>
      <c r="G689" s="5"/>
    </row>
    <row r="690" spans="3:7" x14ac:dyDescent="0.3">
      <c r="C690" s="5"/>
      <c r="D690" s="5"/>
      <c r="E690" s="5"/>
      <c r="F690" s="5"/>
      <c r="G690" s="5"/>
    </row>
    <row r="691" spans="3:7" x14ac:dyDescent="0.3">
      <c r="C691" s="5"/>
      <c r="D691" s="5"/>
      <c r="E691" s="5"/>
      <c r="F691" s="5"/>
      <c r="G691" s="5"/>
    </row>
    <row r="692" spans="3:7" x14ac:dyDescent="0.3">
      <c r="C692" s="5"/>
      <c r="D692" s="5"/>
      <c r="E692" s="5"/>
      <c r="F692" s="5"/>
      <c r="G692" s="5"/>
    </row>
    <row r="693" spans="3:7" x14ac:dyDescent="0.3">
      <c r="C693" s="5"/>
      <c r="D693" s="5"/>
      <c r="E693" s="5"/>
      <c r="F693" s="5"/>
      <c r="G693" s="5"/>
    </row>
    <row r="694" spans="3:7" x14ac:dyDescent="0.3">
      <c r="C694" s="5"/>
      <c r="D694" s="5"/>
      <c r="E694" s="5"/>
      <c r="F694" s="5"/>
      <c r="G694" s="5"/>
    </row>
    <row r="695" spans="3:7" x14ac:dyDescent="0.3">
      <c r="C695" s="5"/>
      <c r="D695" s="5"/>
      <c r="E695" s="5"/>
      <c r="F695" s="5"/>
      <c r="G695" s="5"/>
    </row>
    <row r="696" spans="3:7" x14ac:dyDescent="0.3">
      <c r="C696" s="5"/>
      <c r="D696" s="5"/>
      <c r="E696" s="5"/>
      <c r="F696" s="5"/>
      <c r="G696" s="5"/>
    </row>
    <row r="697" spans="3:7" x14ac:dyDescent="0.3">
      <c r="C697" s="5"/>
      <c r="D697" s="5"/>
      <c r="E697" s="5"/>
      <c r="F697" s="5"/>
      <c r="G697" s="5"/>
    </row>
    <row r="698" spans="3:7" x14ac:dyDescent="0.3">
      <c r="C698" s="5"/>
      <c r="D698" s="5"/>
      <c r="E698" s="5"/>
      <c r="F698" s="5"/>
      <c r="G698" s="5"/>
    </row>
    <row r="699" spans="3:7" x14ac:dyDescent="0.3">
      <c r="C699" s="5"/>
      <c r="D699" s="5"/>
      <c r="E699" s="5"/>
      <c r="F699" s="5"/>
      <c r="G699" s="5"/>
    </row>
    <row r="700" spans="3:7" x14ac:dyDescent="0.3">
      <c r="C700" s="5"/>
      <c r="D700" s="5"/>
      <c r="E700" s="5"/>
      <c r="F700" s="5"/>
      <c r="G700" s="5"/>
    </row>
    <row r="701" spans="3:7" x14ac:dyDescent="0.3">
      <c r="C701" s="5"/>
      <c r="D701" s="5"/>
      <c r="E701" s="5"/>
      <c r="F701" s="5"/>
      <c r="G701" s="5"/>
    </row>
    <row r="702" spans="3:7" x14ac:dyDescent="0.3">
      <c r="C702" s="5"/>
      <c r="D702" s="5"/>
      <c r="E702" s="5"/>
      <c r="F702" s="5"/>
      <c r="G702" s="5"/>
    </row>
    <row r="703" spans="3:7" x14ac:dyDescent="0.3">
      <c r="C703" s="5"/>
      <c r="D703" s="5"/>
      <c r="E703" s="5"/>
      <c r="F703" s="5"/>
      <c r="G703" s="5"/>
    </row>
    <row r="704" spans="3:7" x14ac:dyDescent="0.3">
      <c r="C704" s="5"/>
      <c r="D704" s="5"/>
      <c r="E704" s="5"/>
      <c r="F704" s="5"/>
      <c r="G704" s="5"/>
    </row>
    <row r="705" spans="3:7" x14ac:dyDescent="0.3">
      <c r="C705" s="5"/>
      <c r="D705" s="5"/>
      <c r="E705" s="5"/>
      <c r="F705" s="5"/>
      <c r="G705" s="5"/>
    </row>
    <row r="706" spans="3:7" x14ac:dyDescent="0.3">
      <c r="C706" s="5"/>
      <c r="D706" s="5"/>
      <c r="E706" s="5"/>
      <c r="F706" s="5"/>
      <c r="G706" s="5"/>
    </row>
    <row r="707" spans="3:7" x14ac:dyDescent="0.3">
      <c r="C707" s="5"/>
      <c r="D707" s="5"/>
      <c r="E707" s="5"/>
      <c r="F707" s="5"/>
      <c r="G707" s="5"/>
    </row>
    <row r="708" spans="3:7" x14ac:dyDescent="0.3">
      <c r="C708" s="5"/>
      <c r="D708" s="5"/>
      <c r="E708" s="5"/>
      <c r="F708" s="5"/>
      <c r="G708" s="5"/>
    </row>
    <row r="709" spans="3:7" x14ac:dyDescent="0.3">
      <c r="C709" s="5"/>
      <c r="D709" s="5"/>
      <c r="E709" s="5"/>
      <c r="F709" s="5"/>
      <c r="G709" s="5"/>
    </row>
    <row r="710" spans="3:7" x14ac:dyDescent="0.3">
      <c r="C710" s="5"/>
      <c r="D710" s="5"/>
      <c r="E710" s="5"/>
      <c r="F710" s="5"/>
      <c r="G710" s="5"/>
    </row>
    <row r="711" spans="3:7" x14ac:dyDescent="0.3">
      <c r="C711" s="5"/>
      <c r="D711" s="5"/>
      <c r="E711" s="5"/>
      <c r="F711" s="5"/>
      <c r="G711" s="5"/>
    </row>
    <row r="712" spans="3:7" x14ac:dyDescent="0.3">
      <c r="C712" s="5"/>
      <c r="D712" s="5"/>
      <c r="E712" s="5"/>
      <c r="F712" s="5"/>
      <c r="G712" s="5"/>
    </row>
    <row r="713" spans="3:7" x14ac:dyDescent="0.3">
      <c r="C713" s="5"/>
      <c r="D713" s="5"/>
      <c r="E713" s="5"/>
      <c r="F713" s="5"/>
      <c r="G713" s="5"/>
    </row>
    <row r="714" spans="3:7" x14ac:dyDescent="0.3">
      <c r="C714" s="5"/>
      <c r="D714" s="5"/>
      <c r="E714" s="5"/>
      <c r="F714" s="5"/>
      <c r="G714" s="5"/>
    </row>
    <row r="715" spans="3:7" x14ac:dyDescent="0.3">
      <c r="C715" s="5"/>
      <c r="D715" s="5"/>
      <c r="E715" s="5"/>
      <c r="F715" s="5"/>
      <c r="G715" s="5"/>
    </row>
    <row r="716" spans="3:7" x14ac:dyDescent="0.3">
      <c r="C716" s="5"/>
      <c r="D716" s="5"/>
      <c r="E716" s="5"/>
      <c r="F716" s="5"/>
      <c r="G716" s="5"/>
    </row>
    <row r="717" spans="3:7" x14ac:dyDescent="0.3">
      <c r="C717" s="5"/>
      <c r="D717" s="5"/>
      <c r="E717" s="5"/>
      <c r="F717" s="5"/>
      <c r="G717" s="5"/>
    </row>
    <row r="718" spans="3:7" x14ac:dyDescent="0.3">
      <c r="C718" s="5"/>
      <c r="D718" s="5"/>
      <c r="E718" s="5"/>
      <c r="F718" s="5"/>
      <c r="G718" s="5"/>
    </row>
    <row r="719" spans="3:7" x14ac:dyDescent="0.3">
      <c r="C719" s="5"/>
      <c r="D719" s="5"/>
      <c r="E719" s="5"/>
      <c r="F719" s="5"/>
      <c r="G719" s="5"/>
    </row>
    <row r="720" spans="3:7" x14ac:dyDescent="0.3">
      <c r="C720" s="5"/>
      <c r="D720" s="5"/>
      <c r="E720" s="5"/>
      <c r="F720" s="5"/>
      <c r="G720" s="5"/>
    </row>
    <row r="721" spans="3:7" x14ac:dyDescent="0.3">
      <c r="C721" s="5"/>
      <c r="D721" s="5"/>
      <c r="E721" s="5"/>
      <c r="F721" s="5"/>
      <c r="G721" s="5"/>
    </row>
    <row r="722" spans="3:7" x14ac:dyDescent="0.3">
      <c r="C722" s="5"/>
      <c r="D722" s="5"/>
      <c r="E722" s="5"/>
      <c r="F722" s="5"/>
      <c r="G722" s="5"/>
    </row>
    <row r="723" spans="3:7" x14ac:dyDescent="0.3">
      <c r="C723" s="5"/>
      <c r="D723" s="5"/>
      <c r="E723" s="5"/>
      <c r="F723" s="5"/>
      <c r="G723" s="5"/>
    </row>
    <row r="724" spans="3:7" x14ac:dyDescent="0.3">
      <c r="C724" s="5"/>
      <c r="D724" s="5"/>
      <c r="E724" s="5"/>
      <c r="F724" s="5"/>
      <c r="G724" s="5"/>
    </row>
    <row r="725" spans="3:7" x14ac:dyDescent="0.3">
      <c r="C725" s="5"/>
      <c r="D725" s="5"/>
      <c r="E725" s="5"/>
      <c r="F725" s="5"/>
      <c r="G725" s="5"/>
    </row>
    <row r="726" spans="3:7" x14ac:dyDescent="0.3">
      <c r="C726" s="5"/>
      <c r="D726" s="5"/>
      <c r="E726" s="5"/>
      <c r="F726" s="5"/>
      <c r="G726" s="5"/>
    </row>
    <row r="727" spans="3:7" x14ac:dyDescent="0.3">
      <c r="C727" s="5"/>
      <c r="D727" s="5"/>
      <c r="E727" s="5"/>
      <c r="F727" s="5"/>
      <c r="G727" s="5"/>
    </row>
    <row r="728" spans="3:7" x14ac:dyDescent="0.3">
      <c r="C728" s="5"/>
      <c r="D728" s="5"/>
      <c r="E728" s="5"/>
      <c r="F728" s="5"/>
      <c r="G728" s="5"/>
    </row>
    <row r="729" spans="3:7" x14ac:dyDescent="0.3">
      <c r="C729" s="5"/>
      <c r="D729" s="5"/>
      <c r="E729" s="5"/>
      <c r="F729" s="5"/>
      <c r="G729" s="5"/>
    </row>
    <row r="730" spans="3:7" x14ac:dyDescent="0.3">
      <c r="C730" s="5"/>
      <c r="D730" s="5"/>
      <c r="E730" s="5"/>
      <c r="F730" s="5"/>
      <c r="G730" s="5"/>
    </row>
    <row r="731" spans="3:7" x14ac:dyDescent="0.3">
      <c r="C731" s="5"/>
      <c r="D731" s="5"/>
      <c r="E731" s="5"/>
      <c r="F731" s="5"/>
      <c r="G731" s="5"/>
    </row>
    <row r="732" spans="3:7" x14ac:dyDescent="0.3">
      <c r="C732" s="5"/>
      <c r="D732" s="5"/>
      <c r="E732" s="5"/>
      <c r="F732" s="5"/>
      <c r="G732" s="5"/>
    </row>
    <row r="733" spans="3:7" x14ac:dyDescent="0.3">
      <c r="C733" s="5"/>
      <c r="D733" s="5"/>
      <c r="E733" s="5"/>
      <c r="F733" s="5"/>
      <c r="G733" s="5"/>
    </row>
    <row r="734" spans="3:7" x14ac:dyDescent="0.3">
      <c r="C734" s="5"/>
      <c r="D734" s="5"/>
      <c r="E734" s="5"/>
      <c r="F734" s="5"/>
      <c r="G734" s="5"/>
    </row>
    <row r="735" spans="3:7" x14ac:dyDescent="0.3">
      <c r="C735" s="5"/>
      <c r="D735" s="5"/>
      <c r="E735" s="5"/>
      <c r="F735" s="5"/>
      <c r="G735" s="5"/>
    </row>
    <row r="736" spans="3:7" x14ac:dyDescent="0.3">
      <c r="C736" s="5"/>
      <c r="D736" s="5"/>
      <c r="E736" s="5"/>
      <c r="F736" s="5"/>
      <c r="G736" s="5"/>
    </row>
    <row r="737" spans="3:7" x14ac:dyDescent="0.3">
      <c r="C737" s="5"/>
      <c r="D737" s="5"/>
      <c r="E737" s="5"/>
      <c r="F737" s="5"/>
      <c r="G737" s="5"/>
    </row>
    <row r="738" spans="3:7" x14ac:dyDescent="0.3">
      <c r="C738" s="5"/>
      <c r="D738" s="5"/>
      <c r="E738" s="5"/>
      <c r="F738" s="5"/>
      <c r="G738" s="5"/>
    </row>
    <row r="739" spans="3:7" x14ac:dyDescent="0.3">
      <c r="C739" s="5"/>
      <c r="D739" s="5"/>
      <c r="E739" s="5"/>
      <c r="F739" s="5"/>
      <c r="G739" s="5"/>
    </row>
    <row r="740" spans="3:7" x14ac:dyDescent="0.3">
      <c r="C740" s="5"/>
      <c r="D740" s="5"/>
      <c r="E740" s="5"/>
      <c r="F740" s="5"/>
      <c r="G740" s="5"/>
    </row>
    <row r="741" spans="3:7" x14ac:dyDescent="0.3">
      <c r="C741" s="5"/>
      <c r="D741" s="5"/>
      <c r="E741" s="5"/>
      <c r="F741" s="5"/>
      <c r="G741" s="5"/>
    </row>
    <row r="742" spans="3:7" x14ac:dyDescent="0.3">
      <c r="C742" s="5"/>
      <c r="D742" s="5"/>
      <c r="E742" s="5"/>
      <c r="F742" s="5"/>
      <c r="G742" s="5"/>
    </row>
    <row r="743" spans="3:7" x14ac:dyDescent="0.3">
      <c r="C743" s="5"/>
      <c r="D743" s="5"/>
      <c r="E743" s="5"/>
      <c r="F743" s="5"/>
      <c r="G743" s="5"/>
    </row>
    <row r="744" spans="3:7" x14ac:dyDescent="0.3">
      <c r="C744" s="5"/>
      <c r="D744" s="5"/>
      <c r="E744" s="5"/>
      <c r="F744" s="5"/>
      <c r="G744" s="5"/>
    </row>
    <row r="745" spans="3:7" x14ac:dyDescent="0.3">
      <c r="C745" s="5"/>
      <c r="D745" s="5"/>
      <c r="E745" s="5"/>
      <c r="F745" s="5"/>
      <c r="G745" s="5"/>
    </row>
    <row r="746" spans="3:7" x14ac:dyDescent="0.3">
      <c r="C746" s="5"/>
      <c r="D746" s="5"/>
      <c r="E746" s="5"/>
      <c r="F746" s="5"/>
      <c r="G746" s="5"/>
    </row>
    <row r="747" spans="3:7" x14ac:dyDescent="0.3">
      <c r="C747" s="5"/>
      <c r="D747" s="5"/>
      <c r="E747" s="5"/>
      <c r="F747" s="5"/>
      <c r="G747" s="5"/>
    </row>
    <row r="748" spans="3:7" x14ac:dyDescent="0.3">
      <c r="C748" s="5"/>
      <c r="D748" s="5"/>
      <c r="E748" s="5"/>
      <c r="F748" s="5"/>
      <c r="G748" s="5"/>
    </row>
    <row r="749" spans="3:7" x14ac:dyDescent="0.3">
      <c r="C749" s="5"/>
      <c r="D749" s="5"/>
      <c r="E749" s="5"/>
      <c r="F749" s="5"/>
      <c r="G749" s="5"/>
    </row>
    <row r="750" spans="3:7" x14ac:dyDescent="0.3">
      <c r="C750" s="5"/>
      <c r="D750" s="5"/>
      <c r="E750" s="5"/>
      <c r="F750" s="5"/>
      <c r="G750" s="5"/>
    </row>
    <row r="751" spans="3:7" x14ac:dyDescent="0.3">
      <c r="C751" s="5"/>
      <c r="D751" s="5"/>
      <c r="E751" s="5"/>
      <c r="F751" s="5"/>
      <c r="G751" s="5"/>
    </row>
    <row r="752" spans="3:7" x14ac:dyDescent="0.3">
      <c r="C752" s="5"/>
      <c r="D752" s="5"/>
      <c r="E752" s="5"/>
      <c r="F752" s="5"/>
      <c r="G752" s="5"/>
    </row>
    <row r="753" spans="3:7" x14ac:dyDescent="0.3">
      <c r="C753" s="5"/>
      <c r="D753" s="5"/>
      <c r="E753" s="5"/>
      <c r="F753" s="5"/>
      <c r="G753" s="5"/>
    </row>
    <row r="754" spans="3:7" x14ac:dyDescent="0.3">
      <c r="C754" s="5"/>
      <c r="D754" s="5"/>
      <c r="E754" s="5"/>
      <c r="F754" s="5"/>
      <c r="G754" s="5"/>
    </row>
    <row r="755" spans="3:7" x14ac:dyDescent="0.3">
      <c r="C755" s="5"/>
      <c r="D755" s="5"/>
      <c r="E755" s="5"/>
      <c r="F755" s="5"/>
      <c r="G755" s="5"/>
    </row>
    <row r="756" spans="3:7" x14ac:dyDescent="0.3">
      <c r="C756" s="5"/>
      <c r="D756" s="5"/>
      <c r="E756" s="5"/>
      <c r="F756" s="5"/>
      <c r="G756" s="5"/>
    </row>
    <row r="757" spans="3:7" x14ac:dyDescent="0.3">
      <c r="C757" s="5"/>
      <c r="D757" s="5"/>
      <c r="E757" s="5"/>
      <c r="F757" s="5"/>
      <c r="G757" s="5"/>
    </row>
    <row r="758" spans="3:7" x14ac:dyDescent="0.3">
      <c r="C758" s="5"/>
      <c r="D758" s="5"/>
      <c r="E758" s="5"/>
      <c r="F758" s="5"/>
      <c r="G758" s="5"/>
    </row>
    <row r="759" spans="3:7" x14ac:dyDescent="0.3">
      <c r="C759" s="5"/>
      <c r="D759" s="5"/>
      <c r="E759" s="5"/>
      <c r="F759" s="5"/>
      <c r="G759" s="5"/>
    </row>
    <row r="760" spans="3:7" x14ac:dyDescent="0.3">
      <c r="C760" s="5"/>
      <c r="D760" s="5"/>
      <c r="E760" s="5"/>
      <c r="F760" s="5"/>
      <c r="G760" s="5"/>
    </row>
    <row r="761" spans="3:7" x14ac:dyDescent="0.3">
      <c r="C761" s="5"/>
      <c r="D761" s="5"/>
      <c r="E761" s="5"/>
      <c r="F761" s="5"/>
      <c r="G761" s="5"/>
    </row>
    <row r="762" spans="3:7" x14ac:dyDescent="0.3">
      <c r="C762" s="5"/>
      <c r="D762" s="5"/>
      <c r="E762" s="5"/>
      <c r="F762" s="5"/>
      <c r="G762" s="5"/>
    </row>
    <row r="763" spans="3:7" x14ac:dyDescent="0.3">
      <c r="C763" s="5"/>
      <c r="D763" s="5"/>
      <c r="E763" s="5"/>
      <c r="F763" s="5"/>
      <c r="G763" s="5"/>
    </row>
    <row r="764" spans="3:7" x14ac:dyDescent="0.3">
      <c r="C764" s="5"/>
      <c r="D764" s="5"/>
      <c r="E764" s="5"/>
      <c r="F764" s="5"/>
      <c r="G764" s="5"/>
    </row>
    <row r="765" spans="3:7" x14ac:dyDescent="0.3">
      <c r="C765" s="5"/>
      <c r="D765" s="5"/>
      <c r="E765" s="5"/>
      <c r="F765" s="5"/>
      <c r="G765" s="5"/>
    </row>
    <row r="766" spans="3:7" x14ac:dyDescent="0.3">
      <c r="C766" s="5"/>
      <c r="D766" s="5"/>
      <c r="E766" s="5"/>
      <c r="F766" s="5"/>
      <c r="G766" s="5"/>
    </row>
    <row r="767" spans="3:7" x14ac:dyDescent="0.3">
      <c r="C767" s="5"/>
      <c r="D767" s="5"/>
      <c r="E767" s="5"/>
      <c r="F767" s="5"/>
      <c r="G767" s="5"/>
    </row>
    <row r="768" spans="3:7" x14ac:dyDescent="0.3">
      <c r="C768" s="5"/>
      <c r="D768" s="5"/>
      <c r="E768" s="5"/>
      <c r="F768" s="5"/>
      <c r="G768" s="5"/>
    </row>
    <row r="769" spans="3:7" x14ac:dyDescent="0.3">
      <c r="C769" s="5"/>
      <c r="D769" s="5"/>
      <c r="E769" s="5"/>
      <c r="F769" s="5"/>
      <c r="G769" s="5"/>
    </row>
    <row r="770" spans="3:7" x14ac:dyDescent="0.3">
      <c r="C770" s="5"/>
      <c r="D770" s="5"/>
      <c r="E770" s="5"/>
      <c r="F770" s="5"/>
      <c r="G770" s="5"/>
    </row>
    <row r="771" spans="3:7" x14ac:dyDescent="0.3">
      <c r="C771" s="5"/>
      <c r="D771" s="5"/>
      <c r="E771" s="5"/>
      <c r="F771" s="5"/>
      <c r="G771" s="5"/>
    </row>
    <row r="772" spans="3:7" x14ac:dyDescent="0.3">
      <c r="C772" s="5"/>
      <c r="D772" s="5"/>
      <c r="E772" s="5"/>
      <c r="F772" s="5"/>
      <c r="G772" s="5"/>
    </row>
    <row r="773" spans="3:7" x14ac:dyDescent="0.3">
      <c r="C773" s="5"/>
      <c r="D773" s="5"/>
      <c r="E773" s="5"/>
      <c r="F773" s="5"/>
      <c r="G773" s="5"/>
    </row>
    <row r="774" spans="3:7" x14ac:dyDescent="0.3">
      <c r="C774" s="5"/>
      <c r="D774" s="5"/>
      <c r="E774" s="5"/>
      <c r="F774" s="5"/>
      <c r="G774" s="5"/>
    </row>
    <row r="775" spans="3:7" x14ac:dyDescent="0.3">
      <c r="C775" s="5"/>
      <c r="D775" s="5"/>
      <c r="E775" s="5"/>
      <c r="F775" s="5"/>
      <c r="G775" s="5"/>
    </row>
    <row r="776" spans="3:7" x14ac:dyDescent="0.3">
      <c r="C776" s="5"/>
      <c r="D776" s="5"/>
      <c r="E776" s="5"/>
      <c r="F776" s="5"/>
      <c r="G776" s="5"/>
    </row>
    <row r="777" spans="3:7" x14ac:dyDescent="0.3">
      <c r="C777" s="5"/>
      <c r="D777" s="5"/>
      <c r="E777" s="5"/>
      <c r="F777" s="5"/>
      <c r="G777" s="5"/>
    </row>
    <row r="778" spans="3:7" x14ac:dyDescent="0.3">
      <c r="C778" s="5"/>
      <c r="D778" s="5"/>
      <c r="E778" s="5"/>
      <c r="F778" s="5"/>
      <c r="G778" s="5"/>
    </row>
    <row r="779" spans="3:7" x14ac:dyDescent="0.3">
      <c r="C779" s="5"/>
      <c r="D779" s="5"/>
      <c r="E779" s="5"/>
      <c r="F779" s="5"/>
      <c r="G779" s="5"/>
    </row>
    <row r="780" spans="3:7" x14ac:dyDescent="0.3">
      <c r="C780" s="5"/>
      <c r="D780" s="5"/>
      <c r="E780" s="5"/>
      <c r="F780" s="5"/>
      <c r="G780" s="5"/>
    </row>
    <row r="781" spans="3:7" x14ac:dyDescent="0.3">
      <c r="C781" s="5"/>
      <c r="D781" s="5"/>
      <c r="E781" s="5"/>
      <c r="F781" s="5"/>
      <c r="G781" s="5"/>
    </row>
    <row r="782" spans="3:7" x14ac:dyDescent="0.3">
      <c r="C782" s="5"/>
      <c r="D782" s="5"/>
      <c r="E782" s="5"/>
      <c r="F782" s="5"/>
      <c r="G782" s="5"/>
    </row>
    <row r="783" spans="3:7" x14ac:dyDescent="0.3">
      <c r="C783" s="5"/>
      <c r="D783" s="5"/>
      <c r="E783" s="5"/>
      <c r="F783" s="5"/>
      <c r="G783" s="5"/>
    </row>
    <row r="784" spans="3:7" x14ac:dyDescent="0.3">
      <c r="C784" s="5"/>
      <c r="D784" s="5"/>
      <c r="E784" s="5"/>
      <c r="F784" s="5"/>
      <c r="G784" s="5"/>
    </row>
    <row r="785" spans="3:7" x14ac:dyDescent="0.3">
      <c r="C785" s="5"/>
      <c r="D785" s="5"/>
      <c r="E785" s="5"/>
      <c r="F785" s="5"/>
      <c r="G785" s="5"/>
    </row>
    <row r="786" spans="3:7" x14ac:dyDescent="0.3">
      <c r="C786" s="5"/>
      <c r="D786" s="5"/>
      <c r="E786" s="5"/>
      <c r="F786" s="5"/>
      <c r="G786" s="5"/>
    </row>
    <row r="787" spans="3:7" x14ac:dyDescent="0.3">
      <c r="C787" s="5"/>
      <c r="D787" s="5"/>
      <c r="E787" s="5"/>
      <c r="F787" s="5"/>
      <c r="G787" s="5"/>
    </row>
    <row r="788" spans="3:7" x14ac:dyDescent="0.3">
      <c r="C788" s="5"/>
      <c r="D788" s="5"/>
      <c r="E788" s="5"/>
      <c r="F788" s="5"/>
      <c r="G788" s="5"/>
    </row>
    <row r="789" spans="3:7" x14ac:dyDescent="0.3">
      <c r="C789" s="5"/>
      <c r="D789" s="5"/>
      <c r="E789" s="5"/>
      <c r="F789" s="5"/>
      <c r="G789" s="5"/>
    </row>
    <row r="790" spans="3:7" x14ac:dyDescent="0.3">
      <c r="C790" s="5"/>
      <c r="D790" s="5"/>
      <c r="E790" s="5"/>
      <c r="F790" s="5"/>
      <c r="G790" s="5"/>
    </row>
    <row r="791" spans="3:7" x14ac:dyDescent="0.3">
      <c r="C791" s="5"/>
      <c r="D791" s="5"/>
      <c r="E791" s="5"/>
      <c r="F791" s="5"/>
      <c r="G791" s="5"/>
    </row>
    <row r="792" spans="3:7" x14ac:dyDescent="0.3">
      <c r="C792" s="5"/>
      <c r="D792" s="5"/>
      <c r="E792" s="5"/>
      <c r="F792" s="5"/>
      <c r="G792" s="5"/>
    </row>
    <row r="793" spans="3:7" x14ac:dyDescent="0.3">
      <c r="C793" s="5"/>
      <c r="D793" s="5"/>
      <c r="E793" s="5"/>
      <c r="F793" s="5"/>
      <c r="G793" s="5"/>
    </row>
    <row r="794" spans="3:7" x14ac:dyDescent="0.3">
      <c r="C794" s="5"/>
      <c r="D794" s="5"/>
      <c r="E794" s="5"/>
      <c r="F794" s="5"/>
      <c r="G794" s="5"/>
    </row>
    <row r="795" spans="3:7" x14ac:dyDescent="0.3">
      <c r="C795" s="5"/>
      <c r="D795" s="5"/>
      <c r="E795" s="5"/>
      <c r="F795" s="5"/>
      <c r="G795" s="5"/>
    </row>
    <row r="796" spans="3:7" x14ac:dyDescent="0.3">
      <c r="C796" s="5"/>
      <c r="D796" s="5"/>
      <c r="E796" s="5"/>
      <c r="F796" s="5"/>
      <c r="G796" s="5"/>
    </row>
    <row r="797" spans="3:7" x14ac:dyDescent="0.3">
      <c r="C797" s="5"/>
      <c r="D797" s="5"/>
      <c r="E797" s="5"/>
      <c r="F797" s="5"/>
      <c r="G797" s="5"/>
    </row>
    <row r="798" spans="3:7" x14ac:dyDescent="0.3">
      <c r="C798" s="5"/>
      <c r="D798" s="5"/>
      <c r="E798" s="5"/>
      <c r="F798" s="5"/>
      <c r="G798" s="5"/>
    </row>
    <row r="799" spans="3:7" x14ac:dyDescent="0.3">
      <c r="C799" s="5"/>
      <c r="D799" s="5"/>
      <c r="E799" s="5"/>
      <c r="F799" s="5"/>
      <c r="G799" s="5"/>
    </row>
    <row r="800" spans="3:7" x14ac:dyDescent="0.3">
      <c r="C800" s="5"/>
      <c r="D800" s="5"/>
      <c r="E800" s="5"/>
      <c r="F800" s="5"/>
      <c r="G800" s="5"/>
    </row>
    <row r="801" spans="3:7" x14ac:dyDescent="0.3">
      <c r="C801" s="5"/>
      <c r="D801" s="5"/>
      <c r="E801" s="5"/>
      <c r="F801" s="5"/>
      <c r="G801" s="5"/>
    </row>
    <row r="802" spans="3:7" x14ac:dyDescent="0.3">
      <c r="C802" s="5"/>
      <c r="D802" s="5"/>
      <c r="E802" s="5"/>
      <c r="F802" s="5"/>
      <c r="G802" s="5"/>
    </row>
    <row r="803" spans="3:7" x14ac:dyDescent="0.3">
      <c r="C803" s="5"/>
      <c r="D803" s="5"/>
      <c r="E803" s="5"/>
      <c r="F803" s="5"/>
      <c r="G803" s="5"/>
    </row>
    <row r="804" spans="3:7" x14ac:dyDescent="0.3">
      <c r="C804" s="5"/>
      <c r="D804" s="5"/>
      <c r="E804" s="5"/>
      <c r="F804" s="5"/>
      <c r="G804" s="5"/>
    </row>
    <row r="805" spans="3:7" x14ac:dyDescent="0.3">
      <c r="C805" s="5"/>
      <c r="D805" s="5"/>
      <c r="E805" s="5"/>
      <c r="F805" s="5"/>
      <c r="G805" s="5"/>
    </row>
    <row r="806" spans="3:7" x14ac:dyDescent="0.3">
      <c r="C806" s="5"/>
      <c r="D806" s="5"/>
      <c r="E806" s="5"/>
      <c r="F806" s="5"/>
      <c r="G806" s="5"/>
    </row>
    <row r="807" spans="3:7" x14ac:dyDescent="0.3">
      <c r="C807" s="5"/>
      <c r="D807" s="5"/>
      <c r="E807" s="5"/>
      <c r="F807" s="5"/>
      <c r="G807" s="5"/>
    </row>
    <row r="808" spans="3:7" x14ac:dyDescent="0.3">
      <c r="C808" s="5"/>
      <c r="D808" s="5"/>
      <c r="E808" s="5"/>
      <c r="F808" s="5"/>
      <c r="G808" s="5"/>
    </row>
    <row r="809" spans="3:7" x14ac:dyDescent="0.3">
      <c r="C809" s="5"/>
      <c r="D809" s="5"/>
      <c r="E809" s="5"/>
      <c r="F809" s="5"/>
      <c r="G809" s="5"/>
    </row>
    <row r="810" spans="3:7" x14ac:dyDescent="0.3">
      <c r="C810" s="5"/>
      <c r="D810" s="5"/>
      <c r="E810" s="5"/>
      <c r="F810" s="5"/>
      <c r="G810" s="5"/>
    </row>
    <row r="811" spans="3:7" x14ac:dyDescent="0.3">
      <c r="C811" s="5"/>
      <c r="D811" s="5"/>
      <c r="E811" s="5"/>
      <c r="F811" s="5"/>
      <c r="G811" s="5"/>
    </row>
    <row r="812" spans="3:7" x14ac:dyDescent="0.3">
      <c r="C812" s="5"/>
      <c r="D812" s="5"/>
      <c r="E812" s="5"/>
      <c r="F812" s="5"/>
      <c r="G812" s="5"/>
    </row>
    <row r="813" spans="3:7" x14ac:dyDescent="0.3">
      <c r="C813" s="5"/>
      <c r="D813" s="5"/>
      <c r="E813" s="5"/>
      <c r="F813" s="5"/>
      <c r="G813" s="5"/>
    </row>
    <row r="814" spans="3:7" x14ac:dyDescent="0.3">
      <c r="C814" s="5"/>
      <c r="D814" s="5"/>
      <c r="E814" s="5"/>
      <c r="F814" s="5"/>
      <c r="G814" s="5"/>
    </row>
    <row r="815" spans="3:7" x14ac:dyDescent="0.3">
      <c r="C815" s="5"/>
      <c r="D815" s="5"/>
      <c r="E815" s="5"/>
      <c r="F815" s="5"/>
      <c r="G815" s="5"/>
    </row>
    <row r="816" spans="3:7" x14ac:dyDescent="0.3">
      <c r="C816" s="5"/>
      <c r="D816" s="5"/>
      <c r="E816" s="5"/>
      <c r="F816" s="5"/>
      <c r="G816" s="5"/>
    </row>
    <row r="817" spans="3:7" x14ac:dyDescent="0.3">
      <c r="C817" s="5"/>
      <c r="D817" s="5"/>
      <c r="E817" s="5"/>
      <c r="F817" s="5"/>
      <c r="G817" s="5"/>
    </row>
    <row r="818" spans="3:7" x14ac:dyDescent="0.3">
      <c r="C818" s="5"/>
      <c r="D818" s="5"/>
      <c r="E818" s="5"/>
      <c r="F818" s="5"/>
      <c r="G818" s="5"/>
    </row>
    <row r="819" spans="3:7" x14ac:dyDescent="0.3">
      <c r="C819" s="5"/>
      <c r="D819" s="5"/>
      <c r="E819" s="5"/>
      <c r="F819" s="5"/>
      <c r="G819" s="5"/>
    </row>
    <row r="820" spans="3:7" x14ac:dyDescent="0.3">
      <c r="C820" s="5"/>
      <c r="D820" s="5"/>
      <c r="E820" s="5"/>
      <c r="F820" s="5"/>
      <c r="G820" s="5"/>
    </row>
    <row r="821" spans="3:7" x14ac:dyDescent="0.3">
      <c r="C821" s="5"/>
      <c r="D821" s="5"/>
      <c r="E821" s="5"/>
      <c r="F821" s="5"/>
      <c r="G821" s="5"/>
    </row>
    <row r="822" spans="3:7" x14ac:dyDescent="0.3">
      <c r="C822" s="5"/>
      <c r="D822" s="5"/>
      <c r="E822" s="5"/>
      <c r="F822" s="5"/>
      <c r="G822" s="5"/>
    </row>
    <row r="823" spans="3:7" x14ac:dyDescent="0.3">
      <c r="C823" s="5"/>
      <c r="D823" s="5"/>
      <c r="E823" s="5"/>
      <c r="F823" s="5"/>
      <c r="G823" s="5"/>
    </row>
    <row r="824" spans="3:7" x14ac:dyDescent="0.3">
      <c r="C824" s="5"/>
      <c r="D824" s="5"/>
      <c r="E824" s="5"/>
      <c r="F824" s="5"/>
      <c r="G824" s="5"/>
    </row>
    <row r="825" spans="3:7" x14ac:dyDescent="0.3">
      <c r="C825" s="5"/>
      <c r="D825" s="5"/>
      <c r="E825" s="5"/>
      <c r="F825" s="5"/>
      <c r="G825" s="5"/>
    </row>
    <row r="826" spans="3:7" x14ac:dyDescent="0.3">
      <c r="C826" s="5"/>
      <c r="D826" s="5"/>
      <c r="E826" s="5"/>
      <c r="F826" s="5"/>
      <c r="G826" s="5"/>
    </row>
    <row r="827" spans="3:7" x14ac:dyDescent="0.3">
      <c r="C827" s="5"/>
      <c r="D827" s="5"/>
      <c r="E827" s="5"/>
      <c r="F827" s="5"/>
      <c r="G827" s="5"/>
    </row>
    <row r="828" spans="3:7" x14ac:dyDescent="0.3">
      <c r="C828" s="5"/>
      <c r="D828" s="5"/>
      <c r="E828" s="5"/>
      <c r="F828" s="5"/>
      <c r="G828" s="5"/>
    </row>
    <row r="829" spans="3:7" x14ac:dyDescent="0.3">
      <c r="C829" s="5"/>
      <c r="D829" s="5"/>
      <c r="E829" s="5"/>
      <c r="F829" s="5"/>
      <c r="G829" s="5"/>
    </row>
    <row r="830" spans="3:7" x14ac:dyDescent="0.3">
      <c r="C830" s="5"/>
      <c r="D830" s="5"/>
      <c r="E830" s="5"/>
      <c r="F830" s="5"/>
      <c r="G830" s="5"/>
    </row>
    <row r="831" spans="3:7" x14ac:dyDescent="0.3">
      <c r="C831" s="5"/>
      <c r="D831" s="5"/>
      <c r="E831" s="5"/>
      <c r="F831" s="5"/>
      <c r="G831" s="5"/>
    </row>
    <row r="832" spans="3:7" x14ac:dyDescent="0.3">
      <c r="C832" s="5"/>
      <c r="D832" s="5"/>
      <c r="E832" s="5"/>
      <c r="F832" s="5"/>
      <c r="G832" s="5"/>
    </row>
    <row r="833" spans="3:7" x14ac:dyDescent="0.3">
      <c r="C833" s="5"/>
      <c r="D833" s="5"/>
      <c r="E833" s="5"/>
      <c r="F833" s="5"/>
      <c r="G833" s="5"/>
    </row>
    <row r="834" spans="3:7" x14ac:dyDescent="0.3">
      <c r="C834" s="5"/>
      <c r="D834" s="5"/>
      <c r="E834" s="5"/>
      <c r="F834" s="5"/>
      <c r="G834" s="5"/>
    </row>
    <row r="835" spans="3:7" x14ac:dyDescent="0.3">
      <c r="C835" s="5"/>
      <c r="D835" s="5"/>
      <c r="E835" s="5"/>
      <c r="F835" s="5"/>
      <c r="G835" s="5"/>
    </row>
    <row r="836" spans="3:7" x14ac:dyDescent="0.3">
      <c r="C836" s="5"/>
      <c r="D836" s="5"/>
      <c r="E836" s="5"/>
      <c r="F836" s="5"/>
      <c r="G836" s="5"/>
    </row>
    <row r="837" spans="3:7" x14ac:dyDescent="0.3">
      <c r="C837" s="5"/>
      <c r="D837" s="5"/>
      <c r="E837" s="5"/>
      <c r="F837" s="5"/>
      <c r="G837" s="5"/>
    </row>
    <row r="838" spans="3:7" x14ac:dyDescent="0.3">
      <c r="C838" s="5"/>
      <c r="D838" s="5"/>
      <c r="E838" s="5"/>
      <c r="F838" s="5"/>
      <c r="G838" s="5"/>
    </row>
    <row r="839" spans="3:7" x14ac:dyDescent="0.3">
      <c r="C839" s="5"/>
      <c r="D839" s="5"/>
      <c r="E839" s="5"/>
      <c r="F839" s="5"/>
      <c r="G839" s="5"/>
    </row>
    <row r="840" spans="3:7" x14ac:dyDescent="0.3">
      <c r="C840" s="5"/>
      <c r="D840" s="5"/>
      <c r="E840" s="5"/>
      <c r="F840" s="5"/>
      <c r="G840" s="5"/>
    </row>
    <row r="841" spans="3:7" x14ac:dyDescent="0.3">
      <c r="C841" s="5"/>
      <c r="D841" s="5"/>
      <c r="E841" s="5"/>
      <c r="F841" s="5"/>
      <c r="G841" s="5"/>
    </row>
    <row r="842" spans="3:7" x14ac:dyDescent="0.3">
      <c r="C842" s="5"/>
      <c r="D842" s="5"/>
      <c r="E842" s="5"/>
      <c r="F842" s="5"/>
      <c r="G842" s="5"/>
    </row>
    <row r="843" spans="3:7" x14ac:dyDescent="0.3">
      <c r="C843" s="5"/>
      <c r="D843" s="5"/>
      <c r="E843" s="5"/>
      <c r="F843" s="5"/>
      <c r="G843" s="5"/>
    </row>
    <row r="844" spans="3:7" x14ac:dyDescent="0.3">
      <c r="C844" s="5"/>
      <c r="D844" s="5"/>
      <c r="E844" s="5"/>
      <c r="F844" s="5"/>
      <c r="G844" s="5"/>
    </row>
    <row r="845" spans="3:7" x14ac:dyDescent="0.3">
      <c r="C845" s="5"/>
      <c r="D845" s="5"/>
      <c r="E845" s="5"/>
      <c r="F845" s="5"/>
      <c r="G845" s="5"/>
    </row>
    <row r="846" spans="3:7" x14ac:dyDescent="0.3">
      <c r="C846" s="5"/>
      <c r="D846" s="5"/>
      <c r="E846" s="5"/>
      <c r="F846" s="5"/>
      <c r="G846" s="5"/>
    </row>
    <row r="847" spans="3:7" x14ac:dyDescent="0.3">
      <c r="C847" s="5"/>
      <c r="D847" s="5"/>
      <c r="E847" s="5"/>
      <c r="F847" s="5"/>
      <c r="G847" s="5"/>
    </row>
    <row r="848" spans="3:7" x14ac:dyDescent="0.3">
      <c r="C848" s="5"/>
      <c r="D848" s="5"/>
      <c r="E848" s="5"/>
      <c r="F848" s="5"/>
      <c r="G848" s="5"/>
    </row>
    <row r="849" spans="3:7" x14ac:dyDescent="0.3">
      <c r="C849" s="5"/>
      <c r="D849" s="5"/>
      <c r="E849" s="5"/>
      <c r="F849" s="5"/>
      <c r="G849" s="5"/>
    </row>
    <row r="850" spans="3:7" x14ac:dyDescent="0.3">
      <c r="C850" s="5"/>
      <c r="D850" s="5"/>
      <c r="E850" s="5"/>
      <c r="F850" s="5"/>
      <c r="G850" s="5"/>
    </row>
    <row r="851" spans="3:7" x14ac:dyDescent="0.3">
      <c r="C851" s="5"/>
      <c r="D851" s="5"/>
      <c r="E851" s="5"/>
      <c r="F851" s="5"/>
      <c r="G851" s="5"/>
    </row>
    <row r="852" spans="3:7" x14ac:dyDescent="0.3">
      <c r="C852" s="5"/>
      <c r="D852" s="5"/>
      <c r="E852" s="5"/>
      <c r="F852" s="5"/>
      <c r="G852" s="5"/>
    </row>
    <row r="853" spans="3:7" x14ac:dyDescent="0.3">
      <c r="C853" s="5"/>
      <c r="D853" s="5"/>
      <c r="E853" s="5"/>
      <c r="F853" s="5"/>
      <c r="G853" s="5"/>
    </row>
    <row r="854" spans="3:7" x14ac:dyDescent="0.3">
      <c r="C854" s="5"/>
      <c r="D854" s="5"/>
      <c r="E854" s="5"/>
      <c r="F854" s="5"/>
      <c r="G854" s="5"/>
    </row>
    <row r="855" spans="3:7" x14ac:dyDescent="0.3">
      <c r="C855" s="5"/>
      <c r="D855" s="5"/>
      <c r="E855" s="5"/>
      <c r="F855" s="5"/>
      <c r="G855" s="5"/>
    </row>
    <row r="856" spans="3:7" x14ac:dyDescent="0.3">
      <c r="C856" s="5"/>
      <c r="D856" s="5"/>
      <c r="E856" s="5"/>
      <c r="F856" s="5"/>
      <c r="G856" s="5"/>
    </row>
    <row r="857" spans="3:7" x14ac:dyDescent="0.3">
      <c r="C857" s="5"/>
      <c r="D857" s="5"/>
      <c r="E857" s="5"/>
      <c r="F857" s="5"/>
      <c r="G857" s="5"/>
    </row>
    <row r="858" spans="3:7" x14ac:dyDescent="0.3">
      <c r="C858" s="5"/>
      <c r="D858" s="5"/>
      <c r="E858" s="5"/>
      <c r="F858" s="5"/>
      <c r="G858" s="5"/>
    </row>
    <row r="859" spans="3:7" x14ac:dyDescent="0.3">
      <c r="C859" s="5"/>
      <c r="D859" s="5"/>
      <c r="E859" s="5"/>
      <c r="F859" s="5"/>
      <c r="G859" s="5"/>
    </row>
    <row r="860" spans="3:7" x14ac:dyDescent="0.3">
      <c r="C860" s="5"/>
      <c r="D860" s="5"/>
      <c r="E860" s="5"/>
      <c r="F860" s="5"/>
      <c r="G860" s="5"/>
    </row>
    <row r="861" spans="3:7" x14ac:dyDescent="0.3">
      <c r="C861" s="5"/>
      <c r="D861" s="5"/>
      <c r="E861" s="5"/>
      <c r="F861" s="5"/>
      <c r="G861" s="5"/>
    </row>
    <row r="862" spans="3:7" x14ac:dyDescent="0.3">
      <c r="C862" s="5"/>
      <c r="D862" s="5"/>
      <c r="E862" s="5"/>
      <c r="F862" s="5"/>
      <c r="G862" s="5"/>
    </row>
    <row r="863" spans="3:7" x14ac:dyDescent="0.3">
      <c r="C863" s="5"/>
      <c r="D863" s="5"/>
      <c r="E863" s="5"/>
      <c r="F863" s="5"/>
      <c r="G863" s="5"/>
    </row>
    <row r="864" spans="3:7" x14ac:dyDescent="0.3">
      <c r="C864" s="5"/>
      <c r="D864" s="5"/>
      <c r="E864" s="5"/>
      <c r="F864" s="5"/>
      <c r="G864" s="5"/>
    </row>
    <row r="865" spans="3:7" x14ac:dyDescent="0.3">
      <c r="C865" s="5"/>
      <c r="D865" s="5"/>
      <c r="E865" s="5"/>
      <c r="F865" s="5"/>
      <c r="G865" s="5"/>
    </row>
    <row r="866" spans="3:7" x14ac:dyDescent="0.3">
      <c r="C866" s="5"/>
      <c r="D866" s="5"/>
      <c r="E866" s="5"/>
      <c r="F866" s="5"/>
      <c r="G866" s="5"/>
    </row>
    <row r="867" spans="3:7" x14ac:dyDescent="0.3">
      <c r="C867" s="5"/>
      <c r="D867" s="5"/>
      <c r="E867" s="5"/>
      <c r="F867" s="5"/>
      <c r="G867" s="5"/>
    </row>
    <row r="868" spans="3:7" x14ac:dyDescent="0.3">
      <c r="C868" s="5"/>
      <c r="D868" s="5"/>
      <c r="E868" s="5"/>
      <c r="F868" s="5"/>
      <c r="G868" s="5"/>
    </row>
    <row r="869" spans="3:7" x14ac:dyDescent="0.3">
      <c r="C869" s="5"/>
      <c r="D869" s="5"/>
      <c r="E869" s="5"/>
      <c r="F869" s="5"/>
      <c r="G869" s="5"/>
    </row>
    <row r="870" spans="3:7" x14ac:dyDescent="0.3">
      <c r="C870" s="5"/>
      <c r="D870" s="5"/>
      <c r="E870" s="5"/>
      <c r="F870" s="5"/>
      <c r="G870" s="5"/>
    </row>
    <row r="871" spans="3:7" x14ac:dyDescent="0.3">
      <c r="C871" s="5"/>
      <c r="D871" s="5"/>
      <c r="E871" s="5"/>
      <c r="F871" s="5"/>
      <c r="G871" s="5"/>
    </row>
    <row r="872" spans="3:7" x14ac:dyDescent="0.3">
      <c r="C872" s="5"/>
      <c r="D872" s="5"/>
      <c r="E872" s="5"/>
      <c r="F872" s="5"/>
      <c r="G872" s="5"/>
    </row>
    <row r="873" spans="3:7" x14ac:dyDescent="0.3">
      <c r="C873" s="5"/>
      <c r="D873" s="5"/>
      <c r="E873" s="5"/>
      <c r="F873" s="5"/>
      <c r="G873" s="5"/>
    </row>
    <row r="874" spans="3:7" x14ac:dyDescent="0.3">
      <c r="C874" s="5"/>
      <c r="D874" s="5"/>
      <c r="E874" s="5"/>
      <c r="F874" s="5"/>
      <c r="G874" s="5"/>
    </row>
    <row r="875" spans="3:7" x14ac:dyDescent="0.3">
      <c r="C875" s="5"/>
      <c r="D875" s="5"/>
      <c r="E875" s="5"/>
      <c r="F875" s="5"/>
      <c r="G875" s="5"/>
    </row>
    <row r="876" spans="3:7" x14ac:dyDescent="0.3">
      <c r="C876" s="5"/>
      <c r="D876" s="5"/>
      <c r="E876" s="5"/>
      <c r="F876" s="5"/>
      <c r="G876" s="5"/>
    </row>
    <row r="877" spans="3:7" x14ac:dyDescent="0.3">
      <c r="C877" s="5"/>
      <c r="D877" s="5"/>
      <c r="E877" s="5"/>
      <c r="F877" s="5"/>
      <c r="G877" s="5"/>
    </row>
    <row r="878" spans="3:7" x14ac:dyDescent="0.3">
      <c r="C878" s="5"/>
      <c r="D878" s="5"/>
      <c r="E878" s="5"/>
      <c r="F878" s="5"/>
      <c r="G878" s="5"/>
    </row>
    <row r="879" spans="3:7" x14ac:dyDescent="0.3">
      <c r="C879" s="5"/>
      <c r="D879" s="5"/>
      <c r="E879" s="5"/>
      <c r="F879" s="5"/>
      <c r="G879" s="5"/>
    </row>
    <row r="880" spans="3:7" x14ac:dyDescent="0.3">
      <c r="C880" s="5"/>
      <c r="D880" s="5"/>
      <c r="E880" s="5"/>
      <c r="F880" s="5"/>
      <c r="G880" s="5"/>
    </row>
    <row r="881" spans="3:7" x14ac:dyDescent="0.3">
      <c r="C881" s="5"/>
      <c r="D881" s="5"/>
      <c r="E881" s="5"/>
      <c r="F881" s="5"/>
      <c r="G881" s="5"/>
    </row>
    <row r="882" spans="3:7" x14ac:dyDescent="0.3">
      <c r="C882" s="5"/>
      <c r="D882" s="5"/>
      <c r="E882" s="5"/>
      <c r="F882" s="5"/>
      <c r="G882" s="5"/>
    </row>
    <row r="883" spans="3:7" x14ac:dyDescent="0.3">
      <c r="C883" s="5"/>
      <c r="D883" s="5"/>
      <c r="E883" s="5"/>
      <c r="F883" s="5"/>
      <c r="G883" s="5"/>
    </row>
    <row r="884" spans="3:7" x14ac:dyDescent="0.3">
      <c r="C884" s="5"/>
      <c r="D884" s="5"/>
      <c r="E884" s="5"/>
      <c r="F884" s="5"/>
      <c r="G884" s="5"/>
    </row>
    <row r="885" spans="3:7" x14ac:dyDescent="0.3">
      <c r="C885" s="5"/>
      <c r="D885" s="5"/>
      <c r="E885" s="5"/>
      <c r="F885" s="5"/>
      <c r="G885" s="5"/>
    </row>
    <row r="886" spans="3:7" x14ac:dyDescent="0.3">
      <c r="C886" s="5"/>
      <c r="D886" s="5"/>
      <c r="E886" s="5"/>
      <c r="F886" s="5"/>
      <c r="G886" s="5"/>
    </row>
    <row r="887" spans="3:7" x14ac:dyDescent="0.3">
      <c r="C887" s="5"/>
      <c r="D887" s="5"/>
      <c r="E887" s="5"/>
      <c r="F887" s="5"/>
      <c r="G887" s="5"/>
    </row>
    <row r="888" spans="3:7" x14ac:dyDescent="0.3">
      <c r="C888" s="5"/>
      <c r="D888" s="5"/>
      <c r="E888" s="5"/>
      <c r="F888" s="5"/>
      <c r="G888" s="5"/>
    </row>
    <row r="889" spans="3:7" x14ac:dyDescent="0.3">
      <c r="C889" s="5"/>
      <c r="D889" s="5"/>
      <c r="E889" s="5"/>
      <c r="F889" s="5"/>
      <c r="G889" s="5"/>
    </row>
    <row r="890" spans="3:7" x14ac:dyDescent="0.3">
      <c r="C890" s="5"/>
      <c r="D890" s="5"/>
      <c r="E890" s="5"/>
      <c r="F890" s="5"/>
      <c r="G890" s="5"/>
    </row>
    <row r="891" spans="3:7" x14ac:dyDescent="0.3">
      <c r="C891" s="5"/>
      <c r="D891" s="5"/>
      <c r="E891" s="5"/>
      <c r="F891" s="5"/>
      <c r="G891" s="5"/>
    </row>
    <row r="892" spans="3:7" x14ac:dyDescent="0.3">
      <c r="C892" s="5"/>
      <c r="D892" s="5"/>
      <c r="E892" s="5"/>
      <c r="F892" s="5"/>
      <c r="G892" s="5"/>
    </row>
    <row r="893" spans="3:7" x14ac:dyDescent="0.3">
      <c r="C893" s="5"/>
      <c r="D893" s="5"/>
      <c r="E893" s="5"/>
      <c r="F893" s="5"/>
      <c r="G893" s="5"/>
    </row>
    <row r="894" spans="3:7" x14ac:dyDescent="0.3">
      <c r="C894" s="5"/>
      <c r="D894" s="5"/>
      <c r="E894" s="5"/>
      <c r="F894" s="5"/>
      <c r="G894" s="5"/>
    </row>
    <row r="895" spans="3:7" x14ac:dyDescent="0.3">
      <c r="C895" s="5"/>
      <c r="D895" s="5"/>
      <c r="E895" s="5"/>
      <c r="F895" s="5"/>
      <c r="G895" s="5"/>
    </row>
    <row r="896" spans="3:7" x14ac:dyDescent="0.3">
      <c r="C896" s="5"/>
      <c r="D896" s="5"/>
      <c r="E896" s="5"/>
      <c r="F896" s="5"/>
      <c r="G896" s="5"/>
    </row>
    <row r="897" spans="3:7" x14ac:dyDescent="0.3">
      <c r="C897" s="5"/>
      <c r="D897" s="5"/>
      <c r="E897" s="5"/>
      <c r="F897" s="5"/>
      <c r="G897" s="5"/>
    </row>
    <row r="898" spans="3:7" x14ac:dyDescent="0.3">
      <c r="C898" s="5"/>
      <c r="D898" s="5"/>
      <c r="E898" s="5"/>
      <c r="F898" s="5"/>
      <c r="G898" s="5"/>
    </row>
    <row r="899" spans="3:7" x14ac:dyDescent="0.3">
      <c r="C899" s="5"/>
      <c r="D899" s="5"/>
      <c r="E899" s="5"/>
      <c r="F899" s="5"/>
      <c r="G899" s="5"/>
    </row>
    <row r="900" spans="3:7" x14ac:dyDescent="0.3">
      <c r="C900" s="5"/>
      <c r="D900" s="5"/>
      <c r="E900" s="5"/>
      <c r="F900" s="5"/>
      <c r="G900" s="5"/>
    </row>
    <row r="901" spans="3:7" x14ac:dyDescent="0.3">
      <c r="C901" s="5"/>
      <c r="D901" s="5"/>
      <c r="E901" s="5"/>
      <c r="F901" s="5"/>
      <c r="G901" s="5"/>
    </row>
    <row r="902" spans="3:7" x14ac:dyDescent="0.3">
      <c r="C902" s="5"/>
      <c r="D902" s="5"/>
      <c r="E902" s="5"/>
      <c r="F902" s="5"/>
      <c r="G902" s="5"/>
    </row>
    <row r="903" spans="3:7" x14ac:dyDescent="0.3">
      <c r="C903" s="5"/>
      <c r="D903" s="5"/>
      <c r="E903" s="5"/>
      <c r="F903" s="5"/>
      <c r="G903" s="5"/>
    </row>
    <row r="904" spans="3:7" x14ac:dyDescent="0.3">
      <c r="C904" s="5"/>
      <c r="D904" s="5"/>
      <c r="E904" s="5"/>
      <c r="F904" s="5"/>
      <c r="G904" s="5"/>
    </row>
    <row r="905" spans="3:7" x14ac:dyDescent="0.3">
      <c r="C905" s="5"/>
      <c r="D905" s="5"/>
      <c r="E905" s="5"/>
      <c r="F905" s="5"/>
      <c r="G905" s="5"/>
    </row>
    <row r="906" spans="3:7" x14ac:dyDescent="0.3">
      <c r="C906" s="5"/>
      <c r="D906" s="5"/>
      <c r="E906" s="5"/>
      <c r="F906" s="5"/>
      <c r="G906" s="5"/>
    </row>
    <row r="907" spans="3:7" x14ac:dyDescent="0.3">
      <c r="C907" s="5"/>
      <c r="D907" s="5"/>
      <c r="E907" s="5"/>
      <c r="F907" s="5"/>
      <c r="G907" s="5"/>
    </row>
    <row r="908" spans="3:7" x14ac:dyDescent="0.3">
      <c r="C908" s="5"/>
      <c r="D908" s="5"/>
      <c r="E908" s="5"/>
      <c r="F908" s="5"/>
      <c r="G908" s="5"/>
    </row>
    <row r="909" spans="3:7" x14ac:dyDescent="0.3">
      <c r="C909" s="5"/>
      <c r="D909" s="5"/>
      <c r="E909" s="5"/>
      <c r="F909" s="5"/>
      <c r="G909" s="5"/>
    </row>
    <row r="910" spans="3:7" x14ac:dyDescent="0.3">
      <c r="C910" s="5"/>
      <c r="D910" s="5"/>
      <c r="E910" s="5"/>
      <c r="F910" s="5"/>
      <c r="G910" s="5"/>
    </row>
    <row r="911" spans="3:7" x14ac:dyDescent="0.3">
      <c r="C911" s="5"/>
      <c r="D911" s="5"/>
      <c r="E911" s="5"/>
      <c r="F911" s="5"/>
      <c r="G911" s="5"/>
    </row>
    <row r="912" spans="3:7" x14ac:dyDescent="0.3">
      <c r="C912" s="5"/>
      <c r="D912" s="5"/>
      <c r="E912" s="5"/>
      <c r="F912" s="5"/>
      <c r="G912" s="5"/>
    </row>
    <row r="913" spans="3:7" x14ac:dyDescent="0.3">
      <c r="C913" s="5"/>
      <c r="D913" s="5"/>
      <c r="E913" s="5"/>
      <c r="F913" s="5"/>
      <c r="G913" s="5"/>
    </row>
    <row r="914" spans="3:7" x14ac:dyDescent="0.3">
      <c r="C914" s="5"/>
      <c r="D914" s="5"/>
      <c r="E914" s="5"/>
      <c r="F914" s="5"/>
      <c r="G914" s="5"/>
    </row>
    <row r="915" spans="3:7" x14ac:dyDescent="0.3">
      <c r="C915" s="5"/>
      <c r="D915" s="5"/>
      <c r="E915" s="5"/>
      <c r="F915" s="5"/>
      <c r="G915" s="5"/>
    </row>
    <row r="916" spans="3:7" x14ac:dyDescent="0.3">
      <c r="C916" s="5"/>
      <c r="D916" s="5"/>
      <c r="E916" s="5"/>
      <c r="F916" s="5"/>
      <c r="G916" s="5"/>
    </row>
    <row r="917" spans="3:7" x14ac:dyDescent="0.3">
      <c r="C917" s="5"/>
      <c r="D917" s="5"/>
      <c r="E917" s="5"/>
      <c r="F917" s="5"/>
      <c r="G917" s="5"/>
    </row>
    <row r="918" spans="3:7" x14ac:dyDescent="0.3">
      <c r="C918" s="5"/>
      <c r="D918" s="5"/>
      <c r="E918" s="5"/>
      <c r="F918" s="5"/>
      <c r="G918" s="5"/>
    </row>
    <row r="919" spans="3:7" x14ac:dyDescent="0.3">
      <c r="C919" s="5"/>
      <c r="D919" s="5"/>
      <c r="E919" s="5"/>
      <c r="F919" s="5"/>
      <c r="G919" s="5"/>
    </row>
    <row r="920" spans="3:7" x14ac:dyDescent="0.3">
      <c r="C920" s="5"/>
      <c r="D920" s="5"/>
      <c r="E920" s="5"/>
      <c r="F920" s="5"/>
      <c r="G920" s="5"/>
    </row>
    <row r="921" spans="3:7" x14ac:dyDescent="0.3">
      <c r="C921" s="5"/>
      <c r="D921" s="5"/>
      <c r="E921" s="5"/>
      <c r="F921" s="5"/>
      <c r="G921" s="5"/>
    </row>
    <row r="922" spans="3:7" x14ac:dyDescent="0.3">
      <c r="C922" s="5"/>
      <c r="D922" s="5"/>
      <c r="E922" s="5"/>
      <c r="F922" s="5"/>
      <c r="G922" s="5"/>
    </row>
    <row r="923" spans="3:7" x14ac:dyDescent="0.3">
      <c r="C923" s="5"/>
      <c r="D923" s="5"/>
      <c r="E923" s="5"/>
      <c r="F923" s="5"/>
      <c r="G923" s="5"/>
    </row>
    <row r="924" spans="3:7" x14ac:dyDescent="0.3">
      <c r="C924" s="5"/>
      <c r="D924" s="5"/>
      <c r="E924" s="5"/>
      <c r="F924" s="5"/>
      <c r="G924" s="5"/>
    </row>
    <row r="925" spans="3:7" x14ac:dyDescent="0.3">
      <c r="C925" s="5"/>
      <c r="D925" s="5"/>
      <c r="E925" s="5"/>
      <c r="F925" s="5"/>
      <c r="G925" s="5"/>
    </row>
    <row r="926" spans="3:7" x14ac:dyDescent="0.3">
      <c r="C926" s="5"/>
      <c r="D926" s="5"/>
      <c r="E926" s="5"/>
      <c r="F926" s="5"/>
      <c r="G926" s="5"/>
    </row>
    <row r="927" spans="3:7" x14ac:dyDescent="0.3">
      <c r="C927" s="5"/>
      <c r="D927" s="5"/>
      <c r="E927" s="5"/>
      <c r="F927" s="5"/>
      <c r="G927" s="5"/>
    </row>
    <row r="928" spans="3:7" x14ac:dyDescent="0.3">
      <c r="C928" s="5"/>
      <c r="D928" s="5"/>
      <c r="E928" s="5"/>
      <c r="F928" s="5"/>
      <c r="G928" s="5"/>
    </row>
    <row r="929" spans="3:7" x14ac:dyDescent="0.3">
      <c r="C929" s="5"/>
      <c r="D929" s="5"/>
      <c r="E929" s="5"/>
      <c r="F929" s="5"/>
      <c r="G929" s="5"/>
    </row>
    <row r="930" spans="3:7" x14ac:dyDescent="0.3">
      <c r="C930" s="5"/>
      <c r="D930" s="5"/>
      <c r="E930" s="5"/>
      <c r="F930" s="5"/>
      <c r="G930" s="5"/>
    </row>
    <row r="931" spans="3:7" x14ac:dyDescent="0.3">
      <c r="C931" s="5"/>
      <c r="D931" s="5"/>
      <c r="E931" s="5"/>
      <c r="F931" s="5"/>
      <c r="G931" s="5"/>
    </row>
    <row r="932" spans="3:7" x14ac:dyDescent="0.3">
      <c r="C932" s="5"/>
      <c r="D932" s="5"/>
      <c r="E932" s="5"/>
      <c r="F932" s="5"/>
      <c r="G932" s="5"/>
    </row>
    <row r="933" spans="3:7" x14ac:dyDescent="0.3">
      <c r="C933" s="5"/>
      <c r="D933" s="5"/>
      <c r="E933" s="5"/>
      <c r="F933" s="5"/>
      <c r="G933" s="5"/>
    </row>
    <row r="934" spans="3:7" x14ac:dyDescent="0.3">
      <c r="C934" s="5"/>
      <c r="D934" s="5"/>
      <c r="E934" s="5"/>
      <c r="F934" s="5"/>
      <c r="G934" s="5"/>
    </row>
    <row r="935" spans="3:7" x14ac:dyDescent="0.3">
      <c r="C935" s="5"/>
      <c r="D935" s="5"/>
      <c r="E935" s="5"/>
      <c r="F935" s="5"/>
      <c r="G935" s="5"/>
    </row>
    <row r="936" spans="3:7" x14ac:dyDescent="0.3">
      <c r="C936" s="5"/>
      <c r="D936" s="5"/>
      <c r="E936" s="5"/>
      <c r="F936" s="5"/>
      <c r="G936" s="5"/>
    </row>
    <row r="937" spans="3:7" x14ac:dyDescent="0.3">
      <c r="C937" s="5"/>
      <c r="D937" s="5"/>
      <c r="E937" s="5"/>
      <c r="F937" s="5"/>
      <c r="G937" s="5"/>
    </row>
    <row r="938" spans="3:7" x14ac:dyDescent="0.3">
      <c r="C938" s="5"/>
      <c r="D938" s="5"/>
      <c r="E938" s="5"/>
      <c r="F938" s="5"/>
      <c r="G938" s="5"/>
    </row>
    <row r="939" spans="3:7" x14ac:dyDescent="0.3">
      <c r="C939" s="5"/>
      <c r="D939" s="5"/>
      <c r="E939" s="5"/>
      <c r="F939" s="5"/>
      <c r="G939" s="5"/>
    </row>
    <row r="940" spans="3:7" x14ac:dyDescent="0.3">
      <c r="C940" s="5"/>
      <c r="D940" s="5"/>
      <c r="E940" s="5"/>
      <c r="F940" s="5"/>
      <c r="G940" s="5"/>
    </row>
    <row r="941" spans="3:7" x14ac:dyDescent="0.3">
      <c r="C941" s="5"/>
      <c r="D941" s="5"/>
      <c r="E941" s="5"/>
      <c r="F941" s="5"/>
      <c r="G941" s="5"/>
    </row>
    <row r="942" spans="3:7" x14ac:dyDescent="0.3">
      <c r="C942" s="5"/>
      <c r="D942" s="5"/>
      <c r="E942" s="5"/>
      <c r="F942" s="5"/>
      <c r="G942" s="5"/>
    </row>
    <row r="943" spans="3:7" x14ac:dyDescent="0.3">
      <c r="C943" s="5"/>
      <c r="D943" s="5"/>
      <c r="E943" s="5"/>
      <c r="F943" s="5"/>
      <c r="G943" s="5"/>
    </row>
    <row r="944" spans="3:7" x14ac:dyDescent="0.3">
      <c r="C944" s="5"/>
      <c r="D944" s="5"/>
      <c r="E944" s="5"/>
      <c r="F944" s="5"/>
      <c r="G944" s="5"/>
    </row>
    <row r="945" spans="3:7" x14ac:dyDescent="0.3">
      <c r="C945" s="5"/>
      <c r="D945" s="5"/>
      <c r="E945" s="5"/>
      <c r="F945" s="5"/>
      <c r="G945" s="5"/>
    </row>
    <row r="946" spans="3:7" x14ac:dyDescent="0.3">
      <c r="C946" s="5"/>
      <c r="D946" s="5"/>
      <c r="E946" s="5"/>
      <c r="F946" s="5"/>
      <c r="G946" s="5"/>
    </row>
    <row r="947" spans="3:7" x14ac:dyDescent="0.3">
      <c r="C947" s="5"/>
      <c r="D947" s="5"/>
      <c r="E947" s="5"/>
      <c r="F947" s="5"/>
      <c r="G947" s="5"/>
    </row>
    <row r="948" spans="3:7" x14ac:dyDescent="0.3">
      <c r="C948" s="5"/>
      <c r="D948" s="5"/>
      <c r="E948" s="5"/>
      <c r="F948" s="5"/>
      <c r="G948" s="5"/>
    </row>
    <row r="949" spans="3:7" x14ac:dyDescent="0.3">
      <c r="C949" s="5"/>
      <c r="D949" s="5"/>
      <c r="E949" s="5"/>
      <c r="F949" s="5"/>
      <c r="G949" s="5"/>
    </row>
    <row r="950" spans="3:7" x14ac:dyDescent="0.3">
      <c r="C950" s="5"/>
      <c r="D950" s="5"/>
      <c r="E950" s="5"/>
      <c r="F950" s="5"/>
      <c r="G950" s="5"/>
    </row>
    <row r="951" spans="3:7" x14ac:dyDescent="0.3">
      <c r="C951" s="5"/>
      <c r="D951" s="5"/>
      <c r="E951" s="5"/>
      <c r="F951" s="5"/>
      <c r="G951" s="5"/>
    </row>
    <row r="952" spans="3:7" x14ac:dyDescent="0.3">
      <c r="C952" s="5"/>
      <c r="D952" s="5"/>
      <c r="E952" s="5"/>
      <c r="F952" s="5"/>
      <c r="G952" s="5"/>
    </row>
  </sheetData>
  <mergeCells count="573">
    <mergeCell ref="S4:S6"/>
    <mergeCell ref="T4:T6"/>
    <mergeCell ref="U4:U6"/>
    <mergeCell ref="I23:I25"/>
    <mergeCell ref="I110:I111"/>
    <mergeCell ref="S110:S111"/>
    <mergeCell ref="T110:T111"/>
    <mergeCell ref="U110:U111"/>
    <mergeCell ref="V110:V111"/>
    <mergeCell ref="I15:I16"/>
    <mergeCell ref="S15:S16"/>
    <mergeCell ref="T15:T16"/>
    <mergeCell ref="U15:U16"/>
    <mergeCell ref="I19:I20"/>
    <mergeCell ref="S19:S20"/>
    <mergeCell ref="T19:T20"/>
    <mergeCell ref="U19:U20"/>
    <mergeCell ref="V19:V20"/>
    <mergeCell ref="V15:V16"/>
    <mergeCell ref="I28:I29"/>
    <mergeCell ref="S28:S29"/>
    <mergeCell ref="T28:T29"/>
    <mergeCell ref="U28:U29"/>
    <mergeCell ref="V28:V29"/>
    <mergeCell ref="I163:I164"/>
    <mergeCell ref="S163:S164"/>
    <mergeCell ref="T163:T164"/>
    <mergeCell ref="U163:U164"/>
    <mergeCell ref="V163:V164"/>
    <mergeCell ref="W163:W164"/>
    <mergeCell ref="X163:X164"/>
    <mergeCell ref="Y163:Y164"/>
    <mergeCell ref="I114:I115"/>
    <mergeCell ref="S114:S115"/>
    <mergeCell ref="T114:T115"/>
    <mergeCell ref="U114:U115"/>
    <mergeCell ref="V114:V115"/>
    <mergeCell ref="W114:W115"/>
    <mergeCell ref="X114:X115"/>
    <mergeCell ref="Y114:Y115"/>
    <mergeCell ref="I116:I117"/>
    <mergeCell ref="S116:S117"/>
    <mergeCell ref="T116:T117"/>
    <mergeCell ref="U116:U117"/>
    <mergeCell ref="V116:V117"/>
    <mergeCell ref="W116:W117"/>
    <mergeCell ref="X116:X117"/>
    <mergeCell ref="Y116:Y117"/>
    <mergeCell ref="B1:O1"/>
    <mergeCell ref="P1:R1"/>
    <mergeCell ref="S1:V1"/>
    <mergeCell ref="W1:Y1"/>
    <mergeCell ref="S13:S14"/>
    <mergeCell ref="T13:T14"/>
    <mergeCell ref="U13:U14"/>
    <mergeCell ref="V13:V14"/>
    <mergeCell ref="W13:W14"/>
    <mergeCell ref="X13:X14"/>
    <mergeCell ref="Y13:Y14"/>
    <mergeCell ref="V4:V8"/>
    <mergeCell ref="W4:W8"/>
    <mergeCell ref="X4:X8"/>
    <mergeCell ref="Y4:Y8"/>
    <mergeCell ref="B3:H3"/>
    <mergeCell ref="I4:I8"/>
    <mergeCell ref="I11:I12"/>
    <mergeCell ref="S11:S12"/>
    <mergeCell ref="T11:T12"/>
    <mergeCell ref="U11:U12"/>
    <mergeCell ref="V11:V12"/>
    <mergeCell ref="W11:W12"/>
    <mergeCell ref="X11:X12"/>
    <mergeCell ref="Y11:Y12"/>
    <mergeCell ref="I13:I14"/>
    <mergeCell ref="I9:I10"/>
    <mergeCell ref="S9:S10"/>
    <mergeCell ref="T9:T10"/>
    <mergeCell ref="U9:U10"/>
    <mergeCell ref="V9:V10"/>
    <mergeCell ref="W9:W10"/>
    <mergeCell ref="X9:X10"/>
    <mergeCell ref="Y9:Y10"/>
    <mergeCell ref="W19:W20"/>
    <mergeCell ref="X19:X20"/>
    <mergeCell ref="Y19:Y20"/>
    <mergeCell ref="I21:I22"/>
    <mergeCell ref="S21:S22"/>
    <mergeCell ref="T21:T22"/>
    <mergeCell ref="U21:U22"/>
    <mergeCell ref="V21:V22"/>
    <mergeCell ref="W21:W22"/>
    <mergeCell ref="X21:X22"/>
    <mergeCell ref="Y21:Y22"/>
    <mergeCell ref="W15:W16"/>
    <mergeCell ref="X15:X16"/>
    <mergeCell ref="Y15:Y16"/>
    <mergeCell ref="I17:I18"/>
    <mergeCell ref="S17:S18"/>
    <mergeCell ref="T17:T18"/>
    <mergeCell ref="U17:U18"/>
    <mergeCell ref="V17:V18"/>
    <mergeCell ref="W17:W18"/>
    <mergeCell ref="X17:X18"/>
    <mergeCell ref="Y17:Y18"/>
    <mergeCell ref="W28:W29"/>
    <mergeCell ref="X28:X29"/>
    <mergeCell ref="Y28:Y29"/>
    <mergeCell ref="I30:I31"/>
    <mergeCell ref="S30:S31"/>
    <mergeCell ref="T30:T31"/>
    <mergeCell ref="U30:U31"/>
    <mergeCell ref="V30:V31"/>
    <mergeCell ref="W30:W31"/>
    <mergeCell ref="X30:X31"/>
    <mergeCell ref="Y30:Y31"/>
    <mergeCell ref="U23:U24"/>
    <mergeCell ref="V23:V24"/>
    <mergeCell ref="W23:W24"/>
    <mergeCell ref="X23:X24"/>
    <mergeCell ref="Y23:Y24"/>
    <mergeCell ref="I26:I27"/>
    <mergeCell ref="S26:S27"/>
    <mergeCell ref="T26:T27"/>
    <mergeCell ref="U26:U27"/>
    <mergeCell ref="V26:V27"/>
    <mergeCell ref="W26:W27"/>
    <mergeCell ref="X26:X27"/>
    <mergeCell ref="Y26:Y27"/>
    <mergeCell ref="S23:S24"/>
    <mergeCell ref="T23:T24"/>
    <mergeCell ref="I38:I39"/>
    <mergeCell ref="S38:S39"/>
    <mergeCell ref="T38:T39"/>
    <mergeCell ref="U38:U39"/>
    <mergeCell ref="V38:V39"/>
    <mergeCell ref="W38:W39"/>
    <mergeCell ref="X38:X39"/>
    <mergeCell ref="Y38:Y39"/>
    <mergeCell ref="I32:I33"/>
    <mergeCell ref="S32:S34"/>
    <mergeCell ref="T32:T33"/>
    <mergeCell ref="U32:U33"/>
    <mergeCell ref="V32:V34"/>
    <mergeCell ref="W32:W34"/>
    <mergeCell ref="X32:X34"/>
    <mergeCell ref="Y32:Y34"/>
    <mergeCell ref="I35:I37"/>
    <mergeCell ref="S35:S36"/>
    <mergeCell ref="T35:T36"/>
    <mergeCell ref="U35:U36"/>
    <mergeCell ref="V35:V37"/>
    <mergeCell ref="W35:W37"/>
    <mergeCell ref="X35:X37"/>
    <mergeCell ref="Y35:Y37"/>
    <mergeCell ref="I44:I45"/>
    <mergeCell ref="S44:S45"/>
    <mergeCell ref="T44:T45"/>
    <mergeCell ref="U44:U45"/>
    <mergeCell ref="V44:V45"/>
    <mergeCell ref="W44:W45"/>
    <mergeCell ref="X44:X45"/>
    <mergeCell ref="Y44:Y45"/>
    <mergeCell ref="I46:I47"/>
    <mergeCell ref="S46:S47"/>
    <mergeCell ref="T46:T47"/>
    <mergeCell ref="U46:U47"/>
    <mergeCell ref="V46:V47"/>
    <mergeCell ref="W46:W47"/>
    <mergeCell ref="X46:X47"/>
    <mergeCell ref="Y46:Y47"/>
    <mergeCell ref="I40:I41"/>
    <mergeCell ref="S40:S41"/>
    <mergeCell ref="T40:T41"/>
    <mergeCell ref="U40:U41"/>
    <mergeCell ref="V40:V41"/>
    <mergeCell ref="W40:W41"/>
    <mergeCell ref="X40:X41"/>
    <mergeCell ref="Y40:Y41"/>
    <mergeCell ref="I42:I43"/>
    <mergeCell ref="S42:S43"/>
    <mergeCell ref="T42:T43"/>
    <mergeCell ref="U42:U43"/>
    <mergeCell ref="V42:V43"/>
    <mergeCell ref="W42:W43"/>
    <mergeCell ref="X42:X43"/>
    <mergeCell ref="Y42:Y43"/>
    <mergeCell ref="I52:I54"/>
    <mergeCell ref="S52:S53"/>
    <mergeCell ref="T52:T53"/>
    <mergeCell ref="U52:U53"/>
    <mergeCell ref="V52:V54"/>
    <mergeCell ref="W52:W54"/>
    <mergeCell ref="X52:X54"/>
    <mergeCell ref="Y52:Y54"/>
    <mergeCell ref="I55:I56"/>
    <mergeCell ref="S55:S56"/>
    <mergeCell ref="T55:T56"/>
    <mergeCell ref="U55:U56"/>
    <mergeCell ref="V55:V56"/>
    <mergeCell ref="W55:W56"/>
    <mergeCell ref="X55:X56"/>
    <mergeCell ref="Y55:Y56"/>
    <mergeCell ref="I48:I49"/>
    <mergeCell ref="S48:S49"/>
    <mergeCell ref="T48:T49"/>
    <mergeCell ref="U48:U49"/>
    <mergeCell ref="V48:V49"/>
    <mergeCell ref="W48:W49"/>
    <mergeCell ref="X48:X49"/>
    <mergeCell ref="Y48:Y49"/>
    <mergeCell ref="I50:I51"/>
    <mergeCell ref="S50:S51"/>
    <mergeCell ref="T50:T51"/>
    <mergeCell ref="U50:U51"/>
    <mergeCell ref="V50:V51"/>
    <mergeCell ref="W50:W51"/>
    <mergeCell ref="X50:X51"/>
    <mergeCell ref="Y50:Y51"/>
    <mergeCell ref="I64:I65"/>
    <mergeCell ref="S64:S65"/>
    <mergeCell ref="T64:T65"/>
    <mergeCell ref="U64:U65"/>
    <mergeCell ref="V64:V65"/>
    <mergeCell ref="W64:W65"/>
    <mergeCell ref="X64:X65"/>
    <mergeCell ref="Y64:Y65"/>
    <mergeCell ref="I66:I67"/>
    <mergeCell ref="S66:S67"/>
    <mergeCell ref="T66:T67"/>
    <mergeCell ref="U66:U67"/>
    <mergeCell ref="V66:V67"/>
    <mergeCell ref="W66:W67"/>
    <mergeCell ref="X66:X67"/>
    <mergeCell ref="Y66:Y67"/>
    <mergeCell ref="I57:I59"/>
    <mergeCell ref="S57:S59"/>
    <mergeCell ref="T57:T59"/>
    <mergeCell ref="U57:U59"/>
    <mergeCell ref="V57:V59"/>
    <mergeCell ref="W57:W59"/>
    <mergeCell ref="X57:X59"/>
    <mergeCell ref="Y57:Y59"/>
    <mergeCell ref="I60:I63"/>
    <mergeCell ref="S60:S63"/>
    <mergeCell ref="T60:T63"/>
    <mergeCell ref="U60:U63"/>
    <mergeCell ref="V60:V63"/>
    <mergeCell ref="W60:W63"/>
    <mergeCell ref="X60:X63"/>
    <mergeCell ref="Y60:Y63"/>
    <mergeCell ref="I72:I73"/>
    <mergeCell ref="S72:S73"/>
    <mergeCell ref="T72:T73"/>
    <mergeCell ref="U72:U73"/>
    <mergeCell ref="V72:V73"/>
    <mergeCell ref="W72:W73"/>
    <mergeCell ref="X72:X73"/>
    <mergeCell ref="Y72:Y73"/>
    <mergeCell ref="I74:I75"/>
    <mergeCell ref="S74:S75"/>
    <mergeCell ref="T74:T75"/>
    <mergeCell ref="U74:U75"/>
    <mergeCell ref="V74:V75"/>
    <mergeCell ref="W74:W75"/>
    <mergeCell ref="X74:X75"/>
    <mergeCell ref="Y74:Y75"/>
    <mergeCell ref="I68:I69"/>
    <mergeCell ref="S68:S69"/>
    <mergeCell ref="T68:T69"/>
    <mergeCell ref="U68:U69"/>
    <mergeCell ref="V68:V69"/>
    <mergeCell ref="W68:W69"/>
    <mergeCell ref="X68:X69"/>
    <mergeCell ref="Y68:Y69"/>
    <mergeCell ref="I70:I71"/>
    <mergeCell ref="S70:S71"/>
    <mergeCell ref="T70:T71"/>
    <mergeCell ref="U70:U71"/>
    <mergeCell ref="V70:V71"/>
    <mergeCell ref="W70:W71"/>
    <mergeCell ref="X70:X71"/>
    <mergeCell ref="Y70:Y71"/>
    <mergeCell ref="I80:I84"/>
    <mergeCell ref="S80:S83"/>
    <mergeCell ref="T80:T83"/>
    <mergeCell ref="U80:U83"/>
    <mergeCell ref="V80:V84"/>
    <mergeCell ref="W80:W84"/>
    <mergeCell ref="X80:X84"/>
    <mergeCell ref="Y80:Y84"/>
    <mergeCell ref="I85:I87"/>
    <mergeCell ref="S85:S86"/>
    <mergeCell ref="T85:T86"/>
    <mergeCell ref="U85:U86"/>
    <mergeCell ref="V85:V87"/>
    <mergeCell ref="W85:W87"/>
    <mergeCell ref="X85:X87"/>
    <mergeCell ref="Y85:Y87"/>
    <mergeCell ref="I76:I77"/>
    <mergeCell ref="S76:S77"/>
    <mergeCell ref="T76:T77"/>
    <mergeCell ref="U76:U77"/>
    <mergeCell ref="V76:V77"/>
    <mergeCell ref="W76:W77"/>
    <mergeCell ref="X76:X77"/>
    <mergeCell ref="Y76:Y77"/>
    <mergeCell ref="I78:I79"/>
    <mergeCell ref="S78:S79"/>
    <mergeCell ref="T78:T79"/>
    <mergeCell ref="U78:U79"/>
    <mergeCell ref="V78:V79"/>
    <mergeCell ref="W78:W79"/>
    <mergeCell ref="X78:X79"/>
    <mergeCell ref="Y78:Y79"/>
    <mergeCell ref="I92:I93"/>
    <mergeCell ref="S92:S93"/>
    <mergeCell ref="T92:T93"/>
    <mergeCell ref="U92:U93"/>
    <mergeCell ref="V92:V93"/>
    <mergeCell ref="W92:W93"/>
    <mergeCell ref="X92:X93"/>
    <mergeCell ref="Y92:Y93"/>
    <mergeCell ref="I94:I96"/>
    <mergeCell ref="S94:S95"/>
    <mergeCell ref="T94:T95"/>
    <mergeCell ref="U94:U95"/>
    <mergeCell ref="V94:V96"/>
    <mergeCell ref="W94:W96"/>
    <mergeCell ref="X94:X96"/>
    <mergeCell ref="Y94:Y96"/>
    <mergeCell ref="I88:I89"/>
    <mergeCell ref="S88:S89"/>
    <mergeCell ref="T88:T89"/>
    <mergeCell ref="U88:U89"/>
    <mergeCell ref="V88:V89"/>
    <mergeCell ref="W88:W89"/>
    <mergeCell ref="X88:X89"/>
    <mergeCell ref="Y88:Y89"/>
    <mergeCell ref="I90:I91"/>
    <mergeCell ref="S90:S91"/>
    <mergeCell ref="T90:T91"/>
    <mergeCell ref="U90:U91"/>
    <mergeCell ref="V90:V91"/>
    <mergeCell ref="W90:W91"/>
    <mergeCell ref="X90:X91"/>
    <mergeCell ref="Y90:Y91"/>
    <mergeCell ref="I102:I103"/>
    <mergeCell ref="S102:S103"/>
    <mergeCell ref="T102:T103"/>
    <mergeCell ref="U102:U103"/>
    <mergeCell ref="V102:V103"/>
    <mergeCell ref="W102:W103"/>
    <mergeCell ref="X102:X103"/>
    <mergeCell ref="Y102:Y103"/>
    <mergeCell ref="I104:I106"/>
    <mergeCell ref="S104:S105"/>
    <mergeCell ref="T104:T105"/>
    <mergeCell ref="U104:U105"/>
    <mergeCell ref="V104:V106"/>
    <mergeCell ref="W104:W106"/>
    <mergeCell ref="X104:X106"/>
    <mergeCell ref="Y104:Y106"/>
    <mergeCell ref="I97:I98"/>
    <mergeCell ref="S97:S98"/>
    <mergeCell ref="T97:T98"/>
    <mergeCell ref="U97:U98"/>
    <mergeCell ref="V97:V98"/>
    <mergeCell ref="W97:W98"/>
    <mergeCell ref="X97:X98"/>
    <mergeCell ref="Y97:Y98"/>
    <mergeCell ref="I99:I101"/>
    <mergeCell ref="S99:S100"/>
    <mergeCell ref="T99:T100"/>
    <mergeCell ref="U99:U100"/>
    <mergeCell ref="V99:V101"/>
    <mergeCell ref="W99:W101"/>
    <mergeCell ref="X99:X101"/>
    <mergeCell ref="Y99:Y101"/>
    <mergeCell ref="I107:I109"/>
    <mergeCell ref="S107:S109"/>
    <mergeCell ref="T107:T109"/>
    <mergeCell ref="U107:U109"/>
    <mergeCell ref="V107:V109"/>
    <mergeCell ref="W107:W109"/>
    <mergeCell ref="X107:X109"/>
    <mergeCell ref="Y107:Y109"/>
    <mergeCell ref="I112:I113"/>
    <mergeCell ref="S112:S113"/>
    <mergeCell ref="T112:T113"/>
    <mergeCell ref="U112:U113"/>
    <mergeCell ref="V112:V113"/>
    <mergeCell ref="W112:W113"/>
    <mergeCell ref="X112:X113"/>
    <mergeCell ref="Y112:Y113"/>
    <mergeCell ref="W110:W111"/>
    <mergeCell ref="X110:X111"/>
    <mergeCell ref="Y110:Y111"/>
    <mergeCell ref="I123:I124"/>
    <mergeCell ref="S123:S124"/>
    <mergeCell ref="T123:T124"/>
    <mergeCell ref="U123:U124"/>
    <mergeCell ref="V123:V124"/>
    <mergeCell ref="W123:W124"/>
    <mergeCell ref="X123:X124"/>
    <mergeCell ref="Y123:Y124"/>
    <mergeCell ref="I125:I126"/>
    <mergeCell ref="S125:S126"/>
    <mergeCell ref="T125:T126"/>
    <mergeCell ref="U125:U126"/>
    <mergeCell ref="V125:V126"/>
    <mergeCell ref="W125:W126"/>
    <mergeCell ref="X125:X126"/>
    <mergeCell ref="Y125:Y126"/>
    <mergeCell ref="I118:I119"/>
    <mergeCell ref="S118:S119"/>
    <mergeCell ref="T118:T119"/>
    <mergeCell ref="U118:U119"/>
    <mergeCell ref="V118:V119"/>
    <mergeCell ref="W118:W119"/>
    <mergeCell ref="X118:X119"/>
    <mergeCell ref="Y118:Y119"/>
    <mergeCell ref="I120:I122"/>
    <mergeCell ref="S120:S121"/>
    <mergeCell ref="T120:T121"/>
    <mergeCell ref="U120:U121"/>
    <mergeCell ref="V120:V122"/>
    <mergeCell ref="W120:W122"/>
    <mergeCell ref="X120:X122"/>
    <mergeCell ref="Y120:Y122"/>
    <mergeCell ref="I132:I133"/>
    <mergeCell ref="S132:S133"/>
    <mergeCell ref="T132:T133"/>
    <mergeCell ref="U132:U133"/>
    <mergeCell ref="V132:V133"/>
    <mergeCell ref="W132:W133"/>
    <mergeCell ref="X132:X133"/>
    <mergeCell ref="Y132:Y133"/>
    <mergeCell ref="I134:I135"/>
    <mergeCell ref="S134:S135"/>
    <mergeCell ref="T134:T135"/>
    <mergeCell ref="U134:U135"/>
    <mergeCell ref="V134:V135"/>
    <mergeCell ref="W134:W135"/>
    <mergeCell ref="X134:X135"/>
    <mergeCell ref="Y134:Y135"/>
    <mergeCell ref="I127:I129"/>
    <mergeCell ref="S127:S129"/>
    <mergeCell ref="T127:T129"/>
    <mergeCell ref="U127:U129"/>
    <mergeCell ref="V127:V129"/>
    <mergeCell ref="W127:W129"/>
    <mergeCell ref="X127:X129"/>
    <mergeCell ref="Y127:Y129"/>
    <mergeCell ref="I130:I131"/>
    <mergeCell ref="S130:S131"/>
    <mergeCell ref="T130:T131"/>
    <mergeCell ref="U130:U131"/>
    <mergeCell ref="V130:V131"/>
    <mergeCell ref="W130:W131"/>
    <mergeCell ref="X130:X131"/>
    <mergeCell ref="Y130:Y131"/>
    <mergeCell ref="I141:I143"/>
    <mergeCell ref="S141:S143"/>
    <mergeCell ref="T141:T143"/>
    <mergeCell ref="U141:U143"/>
    <mergeCell ref="V141:V143"/>
    <mergeCell ref="W141:W143"/>
    <mergeCell ref="X141:X143"/>
    <mergeCell ref="Y141:Y143"/>
    <mergeCell ref="S144:S146"/>
    <mergeCell ref="T144:T146"/>
    <mergeCell ref="U144:U146"/>
    <mergeCell ref="V144:V146"/>
    <mergeCell ref="W144:W146"/>
    <mergeCell ref="X144:X146"/>
    <mergeCell ref="Y144:Y146"/>
    <mergeCell ref="I136:I138"/>
    <mergeCell ref="S136:S138"/>
    <mergeCell ref="T136:T138"/>
    <mergeCell ref="U136:U138"/>
    <mergeCell ref="V136:V138"/>
    <mergeCell ref="W136:W138"/>
    <mergeCell ref="X136:X138"/>
    <mergeCell ref="Y136:Y138"/>
    <mergeCell ref="I139:I140"/>
    <mergeCell ref="I152:I154"/>
    <mergeCell ref="S152:S154"/>
    <mergeCell ref="T152:T154"/>
    <mergeCell ref="U152:U154"/>
    <mergeCell ref="V152:V154"/>
    <mergeCell ref="W152:W154"/>
    <mergeCell ref="X152:X154"/>
    <mergeCell ref="Y152:Y154"/>
    <mergeCell ref="I155:I156"/>
    <mergeCell ref="S155:S156"/>
    <mergeCell ref="T155:T156"/>
    <mergeCell ref="U155:U156"/>
    <mergeCell ref="V155:V156"/>
    <mergeCell ref="W155:W156"/>
    <mergeCell ref="X155:X156"/>
    <mergeCell ref="Y155:Y156"/>
    <mergeCell ref="I148:I149"/>
    <mergeCell ref="S148:S149"/>
    <mergeCell ref="T148:T149"/>
    <mergeCell ref="U148:U149"/>
    <mergeCell ref="V148:V149"/>
    <mergeCell ref="W148:W149"/>
    <mergeCell ref="X148:X149"/>
    <mergeCell ref="Y148:Y149"/>
    <mergeCell ref="I150:I151"/>
    <mergeCell ref="S150:S151"/>
    <mergeCell ref="T150:T151"/>
    <mergeCell ref="U150:U151"/>
    <mergeCell ref="V150:V151"/>
    <mergeCell ref="W150:W151"/>
    <mergeCell ref="X150:X151"/>
    <mergeCell ref="Y150:Y151"/>
    <mergeCell ref="I165:I166"/>
    <mergeCell ref="S165:S166"/>
    <mergeCell ref="T165:T166"/>
    <mergeCell ref="U165:U166"/>
    <mergeCell ref="V165:V166"/>
    <mergeCell ref="W165:W166"/>
    <mergeCell ref="X165:X166"/>
    <mergeCell ref="Y165:Y166"/>
    <mergeCell ref="I167:I168"/>
    <mergeCell ref="S167:S168"/>
    <mergeCell ref="T167:T168"/>
    <mergeCell ref="U167:U168"/>
    <mergeCell ref="V167:V168"/>
    <mergeCell ref="W167:W168"/>
    <mergeCell ref="X167:X168"/>
    <mergeCell ref="Y167:Y168"/>
    <mergeCell ref="I157:I158"/>
    <mergeCell ref="S157:S158"/>
    <mergeCell ref="T157:T158"/>
    <mergeCell ref="U157:U158"/>
    <mergeCell ref="V157:V158"/>
    <mergeCell ref="W157:W158"/>
    <mergeCell ref="X157:X158"/>
    <mergeCell ref="Y157:Y158"/>
    <mergeCell ref="I159:I160"/>
    <mergeCell ref="S159:S160"/>
    <mergeCell ref="T159:T160"/>
    <mergeCell ref="U159:U160"/>
    <mergeCell ref="V159:V160"/>
    <mergeCell ref="W159:W160"/>
    <mergeCell ref="X159:X160"/>
    <mergeCell ref="Y159:Y160"/>
    <mergeCell ref="I175:I177"/>
    <mergeCell ref="S175:S176"/>
    <mergeCell ref="T175:T176"/>
    <mergeCell ref="U175:U176"/>
    <mergeCell ref="V175:V177"/>
    <mergeCell ref="W175:W177"/>
    <mergeCell ref="X175:X177"/>
    <mergeCell ref="Y175:Y177"/>
    <mergeCell ref="I169:I171"/>
    <mergeCell ref="S169:S171"/>
    <mergeCell ref="T169:T171"/>
    <mergeCell ref="U169:U171"/>
    <mergeCell ref="V169:V171"/>
    <mergeCell ref="W169:W171"/>
    <mergeCell ref="X169:X171"/>
    <mergeCell ref="Y169:Y171"/>
    <mergeCell ref="I172:I174"/>
    <mergeCell ref="S172:S174"/>
    <mergeCell ref="T172:T174"/>
    <mergeCell ref="U172:U174"/>
    <mergeCell ref="V172:V174"/>
    <mergeCell ref="W172:W174"/>
    <mergeCell ref="X172:X174"/>
    <mergeCell ref="Y172:Y17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"/>
  <sheetViews>
    <sheetView topLeftCell="A19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Telenor</vt:lpstr>
      <vt:lpstr>Munka3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Klaudia</dc:creator>
  <cp:lastModifiedBy>Gida Áron</cp:lastModifiedBy>
  <cp:lastPrinted>2018-10-15T09:15:53Z</cp:lastPrinted>
  <dcterms:created xsi:type="dcterms:W3CDTF">2017-04-03T11:57:56Z</dcterms:created>
  <dcterms:modified xsi:type="dcterms:W3CDTF">2019-06-26T08:39:05Z</dcterms:modified>
</cp:coreProperties>
</file>