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FILES\Saves\Books\Домашки\2 сем\Расчеты\"/>
    </mc:Choice>
  </mc:AlternateContent>
  <xr:revisionPtr revIDLastSave="0" documentId="13_ncr:1_{C7F0FD79-E195-498E-B945-DF7A5AA5D2F7}" xr6:coauthVersionLast="45" xr6:coauthVersionMax="45" xr10:uidLastSave="{00000000-0000-0000-0000-000000000000}"/>
  <bookViews>
    <workbookView xWindow="390" yWindow="390" windowWidth="144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" l="1"/>
  <c r="M35" i="1"/>
  <c r="I6" i="1"/>
  <c r="I15" i="1"/>
  <c r="I20" i="1" s="1"/>
  <c r="J15" i="1" s="1"/>
  <c r="I16" i="1"/>
  <c r="I17" i="1"/>
  <c r="I18" i="1"/>
  <c r="I14" i="1"/>
  <c r="J8" i="1"/>
  <c r="J3" i="1"/>
  <c r="J4" i="1"/>
  <c r="J5" i="1"/>
  <c r="J6" i="1"/>
  <c r="J2" i="1"/>
  <c r="I3" i="1"/>
  <c r="I2" i="1"/>
  <c r="J14" i="1" l="1"/>
  <c r="J18" i="1"/>
  <c r="J17" i="1"/>
  <c r="J16" i="1"/>
  <c r="I22" i="1"/>
  <c r="K8" i="1"/>
  <c r="L8" i="1" s="1"/>
  <c r="I8" i="1"/>
  <c r="I4" i="1"/>
  <c r="I5" i="1"/>
  <c r="F3" i="1"/>
  <c r="F4" i="1"/>
  <c r="F5" i="1"/>
  <c r="F6" i="1"/>
  <c r="F7" i="1"/>
  <c r="F8" i="1"/>
  <c r="F9" i="1"/>
  <c r="F10" i="1"/>
  <c r="F11" i="1"/>
  <c r="F2" i="1"/>
  <c r="G15" i="1"/>
  <c r="G16" i="1"/>
  <c r="G17" i="1"/>
  <c r="G18" i="1"/>
  <c r="G19" i="1"/>
  <c r="G20" i="1"/>
  <c r="G21" i="1"/>
  <c r="G22" i="1"/>
  <c r="G23" i="1"/>
  <c r="G14" i="1"/>
  <c r="E15" i="1"/>
  <c r="E16" i="1"/>
  <c r="F16" i="1" s="1"/>
  <c r="E17" i="1"/>
  <c r="F17" i="1" s="1"/>
  <c r="E18" i="1"/>
  <c r="F18" i="1" s="1"/>
  <c r="E19" i="1"/>
  <c r="F19" i="1" s="1"/>
  <c r="E20" i="1"/>
  <c r="E21" i="1"/>
  <c r="E22" i="1"/>
  <c r="F22" i="1" s="1"/>
  <c r="E23" i="1"/>
  <c r="F23" i="1" s="1"/>
  <c r="E14" i="1"/>
  <c r="F15" i="1"/>
  <c r="F20" i="1"/>
  <c r="F21" i="1"/>
  <c r="F14" i="1"/>
  <c r="E3" i="1"/>
  <c r="E4" i="1"/>
  <c r="E5" i="1"/>
  <c r="E6" i="1"/>
  <c r="E7" i="1"/>
  <c r="E8" i="1"/>
  <c r="E9" i="1"/>
  <c r="E10" i="1"/>
  <c r="E11" i="1"/>
  <c r="E2" i="1"/>
  <c r="J20" i="1" l="1"/>
  <c r="K20" i="1" s="1"/>
  <c r="L20" i="1" s="1"/>
  <c r="L22" i="1" s="1"/>
</calcChain>
</file>

<file path=xl/sharedStrings.xml><?xml version="1.0" encoding="utf-8"?>
<sst xmlns="http://schemas.openxmlformats.org/spreadsheetml/2006/main" count="60" uniqueCount="23">
  <si>
    <t>T</t>
  </si>
  <si>
    <t>I</t>
  </si>
  <si>
    <t>U</t>
  </si>
  <si>
    <t>R</t>
  </si>
  <si>
    <t>t</t>
  </si>
  <si>
    <t>№</t>
  </si>
  <si>
    <t>lnR</t>
  </si>
  <si>
    <t>1/T</t>
  </si>
  <si>
    <t>alpha</t>
  </si>
  <si>
    <t>¯alpha</t>
  </si>
  <si>
    <t>S¯x</t>
  </si>
  <si>
    <t>d¯x</t>
  </si>
  <si>
    <t>dx</t>
  </si>
  <si>
    <t>Eg</t>
  </si>
  <si>
    <t>(xi-¯x)^2</t>
  </si>
  <si>
    <t>k1</t>
  </si>
  <si>
    <t>k2</t>
  </si>
  <si>
    <t>¯Eg1</t>
  </si>
  <si>
    <t>dx1</t>
  </si>
  <si>
    <t>dx2</t>
  </si>
  <si>
    <t>¯Eg2</t>
  </si>
  <si>
    <t>epsiAlp</t>
  </si>
  <si>
    <t>epsiEg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</si>
</sst>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0" fontId="2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46" zoomScale="85" zoomScaleNormal="85" workbookViewId="0">
      <selection activeCell="F58" sqref="F58"/>
    </sheetView>
  </sheetViews>
  <sheetFormatPr defaultColWidth="11.42578125" defaultRowHeight="18.75" x14ac:dyDescent="0.3"/>
  <cols>
    <col min="1" max="7" width="11.42578125" style="1" customWidth="1"/>
    <col min="8" max="8" width="11.42578125" style="1"/>
    <col min="9" max="13" width="11.42578125" style="1" customWidth="1"/>
    <col min="14" max="16384" width="11.42578125" style="1"/>
  </cols>
  <sheetData>
    <row r="1" spans="1:1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8</v>
      </c>
      <c r="J1" s="1" t="s">
        <v>14</v>
      </c>
    </row>
    <row r="2" spans="1:12" x14ac:dyDescent="0.3">
      <c r="A2" s="1">
        <v>1</v>
      </c>
      <c r="B2" s="1">
        <v>292</v>
      </c>
      <c r="C2" s="1">
        <v>932</v>
      </c>
      <c r="D2" s="1">
        <v>1.0429999999999999</v>
      </c>
      <c r="E2" s="2">
        <f>D2/C2*1000</f>
        <v>1.1190987124463518</v>
      </c>
      <c r="F2" s="1">
        <f>B2-273</f>
        <v>19</v>
      </c>
      <c r="I2" s="3">
        <f>(E2-E6)/(E6*F2-E2*F6)</f>
        <v>4.2052539310812667E-3</v>
      </c>
      <c r="J2" s="4">
        <f>(I2-$I$8)^2</f>
        <v>2.1152271617237606E-9</v>
      </c>
    </row>
    <row r="3" spans="1:12" x14ac:dyDescent="0.3">
      <c r="A3" s="1">
        <v>2</v>
      </c>
      <c r="B3" s="1">
        <v>302</v>
      </c>
      <c r="C3" s="1">
        <v>912</v>
      </c>
      <c r="D3" s="1">
        <v>1.0609999999999999</v>
      </c>
      <c r="E3" s="2">
        <f t="shared" ref="E3:E11" si="0">D3/C3*1000</f>
        <v>1.1633771929824561</v>
      </c>
      <c r="F3" s="1">
        <f t="shared" ref="F3:F11" si="1">B3-273</f>
        <v>29</v>
      </c>
      <c r="I3" s="3">
        <f>(E3-E7)/(E7*F3-E3*F7)</f>
        <v>4.1814521249441388E-3</v>
      </c>
      <c r="J3" s="4">
        <f t="shared" ref="J3:J6" si="2">(I3-$I$8)^2</f>
        <v>4.9238689916599973E-10</v>
      </c>
    </row>
    <row r="4" spans="1:12" x14ac:dyDescent="0.3">
      <c r="A4" s="1">
        <v>3</v>
      </c>
      <c r="B4" s="1">
        <v>312</v>
      </c>
      <c r="C4" s="1">
        <v>892</v>
      </c>
      <c r="D4" s="1">
        <v>1.0760000000000001</v>
      </c>
      <c r="E4" s="2">
        <f t="shared" si="0"/>
        <v>1.2062780269058297</v>
      </c>
      <c r="F4" s="1">
        <f t="shared" si="1"/>
        <v>39</v>
      </c>
      <c r="I4" s="3">
        <f t="shared" ref="I4:I5" si="3">(E4-E8)/(E8*F4-E4*F8)</f>
        <v>4.2021861498814832E-3</v>
      </c>
      <c r="J4" s="4">
        <f t="shared" si="2"/>
        <v>1.8424541188172915E-9</v>
      </c>
    </row>
    <row r="5" spans="1:12" x14ac:dyDescent="0.3">
      <c r="A5" s="1">
        <v>4</v>
      </c>
      <c r="B5" s="1">
        <v>322</v>
      </c>
      <c r="C5" s="1">
        <v>872</v>
      </c>
      <c r="D5" s="1">
        <v>1.0920000000000001</v>
      </c>
      <c r="E5" s="2">
        <f t="shared" si="0"/>
        <v>1.2522935779816515</v>
      </c>
      <c r="F5" s="1">
        <f t="shared" si="1"/>
        <v>49</v>
      </c>
      <c r="I5" s="3">
        <f t="shared" si="3"/>
        <v>4.0369936708300105E-3</v>
      </c>
      <c r="J5" s="4">
        <f t="shared" si="2"/>
        <v>1.4949625568978257E-8</v>
      </c>
    </row>
    <row r="6" spans="1:12" x14ac:dyDescent="0.3">
      <c r="A6" s="1">
        <v>5</v>
      </c>
      <c r="B6" s="1">
        <v>333</v>
      </c>
      <c r="C6" s="1">
        <v>853</v>
      </c>
      <c r="D6" s="1">
        <v>1.107</v>
      </c>
      <c r="E6" s="2">
        <f t="shared" si="0"/>
        <v>1.2977725674091443</v>
      </c>
      <c r="F6" s="1">
        <f t="shared" si="1"/>
        <v>60</v>
      </c>
      <c r="I6" s="3">
        <f>(E6-E10)/(E10*F6-E6*F10)</f>
        <v>4.1704257845855287E-3</v>
      </c>
      <c r="J6" s="4">
        <f t="shared" si="2"/>
        <v>1.2462266772420627E-10</v>
      </c>
    </row>
    <row r="7" spans="1:12" x14ac:dyDescent="0.3">
      <c r="A7" s="1">
        <v>6</v>
      </c>
      <c r="B7" s="1">
        <v>342</v>
      </c>
      <c r="C7" s="1">
        <v>837</v>
      </c>
      <c r="D7" s="1">
        <v>1.119</v>
      </c>
      <c r="E7" s="2">
        <f t="shared" si="0"/>
        <v>1.3369175627240142</v>
      </c>
      <c r="F7" s="1">
        <f t="shared" si="1"/>
        <v>69</v>
      </c>
      <c r="I7" s="1" t="s">
        <v>9</v>
      </c>
      <c r="J7" s="1" t="s">
        <v>10</v>
      </c>
      <c r="K7" s="1" t="s">
        <v>11</v>
      </c>
      <c r="L7" s="1" t="s">
        <v>12</v>
      </c>
    </row>
    <row r="8" spans="1:12" x14ac:dyDescent="0.3">
      <c r="A8" s="1">
        <v>7</v>
      </c>
      <c r="B8" s="1">
        <v>352</v>
      </c>
      <c r="C8" s="1">
        <v>820</v>
      </c>
      <c r="D8" s="1">
        <v>1.1319999999999999</v>
      </c>
      <c r="E8" s="2">
        <f t="shared" si="0"/>
        <v>1.3804878048780487</v>
      </c>
      <c r="F8" s="1">
        <f t="shared" si="1"/>
        <v>79</v>
      </c>
      <c r="I8" s="3">
        <f>AVERAGE(I2:I6)</f>
        <v>4.1592623322644854E-3</v>
      </c>
      <c r="J8" s="4">
        <f>SQRT(SUM(J2:J6)/20)</f>
        <v>3.1244452640756495E-5</v>
      </c>
      <c r="K8" s="1">
        <f>2.78*J8</f>
        <v>8.6859578341303047E-5</v>
      </c>
      <c r="L8" s="1">
        <f>K8</f>
        <v>8.6859578341303047E-5</v>
      </c>
    </row>
    <row r="9" spans="1:12" x14ac:dyDescent="0.3">
      <c r="A9" s="1">
        <v>8</v>
      </c>
      <c r="B9" s="1">
        <v>362</v>
      </c>
      <c r="C9" s="1">
        <v>805</v>
      </c>
      <c r="D9" s="1">
        <v>1.1439999999999999</v>
      </c>
      <c r="E9" s="2">
        <f t="shared" si="0"/>
        <v>1.4211180124223601</v>
      </c>
      <c r="F9" s="1">
        <f t="shared" si="1"/>
        <v>89</v>
      </c>
    </row>
    <row r="10" spans="1:12" x14ac:dyDescent="0.3">
      <c r="A10" s="1">
        <v>9</v>
      </c>
      <c r="B10" s="1">
        <v>375</v>
      </c>
      <c r="C10" s="1">
        <v>784</v>
      </c>
      <c r="D10" s="2">
        <v>1.1599999999999999</v>
      </c>
      <c r="E10" s="2">
        <f t="shared" si="0"/>
        <v>1.4795918367346939</v>
      </c>
      <c r="F10" s="1">
        <f t="shared" si="1"/>
        <v>102</v>
      </c>
    </row>
    <row r="11" spans="1:12" x14ac:dyDescent="0.3">
      <c r="A11" s="1">
        <v>10</v>
      </c>
      <c r="B11" s="1">
        <v>386</v>
      </c>
      <c r="C11" s="1">
        <v>769</v>
      </c>
      <c r="D11" s="1">
        <v>1.1719999999999999</v>
      </c>
      <c r="E11" s="2">
        <f t="shared" si="0"/>
        <v>1.5240572171651494</v>
      </c>
      <c r="F11" s="1">
        <f t="shared" si="1"/>
        <v>113</v>
      </c>
    </row>
    <row r="13" spans="1:12" x14ac:dyDescent="0.3">
      <c r="A13" s="1" t="s">
        <v>5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6</v>
      </c>
      <c r="G13" s="1" t="s">
        <v>7</v>
      </c>
      <c r="I13" s="1" t="s">
        <v>13</v>
      </c>
      <c r="J13" s="1" t="s">
        <v>14</v>
      </c>
    </row>
    <row r="14" spans="1:12" x14ac:dyDescent="0.3">
      <c r="A14" s="1">
        <v>1</v>
      </c>
      <c r="B14" s="1">
        <v>291</v>
      </c>
      <c r="C14" s="1">
        <v>1104</v>
      </c>
      <c r="D14" s="1">
        <v>0.84699999999999998</v>
      </c>
      <c r="E14" s="2">
        <f>D14/C14*1000000</f>
        <v>767.21014492753613</v>
      </c>
      <c r="F14" s="2">
        <f>LN(E14)</f>
        <v>6.6427607467971503</v>
      </c>
      <c r="G14" s="2">
        <f>1/B14*1000</f>
        <v>3.4364261168384878</v>
      </c>
      <c r="I14" s="4">
        <f>2*$A$26*B19*B14*LN(E14/E19)/(B19-B14)</f>
        <v>1.1719412745365087E-19</v>
      </c>
      <c r="J14" s="4">
        <f>(I14-$I$20)^2</f>
        <v>4.350856595125598E-42</v>
      </c>
    </row>
    <row r="15" spans="1:12" x14ac:dyDescent="0.3">
      <c r="A15" s="1">
        <v>2</v>
      </c>
      <c r="B15" s="1">
        <v>302</v>
      </c>
      <c r="C15" s="1">
        <v>1388</v>
      </c>
      <c r="D15" s="1">
        <v>0.65900000000000003</v>
      </c>
      <c r="E15" s="2">
        <f t="shared" ref="E15:E23" si="4">D15/C15*1000000</f>
        <v>474.78386167146977</v>
      </c>
      <c r="F15" s="2">
        <f t="shared" ref="F15:F23" si="5">LN(E15)</f>
        <v>6.1628596724178948</v>
      </c>
      <c r="G15" s="2">
        <f t="shared" ref="G15:G23" si="6">1/B15*1000</f>
        <v>3.3112582781456954</v>
      </c>
      <c r="I15" s="4">
        <f t="shared" ref="I15:I18" si="7">2*$A$26*B20*B15*LN(E15/E20)/(B20-B15)</f>
        <v>1.1882133919827975E-19</v>
      </c>
      <c r="J15" s="4">
        <f t="shared" ref="J15:J18" si="8">(I15-$I$20)^2</f>
        <v>2.1036804130168451E-43</v>
      </c>
    </row>
    <row r="16" spans="1:12" x14ac:dyDescent="0.3">
      <c r="A16" s="1">
        <v>3</v>
      </c>
      <c r="B16" s="1">
        <v>311</v>
      </c>
      <c r="C16" s="1">
        <v>1631</v>
      </c>
      <c r="D16" s="1">
        <v>0.496</v>
      </c>
      <c r="E16" s="2">
        <f t="shared" si="4"/>
        <v>304.10790925812381</v>
      </c>
      <c r="F16" s="2">
        <f t="shared" si="5"/>
        <v>5.7173826030860502</v>
      </c>
      <c r="G16" s="2">
        <f t="shared" si="6"/>
        <v>3.215434083601286</v>
      </c>
      <c r="I16" s="4">
        <f t="shared" si="7"/>
        <v>1.1630655312190863E-19</v>
      </c>
      <c r="J16" s="4">
        <f t="shared" si="8"/>
        <v>8.8413753824620493E-42</v>
      </c>
    </row>
    <row r="17" spans="1:12" x14ac:dyDescent="0.3">
      <c r="A17" s="1">
        <v>4</v>
      </c>
      <c r="B17" s="1">
        <v>321</v>
      </c>
      <c r="C17" s="1">
        <v>1809</v>
      </c>
      <c r="D17" s="1">
        <v>0.378</v>
      </c>
      <c r="E17" s="2">
        <f t="shared" si="4"/>
        <v>208.955223880597</v>
      </c>
      <c r="F17" s="2">
        <f t="shared" si="5"/>
        <v>5.3421199892064299</v>
      </c>
      <c r="G17" s="2">
        <f t="shared" si="6"/>
        <v>3.1152647975077881</v>
      </c>
      <c r="I17" s="4">
        <f t="shared" si="7"/>
        <v>1.2064588252808472E-19</v>
      </c>
      <c r="J17" s="4">
        <f t="shared" si="8"/>
        <v>1.8656401125309945E-42</v>
      </c>
    </row>
    <row r="18" spans="1:12" x14ac:dyDescent="0.3">
      <c r="A18" s="1">
        <v>5</v>
      </c>
      <c r="B18" s="1">
        <v>332</v>
      </c>
      <c r="C18" s="1">
        <v>1983</v>
      </c>
      <c r="D18" s="1">
        <v>0.26500000000000001</v>
      </c>
      <c r="E18" s="2">
        <f t="shared" si="4"/>
        <v>133.63590519415027</v>
      </c>
      <c r="F18" s="2">
        <f t="shared" si="5"/>
        <v>4.895118976448563</v>
      </c>
      <c r="G18" s="2">
        <f t="shared" si="6"/>
        <v>3.0120481927710845</v>
      </c>
      <c r="I18" s="4">
        <f t="shared" si="7"/>
        <v>1.2343208848791261E-19</v>
      </c>
      <c r="J18" s="4">
        <f t="shared" si="8"/>
        <v>1.7239854108025164E-41</v>
      </c>
    </row>
    <row r="19" spans="1:12" x14ac:dyDescent="0.3">
      <c r="A19" s="1">
        <v>6</v>
      </c>
      <c r="B19" s="1">
        <v>342</v>
      </c>
      <c r="C19" s="1">
        <v>2260</v>
      </c>
      <c r="D19" s="1">
        <v>0.19700000000000001</v>
      </c>
      <c r="E19" s="2">
        <f t="shared" si="4"/>
        <v>87.168141592920364</v>
      </c>
      <c r="F19" s="2">
        <f t="shared" si="5"/>
        <v>4.4678389154537941</v>
      </c>
      <c r="G19" s="2">
        <f t="shared" si="6"/>
        <v>2.9239766081871341</v>
      </c>
      <c r="I19" s="1" t="s">
        <v>17</v>
      </c>
      <c r="J19" s="1" t="s">
        <v>10</v>
      </c>
      <c r="K19" s="1" t="s">
        <v>11</v>
      </c>
      <c r="L19" s="1" t="s">
        <v>18</v>
      </c>
    </row>
    <row r="20" spans="1:12" x14ac:dyDescent="0.3">
      <c r="A20" s="1">
        <v>7</v>
      </c>
      <c r="B20" s="1">
        <v>351</v>
      </c>
      <c r="C20" s="1">
        <v>2340</v>
      </c>
      <c r="D20" s="1">
        <v>0.152</v>
      </c>
      <c r="E20" s="2">
        <f t="shared" si="4"/>
        <v>64.957264957264954</v>
      </c>
      <c r="F20" s="2">
        <f t="shared" si="5"/>
        <v>4.1737295914766666</v>
      </c>
      <c r="G20" s="2">
        <f t="shared" si="6"/>
        <v>2.8490028490028489</v>
      </c>
      <c r="I20" s="4">
        <f>AVERAGE(I14:I18)</f>
        <v>1.1927999815796732E-19</v>
      </c>
      <c r="J20" s="4">
        <f>SQRT(SUM(J14:J18)/20)</f>
        <v>1.2749136096113629E-21</v>
      </c>
      <c r="K20" s="4">
        <f>2.78*J20</f>
        <v>3.5442598347195886E-21</v>
      </c>
      <c r="L20" s="1">
        <f>K20</f>
        <v>3.5442598347195886E-21</v>
      </c>
    </row>
    <row r="21" spans="1:12" x14ac:dyDescent="0.3">
      <c r="A21" s="1">
        <v>8</v>
      </c>
      <c r="B21" s="1">
        <v>360</v>
      </c>
      <c r="C21" s="1">
        <v>2410</v>
      </c>
      <c r="D21" s="1">
        <v>0.11600000000000001</v>
      </c>
      <c r="E21" s="2">
        <f t="shared" si="4"/>
        <v>48.132780082987551</v>
      </c>
      <c r="F21" s="2">
        <f t="shared" si="5"/>
        <v>3.8739634436038011</v>
      </c>
      <c r="G21" s="2">
        <f t="shared" si="6"/>
        <v>2.7777777777777777</v>
      </c>
      <c r="I21" s="1" t="s">
        <v>20</v>
      </c>
      <c r="L21" s="1" t="s">
        <v>19</v>
      </c>
    </row>
    <row r="22" spans="1:12" x14ac:dyDescent="0.3">
      <c r="A22" s="1">
        <v>9</v>
      </c>
      <c r="B22" s="1">
        <v>374</v>
      </c>
      <c r="C22" s="1">
        <v>2470</v>
      </c>
      <c r="D22" s="1">
        <v>7.4999999999999997E-2</v>
      </c>
      <c r="E22" s="2">
        <f t="shared" si="4"/>
        <v>30.364372469635626</v>
      </c>
      <c r="F22" s="2">
        <f t="shared" si="5"/>
        <v>3.4132699628964245</v>
      </c>
      <c r="G22" s="2">
        <f t="shared" si="6"/>
        <v>2.6737967914438503</v>
      </c>
      <c r="I22" s="4">
        <f>I20*B26/A26</f>
        <v>0.744486909074353</v>
      </c>
      <c r="L22" s="4">
        <f>L20*B26/A26</f>
        <v>2.2121521546406182E-2</v>
      </c>
    </row>
    <row r="23" spans="1:12" x14ac:dyDescent="0.3">
      <c r="A23" s="1">
        <v>10</v>
      </c>
      <c r="B23" s="1">
        <v>386</v>
      </c>
      <c r="C23" s="1">
        <v>2510</v>
      </c>
      <c r="D23" s="1">
        <v>5.0999999999999997E-2</v>
      </c>
      <c r="E23" s="2">
        <f t="shared" si="4"/>
        <v>20.318725099601593</v>
      </c>
      <c r="F23" s="2">
        <f t="shared" si="5"/>
        <v>3.0115428795806332</v>
      </c>
      <c r="G23" s="2">
        <f t="shared" si="6"/>
        <v>2.5906735751295336</v>
      </c>
    </row>
    <row r="25" spans="1:12" x14ac:dyDescent="0.3">
      <c r="A25" s="1" t="s">
        <v>15</v>
      </c>
      <c r="B25" s="1" t="s">
        <v>16</v>
      </c>
    </row>
    <row r="26" spans="1:12" x14ac:dyDescent="0.3">
      <c r="A26" s="4">
        <v>1.3806490000000001E-23</v>
      </c>
      <c r="B26" s="4">
        <v>8.6173299999999997E-5</v>
      </c>
    </row>
    <row r="28" spans="1:12" x14ac:dyDescent="0.3">
      <c r="A28" s="1" t="s">
        <v>5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I28" s="1" t="s">
        <v>8</v>
      </c>
      <c r="J28" s="1" t="s">
        <v>14</v>
      </c>
    </row>
    <row r="29" spans="1:12" x14ac:dyDescent="0.3">
      <c r="A29" s="1">
        <v>1</v>
      </c>
      <c r="B29" s="1">
        <v>292</v>
      </c>
      <c r="C29" s="1">
        <v>932</v>
      </c>
      <c r="D29" s="1">
        <v>1.0429999999999999</v>
      </c>
      <c r="E29" s="2">
        <v>1.1190987124463518</v>
      </c>
      <c r="F29" s="1">
        <v>19</v>
      </c>
      <c r="I29" s="3">
        <v>4.2052539310812702E-3</v>
      </c>
      <c r="J29" s="1">
        <v>2.1152271617237606E-9</v>
      </c>
    </row>
    <row r="30" spans="1:12" x14ac:dyDescent="0.3">
      <c r="A30" s="1">
        <v>2</v>
      </c>
      <c r="B30" s="1">
        <v>302</v>
      </c>
      <c r="C30" s="1">
        <v>912</v>
      </c>
      <c r="D30" s="1">
        <v>1.0609999999999999</v>
      </c>
      <c r="E30" s="2">
        <v>1.1633771929824561</v>
      </c>
      <c r="F30" s="1">
        <v>29</v>
      </c>
      <c r="I30" s="3">
        <v>4.1814521249441388E-3</v>
      </c>
      <c r="J30" s="1">
        <v>4.9238689916599973E-10</v>
      </c>
    </row>
    <row r="31" spans="1:12" x14ac:dyDescent="0.3">
      <c r="A31" s="1">
        <v>3</v>
      </c>
      <c r="B31" s="1">
        <v>312</v>
      </c>
      <c r="C31" s="1">
        <v>892</v>
      </c>
      <c r="D31" s="1">
        <v>1.0760000000000001</v>
      </c>
      <c r="E31" s="2">
        <v>1.2062780269058297</v>
      </c>
      <c r="F31" s="1">
        <v>39</v>
      </c>
      <c r="I31" s="3">
        <v>4.2021861498814832E-3</v>
      </c>
      <c r="J31" s="1">
        <v>1.8424541188172915E-9</v>
      </c>
    </row>
    <row r="32" spans="1:12" x14ac:dyDescent="0.3">
      <c r="A32" s="1">
        <v>4</v>
      </c>
      <c r="B32" s="1">
        <v>322</v>
      </c>
      <c r="C32" s="1">
        <v>872</v>
      </c>
      <c r="D32" s="1">
        <v>1.0920000000000001</v>
      </c>
      <c r="E32" s="2">
        <v>1.2522935779816515</v>
      </c>
      <c r="F32" s="1">
        <v>49</v>
      </c>
      <c r="I32" s="3">
        <v>4.0369936708300105E-3</v>
      </c>
      <c r="J32" s="1">
        <v>1.4949625568978257E-8</v>
      </c>
    </row>
    <row r="33" spans="1:13" x14ac:dyDescent="0.3">
      <c r="A33" s="1">
        <v>5</v>
      </c>
      <c r="B33" s="1">
        <v>333</v>
      </c>
      <c r="C33" s="1">
        <v>853</v>
      </c>
      <c r="D33" s="1">
        <v>1.107</v>
      </c>
      <c r="E33" s="2">
        <v>1.2977725674091443</v>
      </c>
      <c r="F33" s="1">
        <v>60</v>
      </c>
      <c r="I33" s="3">
        <v>4.1704257845855287E-3</v>
      </c>
      <c r="J33" s="1">
        <v>1.2462266772420627E-10</v>
      </c>
    </row>
    <row r="34" spans="1:13" x14ac:dyDescent="0.3">
      <c r="A34" s="1">
        <v>6</v>
      </c>
      <c r="B34" s="1">
        <v>342</v>
      </c>
      <c r="C34" s="1">
        <v>837</v>
      </c>
      <c r="D34" s="1">
        <v>1.119</v>
      </c>
      <c r="E34" s="2">
        <v>1.3369175627240142</v>
      </c>
      <c r="F34" s="1">
        <v>69</v>
      </c>
      <c r="I34" s="3" t="s">
        <v>9</v>
      </c>
      <c r="J34" s="1" t="s">
        <v>10</v>
      </c>
      <c r="K34" s="1" t="s">
        <v>11</v>
      </c>
      <c r="L34" s="1" t="s">
        <v>12</v>
      </c>
      <c r="M34" s="1" t="s">
        <v>21</v>
      </c>
    </row>
    <row r="35" spans="1:13" x14ac:dyDescent="0.3">
      <c r="A35" s="1">
        <v>7</v>
      </c>
      <c r="B35" s="1">
        <v>352</v>
      </c>
      <c r="C35" s="1">
        <v>820</v>
      </c>
      <c r="D35" s="1">
        <v>1.1319999999999999</v>
      </c>
      <c r="E35" s="2">
        <v>1.3804878048780487</v>
      </c>
      <c r="F35" s="1">
        <v>79</v>
      </c>
      <c r="I35" s="3">
        <v>4.1592623322644854E-3</v>
      </c>
      <c r="J35" s="1">
        <v>3.1244452640756495E-5</v>
      </c>
      <c r="K35" s="1">
        <v>8.6859578341303047E-5</v>
      </c>
      <c r="L35" s="1">
        <v>8.6859578341303047E-5</v>
      </c>
      <c r="M35" s="5">
        <f>L35/I35</f>
        <v>2.0883409461218781E-2</v>
      </c>
    </row>
    <row r="36" spans="1:13" x14ac:dyDescent="0.3">
      <c r="A36" s="1">
        <v>8</v>
      </c>
      <c r="B36" s="1">
        <v>362</v>
      </c>
      <c r="C36" s="1">
        <v>805</v>
      </c>
      <c r="D36" s="1">
        <v>1.1439999999999999</v>
      </c>
      <c r="E36" s="2">
        <v>1.4211180124223601</v>
      </c>
      <c r="F36" s="1">
        <v>89</v>
      </c>
    </row>
    <row r="37" spans="1:13" x14ac:dyDescent="0.3">
      <c r="A37" s="1">
        <v>9</v>
      </c>
      <c r="B37" s="1">
        <v>375</v>
      </c>
      <c r="C37" s="1">
        <v>784</v>
      </c>
      <c r="D37" s="2">
        <v>1.1599999999999999</v>
      </c>
      <c r="E37" s="2">
        <v>1.4795918367346939</v>
      </c>
      <c r="F37" s="1">
        <v>102</v>
      </c>
    </row>
    <row r="38" spans="1:13" x14ac:dyDescent="0.3">
      <c r="A38" s="1">
        <v>10</v>
      </c>
      <c r="B38" s="1">
        <v>386</v>
      </c>
      <c r="C38" s="1">
        <v>769</v>
      </c>
      <c r="D38" s="1">
        <v>1.1719999999999999</v>
      </c>
      <c r="E38" s="2">
        <v>1.5240572171651494</v>
      </c>
      <c r="F38" s="1">
        <v>113</v>
      </c>
    </row>
    <row r="40" spans="1:13" x14ac:dyDescent="0.3">
      <c r="A40" s="1" t="s">
        <v>5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6</v>
      </c>
      <c r="G40" s="1" t="s">
        <v>7</v>
      </c>
      <c r="I40" s="1" t="s">
        <v>13</v>
      </c>
      <c r="J40" s="1" t="s">
        <v>14</v>
      </c>
    </row>
    <row r="41" spans="1:13" x14ac:dyDescent="0.3">
      <c r="A41" s="1">
        <v>1</v>
      </c>
      <c r="B41" s="1">
        <v>291</v>
      </c>
      <c r="C41" s="1">
        <v>1104</v>
      </c>
      <c r="D41" s="1">
        <v>0.84699999999999998</v>
      </c>
      <c r="E41" s="2">
        <v>767.21014492753613</v>
      </c>
      <c r="F41" s="1">
        <v>6.6427607467971503</v>
      </c>
      <c r="G41" s="2">
        <v>3.4364261168384878</v>
      </c>
      <c r="I41" s="1">
        <v>1.1719412745365087E-19</v>
      </c>
      <c r="J41" s="1">
        <v>4.350856595125598E-42</v>
      </c>
    </row>
    <row r="42" spans="1:13" x14ac:dyDescent="0.3">
      <c r="A42" s="1">
        <v>2</v>
      </c>
      <c r="B42" s="1">
        <v>302</v>
      </c>
      <c r="C42" s="1">
        <v>1388</v>
      </c>
      <c r="D42" s="1">
        <v>0.65900000000000003</v>
      </c>
      <c r="E42" s="2">
        <v>474.78386167146977</v>
      </c>
      <c r="F42" s="1">
        <v>6.1628596724178948</v>
      </c>
      <c r="G42" s="2">
        <v>3.3112582781456954</v>
      </c>
      <c r="I42" s="1">
        <v>1.1882133919827975E-19</v>
      </c>
      <c r="J42" s="1">
        <v>2.1036804130168451E-43</v>
      </c>
    </row>
    <row r="43" spans="1:13" x14ac:dyDescent="0.3">
      <c r="A43" s="1">
        <v>3</v>
      </c>
      <c r="B43" s="1">
        <v>311</v>
      </c>
      <c r="C43" s="1">
        <v>1631</v>
      </c>
      <c r="D43" s="1">
        <v>0.496</v>
      </c>
      <c r="E43" s="2">
        <v>304.10790925812381</v>
      </c>
      <c r="F43" s="1">
        <v>5.7173826030860502</v>
      </c>
      <c r="G43" s="2">
        <v>3.215434083601286</v>
      </c>
      <c r="I43" s="1">
        <v>1.1630655312190863E-19</v>
      </c>
      <c r="J43" s="1">
        <v>8.8413753824620493E-42</v>
      </c>
    </row>
    <row r="44" spans="1:13" x14ac:dyDescent="0.3">
      <c r="A44" s="1">
        <v>4</v>
      </c>
      <c r="B44" s="1">
        <v>321</v>
      </c>
      <c r="C44" s="1">
        <v>1809</v>
      </c>
      <c r="D44" s="1">
        <v>0.378</v>
      </c>
      <c r="E44" s="2">
        <v>208.955223880597</v>
      </c>
      <c r="F44" s="1">
        <v>5.3421199892064299</v>
      </c>
      <c r="G44" s="2">
        <v>3.1152647975077881</v>
      </c>
      <c r="I44" s="1">
        <v>1.2064588252808472E-19</v>
      </c>
      <c r="J44" s="1">
        <v>1.8656401125309945E-42</v>
      </c>
    </row>
    <row r="45" spans="1:13" x14ac:dyDescent="0.3">
      <c r="A45" s="1">
        <v>5</v>
      </c>
      <c r="B45" s="1">
        <v>332</v>
      </c>
      <c r="C45" s="1">
        <v>1983</v>
      </c>
      <c r="D45" s="1">
        <v>0.26500000000000001</v>
      </c>
      <c r="E45" s="2">
        <v>133.63590519415027</v>
      </c>
      <c r="F45" s="1">
        <v>4.895118976448563</v>
      </c>
      <c r="G45" s="2">
        <v>3.0120481927710845</v>
      </c>
      <c r="I45" s="1">
        <v>1.2343208848791261E-19</v>
      </c>
      <c r="J45" s="1">
        <v>1.7239854108025164E-41</v>
      </c>
    </row>
    <row r="46" spans="1:13" x14ac:dyDescent="0.3">
      <c r="A46" s="1">
        <v>6</v>
      </c>
      <c r="B46" s="1">
        <v>342</v>
      </c>
      <c r="C46" s="1">
        <v>2260</v>
      </c>
      <c r="D46" s="1">
        <v>0.19700000000000001</v>
      </c>
      <c r="E46" s="2">
        <v>87.168141592920364</v>
      </c>
      <c r="F46" s="1">
        <v>4.4678389154537941</v>
      </c>
      <c r="G46" s="2">
        <v>2.9239766081871341</v>
      </c>
      <c r="I46" s="1" t="s">
        <v>17</v>
      </c>
      <c r="J46" s="1" t="s">
        <v>10</v>
      </c>
      <c r="K46" s="1" t="s">
        <v>11</v>
      </c>
      <c r="L46" s="1" t="s">
        <v>18</v>
      </c>
      <c r="M46" s="1" t="s">
        <v>22</v>
      </c>
    </row>
    <row r="47" spans="1:13" x14ac:dyDescent="0.3">
      <c r="A47" s="1">
        <v>7</v>
      </c>
      <c r="B47" s="1">
        <v>351</v>
      </c>
      <c r="C47" s="1">
        <v>2340</v>
      </c>
      <c r="D47" s="1">
        <v>0.152</v>
      </c>
      <c r="E47" s="2">
        <v>64.957264957264954</v>
      </c>
      <c r="F47" s="1">
        <v>4.1737295914766666</v>
      </c>
      <c r="G47" s="2">
        <v>2.8490028490028489</v>
      </c>
      <c r="I47" s="4">
        <v>1.1927999815796701E-19</v>
      </c>
      <c r="J47" s="1">
        <v>1.2749136096113629E-21</v>
      </c>
      <c r="K47" s="1">
        <v>3.5442598347195819E-21</v>
      </c>
      <c r="L47" s="4">
        <v>3.5442598347195804E-21</v>
      </c>
      <c r="M47" s="5">
        <f>L47/I47</f>
        <v>2.9713781769394255E-2</v>
      </c>
    </row>
    <row r="48" spans="1:13" x14ac:dyDescent="0.3">
      <c r="A48" s="1">
        <v>8</v>
      </c>
      <c r="B48" s="1">
        <v>360</v>
      </c>
      <c r="C48" s="1">
        <v>2410</v>
      </c>
      <c r="D48" s="1">
        <v>0.11600000000000001</v>
      </c>
      <c r="E48" s="2">
        <v>48.132780082987551</v>
      </c>
      <c r="F48" s="1">
        <v>3.8739634436038011</v>
      </c>
      <c r="G48" s="2">
        <v>2.7777777777777777</v>
      </c>
      <c r="I48" s="1" t="s">
        <v>20</v>
      </c>
      <c r="L48" s="1" t="s">
        <v>19</v>
      </c>
    </row>
    <row r="49" spans="1:12" x14ac:dyDescent="0.3">
      <c r="A49" s="1">
        <v>9</v>
      </c>
      <c r="B49" s="1">
        <v>374</v>
      </c>
      <c r="C49" s="1">
        <v>2470</v>
      </c>
      <c r="D49" s="1">
        <v>7.4999999999999997E-2</v>
      </c>
      <c r="E49" s="2">
        <v>30.364372469635626</v>
      </c>
      <c r="F49" s="1">
        <v>3.4132699628964245</v>
      </c>
      <c r="G49" s="2">
        <v>2.6737967914438503</v>
      </c>
      <c r="I49" s="4">
        <v>0.744486909074353</v>
      </c>
      <c r="J49" s="4"/>
      <c r="K49" s="4"/>
      <c r="L49" s="4">
        <v>2.2121521546406141E-2</v>
      </c>
    </row>
    <row r="50" spans="1:12" x14ac:dyDescent="0.3">
      <c r="A50" s="1">
        <v>10</v>
      </c>
      <c r="B50" s="1">
        <v>386</v>
      </c>
      <c r="C50" s="1">
        <v>2510</v>
      </c>
      <c r="D50" s="1">
        <v>5.0999999999999997E-2</v>
      </c>
      <c r="E50" s="2">
        <v>20.318725099601593</v>
      </c>
      <c r="F50" s="1">
        <v>3.0115428795806332</v>
      </c>
      <c r="G50" s="2">
        <v>2.5906735751295336</v>
      </c>
    </row>
    <row r="52" spans="1:12" x14ac:dyDescent="0.3">
      <c r="A52" s="1" t="s">
        <v>15</v>
      </c>
      <c r="B52" s="1" t="s">
        <v>16</v>
      </c>
    </row>
    <row r="53" spans="1:12" x14ac:dyDescent="0.3">
      <c r="A53" s="1">
        <v>1.3806490000000001E-23</v>
      </c>
      <c r="B53" s="1">
        <v>8.6173299999999997E-5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Шкет</dc:creator>
  <cp:lastModifiedBy>Шкет</cp:lastModifiedBy>
  <dcterms:created xsi:type="dcterms:W3CDTF">2015-06-05T18:19:34Z</dcterms:created>
  <dcterms:modified xsi:type="dcterms:W3CDTF">2020-03-01T12:19:24Z</dcterms:modified>
</cp:coreProperties>
</file>