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Saves\books\homeworks\2 сем\Расчеты\"/>
    </mc:Choice>
  </mc:AlternateContent>
  <xr:revisionPtr revIDLastSave="0" documentId="13_ncr:1_{3C152B68-76D5-4F87-808A-749129AD6148}" xr6:coauthVersionLast="45" xr6:coauthVersionMax="45" xr10:uidLastSave="{00000000-0000-0000-0000-000000000000}"/>
  <bookViews>
    <workbookView xWindow="-4605" yWindow="3855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1" l="1"/>
  <c r="M21" i="1"/>
  <c r="M19" i="1"/>
  <c r="P21" i="1"/>
  <c r="P22" i="1" s="1"/>
  <c r="P23" i="1" s="1"/>
  <c r="O21" i="1"/>
  <c r="O22" i="1" s="1"/>
  <c r="O23" i="1" s="1"/>
  <c r="L22" i="1" s="1"/>
  <c r="L19" i="1"/>
  <c r="B23" i="1"/>
  <c r="C23" i="1"/>
  <c r="D23" i="1"/>
  <c r="E23" i="1"/>
  <c r="F23" i="1"/>
  <c r="G23" i="1"/>
  <c r="H23" i="1"/>
  <c r="I23" i="1"/>
  <c r="J23" i="1"/>
  <c r="C22" i="1"/>
  <c r="D22" i="1"/>
  <c r="E22" i="1"/>
  <c r="F22" i="1"/>
  <c r="G22" i="1"/>
  <c r="H22" i="1"/>
  <c r="J22" i="1"/>
  <c r="B22" i="1"/>
  <c r="C21" i="1"/>
  <c r="D21" i="1"/>
  <c r="E21" i="1"/>
  <c r="F21" i="1"/>
  <c r="G21" i="1"/>
  <c r="H21" i="1"/>
  <c r="I21" i="1"/>
  <c r="I22" i="1" s="1"/>
  <c r="J21" i="1"/>
  <c r="B21" i="1"/>
  <c r="L21" i="1" l="1"/>
  <c r="F26" i="1"/>
  <c r="D26" i="1"/>
  <c r="G8" i="1"/>
  <c r="G9" i="1"/>
  <c r="G10" i="1"/>
  <c r="H10" i="1" s="1"/>
  <c r="G11" i="1"/>
  <c r="G12" i="1"/>
  <c r="H12" i="1" s="1"/>
  <c r="G13" i="1"/>
  <c r="G14" i="1"/>
  <c r="G15" i="1"/>
  <c r="G16" i="1"/>
  <c r="H16" i="1" s="1"/>
  <c r="G7" i="1"/>
  <c r="D2" i="1"/>
  <c r="D16" i="1"/>
  <c r="D8" i="1"/>
  <c r="D9" i="1"/>
  <c r="D10" i="1"/>
  <c r="D11" i="1"/>
  <c r="D12" i="1"/>
  <c r="D13" i="1"/>
  <c r="D14" i="1"/>
  <c r="D15" i="1"/>
  <c r="D7" i="1"/>
  <c r="H15" i="1" l="1"/>
  <c r="H9" i="1"/>
  <c r="H7" i="1"/>
  <c r="H11" i="1"/>
  <c r="H14" i="1"/>
  <c r="H8" i="1"/>
  <c r="H13" i="1"/>
  <c r="I19" i="1"/>
  <c r="D4" i="1"/>
  <c r="C4" i="1"/>
  <c r="C2" i="1"/>
  <c r="C26" i="1"/>
  <c r="H20" i="1"/>
  <c r="H19" i="1"/>
  <c r="B26" i="1"/>
  <c r="E4" i="1" l="1"/>
</calcChain>
</file>

<file path=xl/sharedStrings.xml><?xml version="1.0" encoding="utf-8"?>
<sst xmlns="http://schemas.openxmlformats.org/spreadsheetml/2006/main" count="49" uniqueCount="43">
  <si>
    <t>Xc</t>
  </si>
  <si>
    <t>Yr</t>
  </si>
  <si>
    <t>Hc</t>
  </si>
  <si>
    <t>Br</t>
  </si>
  <si>
    <t>Xm</t>
  </si>
  <si>
    <t>Ym</t>
  </si>
  <si>
    <t>Hm</t>
  </si>
  <si>
    <t>Bm</t>
  </si>
  <si>
    <t>um</t>
  </si>
  <si>
    <t>U</t>
  </si>
  <si>
    <t>X</t>
  </si>
  <si>
    <t>Kx</t>
  </si>
  <si>
    <t>H</t>
  </si>
  <si>
    <t>Y</t>
  </si>
  <si>
    <t>Ky</t>
  </si>
  <si>
    <t>B</t>
  </si>
  <si>
    <t>u</t>
  </si>
  <si>
    <t>N1</t>
  </si>
  <si>
    <t>R1</t>
  </si>
  <si>
    <t>R2</t>
  </si>
  <si>
    <t>C1</t>
  </si>
  <si>
    <t>S</t>
  </si>
  <si>
    <t>N2</t>
  </si>
  <si>
    <t>L</t>
  </si>
  <si>
    <t>&lt;x&gt;</t>
  </si>
  <si>
    <t>dx</t>
  </si>
  <si>
    <t>vit</t>
  </si>
  <si>
    <t>Om</t>
  </si>
  <si>
    <t>alpha</t>
  </si>
  <si>
    <t>m</t>
  </si>
  <si>
    <t>F</t>
  </si>
  <si>
    <t>m^2</t>
  </si>
  <si>
    <t>beta</t>
  </si>
  <si>
    <t>u0</t>
  </si>
  <si>
    <t>Gn/m</t>
  </si>
  <si>
    <t>chi</t>
  </si>
  <si>
    <t>f</t>
  </si>
  <si>
    <t>Hz</t>
  </si>
  <si>
    <t>Sпг</t>
  </si>
  <si>
    <t>P</t>
  </si>
  <si>
    <t>dиx</t>
  </si>
  <si>
    <t>Epsilonx</t>
  </si>
  <si>
    <t>Ex^2*kf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</si>
</sst>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E+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9" fontId="1" fillId="0" borderId="0" xfId="1" applyFont="1"/>
    <xf numFmtId="0" fontId="1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topLeftCell="A7" zoomScale="85" zoomScaleNormal="85" workbookViewId="0">
      <selection activeCell="M26" sqref="M26"/>
    </sheetView>
  </sheetViews>
  <sheetFormatPr defaultColWidth="11.42578125" defaultRowHeight="18.75" x14ac:dyDescent="0.3"/>
  <cols>
    <col min="1" max="1" width="11.42578125" style="1"/>
    <col min="2" max="2" width="11.42578125" style="1" customWidth="1"/>
    <col min="3" max="16384" width="11.4257812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 s="1">
        <v>0.9</v>
      </c>
      <c r="B2" s="4">
        <v>1.3</v>
      </c>
      <c r="C2" s="2">
        <f>$B$26*$C$7*A2</f>
        <v>28.252262443438916</v>
      </c>
      <c r="D2" s="2">
        <f>$C$26*$F$7*B2</f>
        <v>0.23129027061855667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</row>
    <row r="4" spans="1:8" x14ac:dyDescent="0.3">
      <c r="A4" s="1">
        <v>3.6</v>
      </c>
      <c r="B4" s="4">
        <v>2.8</v>
      </c>
      <c r="C4" s="2">
        <f>$B$26*$C$7*A4</f>
        <v>113.00904977375566</v>
      </c>
      <c r="D4" s="2">
        <f>$C$26*$F$7*B4</f>
        <v>0.49816365979381433</v>
      </c>
      <c r="E4" s="3">
        <f>D4/I19/C4</f>
        <v>3507.9141486307499</v>
      </c>
    </row>
    <row r="6" spans="1:8" x14ac:dyDescent="0.3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</row>
    <row r="7" spans="1:8" x14ac:dyDescent="0.3">
      <c r="A7" s="1">
        <v>20</v>
      </c>
      <c r="B7" s="1">
        <v>3.6</v>
      </c>
      <c r="C7" s="2">
        <v>0.1</v>
      </c>
      <c r="D7" s="2">
        <f>$B$26*C7*B7</f>
        <v>113.00904977375566</v>
      </c>
      <c r="E7" s="1">
        <v>2.8</v>
      </c>
      <c r="F7" s="2">
        <v>0.05</v>
      </c>
      <c r="G7" s="6">
        <f>$C$26*F7*E7</f>
        <v>0.49816365979381433</v>
      </c>
      <c r="H7" s="3">
        <f>G7/$I$19/D7</f>
        <v>3507.9141486307499</v>
      </c>
    </row>
    <row r="8" spans="1:8" x14ac:dyDescent="0.3">
      <c r="A8" s="1">
        <v>19</v>
      </c>
      <c r="B8" s="1">
        <v>3.3</v>
      </c>
      <c r="C8" s="2">
        <v>0.1</v>
      </c>
      <c r="D8" s="2">
        <f>$B$26*C8*B8</f>
        <v>103.59162895927601</v>
      </c>
      <c r="E8" s="1">
        <v>2.7</v>
      </c>
      <c r="F8" s="2">
        <v>0.05</v>
      </c>
      <c r="G8" s="6">
        <f>$C$26*F8*E8</f>
        <v>0.48037210051546392</v>
      </c>
      <c r="H8" s="3">
        <f t="shared" ref="H8:H16" si="0">G8/$I$19/D8</f>
        <v>3690.143455053128</v>
      </c>
    </row>
    <row r="9" spans="1:8" x14ac:dyDescent="0.3">
      <c r="A9" s="1">
        <v>18</v>
      </c>
      <c r="B9" s="4">
        <v>3</v>
      </c>
      <c r="C9" s="2">
        <v>0.1</v>
      </c>
      <c r="D9" s="2">
        <f>$B$26*C9*B9</f>
        <v>94.174208144796381</v>
      </c>
      <c r="E9" s="1">
        <v>2.5</v>
      </c>
      <c r="F9" s="2">
        <v>0.05</v>
      </c>
      <c r="G9" s="6">
        <f>$C$26*F9*E9</f>
        <v>0.44478898195876282</v>
      </c>
      <c r="H9" s="3">
        <f t="shared" si="0"/>
        <v>3758.4794449615179</v>
      </c>
    </row>
    <row r="10" spans="1:8" x14ac:dyDescent="0.3">
      <c r="A10" s="1">
        <v>17</v>
      </c>
      <c r="B10" s="1">
        <v>2.7</v>
      </c>
      <c r="C10" s="2">
        <v>0.1</v>
      </c>
      <c r="D10" s="2">
        <f>$B$26*C10*B10</f>
        <v>84.756787330316754</v>
      </c>
      <c r="E10" s="1">
        <v>2.4</v>
      </c>
      <c r="F10" s="2">
        <v>0.05</v>
      </c>
      <c r="G10" s="6">
        <f>$C$26*F10*E10</f>
        <v>0.4269974226804123</v>
      </c>
      <c r="H10" s="3">
        <f t="shared" si="0"/>
        <v>4009.0447412922849</v>
      </c>
    </row>
    <row r="11" spans="1:8" x14ac:dyDescent="0.3">
      <c r="A11" s="1">
        <v>16</v>
      </c>
      <c r="B11" s="1">
        <v>2.5</v>
      </c>
      <c r="C11" s="2">
        <v>0.1</v>
      </c>
      <c r="D11" s="2">
        <f>$B$26*C11*B11</f>
        <v>78.478506787330318</v>
      </c>
      <c r="E11" s="1">
        <v>2.2999999999999998</v>
      </c>
      <c r="F11" s="2">
        <v>0.05</v>
      </c>
      <c r="G11" s="6">
        <f>$C$26*F11*E11</f>
        <v>0.40920586340206178</v>
      </c>
      <c r="H11" s="3">
        <f t="shared" si="0"/>
        <v>4149.3613072375165</v>
      </c>
    </row>
    <row r="12" spans="1:8" x14ac:dyDescent="0.3">
      <c r="A12" s="1">
        <v>15</v>
      </c>
      <c r="B12" s="1">
        <v>2.2999999999999998</v>
      </c>
      <c r="C12" s="2">
        <v>0.1</v>
      </c>
      <c r="D12" s="2">
        <f>$B$26*C12*B12</f>
        <v>72.200226244343881</v>
      </c>
      <c r="E12" s="1">
        <v>2.2000000000000002</v>
      </c>
      <c r="F12" s="2">
        <v>0.05</v>
      </c>
      <c r="G12" s="6">
        <f>$C$26*F12*E12</f>
        <v>0.39141430412371131</v>
      </c>
      <c r="H12" s="3">
        <f t="shared" si="0"/>
        <v>4314.0807542167004</v>
      </c>
    </row>
    <row r="13" spans="1:8" x14ac:dyDescent="0.3">
      <c r="A13" s="1">
        <v>14</v>
      </c>
      <c r="B13" s="1">
        <v>2.1</v>
      </c>
      <c r="C13" s="2">
        <v>0.1</v>
      </c>
      <c r="D13" s="2">
        <f>$B$26*C13*B13</f>
        <v>65.921945701357473</v>
      </c>
      <c r="E13" s="1">
        <v>2</v>
      </c>
      <c r="F13" s="2">
        <v>0.05</v>
      </c>
      <c r="G13" s="6">
        <f>$C$26*F13*E13</f>
        <v>0.35583118556701027</v>
      </c>
      <c r="H13" s="3">
        <f t="shared" si="0"/>
        <v>4295.4050799560209</v>
      </c>
    </row>
    <row r="14" spans="1:8" x14ac:dyDescent="0.3">
      <c r="A14" s="1">
        <v>13</v>
      </c>
      <c r="B14" s="1">
        <v>3.8</v>
      </c>
      <c r="C14" s="2">
        <v>0.05</v>
      </c>
      <c r="D14" s="2">
        <f>$B$26*C14*B14</f>
        <v>59.643665158371036</v>
      </c>
      <c r="E14" s="1">
        <v>1.9</v>
      </c>
      <c r="F14" s="2">
        <v>0.05</v>
      </c>
      <c r="G14" s="6">
        <f>$C$26*F14*E14</f>
        <v>0.33803962628865974</v>
      </c>
      <c r="H14" s="3">
        <f t="shared" si="0"/>
        <v>4510.1753339538227</v>
      </c>
    </row>
    <row r="15" spans="1:8" x14ac:dyDescent="0.3">
      <c r="A15" s="1">
        <v>12</v>
      </c>
      <c r="B15" s="1">
        <v>3.4</v>
      </c>
      <c r="C15" s="2">
        <v>0.05</v>
      </c>
      <c r="D15" s="2">
        <f>$B$26*C15*B15</f>
        <v>53.365384615384613</v>
      </c>
      <c r="E15" s="1">
        <v>1.7</v>
      </c>
      <c r="F15" s="2">
        <v>0.05</v>
      </c>
      <c r="G15" s="6">
        <f>$C$26*F15*E15</f>
        <v>0.3024565077319587</v>
      </c>
      <c r="H15" s="3">
        <f t="shared" si="0"/>
        <v>4510.1753339538218</v>
      </c>
    </row>
    <row r="16" spans="1:8" x14ac:dyDescent="0.3">
      <c r="A16" s="1">
        <v>11</v>
      </c>
      <c r="B16" s="1">
        <v>3.2</v>
      </c>
      <c r="C16" s="2">
        <v>0.05</v>
      </c>
      <c r="D16" s="2">
        <f>$B$26*C16*B16</f>
        <v>50.226244343891409</v>
      </c>
      <c r="E16" s="1">
        <v>1.6</v>
      </c>
      <c r="F16" s="2">
        <v>0.05</v>
      </c>
      <c r="G16" s="6">
        <f>$C$26*F16*E16</f>
        <v>0.28466494845360824</v>
      </c>
      <c r="H16" s="3">
        <f t="shared" si="0"/>
        <v>4510.1753339538218</v>
      </c>
    </row>
    <row r="18" spans="1:16" x14ac:dyDescent="0.3">
      <c r="B18" s="1" t="s">
        <v>17</v>
      </c>
      <c r="C18" s="1" t="s">
        <v>22</v>
      </c>
      <c r="D18" s="1" t="s">
        <v>23</v>
      </c>
      <c r="E18" s="1" t="s">
        <v>18</v>
      </c>
      <c r="F18" s="1" t="s">
        <v>19</v>
      </c>
      <c r="G18" s="1" t="s">
        <v>20</v>
      </c>
      <c r="H18" s="1" t="s">
        <v>21</v>
      </c>
      <c r="I18" s="1" t="s">
        <v>33</v>
      </c>
      <c r="J18" s="1" t="s">
        <v>36</v>
      </c>
      <c r="L18" s="1" t="s">
        <v>35</v>
      </c>
      <c r="M18" s="1" t="s">
        <v>39</v>
      </c>
      <c r="O18" s="1" t="s">
        <v>11</v>
      </c>
      <c r="P18" s="1" t="s">
        <v>14</v>
      </c>
    </row>
    <row r="19" spans="1:16" x14ac:dyDescent="0.3">
      <c r="A19" s="1" t="s">
        <v>24</v>
      </c>
      <c r="B19" s="1">
        <v>1665</v>
      </c>
      <c r="C19" s="1">
        <v>970</v>
      </c>
      <c r="D19" s="1">
        <v>7.8E-2</v>
      </c>
      <c r="E19" s="1">
        <v>68</v>
      </c>
      <c r="F19" s="1">
        <v>470000</v>
      </c>
      <c r="G19" s="5">
        <v>4.7E-7</v>
      </c>
      <c r="H19" s="5">
        <f>0.64*10000^(-1)</f>
        <v>6.4000000000000011E-5</v>
      </c>
      <c r="I19" s="5">
        <f>4*PI()*10^(-7)</f>
        <v>1.2566370614359173E-6</v>
      </c>
      <c r="J19" s="1">
        <v>30</v>
      </c>
      <c r="L19" s="5">
        <f>D26</f>
        <v>8.3641259854457266E-4</v>
      </c>
      <c r="M19" s="5">
        <f>F26</f>
        <v>5.9385294496664652E-3</v>
      </c>
      <c r="O19" s="1">
        <v>0.1</v>
      </c>
      <c r="P19" s="1">
        <v>0.05</v>
      </c>
    </row>
    <row r="20" spans="1:16" x14ac:dyDescent="0.3">
      <c r="A20" s="1" t="s">
        <v>40</v>
      </c>
      <c r="B20" s="1">
        <v>0.5</v>
      </c>
      <c r="C20" s="1">
        <v>0.5</v>
      </c>
      <c r="D20" s="1">
        <v>1E-3</v>
      </c>
      <c r="E20" s="3">
        <v>6.8</v>
      </c>
      <c r="F20" s="3">
        <v>47000</v>
      </c>
      <c r="G20" s="5">
        <v>4.6999999999999997E-8</v>
      </c>
      <c r="H20" s="5">
        <f>0.05*10000^(-1)</f>
        <v>5.0000000000000004E-6</v>
      </c>
      <c r="I20" s="5">
        <v>4.9999999999999998E-8</v>
      </c>
      <c r="J20" s="1">
        <v>0.5</v>
      </c>
      <c r="O20" s="1">
        <v>5.0000000000000001E-3</v>
      </c>
      <c r="P20" s="1">
        <v>5.0000000000000001E-3</v>
      </c>
    </row>
    <row r="21" spans="1:16" x14ac:dyDescent="0.3">
      <c r="A21" s="1" t="s">
        <v>25</v>
      </c>
      <c r="B21" s="1">
        <f>2/3*B20</f>
        <v>0.33333333333333331</v>
      </c>
      <c r="C21" s="1">
        <f t="shared" ref="C21:J21" si="1">2/3*C20</f>
        <v>0.33333333333333331</v>
      </c>
      <c r="D21" s="1">
        <f t="shared" si="1"/>
        <v>6.6666666666666664E-4</v>
      </c>
      <c r="E21" s="1">
        <f t="shared" si="1"/>
        <v>4.5333333333333332</v>
      </c>
      <c r="F21" s="1">
        <f t="shared" si="1"/>
        <v>31333.333333333332</v>
      </c>
      <c r="G21" s="1">
        <f t="shared" si="1"/>
        <v>3.1333333333333329E-8</v>
      </c>
      <c r="H21" s="1">
        <f t="shared" si="1"/>
        <v>3.3333333333333333E-6</v>
      </c>
      <c r="I21" s="1">
        <f t="shared" si="1"/>
        <v>3.3333333333333327E-8</v>
      </c>
      <c r="J21" s="1">
        <f t="shared" si="1"/>
        <v>0.33333333333333331</v>
      </c>
      <c r="L21" s="5">
        <f>L19*L22</f>
        <v>1.1532945063376309E-4</v>
      </c>
      <c r="M21" s="1">
        <f>SQRT((L19*E27)^2 +(E26*L21)^2)</f>
        <v>9.3717234963297817E-4</v>
      </c>
      <c r="O21" s="1">
        <f t="shared" ref="O21:P21" si="2">2/3*O20</f>
        <v>3.3333333333333331E-3</v>
      </c>
      <c r="P21" s="1">
        <f t="shared" si="2"/>
        <v>3.3333333333333331E-3</v>
      </c>
    </row>
    <row r="22" spans="1:16" x14ac:dyDescent="0.3">
      <c r="A22" s="1" t="s">
        <v>41</v>
      </c>
      <c r="B22" s="6">
        <f>B21/B19</f>
        <v>2.0020020020020018E-4</v>
      </c>
      <c r="C22" s="3">
        <f t="shared" ref="C22:J22" si="3">C21/C19</f>
        <v>3.4364261168384877E-4</v>
      </c>
      <c r="D22" s="3">
        <f t="shared" si="3"/>
        <v>8.5470085470085461E-3</v>
      </c>
      <c r="E22" s="3">
        <f t="shared" si="3"/>
        <v>6.6666666666666666E-2</v>
      </c>
      <c r="F22" s="3">
        <f t="shared" si="3"/>
        <v>6.6666666666666666E-2</v>
      </c>
      <c r="G22" s="3">
        <f t="shared" si="3"/>
        <v>6.6666666666666652E-2</v>
      </c>
      <c r="H22" s="3">
        <f t="shared" si="3"/>
        <v>5.2083333333333322E-2</v>
      </c>
      <c r="I22" s="3">
        <f t="shared" si="3"/>
        <v>2.6525823848649217E-2</v>
      </c>
      <c r="J22" s="3">
        <f t="shared" si="3"/>
        <v>1.111111111111111E-2</v>
      </c>
      <c r="L22" s="8">
        <f>SQRT(B23+C23+E23+F23+G23+J23+O23+P23)</f>
        <v>0.13788583628994339</v>
      </c>
      <c r="M22" s="7">
        <f>M21/M19</f>
        <v>0.15781219198729646</v>
      </c>
      <c r="O22" s="3">
        <f t="shared" ref="O22:P22" si="4">O21/O19</f>
        <v>3.3333333333333326E-2</v>
      </c>
      <c r="P22" s="3">
        <f t="shared" si="4"/>
        <v>6.6666666666666652E-2</v>
      </c>
    </row>
    <row r="23" spans="1:16" x14ac:dyDescent="0.3">
      <c r="A23" s="1" t="s">
        <v>42</v>
      </c>
      <c r="B23" s="5">
        <f>B22^2</f>
        <v>4.0080120160200232E-8</v>
      </c>
      <c r="C23" s="1">
        <f t="shared" ref="C23:J23" si="5">C22^2</f>
        <v>1.1809024456489647E-7</v>
      </c>
      <c r="D23" s="1">
        <f t="shared" si="5"/>
        <v>7.3051355102637144E-5</v>
      </c>
      <c r="E23" s="1">
        <f t="shared" si="5"/>
        <v>4.4444444444444444E-3</v>
      </c>
      <c r="F23" s="1">
        <f t="shared" si="5"/>
        <v>4.4444444444444444E-3</v>
      </c>
      <c r="G23" s="1">
        <f t="shared" si="5"/>
        <v>4.4444444444444427E-3</v>
      </c>
      <c r="H23" s="1">
        <f t="shared" si="5"/>
        <v>2.7126736111111097E-3</v>
      </c>
      <c r="I23" s="1">
        <f t="shared" si="5"/>
        <v>7.0361933084956752E-4</v>
      </c>
      <c r="J23" s="1">
        <f t="shared" si="5"/>
        <v>1.2345679012345677E-4</v>
      </c>
      <c r="O23" s="1">
        <f t="shared" ref="O23:P23" si="6">O22^2</f>
        <v>1.1111111111111107E-3</v>
      </c>
      <c r="P23" s="1">
        <f t="shared" si="6"/>
        <v>4.4444444444444427E-3</v>
      </c>
    </row>
    <row r="24" spans="1:16" x14ac:dyDescent="0.3">
      <c r="B24" s="1" t="s">
        <v>26</v>
      </c>
      <c r="C24" s="1" t="s">
        <v>26</v>
      </c>
      <c r="D24" s="1" t="s">
        <v>29</v>
      </c>
      <c r="E24" s="1" t="s">
        <v>27</v>
      </c>
      <c r="F24" s="1" t="s">
        <v>27</v>
      </c>
      <c r="G24" s="1" t="s">
        <v>30</v>
      </c>
      <c r="H24" s="1" t="s">
        <v>31</v>
      </c>
      <c r="I24" s="1" t="s">
        <v>34</v>
      </c>
      <c r="J24" s="1" t="s">
        <v>37</v>
      </c>
    </row>
    <row r="25" spans="1:16" x14ac:dyDescent="0.3">
      <c r="B25" s="1" t="s">
        <v>28</v>
      </c>
      <c r="C25" s="1" t="s">
        <v>32</v>
      </c>
      <c r="D25" s="1" t="s">
        <v>35</v>
      </c>
      <c r="E25" s="1" t="s">
        <v>38</v>
      </c>
      <c r="F25" s="1" t="s">
        <v>39</v>
      </c>
    </row>
    <row r="26" spans="1:16" x14ac:dyDescent="0.3">
      <c r="B26" s="2">
        <f>B19/D19/E19</f>
        <v>313.91402714932127</v>
      </c>
      <c r="C26" s="2">
        <f>F19*G19/C19/H19</f>
        <v>3.5583118556701026</v>
      </c>
      <c r="D26" s="5">
        <f>C7*F7*B19*F19*G19/C19/E19*J19</f>
        <v>8.3641259854457266E-4</v>
      </c>
      <c r="E26" s="1">
        <v>7.1</v>
      </c>
      <c r="F26" s="5">
        <f>D26*E26</f>
        <v>5.9385294496664652E-3</v>
      </c>
    </row>
    <row r="27" spans="1:16" x14ac:dyDescent="0.3">
      <c r="E27" s="1">
        <v>0.54500000000000004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Шкет</dc:creator>
  <cp:lastModifiedBy>Даниил Дудов</cp:lastModifiedBy>
  <dcterms:created xsi:type="dcterms:W3CDTF">2015-06-05T18:19:34Z</dcterms:created>
  <dcterms:modified xsi:type="dcterms:W3CDTF">2020-03-09T23:59:34Z</dcterms:modified>
</cp:coreProperties>
</file>