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所有商品" sheetId="1" r:id="rId1"/>
    <sheet name="商品价格" sheetId="2" r:id="rId2"/>
  </sheets>
  <calcPr calcId="162913" concurrentCalc="0"/>
</workbook>
</file>

<file path=xl/calcChain.xml><?xml version="1.0" encoding="utf-8"?>
<calcChain xmlns="http://schemas.openxmlformats.org/spreadsheetml/2006/main">
  <c r="I18" i="2" l="1"/>
  <c r="G16" i="2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<sst xmlns="http://schemas.openxmlformats.org/spreadsheetml/2006/main" count="187" uniqueCount="119">
  <si>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</si>
  <si>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</si>
  <si>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</si>
  <si>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</si>
  <si>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</si>
  <si>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</si>
  <si>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</si>
  <si>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</si>
  <si>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</si>
  <si>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</si>
  <si>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</si>
  <si>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</si>
  <si>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</si>
  <si>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</si>
  <si>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</si>
  <si>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</si>
  <si>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</si>
  <si>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</si>
  <si>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</si>
  <si>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</si>
  <si>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</si>
  <si>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</si>
  <si>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</si>
  <si>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</si>
  <si>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</si>
  <si>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</si>
  <si>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</si>
  <si>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</si>
  <si>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</si>
  <si>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</si>
  <si>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</si>
  <si>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</si>
  <si>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</si>
  <si>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</si>
  <si>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</si>
  <si>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</si>
  <si>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</si>
  <si>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</si>
  <si>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</si>
  <si>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</si>
  <si>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</si>
  <si>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</si>
  <si>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</si>
  <si>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</si>
  <si>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</si>
  <si>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</si>
  <si>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</si>
  <si>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</si>
  <si>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</si>
  <si>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</si>
  <si>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</si>
  <si>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</si>
  <si>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</si>
  <si>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</si>
  <si>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</si>
  <si>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</si>
  <si>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</si>
  <si>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</si>
  <si>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</si>
  <si>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</si>
  <si>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</si>
  <si>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</si>
  <si>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</si>
  <si>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</si>
  <si>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</si>
  <si>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</si>
  <si>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</si>
  <si>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</si>
  <si>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</si>
  <si>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</si>
  <si>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</si>
  <si>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</si>
  <si>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</si>
  <si>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</si>
  <si>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</si>
  <si>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</si>
  <si>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</si>
  <si>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</si>
  <si>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</si>
  <si>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</si>
  <si>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</si>
  <si>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</si>
  <si>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</si>
  <si>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</si>
  <si>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</si>
  <si>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</si>
  <si>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</si>
  <si>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</si>
  <si>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</si>
  <si>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</si>
  <si>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</si>
  <si>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</si>
  <si>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</si>
  <si>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</si>
  <si>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</si>
  <si>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</si>
  <si>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</si>
  <si>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</si>
  <si>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</si>
  <si>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</si>
  <si>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</si>
  <si>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</si>
  <si>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</si>
  <si>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</si>
  <si>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</si>
  <si>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</si>
  <si>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</si>
  <si>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</si>
  <si>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</si>
  <si>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</si>
  <si>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</si>
  <si>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</si>
  <si>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</si>
  <si>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</si>
  <si>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</si>
  <si>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</si>
  <si>
    <t>筒灯6W</t>
    <phoneticPr fontId="1" type="noConversion"/>
  </si>
  <si>
    <t>射灯3W</t>
    <phoneticPr fontId="1" type="noConversion"/>
  </si>
  <si>
    <t>老李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</si>
</sst>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 applyNumberFormat="1"/>
  </cellXfs>
  <cellStyles count="2">
    <cellStyle name="常规" xfId="0" builtinId="0"/>
    <cellStyle name="超链接" xfId="1" builtinId="8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I40" totalsRowShown="0">
  <autoFilter ref="A1:I40">
    <filterColumn colId="8">
      <filters blank="1">
        <filter val="赶紧买"/>
      </filters>
    </filterColumn>
  </autoFilter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6">
      <calculatedColumnFormula>表1[[#This Row],[单价]]*表1[[#This Row],[数量]]</calculatedColumnFormula>
    </tableColumn>
    <tableColumn id="8" name="列1" dataDxfId="5"/>
    <tableColumn id="9" name="列2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3" totalsRowDxfId="2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1" totalsRowDxfId="0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H37" sqref="H37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64</v>
      </c>
      <c r="E1" t="s">
        <v>3</v>
      </c>
      <c r="F1" t="s">
        <v>4</v>
      </c>
      <c r="G1" t="s">
        <v>1</v>
      </c>
      <c r="H1" t="s">
        <v>72</v>
      </c>
      <c r="I1" t="s">
        <v>86</v>
      </c>
    </row>
    <row r="2" spans="1:11" hidden="1" x14ac:dyDescent="0.15">
      <c r="A2">
        <v>1</v>
      </c>
      <c r="B2" t="s">
        <v>14</v>
      </c>
      <c r="C2" t="s">
        <v>5</v>
      </c>
      <c r="D2" t="s">
        <v>91</v>
      </c>
      <c r="E2">
        <v>179</v>
      </c>
      <c r="F2">
        <v>1</v>
      </c>
      <c r="G2">
        <f>表1[[#This Row],[单价]]*表1[[#This Row],[数量]]</f>
        <v>179</v>
      </c>
      <c r="H2" s="2" t="s">
        <v>92</v>
      </c>
      <c r="I2" s="1">
        <v>1</v>
      </c>
      <c r="K2">
        <f>SUM(表1[价格])</f>
        <v>16983.62</v>
      </c>
    </row>
    <row r="3" spans="1:11" hidden="1" x14ac:dyDescent="0.15">
      <c r="A3">
        <v>2</v>
      </c>
      <c r="B3" t="s">
        <v>14</v>
      </c>
      <c r="C3" t="s">
        <v>6</v>
      </c>
      <c r="D3" t="s">
        <v>91</v>
      </c>
      <c r="E3">
        <v>115</v>
      </c>
      <c r="F3">
        <v>1</v>
      </c>
      <c r="G3">
        <f>表1[[#This Row],[单价]]*表1[[#This Row],[数量]]</f>
        <v>115</v>
      </c>
      <c r="H3" s="2" t="s">
        <v>93</v>
      </c>
      <c r="I3" s="1">
        <v>1</v>
      </c>
    </row>
    <row r="4" spans="1:11" hidden="1" x14ac:dyDescent="0.15">
      <c r="A4">
        <v>3</v>
      </c>
      <c r="B4" t="s">
        <v>14</v>
      </c>
      <c r="C4" t="s">
        <v>7</v>
      </c>
      <c r="D4" t="s">
        <v>95</v>
      </c>
      <c r="E4">
        <v>279</v>
      </c>
      <c r="F4">
        <v>1</v>
      </c>
      <c r="G4">
        <f>表1[[#This Row],[单价]]*表1[[#This Row],[数量]]</f>
        <v>279</v>
      </c>
      <c r="H4" s="2" t="s">
        <v>94</v>
      </c>
      <c r="I4" s="1">
        <v>1</v>
      </c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hidden="1" x14ac:dyDescent="0.15">
      <c r="B8" t="s">
        <v>14</v>
      </c>
      <c r="C8" t="s">
        <v>33</v>
      </c>
      <c r="D8" t="s">
        <v>91</v>
      </c>
      <c r="E8">
        <v>89</v>
      </c>
      <c r="F8">
        <v>1</v>
      </c>
      <c r="G8">
        <f>表1[[#This Row],[单价]]*表1[[#This Row],[数量]]</f>
        <v>89</v>
      </c>
      <c r="H8" s="1"/>
      <c r="I8" s="1">
        <v>1</v>
      </c>
    </row>
    <row r="9" spans="1:11" hidden="1" x14ac:dyDescent="0.15">
      <c r="B9" t="s">
        <v>15</v>
      </c>
      <c r="C9" t="s">
        <v>10</v>
      </c>
      <c r="D9" t="s">
        <v>65</v>
      </c>
      <c r="E9">
        <v>71</v>
      </c>
      <c r="F9">
        <v>2</v>
      </c>
      <c r="G9">
        <f>表1[[#This Row],[单价]]*表1[[#This Row],[数量]]</f>
        <v>142</v>
      </c>
      <c r="H9" s="1"/>
      <c r="I9" s="1">
        <v>1</v>
      </c>
    </row>
    <row r="10" spans="1:11" x14ac:dyDescent="0.15">
      <c r="B10" t="s">
        <v>15</v>
      </c>
      <c r="C10" t="s">
        <v>11</v>
      </c>
      <c r="D10" t="s">
        <v>66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66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hidden="1" x14ac:dyDescent="0.15">
      <c r="B12" t="s">
        <v>58</v>
      </c>
      <c r="C12" t="s">
        <v>59</v>
      </c>
      <c r="D12" t="s">
        <v>67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>
        <v>1</v>
      </c>
    </row>
    <row r="13" spans="1:11" hidden="1" x14ac:dyDescent="0.15">
      <c r="B13" t="s">
        <v>16</v>
      </c>
      <c r="C13" t="s">
        <v>17</v>
      </c>
      <c r="D13" t="s">
        <v>65</v>
      </c>
      <c r="E13">
        <v>179</v>
      </c>
      <c r="F13">
        <v>1</v>
      </c>
      <c r="G13">
        <f>表1[[#This Row],[单价]]*表1[[#This Row],[数量]]</f>
        <v>179</v>
      </c>
      <c r="H13" s="1"/>
      <c r="I13" s="1">
        <v>1</v>
      </c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58</v>
      </c>
      <c r="C16" t="s">
        <v>63</v>
      </c>
      <c r="D16" t="s">
        <v>118</v>
      </c>
      <c r="E16">
        <v>1295</v>
      </c>
      <c r="F16">
        <v>1</v>
      </c>
      <c r="G16" s="1">
        <f>表1[[#This Row],[单价]]*表1[[#This Row],[数量]]</f>
        <v>1295</v>
      </c>
      <c r="H16" s="1"/>
      <c r="I16" s="1"/>
    </row>
    <row r="17" spans="2:9" hidden="1" x14ac:dyDescent="0.15">
      <c r="B17" t="s">
        <v>21</v>
      </c>
      <c r="C17" t="s">
        <v>20</v>
      </c>
      <c r="D17" t="s">
        <v>100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101</v>
      </c>
      <c r="I17" s="1">
        <v>1</v>
      </c>
    </row>
    <row r="18" spans="2:9" hidden="1" x14ac:dyDescent="0.15">
      <c r="B18" t="s">
        <v>21</v>
      </c>
      <c r="C18" t="s">
        <v>22</v>
      </c>
      <c r="D18" t="s">
        <v>102</v>
      </c>
      <c r="E18">
        <v>22.9</v>
      </c>
      <c r="F18">
        <v>10</v>
      </c>
      <c r="G18">
        <f>表1[[#This Row],[单价]]*表1[[#This Row],[数量]]</f>
        <v>229</v>
      </c>
      <c r="H18" s="2" t="s">
        <v>103</v>
      </c>
      <c r="I18" s="1">
        <v>1</v>
      </c>
    </row>
    <row r="19" spans="2:9" hidden="1" x14ac:dyDescent="0.15">
      <c r="B19" t="s">
        <v>21</v>
      </c>
      <c r="C19" t="s">
        <v>23</v>
      </c>
      <c r="D19" t="s">
        <v>100</v>
      </c>
      <c r="E19">
        <v>69</v>
      </c>
      <c r="F19">
        <v>7</v>
      </c>
      <c r="G19">
        <f>表1[[#This Row],[单价]]*表1[[#This Row],[数量]]</f>
        <v>483</v>
      </c>
      <c r="H19" s="2" t="s">
        <v>104</v>
      </c>
      <c r="I19" s="1">
        <v>1</v>
      </c>
    </row>
    <row r="20" spans="2:9" x14ac:dyDescent="0.15">
      <c r="B20" t="s">
        <v>112</v>
      </c>
      <c r="C20" t="s">
        <v>114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113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hidden="1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>
        <v>1</v>
      </c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hidden="1" x14ac:dyDescent="0.15">
      <c r="B25" t="s">
        <v>81</v>
      </c>
      <c r="C25" t="s">
        <v>85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>
        <v>1</v>
      </c>
    </row>
    <row r="26" spans="2:9" hidden="1" x14ac:dyDescent="0.15">
      <c r="B26" t="s">
        <v>78</v>
      </c>
      <c r="C26" t="s">
        <v>84</v>
      </c>
      <c r="E26">
        <v>1672</v>
      </c>
      <c r="F26">
        <v>1</v>
      </c>
      <c r="G26">
        <f>表1[[#This Row],[单价]]*表1[[#This Row],[数量]]</f>
        <v>1672</v>
      </c>
      <c r="H26" s="2" t="s">
        <v>73</v>
      </c>
      <c r="I26" s="2">
        <v>1</v>
      </c>
    </row>
    <row r="27" spans="2:9" x14ac:dyDescent="0.15">
      <c r="B27" t="s">
        <v>87</v>
      </c>
      <c r="C27" t="s">
        <v>88</v>
      </c>
      <c r="E27">
        <v>386</v>
      </c>
      <c r="F27">
        <v>1</v>
      </c>
      <c r="G27" s="1">
        <f>表1[[#This Row],[单价]]*表1[[#This Row],[数量]]</f>
        <v>386</v>
      </c>
      <c r="H27" s="2" t="s">
        <v>89</v>
      </c>
      <c r="I27" t="s">
        <v>90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hidden="1" x14ac:dyDescent="0.15">
      <c r="B31" t="s">
        <v>26</v>
      </c>
      <c r="C31" t="s">
        <v>74</v>
      </c>
      <c r="D31" t="s">
        <v>75</v>
      </c>
      <c r="E31">
        <v>657</v>
      </c>
      <c r="F31">
        <v>4</v>
      </c>
      <c r="G31" s="1">
        <f>表1[[#This Row],[单价]]*表1[[#This Row],[数量]]</f>
        <v>2628</v>
      </c>
      <c r="H31" s="2" t="s">
        <v>76</v>
      </c>
      <c r="I31" s="2">
        <v>1</v>
      </c>
    </row>
    <row r="32" spans="2:9" hidden="1" x14ac:dyDescent="0.15">
      <c r="B32" t="s">
        <v>77</v>
      </c>
      <c r="C32" t="s">
        <v>79</v>
      </c>
      <c r="E32">
        <v>530</v>
      </c>
      <c r="F32">
        <v>1</v>
      </c>
      <c r="G32" s="1">
        <f>表1[[#This Row],[单价]]*表1[[#This Row],[数量]]</f>
        <v>530</v>
      </c>
      <c r="H32" s="2" t="s">
        <v>80</v>
      </c>
      <c r="I32" s="2">
        <v>1</v>
      </c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hidden="1" x14ac:dyDescent="0.15">
      <c r="B34" t="s">
        <v>81</v>
      </c>
      <c r="C34" t="s">
        <v>82</v>
      </c>
      <c r="D34" t="s">
        <v>83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>
        <v>1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D36">
        <v>479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D37">
        <v>359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24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21</v>
      </c>
      <c r="C40" t="s">
        <v>40</v>
      </c>
      <c r="F40">
        <v>6</v>
      </c>
      <c r="G40" s="1">
        <f>表1[[#This Row],[单价]]*表1[[#This Row],[数量]]</f>
        <v>0</v>
      </c>
      <c r="H40" s="1"/>
      <c r="I40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24" sqref="H24"/>
    </sheetView>
  </sheetViews>
  <sheetFormatPr defaultRowHeight="13.5" x14ac:dyDescent="0.15"/>
  <cols>
    <col min="11" max="11" width="18.75" bestFit="1" customWidth="1"/>
  </cols>
  <sheetData>
    <row r="1" spans="1:14" x14ac:dyDescent="0.15">
      <c r="A1" t="s">
        <v>41</v>
      </c>
      <c r="B1" t="s">
        <v>42</v>
      </c>
      <c r="C1" t="s">
        <v>43</v>
      </c>
      <c r="D1" t="s">
        <v>47</v>
      </c>
      <c r="E1" t="s">
        <v>3</v>
      </c>
      <c r="F1" t="s">
        <v>4</v>
      </c>
      <c r="G1" t="s">
        <v>1</v>
      </c>
      <c r="H1" t="s">
        <v>52</v>
      </c>
      <c r="K1">
        <f>83*SQRT(2)</f>
        <v>117.3797256769669</v>
      </c>
      <c r="L1">
        <f>166*SQRT(2)</f>
        <v>234.7594513539338</v>
      </c>
      <c r="M1">
        <f>235-166</f>
        <v>69</v>
      </c>
    </row>
    <row r="2" spans="1:14" x14ac:dyDescent="0.15">
      <c r="A2">
        <v>60</v>
      </c>
      <c r="B2" t="s">
        <v>44</v>
      </c>
      <c r="C2" t="s">
        <v>45</v>
      </c>
      <c r="D2" t="s">
        <v>46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4" x14ac:dyDescent="0.15">
      <c r="A3">
        <v>60</v>
      </c>
      <c r="B3" t="s">
        <v>44</v>
      </c>
      <c r="C3" t="s">
        <v>45</v>
      </c>
      <c r="D3" t="s">
        <v>48</v>
      </c>
      <c r="E3">
        <v>400</v>
      </c>
      <c r="F3">
        <v>2</v>
      </c>
      <c r="G3">
        <f>表2[单价]*表2[数量]</f>
        <v>800</v>
      </c>
      <c r="K3">
        <f>235/0.25</f>
        <v>940</v>
      </c>
    </row>
    <row r="4" spans="1:14" x14ac:dyDescent="0.15">
      <c r="B4" t="s">
        <v>50</v>
      </c>
      <c r="C4" t="s">
        <v>56</v>
      </c>
      <c r="D4" t="s">
        <v>49</v>
      </c>
      <c r="E4">
        <v>71</v>
      </c>
      <c r="F4">
        <v>2</v>
      </c>
      <c r="G4">
        <f>表2[单价]*表2[数量]</f>
        <v>142</v>
      </c>
    </row>
    <row r="5" spans="1:14" x14ac:dyDescent="0.15">
      <c r="B5" t="s">
        <v>54</v>
      </c>
      <c r="C5" t="s">
        <v>53</v>
      </c>
      <c r="D5" t="s">
        <v>51</v>
      </c>
      <c r="E5">
        <v>83.66</v>
      </c>
      <c r="F5">
        <v>2</v>
      </c>
      <c r="G5">
        <f>表2[单价]*表2[数量]</f>
        <v>167.32</v>
      </c>
      <c r="K5" t="s">
        <v>96</v>
      </c>
    </row>
    <row r="6" spans="1:14" x14ac:dyDescent="0.15">
      <c r="B6" t="s">
        <v>50</v>
      </c>
      <c r="C6" t="s">
        <v>55</v>
      </c>
      <c r="D6" t="s">
        <v>57</v>
      </c>
      <c r="E6">
        <v>179</v>
      </c>
      <c r="F6">
        <v>1</v>
      </c>
      <c r="G6">
        <f>表2[单价]*表2[数量]</f>
        <v>179</v>
      </c>
      <c r="K6" t="s">
        <v>97</v>
      </c>
    </row>
    <row r="7" spans="1:14" x14ac:dyDescent="0.15">
      <c r="B7" t="s">
        <v>54</v>
      </c>
      <c r="C7" t="s">
        <v>62</v>
      </c>
      <c r="D7" t="s">
        <v>63</v>
      </c>
      <c r="E7">
        <v>881</v>
      </c>
      <c r="F7">
        <v>1</v>
      </c>
      <c r="G7">
        <f>表2[单价]*表2[数量]</f>
        <v>881</v>
      </c>
      <c r="K7" t="s">
        <v>98</v>
      </c>
    </row>
    <row r="8" spans="1:14" x14ac:dyDescent="0.15">
      <c r="B8" t="s">
        <v>60</v>
      </c>
      <c r="D8" t="s">
        <v>61</v>
      </c>
      <c r="E8">
        <v>19</v>
      </c>
      <c r="F8">
        <v>1</v>
      </c>
      <c r="G8">
        <f>表2[单价]*表2[数量]</f>
        <v>19</v>
      </c>
    </row>
    <row r="9" spans="1:14" x14ac:dyDescent="0.15">
      <c r="G9">
        <f>SUBTOTAL(109,表2[价格])</f>
        <v>2598.3199999999997</v>
      </c>
    </row>
    <row r="11" spans="1:14" x14ac:dyDescent="0.15">
      <c r="B11" t="s">
        <v>42</v>
      </c>
      <c r="C11" t="s">
        <v>43</v>
      </c>
      <c r="D11" t="s">
        <v>47</v>
      </c>
      <c r="E11" t="s">
        <v>3</v>
      </c>
      <c r="F11" t="s">
        <v>4</v>
      </c>
      <c r="G11" t="s">
        <v>1</v>
      </c>
      <c r="I11" t="s">
        <v>42</v>
      </c>
      <c r="J11" t="s">
        <v>43</v>
      </c>
      <c r="K11" t="s">
        <v>47</v>
      </c>
      <c r="L11" t="s">
        <v>3</v>
      </c>
      <c r="M11" t="s">
        <v>4</v>
      </c>
      <c r="N11" t="s">
        <v>1</v>
      </c>
    </row>
    <row r="12" spans="1:14" x14ac:dyDescent="0.15">
      <c r="B12" t="s">
        <v>68</v>
      </c>
      <c r="C12" t="s">
        <v>69</v>
      </c>
      <c r="D12" t="s">
        <v>70</v>
      </c>
      <c r="E12">
        <v>179</v>
      </c>
      <c r="F12">
        <v>1</v>
      </c>
      <c r="I12" t="s">
        <v>50</v>
      </c>
      <c r="J12" t="s">
        <v>106</v>
      </c>
      <c r="K12" t="s">
        <v>111</v>
      </c>
      <c r="L12">
        <v>33.9</v>
      </c>
      <c r="M12">
        <v>39</v>
      </c>
      <c r="N12">
        <f>表3_56[[#This Row],[单价]]*表3_56[[#This Row],[数量]]</f>
        <v>1322.1</v>
      </c>
    </row>
    <row r="13" spans="1:14" x14ac:dyDescent="0.15">
      <c r="B13" t="s">
        <v>68</v>
      </c>
      <c r="C13" t="s">
        <v>69</v>
      </c>
      <c r="D13" t="s">
        <v>71</v>
      </c>
      <c r="E13">
        <v>118</v>
      </c>
      <c r="F13">
        <v>1</v>
      </c>
      <c r="I13" t="s">
        <v>50</v>
      </c>
      <c r="J13" t="s">
        <v>106</v>
      </c>
      <c r="K13" t="s">
        <v>109</v>
      </c>
      <c r="L13">
        <v>20.9</v>
      </c>
      <c r="M13">
        <v>10</v>
      </c>
      <c r="N13">
        <f>表3_56[[#This Row],[单价]]*表3_56[[#This Row],[数量]]</f>
        <v>209</v>
      </c>
    </row>
    <row r="14" spans="1:14" x14ac:dyDescent="0.15">
      <c r="J14" t="s">
        <v>99</v>
      </c>
      <c r="K14" t="s">
        <v>110</v>
      </c>
      <c r="L14">
        <v>69</v>
      </c>
      <c r="M14">
        <v>7</v>
      </c>
      <c r="N14">
        <f>表3_56[[#This Row],[单价]]*表3_56[[#This Row],[数量]]</f>
        <v>483</v>
      </c>
    </row>
    <row r="15" spans="1:14" x14ac:dyDescent="0.15">
      <c r="B15" t="s">
        <v>42</v>
      </c>
      <c r="C15" t="s">
        <v>43</v>
      </c>
      <c r="D15" t="s">
        <v>47</v>
      </c>
      <c r="E15" t="s">
        <v>3</v>
      </c>
      <c r="F15" t="s">
        <v>4</v>
      </c>
      <c r="G15" t="s">
        <v>1</v>
      </c>
      <c r="J15" t="s">
        <v>107</v>
      </c>
      <c r="K15" t="s">
        <v>115</v>
      </c>
      <c r="L15">
        <v>12.9</v>
      </c>
      <c r="M15">
        <v>4</v>
      </c>
      <c r="N15" s="1">
        <f>表3_56[[#This Row],[单价]]*表3_56[[#This Row],[数量]]</f>
        <v>51.6</v>
      </c>
    </row>
    <row r="16" spans="1:14" x14ac:dyDescent="0.15">
      <c r="B16" t="s">
        <v>50</v>
      </c>
      <c r="C16" t="s">
        <v>105</v>
      </c>
      <c r="D16" t="s">
        <v>116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9" x14ac:dyDescent="0.15">
      <c r="B17" t="s">
        <v>50</v>
      </c>
      <c r="C17" t="s">
        <v>105</v>
      </c>
      <c r="D17" t="s">
        <v>117</v>
      </c>
      <c r="E17">
        <v>22.9</v>
      </c>
      <c r="F17">
        <v>10</v>
      </c>
      <c r="G17">
        <f>表3_5[[#This Row],[单价]]*表3_5[[#This Row],[数量]]</f>
        <v>229</v>
      </c>
    </row>
    <row r="18" spans="2:9" x14ac:dyDescent="0.15">
      <c r="C18" t="s">
        <v>105</v>
      </c>
      <c r="D18" t="s">
        <v>108</v>
      </c>
      <c r="E18">
        <v>69</v>
      </c>
      <c r="F18">
        <v>0</v>
      </c>
      <c r="G18">
        <f>表3_5[[#This Row],[单价]]*表3_5[[#This Row],[数量]]</f>
        <v>0</v>
      </c>
      <c r="I18">
        <f>752/690</f>
        <v>1.0898550724637681</v>
      </c>
    </row>
    <row r="19" spans="2:9" x14ac:dyDescent="0.15">
      <c r="D19" t="s">
        <v>115</v>
      </c>
      <c r="E19">
        <v>15.3</v>
      </c>
      <c r="F19">
        <v>4</v>
      </c>
      <c r="G19" s="1">
        <f>表3_5[[#This Row],[单价]]*表3_5[[#This Row],[数量]]</f>
        <v>61.2</v>
      </c>
    </row>
    <row r="20" spans="2:9" x14ac:dyDescent="0.15">
      <c r="G20" s="1">
        <f>SUBTOTAL(109,表3_5[价格])</f>
        <v>1339.3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所有商品</vt:lpstr>
      <vt:lpstr>商品价格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2017-11-13T03:03:53Z</dcterms:modified>
</cp:coreProperties>
</file>