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filterPrivacy="1" defaultThemeVersion="124226"/>
  <bookViews>
    <workbookView xWindow="240" yWindow="105" windowWidth="14805" windowHeight="8010" activeTab="1"/>
  </bookViews>
  <sheets>
    <sheet name="所有商品" sheetId="1" r:id="rId1"/>
    <sheet name="商品价格" sheetId="2" r:id="rId2"/>
  </sheets>
  <calcPr calcId="162913" concurrentCalc="0"/>
</workbook>
</file>

<file path=xl/calcChain.xml><?xml version="1.0" encoding="utf-8"?>
<calcChain xmlns="http://schemas.openxmlformats.org/spreadsheetml/2006/main">
  <c r="G16" i="2" l="1"/>
  <c r="G17" i="2"/>
  <c r="G18" i="2"/>
  <c r="G19" i="2"/>
  <c r="G20" i="2"/>
  <c r="N12" i="2"/>
  <c r="N13" i="2"/>
  <c r="N14" i="2"/>
  <c r="N15" i="2"/>
  <c r="N16" i="2"/>
  <c r="G20" i="1"/>
  <c r="G27" i="1"/>
  <c r="G25" i="1"/>
  <c r="G34" i="1"/>
  <c r="G32" i="1"/>
  <c r="G31" i="1"/>
  <c r="M1" i="2"/>
  <c r="K3" i="2"/>
  <c r="L2" i="2"/>
  <c r="K2" i="2"/>
  <c r="K1" i="2"/>
  <c r="L1" i="2"/>
  <c r="G16" i="1"/>
  <c r="G7" i="2"/>
  <c r="G8" i="2"/>
  <c r="G2" i="2"/>
  <c r="G3" i="2"/>
  <c r="G4" i="2"/>
  <c r="G5" i="2"/>
  <c r="G6" i="2"/>
  <c r="G9" i="2"/>
  <c r="G12" i="1"/>
  <c r="J2" i="2"/>
  <c r="G41" i="1"/>
  <c r="G40" i="1"/>
  <c r="G39" i="1"/>
  <c r="G14" i="1"/>
  <c r="G23" i="1"/>
  <c r="G24" i="1"/>
  <c r="G26" i="1"/>
  <c r="G28" i="1"/>
  <c r="G29" i="1"/>
  <c r="G30" i="1"/>
  <c r="G35" i="1"/>
  <c r="G15" i="1"/>
  <c r="G8" i="1"/>
  <c r="G7" i="1"/>
  <c r="G2" i="1"/>
  <c r="G3" i="1"/>
  <c r="G4" i="1"/>
  <c r="G5" i="1"/>
  <c r="G6" i="1"/>
  <c r="G9" i="1"/>
  <c r="G10" i="1"/>
  <c r="G11" i="1"/>
  <c r="G13" i="1"/>
  <c r="G17" i="1"/>
  <c r="G18" i="1"/>
  <c r="G19" i="1"/>
  <c r="G21" i="1"/>
  <c r="G22" i="1"/>
  <c r="G33" i="1"/>
  <c r="G36" i="1"/>
  <c r="G37" i="1"/>
  <c r="G38" i="1"/>
  <c r="K2" i="1"/>
</calcChain>
</file>

<file path=xl/sharedStrings.xml><?xml version="1.0" encoding="utf-8"?>
<sst xmlns="http://schemas.openxmlformats.org/spreadsheetml/2006/main" count="190" uniqueCount="118">
  <si>
    <t>序号</t>
    <phoneticPr fontId="1" type="noConversion"/>
  </si>
  <si>
    <t>价格</t>
    <phoneticPr fontId="1" type="noConversion"/>
  </si>
  <si>
    <t>类别</t>
    <phoneticPr fontId="1" type="noConversion"/>
  </si>
  <si>
    <t>单价</t>
    <phoneticPr fontId="1" type="noConversion"/>
  </si>
  <si>
    <t>数量</t>
    <phoneticPr fontId="1" type="noConversion"/>
  </si>
  <si>
    <t>厨房五金刀架</t>
    <phoneticPr fontId="1" type="noConversion"/>
  </si>
  <si>
    <t>锅架</t>
    <phoneticPr fontId="1" type="noConversion"/>
  </si>
  <si>
    <t>调料架</t>
    <phoneticPr fontId="1" type="noConversion"/>
  </si>
  <si>
    <t>面条收纳盒</t>
    <phoneticPr fontId="1" type="noConversion"/>
  </si>
  <si>
    <t>米缸收纳盒</t>
    <phoneticPr fontId="1" type="noConversion"/>
  </si>
  <si>
    <t>卷纸架</t>
    <phoneticPr fontId="1" type="noConversion"/>
  </si>
  <si>
    <t>2层毛巾架</t>
    <phoneticPr fontId="1" type="noConversion"/>
  </si>
  <si>
    <t>大毛巾架</t>
    <phoneticPr fontId="1" type="noConversion"/>
  </si>
  <si>
    <t>区域</t>
    <phoneticPr fontId="1" type="noConversion"/>
  </si>
  <si>
    <t>厨房</t>
    <phoneticPr fontId="1" type="noConversion"/>
  </si>
  <si>
    <t>厕所</t>
    <phoneticPr fontId="1" type="noConversion"/>
  </si>
  <si>
    <t>次卫</t>
    <phoneticPr fontId="1" type="noConversion"/>
  </si>
  <si>
    <t>三脚架</t>
    <phoneticPr fontId="1" type="noConversion"/>
  </si>
  <si>
    <t>货架</t>
    <phoneticPr fontId="1" type="noConversion"/>
  </si>
  <si>
    <t>百叶窗</t>
    <phoneticPr fontId="1" type="noConversion"/>
  </si>
  <si>
    <t>筒灯</t>
    <phoneticPr fontId="1" type="noConversion"/>
  </si>
  <si>
    <t>全屋</t>
    <phoneticPr fontId="1" type="noConversion"/>
  </si>
  <si>
    <t>射灯</t>
    <phoneticPr fontId="1" type="noConversion"/>
  </si>
  <si>
    <t>方射灯</t>
    <phoneticPr fontId="1" type="noConversion"/>
  </si>
  <si>
    <t>生活阳台</t>
    <phoneticPr fontId="1" type="noConversion"/>
  </si>
  <si>
    <t>吸顶灯</t>
    <phoneticPr fontId="1" type="noConversion"/>
  </si>
  <si>
    <t>客厅</t>
    <phoneticPr fontId="1" type="noConversion"/>
  </si>
  <si>
    <t>电视柜</t>
    <phoneticPr fontId="1" type="noConversion"/>
  </si>
  <si>
    <t>茶几</t>
    <phoneticPr fontId="1" type="noConversion"/>
  </si>
  <si>
    <t>沙发吊灯</t>
    <phoneticPr fontId="1" type="noConversion"/>
  </si>
  <si>
    <t>餐桌灯</t>
    <phoneticPr fontId="1" type="noConversion"/>
  </si>
  <si>
    <t>餐桌</t>
    <phoneticPr fontId="1" type="noConversion"/>
  </si>
  <si>
    <t>感应灯</t>
    <phoneticPr fontId="1" type="noConversion"/>
  </si>
  <si>
    <t>微波炉架</t>
    <phoneticPr fontId="1" type="noConversion"/>
  </si>
  <si>
    <t>音箱</t>
    <phoneticPr fontId="1" type="noConversion"/>
  </si>
  <si>
    <t>8口POE交换机</t>
    <phoneticPr fontId="1" type="noConversion"/>
  </si>
  <si>
    <t>AP</t>
    <phoneticPr fontId="1" type="noConversion"/>
  </si>
  <si>
    <t>AC控制器</t>
    <phoneticPr fontId="1" type="noConversion"/>
  </si>
  <si>
    <t>脏衣篮</t>
    <phoneticPr fontId="1" type="noConversion"/>
  </si>
  <si>
    <t>花洒</t>
    <phoneticPr fontId="1" type="noConversion"/>
  </si>
  <si>
    <t>洗衣机龙头</t>
    <phoneticPr fontId="1" type="noConversion"/>
  </si>
  <si>
    <t>角阀</t>
    <phoneticPr fontId="1" type="noConversion"/>
  </si>
  <si>
    <t>尺寸</t>
    <phoneticPr fontId="1" type="noConversion"/>
  </si>
  <si>
    <t>材料</t>
    <phoneticPr fontId="1" type="noConversion"/>
  </si>
  <si>
    <t>品牌</t>
    <phoneticPr fontId="1" type="noConversion"/>
  </si>
  <si>
    <t>全铜</t>
    <phoneticPr fontId="1" type="noConversion"/>
  </si>
  <si>
    <t>百汉</t>
    <phoneticPr fontId="1" type="noConversion"/>
  </si>
  <si>
    <t>双杆</t>
    <phoneticPr fontId="1" type="noConversion"/>
  </si>
  <si>
    <t>名称</t>
    <phoneticPr fontId="1" type="noConversion"/>
  </si>
  <si>
    <t>浴巾架</t>
    <phoneticPr fontId="1" type="noConversion"/>
  </si>
  <si>
    <t>纸巾架</t>
    <phoneticPr fontId="1" type="noConversion"/>
  </si>
  <si>
    <t>不锈钢</t>
    <phoneticPr fontId="1" type="noConversion"/>
  </si>
  <si>
    <t>刷子</t>
    <phoneticPr fontId="1" type="noConversion"/>
  </si>
  <si>
    <t>免打孔</t>
    <phoneticPr fontId="1" type="noConversion"/>
  </si>
  <si>
    <t>欧蒙德</t>
    <phoneticPr fontId="1" type="noConversion"/>
  </si>
  <si>
    <t>全铜</t>
    <phoneticPr fontId="1" type="noConversion"/>
  </si>
  <si>
    <t>卡贝</t>
    <phoneticPr fontId="1" type="noConversion"/>
  </si>
  <si>
    <t>卡贝</t>
    <phoneticPr fontId="1" type="noConversion"/>
  </si>
  <si>
    <t>三脚架</t>
    <phoneticPr fontId="1" type="noConversion"/>
  </si>
  <si>
    <t>厕所</t>
    <phoneticPr fontId="1" type="noConversion"/>
  </si>
  <si>
    <t>马桶刷</t>
    <phoneticPr fontId="1" type="noConversion"/>
  </si>
  <si>
    <t>塑料</t>
    <phoneticPr fontId="1" type="noConversion"/>
  </si>
  <si>
    <t>脏衣篮</t>
    <phoneticPr fontId="1" type="noConversion"/>
  </si>
  <si>
    <t>百汉</t>
    <phoneticPr fontId="1" type="noConversion"/>
  </si>
  <si>
    <t>花洒</t>
    <phoneticPr fontId="1" type="noConversion"/>
  </si>
  <si>
    <t>品牌</t>
    <phoneticPr fontId="1" type="noConversion"/>
  </si>
  <si>
    <t>卡贝</t>
    <phoneticPr fontId="1" type="noConversion"/>
  </si>
  <si>
    <t>百汉</t>
    <phoneticPr fontId="1" type="noConversion"/>
  </si>
  <si>
    <t>欧蒙德</t>
    <phoneticPr fontId="1" type="noConversion"/>
  </si>
  <si>
    <t>不锈钢</t>
    <phoneticPr fontId="1" type="noConversion"/>
  </si>
  <si>
    <t>卡贝</t>
    <phoneticPr fontId="1" type="noConversion"/>
  </si>
  <si>
    <t>刀架</t>
    <phoneticPr fontId="1" type="noConversion"/>
  </si>
  <si>
    <t>锅架</t>
    <phoneticPr fontId="1" type="noConversion"/>
  </si>
  <si>
    <t>列1</t>
  </si>
  <si>
    <t>https://detail.tmall.com/item.htm?id=556785243100&amp;_u=t2dmg8j26111&amp;skuId=3611495387460</t>
    <phoneticPr fontId="1" type="noConversion"/>
  </si>
  <si>
    <t>餐椅</t>
    <phoneticPr fontId="1" type="noConversion"/>
  </si>
  <si>
    <t>粤府</t>
    <phoneticPr fontId="1" type="noConversion"/>
  </si>
  <si>
    <t>https://detail.tmall.com/item.htm?id=552469493463&amp;_u=t2dmg8j26111&amp;skuId=3385921557577</t>
    <phoneticPr fontId="1" type="noConversion"/>
  </si>
  <si>
    <t>卧室</t>
    <phoneticPr fontId="1" type="noConversion"/>
  </si>
  <si>
    <t>卧室</t>
    <phoneticPr fontId="1" type="noConversion"/>
  </si>
  <si>
    <t>床头柜</t>
    <phoneticPr fontId="1" type="noConversion"/>
  </si>
  <si>
    <t>https://item.taobao.com/item.htm?id=547460617444&amp;_u=t2dmg8j26111</t>
    <phoneticPr fontId="1" type="noConversion"/>
  </si>
  <si>
    <t>客厅</t>
    <phoneticPr fontId="1" type="noConversion"/>
  </si>
  <si>
    <t>功能沙发</t>
    <phoneticPr fontId="1" type="noConversion"/>
  </si>
  <si>
    <t>芝华仕</t>
    <phoneticPr fontId="1" type="noConversion"/>
  </si>
  <si>
    <t>斗柜</t>
    <phoneticPr fontId="1" type="noConversion"/>
  </si>
  <si>
    <t>边几</t>
    <phoneticPr fontId="1" type="noConversion"/>
  </si>
  <si>
    <t>列2</t>
  </si>
  <si>
    <t>抢</t>
    <phoneticPr fontId="1" type="noConversion"/>
  </si>
  <si>
    <t>卧室</t>
    <phoneticPr fontId="1" type="noConversion"/>
  </si>
  <si>
    <t>落地灯</t>
    <phoneticPr fontId="1" type="noConversion"/>
  </si>
  <si>
    <t>https://detail.tmall.com/item.htm?id=520632534529&amp;tracelogww=ltckbburl&amp;skuId=3103738488042</t>
    <phoneticPr fontId="1" type="noConversion"/>
  </si>
  <si>
    <t>赶紧买</t>
    <phoneticPr fontId="1" type="noConversion"/>
  </si>
  <si>
    <t>卡贝</t>
    <phoneticPr fontId="1" type="noConversion"/>
  </si>
  <si>
    <t>https://detail.tmall.com/item.htm?spm=a1z10.4-b-s.w14210285-17120386008.33.6cd5bafbOotrwW&amp;id=37693885062&amp;scene=taobao_shop&amp;skuId=3164619351484</t>
    <phoneticPr fontId="1" type="noConversion"/>
  </si>
  <si>
    <t>https://detail.tmall.com/item.htm?spm=a1z10.4-b-s.w14210285-17120386008.10.6cd5bafbOotrwW&amp;id=38938887352&amp;scene=taobao_shop&amp;skuId=3114026513891</t>
    <phoneticPr fontId="1" type="noConversion"/>
  </si>
  <si>
    <t>https://detail.tmall.com/item.htm?id=35296545707&amp;_u=t2dmg8j26111&amp;skuId=3282641604381</t>
    <phoneticPr fontId="1" type="noConversion"/>
  </si>
  <si>
    <t>帝郎</t>
    <phoneticPr fontId="1" type="noConversion"/>
  </si>
  <si>
    <t>筒灯 开孔7.5 39个</t>
    <phoneticPr fontId="1" type="noConversion"/>
  </si>
  <si>
    <t>射灯 开孔5.5 10个</t>
    <phoneticPr fontId="1" type="noConversion"/>
  </si>
  <si>
    <t>方射灯 18*9 7个</t>
    <phoneticPr fontId="1" type="noConversion"/>
  </si>
  <si>
    <t>雷士</t>
    <phoneticPr fontId="1" type="noConversion"/>
  </si>
  <si>
    <t>雷士6W</t>
    <phoneticPr fontId="1" type="noConversion"/>
  </si>
  <si>
    <t>https://detail.tmall.com/item.htm?spm=a1z10.4-b-s.w5003-17295775810.10.5f35caa7SPDdWU&amp;id=534591994280&amp;scene=taobao_shop&amp;skuId=3674089663096</t>
  </si>
  <si>
    <t>雷士3W</t>
    <phoneticPr fontId="1" type="noConversion"/>
  </si>
  <si>
    <t>https://detail.tmall.com/item.htm?spm=a1z10.4-b-s.w5003-17295775810.16.5f35caa7SPDdWU&amp;id=532603286118&amp;scene=taobao_shop&amp;skuId=3505240032102</t>
    <phoneticPr fontId="1" type="noConversion"/>
  </si>
  <si>
    <t>https://detail.tmall.com/item.htm?spm=a1z10.4-b-s.w5003-17295775810.6.2d5822f04rY10C&amp;id=44179067880&amp;scene=taobao_shop&amp;skuId=3169367155519</t>
    <phoneticPr fontId="1" type="noConversion"/>
  </si>
  <si>
    <t>雷士</t>
    <phoneticPr fontId="1" type="noConversion"/>
  </si>
  <si>
    <t>飞利浦</t>
    <phoneticPr fontId="1" type="noConversion"/>
  </si>
  <si>
    <t>飞利浦</t>
    <phoneticPr fontId="1" type="noConversion"/>
  </si>
  <si>
    <t>双头灯</t>
    <phoneticPr fontId="1" type="noConversion"/>
  </si>
  <si>
    <t>射灯3W</t>
    <phoneticPr fontId="1" type="noConversion"/>
  </si>
  <si>
    <t>双头灯6W</t>
    <phoneticPr fontId="1" type="noConversion"/>
  </si>
  <si>
    <t>筒灯5.5W</t>
    <phoneticPr fontId="1" type="noConversion"/>
  </si>
  <si>
    <t>客厅</t>
    <phoneticPr fontId="1" type="noConversion"/>
  </si>
  <si>
    <t>灯带</t>
    <phoneticPr fontId="1" type="noConversion"/>
  </si>
  <si>
    <t>灯带接头</t>
    <phoneticPr fontId="1" type="noConversion"/>
  </si>
  <si>
    <t>灯带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</si>
</sst>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2" fillId="0" borderId="0" xfId="1" applyNumberFormat="1"/>
  </cellXfs>
  <cellStyles count="2">
    <cellStyle name="常规" xfId="0" builtinId="0"/>
    <cellStyle name="超链接" xfId="1" builtinId="8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I41" totalsRowShown="0">
  <autoFilter ref="A1:I41"/>
  <tableColumns count="9">
    <tableColumn id="1" name="序号"/>
    <tableColumn id="5" name="区域"/>
    <tableColumn id="2" name="类别"/>
    <tableColumn id="7" name="品牌"/>
    <tableColumn id="3" name="单价"/>
    <tableColumn id="4" name="数量"/>
    <tableColumn id="6" name="价格" dataDxfId="6">
      <calculatedColumnFormula>表1[[#This Row],[单价]]*表1[[#This Row],[数量]]</calculatedColumnFormula>
    </tableColumn>
    <tableColumn id="8" name="列1" dataDxfId="5"/>
    <tableColumn id="9" name="列2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H9" totalsRowCount="1">
  <autoFilter ref="A1:H8"/>
  <tableColumns count="8">
    <tableColumn id="1" name="尺寸"/>
    <tableColumn id="2" name="材料"/>
    <tableColumn id="3" name="品牌"/>
    <tableColumn id="5" name="名称"/>
    <tableColumn id="4" name="单价"/>
    <tableColumn id="6" name="数量"/>
    <tableColumn id="7" name="价格" totalsRowFunction="sum">
      <calculatedColumnFormula>表2[单价]*表2[数量]</calculatedColumnFormula>
    </tableColumn>
    <tableColumn id="8" name="免打孔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B11:G13" totalsRowShown="0">
  <autoFilter ref="B11:G13"/>
  <tableColumns count="6">
    <tableColumn id="1" name="材料"/>
    <tableColumn id="2" name="品牌"/>
    <tableColumn id="3" name="名称"/>
    <tableColumn id="4" name="单价"/>
    <tableColumn id="5" name="数量"/>
    <tableColumn id="6" name="价格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表3_5" displayName="表3_5" ref="B15:G20" totalsRowCount="1">
  <autoFilter ref="B15:G19"/>
  <tableColumns count="6">
    <tableColumn id="1" name="材料"/>
    <tableColumn id="2" name="品牌"/>
    <tableColumn id="3" name="名称"/>
    <tableColumn id="4" name="单价"/>
    <tableColumn id="5" name="数量"/>
    <tableColumn id="6" name="价格" totalsRowFunction="sum" dataDxfId="3" totalsRowDxfId="0">
      <calculatedColumnFormula>表3_5[[#This Row],[单价]]*表3_5[[#This Row],[数量]]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表3_56" displayName="表3_56" ref="I11:N16" totalsRowCount="1">
  <autoFilter ref="I11:N15"/>
  <tableColumns count="6">
    <tableColumn id="1" name="材料"/>
    <tableColumn id="2" name="品牌"/>
    <tableColumn id="3" name="名称"/>
    <tableColumn id="4" name="单价"/>
    <tableColumn id="5" name="数量"/>
    <tableColumn id="6" name="价格" totalsRowFunction="sum" dataDxfId="2" totalsRowDxfId="1">
      <calculatedColumnFormula>表3_56[[#This Row],[单价]]*表3_56[[#This Row],[数量]]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tmall.com/item.htm?spm=a1z10.4-b-s.w5003-17295775810.16.5f35caa7SPDdWU&amp;id=532603286118&amp;scene=taobao_shop&amp;skuId=3505240032102" TargetMode="External"/><Relationship Id="rId3" Type="http://schemas.openxmlformats.org/officeDocument/2006/relationships/hyperlink" Target="https://item.taobao.com/item.htm?id=547460617444&amp;_u=t2dmg8j26111" TargetMode="External"/><Relationship Id="rId7" Type="http://schemas.openxmlformats.org/officeDocument/2006/relationships/hyperlink" Target="https://detail.tmall.com/item.htm?id=35296545707&amp;_u=t2dmg8j26111&amp;skuId=3282641604381" TargetMode="External"/><Relationship Id="rId2" Type="http://schemas.openxmlformats.org/officeDocument/2006/relationships/hyperlink" Target="https://detail.tmall.com/item.htm?id=552469493463&amp;_u=t2dmg8j26111&amp;skuId=3385921557577" TargetMode="External"/><Relationship Id="rId1" Type="http://schemas.openxmlformats.org/officeDocument/2006/relationships/hyperlink" Target="https://detail.tmall.com/item.htm?id=556785243100&amp;_u=t2dmg8j26111&amp;skuId=3611495387460" TargetMode="External"/><Relationship Id="rId6" Type="http://schemas.openxmlformats.org/officeDocument/2006/relationships/hyperlink" Target="https://detail.tmall.com/item.htm?spm=a1z10.4-b-s.w14210285-17120386008.10.6cd5bafbOotrwW&amp;id=38938887352&amp;scene=taobao_shop&amp;skuId=3114026513891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detail.tmall.com/item.htm?spm=a1z10.4-b-s.w14210285-17120386008.33.6cd5bafbOotrwW&amp;id=37693885062&amp;scene=taobao_shop&amp;skuId=3164619351484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detail.tmall.com/item.htm?id=520632534529&amp;tracelogww=ltckbburl&amp;skuId=3103738488042" TargetMode="External"/><Relationship Id="rId9" Type="http://schemas.openxmlformats.org/officeDocument/2006/relationships/hyperlink" Target="https://detail.tmall.com/item.htm?spm=a1z10.4-b-s.w5003-17295775810.6.2d5822f04rY10C&amp;id=44179067880&amp;scene=taobao_shop&amp;skuId=3169367155519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22" sqref="D22"/>
    </sheetView>
  </sheetViews>
  <sheetFormatPr defaultRowHeight="13.5" x14ac:dyDescent="0.15"/>
  <cols>
    <col min="3" max="3" width="17.25" bestFit="1" customWidth="1"/>
  </cols>
  <sheetData>
    <row r="1" spans="1:11" x14ac:dyDescent="0.15">
      <c r="A1" t="s">
        <v>0</v>
      </c>
      <c r="B1" t="s">
        <v>13</v>
      </c>
      <c r="C1" t="s">
        <v>2</v>
      </c>
      <c r="D1" t="s">
        <v>65</v>
      </c>
      <c r="E1" t="s">
        <v>3</v>
      </c>
      <c r="F1" t="s">
        <v>4</v>
      </c>
      <c r="G1" t="s">
        <v>1</v>
      </c>
      <c r="H1" t="s">
        <v>73</v>
      </c>
      <c r="I1" t="s">
        <v>87</v>
      </c>
    </row>
    <row r="2" spans="1:11" x14ac:dyDescent="0.15">
      <c r="A2">
        <v>1</v>
      </c>
      <c r="B2" t="s">
        <v>14</v>
      </c>
      <c r="C2" t="s">
        <v>5</v>
      </c>
      <c r="D2" t="s">
        <v>93</v>
      </c>
      <c r="E2">
        <v>179</v>
      </c>
      <c r="F2">
        <v>1</v>
      </c>
      <c r="G2">
        <f>表1[[#This Row],[单价]]*表1[[#This Row],[数量]]</f>
        <v>179</v>
      </c>
      <c r="H2" s="2" t="s">
        <v>94</v>
      </c>
      <c r="I2" s="1"/>
      <c r="K2">
        <f>SUM(表1[价格])</f>
        <v>16569.62</v>
      </c>
    </row>
    <row r="3" spans="1:11" x14ac:dyDescent="0.15">
      <c r="A3">
        <v>2</v>
      </c>
      <c r="B3" t="s">
        <v>14</v>
      </c>
      <c r="C3" t="s">
        <v>6</v>
      </c>
      <c r="D3" t="s">
        <v>93</v>
      </c>
      <c r="E3">
        <v>115</v>
      </c>
      <c r="F3">
        <v>1</v>
      </c>
      <c r="G3">
        <f>表1[[#This Row],[单价]]*表1[[#This Row],[数量]]</f>
        <v>115</v>
      </c>
      <c r="H3" s="2" t="s">
        <v>95</v>
      </c>
      <c r="I3" s="1"/>
    </row>
    <row r="4" spans="1:11" x14ac:dyDescent="0.15">
      <c r="A4">
        <v>3</v>
      </c>
      <c r="B4" t="s">
        <v>14</v>
      </c>
      <c r="C4" t="s">
        <v>7</v>
      </c>
      <c r="D4" t="s">
        <v>97</v>
      </c>
      <c r="E4">
        <v>279</v>
      </c>
      <c r="F4">
        <v>1</v>
      </c>
      <c r="G4">
        <f>表1[[#This Row],[单价]]*表1[[#This Row],[数量]]</f>
        <v>279</v>
      </c>
      <c r="H4" s="2" t="s">
        <v>96</v>
      </c>
      <c r="I4" s="1"/>
    </row>
    <row r="5" spans="1:11" x14ac:dyDescent="0.15">
      <c r="B5" t="s">
        <v>14</v>
      </c>
      <c r="C5" t="s">
        <v>8</v>
      </c>
      <c r="F5">
        <v>1</v>
      </c>
      <c r="G5">
        <f>表1[[#This Row],[单价]]*表1[[#This Row],[数量]]</f>
        <v>0</v>
      </c>
      <c r="H5" s="1"/>
      <c r="I5" s="1"/>
    </row>
    <row r="6" spans="1:11" x14ac:dyDescent="0.15">
      <c r="B6" t="s">
        <v>14</v>
      </c>
      <c r="C6" t="s">
        <v>9</v>
      </c>
      <c r="F6">
        <v>1</v>
      </c>
      <c r="G6">
        <f>表1[[#This Row],[单价]]*表1[[#This Row],[数量]]</f>
        <v>0</v>
      </c>
      <c r="H6" s="1"/>
      <c r="I6" s="1"/>
    </row>
    <row r="7" spans="1:11" x14ac:dyDescent="0.15">
      <c r="B7" t="s">
        <v>14</v>
      </c>
      <c r="C7" t="s">
        <v>18</v>
      </c>
      <c r="E7">
        <v>159</v>
      </c>
      <c r="F7">
        <v>1</v>
      </c>
      <c r="G7">
        <f>表1[[#This Row],[单价]]*表1[[#This Row],[数量]]</f>
        <v>159</v>
      </c>
      <c r="H7" s="1"/>
      <c r="I7" s="1"/>
    </row>
    <row r="8" spans="1:11" x14ac:dyDescent="0.15">
      <c r="B8" t="s">
        <v>14</v>
      </c>
      <c r="C8" t="s">
        <v>33</v>
      </c>
      <c r="D8" t="s">
        <v>93</v>
      </c>
      <c r="E8">
        <v>89</v>
      </c>
      <c r="F8">
        <v>1</v>
      </c>
      <c r="G8">
        <f>表1[[#This Row],[单价]]*表1[[#This Row],[数量]]</f>
        <v>89</v>
      </c>
      <c r="H8" s="1"/>
      <c r="I8" s="1"/>
    </row>
    <row r="9" spans="1:11" x14ac:dyDescent="0.15">
      <c r="B9" t="s">
        <v>15</v>
      </c>
      <c r="C9" t="s">
        <v>10</v>
      </c>
      <c r="D9" t="s">
        <v>66</v>
      </c>
      <c r="E9">
        <v>71</v>
      </c>
      <c r="F9">
        <v>2</v>
      </c>
      <c r="G9">
        <f>表1[[#This Row],[单价]]*表1[[#This Row],[数量]]</f>
        <v>142</v>
      </c>
      <c r="H9" s="1"/>
      <c r="I9" s="1"/>
    </row>
    <row r="10" spans="1:11" x14ac:dyDescent="0.15">
      <c r="B10" t="s">
        <v>15</v>
      </c>
      <c r="C10" t="s">
        <v>11</v>
      </c>
      <c r="D10" t="s">
        <v>67</v>
      </c>
      <c r="E10">
        <v>205</v>
      </c>
      <c r="F10">
        <v>2</v>
      </c>
      <c r="G10">
        <f>表1[[#This Row],[单价]]*表1[[#This Row],[数量]]</f>
        <v>410</v>
      </c>
      <c r="H10" s="1"/>
      <c r="I10" s="1"/>
    </row>
    <row r="11" spans="1:11" x14ac:dyDescent="0.15">
      <c r="B11" t="s">
        <v>15</v>
      </c>
      <c r="C11" t="s">
        <v>12</v>
      </c>
      <c r="D11" t="s">
        <v>67</v>
      </c>
      <c r="E11">
        <v>400</v>
      </c>
      <c r="F11">
        <v>2</v>
      </c>
      <c r="G11">
        <f>表1[[#This Row],[单价]]*表1[[#This Row],[数量]]</f>
        <v>800</v>
      </c>
      <c r="H11" s="1"/>
      <c r="I11" s="1"/>
    </row>
    <row r="12" spans="1:11" x14ac:dyDescent="0.15">
      <c r="B12" t="s">
        <v>59</v>
      </c>
      <c r="C12" t="s">
        <v>60</v>
      </c>
      <c r="D12" t="s">
        <v>68</v>
      </c>
      <c r="E12">
        <v>83.66</v>
      </c>
      <c r="F12">
        <v>2</v>
      </c>
      <c r="G12" s="1">
        <f>表1[[#This Row],[单价]]*表1[[#This Row],[数量]]</f>
        <v>167.32</v>
      </c>
      <c r="H12" s="1"/>
      <c r="I12" s="1"/>
    </row>
    <row r="13" spans="1:11" x14ac:dyDescent="0.15">
      <c r="B13" t="s">
        <v>16</v>
      </c>
      <c r="C13" t="s">
        <v>17</v>
      </c>
      <c r="D13" t="s">
        <v>66</v>
      </c>
      <c r="E13">
        <v>179</v>
      </c>
      <c r="F13">
        <v>1</v>
      </c>
      <c r="G13">
        <f>表1[[#This Row],[单价]]*表1[[#This Row],[数量]]</f>
        <v>179</v>
      </c>
      <c r="H13" s="1"/>
      <c r="I13" s="1"/>
    </row>
    <row r="14" spans="1:11" x14ac:dyDescent="0.15">
      <c r="B14" t="s">
        <v>16</v>
      </c>
      <c r="C14" t="s">
        <v>38</v>
      </c>
      <c r="E14">
        <v>19</v>
      </c>
      <c r="F14">
        <v>1</v>
      </c>
      <c r="G14" s="1">
        <f>表1[[#This Row],[单价]]*表1[[#This Row],[数量]]</f>
        <v>19</v>
      </c>
      <c r="H14" s="1"/>
      <c r="I14" s="1"/>
    </row>
    <row r="15" spans="1:11" x14ac:dyDescent="0.15">
      <c r="B15" t="s">
        <v>15</v>
      </c>
      <c r="C15" t="s">
        <v>19</v>
      </c>
      <c r="F15">
        <v>2</v>
      </c>
      <c r="G15">
        <f>表1[[#This Row],[单价]]*表1[[#This Row],[数量]]</f>
        <v>0</v>
      </c>
      <c r="H15" s="1"/>
      <c r="I15" s="1"/>
    </row>
    <row r="16" spans="1:11" x14ac:dyDescent="0.15">
      <c r="B16" t="s">
        <v>59</v>
      </c>
      <c r="C16" t="s">
        <v>64</v>
      </c>
      <c r="D16" t="s">
        <v>67</v>
      </c>
      <c r="E16">
        <v>881</v>
      </c>
      <c r="F16">
        <v>1</v>
      </c>
      <c r="G16" s="1">
        <f>表1[[#This Row],[单价]]*表1[[#This Row],[数量]]</f>
        <v>881</v>
      </c>
      <c r="H16" s="1"/>
      <c r="I16" s="1"/>
    </row>
    <row r="17" spans="2:9" x14ac:dyDescent="0.15">
      <c r="B17" t="s">
        <v>21</v>
      </c>
      <c r="C17" t="s">
        <v>20</v>
      </c>
      <c r="D17" t="s">
        <v>102</v>
      </c>
      <c r="E17">
        <v>26.9</v>
      </c>
      <c r="F17">
        <v>39</v>
      </c>
      <c r="G17">
        <f>表1[[#This Row],[单价]]*表1[[#This Row],[数量]]</f>
        <v>1049.0999999999999</v>
      </c>
      <c r="H17" s="1" t="s">
        <v>103</v>
      </c>
      <c r="I17" s="1"/>
    </row>
    <row r="18" spans="2:9" x14ac:dyDescent="0.15">
      <c r="B18" t="s">
        <v>21</v>
      </c>
      <c r="C18" t="s">
        <v>22</v>
      </c>
      <c r="D18" t="s">
        <v>104</v>
      </c>
      <c r="E18">
        <v>22.9</v>
      </c>
      <c r="F18">
        <v>10</v>
      </c>
      <c r="G18">
        <f>表1[[#This Row],[单价]]*表1[[#This Row],[数量]]</f>
        <v>229</v>
      </c>
      <c r="H18" s="2" t="s">
        <v>105</v>
      </c>
      <c r="I18" s="1"/>
    </row>
    <row r="19" spans="2:9" x14ac:dyDescent="0.15">
      <c r="B19" t="s">
        <v>21</v>
      </c>
      <c r="C19" t="s">
        <v>23</v>
      </c>
      <c r="D19" t="s">
        <v>102</v>
      </c>
      <c r="E19">
        <v>69</v>
      </c>
      <c r="F19">
        <v>7</v>
      </c>
      <c r="G19">
        <f>表1[[#This Row],[单价]]*表1[[#This Row],[数量]]</f>
        <v>483</v>
      </c>
      <c r="H19" s="2" t="s">
        <v>106</v>
      </c>
      <c r="I19" s="1"/>
    </row>
    <row r="20" spans="2:9" x14ac:dyDescent="0.15">
      <c r="B20" t="s">
        <v>114</v>
      </c>
      <c r="C20" t="s">
        <v>116</v>
      </c>
      <c r="F20">
        <v>1</v>
      </c>
      <c r="G20" s="1">
        <f>表1[[#This Row],[单价]]*表1[[#This Row],[数量]]</f>
        <v>0</v>
      </c>
      <c r="H20" s="2"/>
      <c r="I20" s="1"/>
    </row>
    <row r="21" spans="2:9" x14ac:dyDescent="0.15">
      <c r="B21" t="s">
        <v>24</v>
      </c>
      <c r="C21" t="s">
        <v>25</v>
      </c>
      <c r="F21">
        <v>1</v>
      </c>
      <c r="G21">
        <f>表1[[#This Row],[单价]]*表1[[#This Row],[数量]]</f>
        <v>0</v>
      </c>
      <c r="H21" s="1"/>
      <c r="I21" s="1"/>
    </row>
    <row r="22" spans="2:9" x14ac:dyDescent="0.15">
      <c r="B22" t="s">
        <v>26</v>
      </c>
      <c r="C22" t="s">
        <v>115</v>
      </c>
      <c r="E22">
        <v>15.3</v>
      </c>
      <c r="F22">
        <v>4</v>
      </c>
      <c r="G22">
        <f>表1[[#This Row],[单价]]*表1[[#This Row],[数量]]</f>
        <v>61.2</v>
      </c>
      <c r="H22" s="1"/>
      <c r="I22" s="1"/>
    </row>
    <row r="23" spans="2:9" x14ac:dyDescent="0.15">
      <c r="B23" t="s">
        <v>26</v>
      </c>
      <c r="C23" t="s">
        <v>27</v>
      </c>
      <c r="E23">
        <v>1960</v>
      </c>
      <c r="F23">
        <v>1</v>
      </c>
      <c r="G23">
        <f>表1[[#This Row],[单价]]*表1[[#This Row],[数量]]</f>
        <v>1960</v>
      </c>
      <c r="H23" s="1"/>
      <c r="I23" s="1"/>
    </row>
    <row r="24" spans="2:9" x14ac:dyDescent="0.15">
      <c r="B24" t="s">
        <v>26</v>
      </c>
      <c r="C24" t="s">
        <v>28</v>
      </c>
      <c r="E24">
        <v>1288</v>
      </c>
      <c r="F24">
        <v>1</v>
      </c>
      <c r="G24">
        <f>表1[[#This Row],[单价]]*表1[[#This Row],[数量]]</f>
        <v>1288</v>
      </c>
      <c r="H24" s="1"/>
      <c r="I24" s="1"/>
    </row>
    <row r="25" spans="2:9" x14ac:dyDescent="0.15">
      <c r="B25" t="s">
        <v>82</v>
      </c>
      <c r="C25" t="s">
        <v>86</v>
      </c>
      <c r="E25">
        <v>188</v>
      </c>
      <c r="F25">
        <v>1</v>
      </c>
      <c r="G25" s="1">
        <f>表1[[#This Row],[单价]]*表1[[#This Row],[数量]]</f>
        <v>188</v>
      </c>
      <c r="H25" s="1"/>
      <c r="I25" s="1"/>
    </row>
    <row r="26" spans="2:9" x14ac:dyDescent="0.15">
      <c r="B26" t="s">
        <v>79</v>
      </c>
      <c r="C26" t="s">
        <v>85</v>
      </c>
      <c r="E26">
        <v>1672</v>
      </c>
      <c r="F26">
        <v>1</v>
      </c>
      <c r="G26">
        <f>表1[[#This Row],[单价]]*表1[[#This Row],[数量]]</f>
        <v>1672</v>
      </c>
      <c r="H26" s="2" t="s">
        <v>74</v>
      </c>
      <c r="I26" s="2"/>
    </row>
    <row r="27" spans="2:9" x14ac:dyDescent="0.15">
      <c r="B27" t="s">
        <v>89</v>
      </c>
      <c r="C27" t="s">
        <v>90</v>
      </c>
      <c r="E27">
        <v>386</v>
      </c>
      <c r="F27">
        <v>1</v>
      </c>
      <c r="G27" s="1">
        <f>表1[[#This Row],[单价]]*表1[[#This Row],[数量]]</f>
        <v>386</v>
      </c>
      <c r="H27" s="2" t="s">
        <v>91</v>
      </c>
      <c r="I27" t="s">
        <v>92</v>
      </c>
    </row>
    <row r="28" spans="2:9" x14ac:dyDescent="0.15">
      <c r="B28" t="s">
        <v>26</v>
      </c>
      <c r="C28" t="s">
        <v>29</v>
      </c>
      <c r="E28">
        <v>233</v>
      </c>
      <c r="F28">
        <v>1</v>
      </c>
      <c r="G28">
        <f>表1[[#This Row],[单价]]*表1[[#This Row],[数量]]</f>
        <v>233</v>
      </c>
      <c r="H28" s="1"/>
      <c r="I28" s="1"/>
    </row>
    <row r="29" spans="2:9" x14ac:dyDescent="0.15">
      <c r="B29" t="s">
        <v>26</v>
      </c>
      <c r="C29" t="s">
        <v>30</v>
      </c>
      <c r="E29">
        <v>178</v>
      </c>
      <c r="F29">
        <v>3</v>
      </c>
      <c r="G29">
        <f>表1[[#This Row],[单价]]*表1[[#This Row],[数量]]</f>
        <v>534</v>
      </c>
      <c r="H29" s="1"/>
      <c r="I29" s="1"/>
    </row>
    <row r="30" spans="2:9" x14ac:dyDescent="0.15">
      <c r="B30" t="s">
        <v>26</v>
      </c>
      <c r="C30" t="s">
        <v>31</v>
      </c>
      <c r="F30">
        <v>1</v>
      </c>
      <c r="G30">
        <f>表1[[#This Row],[单价]]*表1[[#This Row],[数量]]</f>
        <v>0</v>
      </c>
      <c r="H30" s="1"/>
      <c r="I30" s="1"/>
    </row>
    <row r="31" spans="2:9" x14ac:dyDescent="0.15">
      <c r="B31" t="s">
        <v>26</v>
      </c>
      <c r="C31" t="s">
        <v>75</v>
      </c>
      <c r="D31" t="s">
        <v>76</v>
      </c>
      <c r="E31">
        <v>657</v>
      </c>
      <c r="F31">
        <v>4</v>
      </c>
      <c r="G31" s="1">
        <f>表1[[#This Row],[单价]]*表1[[#This Row],[数量]]</f>
        <v>2628</v>
      </c>
      <c r="H31" s="2" t="s">
        <v>77</v>
      </c>
      <c r="I31" s="2"/>
    </row>
    <row r="32" spans="2:9" x14ac:dyDescent="0.15">
      <c r="B32" t="s">
        <v>78</v>
      </c>
      <c r="C32" t="s">
        <v>80</v>
      </c>
      <c r="E32">
        <v>530</v>
      </c>
      <c r="F32">
        <v>1</v>
      </c>
      <c r="G32" s="1">
        <f>表1[[#This Row],[单价]]*表1[[#This Row],[数量]]</f>
        <v>530</v>
      </c>
      <c r="H32" s="2" t="s">
        <v>81</v>
      </c>
      <c r="I32" s="2"/>
    </row>
    <row r="33" spans="2:9" x14ac:dyDescent="0.15">
      <c r="B33" t="s">
        <v>21</v>
      </c>
      <c r="C33" t="s">
        <v>32</v>
      </c>
      <c r="F33">
        <v>3</v>
      </c>
      <c r="G33">
        <f>表1[[#This Row],[单价]]*表1[[#This Row],[数量]]</f>
        <v>0</v>
      </c>
      <c r="H33" s="1"/>
      <c r="I33" s="1"/>
    </row>
    <row r="34" spans="2:9" x14ac:dyDescent="0.15">
      <c r="B34" t="s">
        <v>82</v>
      </c>
      <c r="C34" t="s">
        <v>83</v>
      </c>
      <c r="D34" t="s">
        <v>84</v>
      </c>
      <c r="E34">
        <v>1909</v>
      </c>
      <c r="F34">
        <v>1</v>
      </c>
      <c r="G34" s="1">
        <f>表1[[#This Row],[单价]]*表1[[#This Row],[数量]]</f>
        <v>1909</v>
      </c>
      <c r="H34" s="1"/>
      <c r="I34" s="1" t="s">
        <v>88</v>
      </c>
    </row>
    <row r="35" spans="2:9" x14ac:dyDescent="0.15">
      <c r="B35" t="s">
        <v>26</v>
      </c>
      <c r="C35" t="s">
        <v>34</v>
      </c>
      <c r="F35">
        <v>1</v>
      </c>
      <c r="G35">
        <f>表1[[#This Row],[单价]]*表1[[#This Row],[数量]]</f>
        <v>0</v>
      </c>
      <c r="H35" s="1"/>
      <c r="I35" s="1"/>
    </row>
    <row r="36" spans="2:9" x14ac:dyDescent="0.15">
      <c r="B36" t="s">
        <v>21</v>
      </c>
      <c r="C36" t="s">
        <v>35</v>
      </c>
      <c r="F36">
        <v>1</v>
      </c>
      <c r="G36">
        <f>表1[[#This Row],[单价]]*表1[[#This Row],[数量]]</f>
        <v>0</v>
      </c>
      <c r="H36" s="1"/>
      <c r="I36" s="1"/>
    </row>
    <row r="37" spans="2:9" x14ac:dyDescent="0.15">
      <c r="B37" t="s">
        <v>21</v>
      </c>
      <c r="C37" t="s">
        <v>36</v>
      </c>
      <c r="F37">
        <v>4</v>
      </c>
      <c r="G37">
        <f>表1[[#This Row],[单价]]*表1[[#This Row],[数量]]</f>
        <v>0</v>
      </c>
      <c r="H37" s="1"/>
      <c r="I37" s="1"/>
    </row>
    <row r="38" spans="2:9" x14ac:dyDescent="0.15">
      <c r="B38" t="s">
        <v>21</v>
      </c>
      <c r="C38" t="s">
        <v>37</v>
      </c>
      <c r="F38">
        <v>1</v>
      </c>
      <c r="G38">
        <f>表1[[#This Row],[单价]]*表1[[#This Row],[数量]]</f>
        <v>0</v>
      </c>
      <c r="H38" s="1"/>
      <c r="I38" s="1"/>
    </row>
    <row r="39" spans="2:9" x14ac:dyDescent="0.15">
      <c r="B39" t="s">
        <v>16</v>
      </c>
      <c r="C39" t="s">
        <v>39</v>
      </c>
      <c r="F39">
        <v>1</v>
      </c>
      <c r="G39" s="1">
        <f>表1[[#This Row],[单价]]*表1[[#This Row],[数量]]</f>
        <v>0</v>
      </c>
      <c r="H39" s="1"/>
      <c r="I39" s="1"/>
    </row>
    <row r="40" spans="2:9" x14ac:dyDescent="0.15">
      <c r="B40" t="s">
        <v>24</v>
      </c>
      <c r="C40" t="s">
        <v>40</v>
      </c>
      <c r="F40">
        <v>1</v>
      </c>
      <c r="G40" s="1">
        <f>表1[[#This Row],[单价]]*表1[[#This Row],[数量]]</f>
        <v>0</v>
      </c>
      <c r="H40" s="1"/>
      <c r="I40" s="1"/>
    </row>
    <row r="41" spans="2:9" x14ac:dyDescent="0.15">
      <c r="B41" t="s">
        <v>21</v>
      </c>
      <c r="C41" t="s">
        <v>41</v>
      </c>
      <c r="F41">
        <v>8</v>
      </c>
      <c r="G41" s="1">
        <f>表1[[#This Row],[单价]]*表1[[#This Row],[数量]]</f>
        <v>0</v>
      </c>
      <c r="H41" s="1"/>
      <c r="I41" s="1"/>
    </row>
  </sheetData>
  <phoneticPr fontId="1" type="noConversion"/>
  <hyperlinks>
    <hyperlink ref="H26" r:id="rId1"/>
    <hyperlink ref="H31" r:id="rId2"/>
    <hyperlink ref="H32" r:id="rId3"/>
    <hyperlink ref="H27" r:id="rId4"/>
    <hyperlink ref="H2" r:id="rId5"/>
    <hyperlink ref="H3" r:id="rId6"/>
    <hyperlink ref="H4" r:id="rId7"/>
    <hyperlink ref="H18" r:id="rId8"/>
    <hyperlink ref="H19" r:id="rId9"/>
  </hyperlinks>
  <pageMargins left="0.7" right="0.7" top="0.75" bottom="0.75" header="0.3" footer="0.3"/>
  <pageSetup paperSize="9" orientation="portrait" r:id="rId10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J27" sqref="J27"/>
    </sheetView>
  </sheetViews>
  <sheetFormatPr defaultRowHeight="13.5" x14ac:dyDescent="0.15"/>
  <cols>
    <col min="11" max="11" width="18.75" bestFit="1" customWidth="1"/>
  </cols>
  <sheetData>
    <row r="1" spans="1:14" x14ac:dyDescent="0.15">
      <c r="A1" t="s">
        <v>42</v>
      </c>
      <c r="B1" t="s">
        <v>43</v>
      </c>
      <c r="C1" t="s">
        <v>44</v>
      </c>
      <c r="D1" t="s">
        <v>48</v>
      </c>
      <c r="E1" t="s">
        <v>3</v>
      </c>
      <c r="F1" t="s">
        <v>4</v>
      </c>
      <c r="G1" t="s">
        <v>1</v>
      </c>
      <c r="H1" t="s">
        <v>53</v>
      </c>
      <c r="K1">
        <f>83*SQRT(2)</f>
        <v>117.3797256769669</v>
      </c>
      <c r="L1">
        <f>166*SQRT(2)</f>
        <v>234.7594513539338</v>
      </c>
      <c r="M1">
        <f>235-166</f>
        <v>69</v>
      </c>
    </row>
    <row r="2" spans="1:14" x14ac:dyDescent="0.15">
      <c r="A2">
        <v>60</v>
      </c>
      <c r="B2" t="s">
        <v>45</v>
      </c>
      <c r="C2" t="s">
        <v>46</v>
      </c>
      <c r="D2" t="s">
        <v>47</v>
      </c>
      <c r="E2">
        <v>205</v>
      </c>
      <c r="F2">
        <v>2</v>
      </c>
      <c r="G2">
        <f>表2[单价]*表2[数量]</f>
        <v>410</v>
      </c>
      <c r="J2">
        <f>SUM(表2[价格])</f>
        <v>2598.3199999999997</v>
      </c>
      <c r="K2">
        <f>117/SQRT(2)</f>
        <v>82.731493398826061</v>
      </c>
      <c r="L2">
        <f>235/SQRT(2)/2</f>
        <v>83.085046789419323</v>
      </c>
    </row>
    <row r="3" spans="1:14" x14ac:dyDescent="0.15">
      <c r="A3">
        <v>60</v>
      </c>
      <c r="B3" t="s">
        <v>45</v>
      </c>
      <c r="C3" t="s">
        <v>46</v>
      </c>
      <c r="D3" t="s">
        <v>49</v>
      </c>
      <c r="E3">
        <v>400</v>
      </c>
      <c r="F3">
        <v>2</v>
      </c>
      <c r="G3">
        <f>表2[单价]*表2[数量]</f>
        <v>800</v>
      </c>
      <c r="K3">
        <f>235/0.25</f>
        <v>940</v>
      </c>
    </row>
    <row r="4" spans="1:14" x14ac:dyDescent="0.15">
      <c r="B4" t="s">
        <v>51</v>
      </c>
      <c r="C4" t="s">
        <v>57</v>
      </c>
      <c r="D4" t="s">
        <v>50</v>
      </c>
      <c r="E4">
        <v>71</v>
      </c>
      <c r="F4">
        <v>2</v>
      </c>
      <c r="G4">
        <f>表2[单价]*表2[数量]</f>
        <v>142</v>
      </c>
    </row>
    <row r="5" spans="1:14" x14ac:dyDescent="0.15">
      <c r="B5" t="s">
        <v>55</v>
      </c>
      <c r="C5" t="s">
        <v>54</v>
      </c>
      <c r="D5" t="s">
        <v>52</v>
      </c>
      <c r="E5">
        <v>83.66</v>
      </c>
      <c r="F5">
        <v>2</v>
      </c>
      <c r="G5">
        <f>表2[单价]*表2[数量]</f>
        <v>167.32</v>
      </c>
      <c r="K5" t="s">
        <v>98</v>
      </c>
    </row>
    <row r="6" spans="1:14" x14ac:dyDescent="0.15">
      <c r="B6" t="s">
        <v>51</v>
      </c>
      <c r="C6" t="s">
        <v>56</v>
      </c>
      <c r="D6" t="s">
        <v>58</v>
      </c>
      <c r="E6">
        <v>179</v>
      </c>
      <c r="F6">
        <v>1</v>
      </c>
      <c r="G6">
        <f>表2[单价]*表2[数量]</f>
        <v>179</v>
      </c>
      <c r="K6" t="s">
        <v>99</v>
      </c>
    </row>
    <row r="7" spans="1:14" x14ac:dyDescent="0.15">
      <c r="B7" t="s">
        <v>55</v>
      </c>
      <c r="C7" t="s">
        <v>63</v>
      </c>
      <c r="D7" t="s">
        <v>64</v>
      </c>
      <c r="E7">
        <v>881</v>
      </c>
      <c r="F7">
        <v>1</v>
      </c>
      <c r="G7">
        <f>表2[单价]*表2[数量]</f>
        <v>881</v>
      </c>
      <c r="K7" t="s">
        <v>100</v>
      </c>
    </row>
    <row r="8" spans="1:14" x14ac:dyDescent="0.15">
      <c r="B8" t="s">
        <v>61</v>
      </c>
      <c r="D8" t="s">
        <v>62</v>
      </c>
      <c r="E8">
        <v>19</v>
      </c>
      <c r="F8">
        <v>1</v>
      </c>
      <c r="G8">
        <f>表2[单价]*表2[数量]</f>
        <v>19</v>
      </c>
    </row>
    <row r="9" spans="1:14" x14ac:dyDescent="0.15">
      <c r="G9">
        <f>SUBTOTAL(109,表2[价格])</f>
        <v>2598.3199999999997</v>
      </c>
    </row>
    <row r="11" spans="1:14" x14ac:dyDescent="0.15">
      <c r="B11" t="s">
        <v>43</v>
      </c>
      <c r="C11" t="s">
        <v>44</v>
      </c>
      <c r="D11" t="s">
        <v>48</v>
      </c>
      <c r="E11" t="s">
        <v>3</v>
      </c>
      <c r="F11" t="s">
        <v>4</v>
      </c>
      <c r="G11" t="s">
        <v>1</v>
      </c>
      <c r="I11" t="s">
        <v>43</v>
      </c>
      <c r="J11" t="s">
        <v>44</v>
      </c>
      <c r="K11" t="s">
        <v>48</v>
      </c>
      <c r="L11" t="s">
        <v>3</v>
      </c>
      <c r="M11" t="s">
        <v>4</v>
      </c>
      <c r="N11" t="s">
        <v>1</v>
      </c>
    </row>
    <row r="12" spans="1:14" x14ac:dyDescent="0.15">
      <c r="B12" t="s">
        <v>69</v>
      </c>
      <c r="C12" t="s">
        <v>70</v>
      </c>
      <c r="D12" t="s">
        <v>71</v>
      </c>
      <c r="E12">
        <v>179</v>
      </c>
      <c r="F12">
        <v>1</v>
      </c>
      <c r="I12" t="s">
        <v>51</v>
      </c>
      <c r="J12" t="s">
        <v>108</v>
      </c>
      <c r="K12" t="s">
        <v>113</v>
      </c>
      <c r="L12">
        <v>33.9</v>
      </c>
      <c r="M12">
        <v>39</v>
      </c>
      <c r="N12">
        <f>表3_56[[#This Row],[单价]]*表3_56[[#This Row],[数量]]</f>
        <v>1322.1</v>
      </c>
    </row>
    <row r="13" spans="1:14" x14ac:dyDescent="0.15">
      <c r="B13" t="s">
        <v>69</v>
      </c>
      <c r="C13" t="s">
        <v>70</v>
      </c>
      <c r="D13" t="s">
        <v>72</v>
      </c>
      <c r="E13">
        <v>118</v>
      </c>
      <c r="F13">
        <v>1</v>
      </c>
      <c r="I13" t="s">
        <v>51</v>
      </c>
      <c r="J13" t="s">
        <v>108</v>
      </c>
      <c r="K13" t="s">
        <v>111</v>
      </c>
      <c r="L13">
        <v>20.9</v>
      </c>
      <c r="M13">
        <v>10</v>
      </c>
      <c r="N13">
        <f>表3_56[[#This Row],[单价]]*表3_56[[#This Row],[数量]]</f>
        <v>209</v>
      </c>
    </row>
    <row r="14" spans="1:14" x14ac:dyDescent="0.15">
      <c r="J14" t="s">
        <v>101</v>
      </c>
      <c r="K14" t="s">
        <v>112</v>
      </c>
      <c r="L14">
        <v>69</v>
      </c>
      <c r="M14">
        <v>7</v>
      </c>
      <c r="N14">
        <f>表3_56[[#This Row],[单价]]*表3_56[[#This Row],[数量]]</f>
        <v>483</v>
      </c>
    </row>
    <row r="15" spans="1:14" x14ac:dyDescent="0.15">
      <c r="B15" t="s">
        <v>43</v>
      </c>
      <c r="C15" t="s">
        <v>44</v>
      </c>
      <c r="D15" t="s">
        <v>48</v>
      </c>
      <c r="E15" t="s">
        <v>3</v>
      </c>
      <c r="F15" t="s">
        <v>4</v>
      </c>
      <c r="G15" t="s">
        <v>1</v>
      </c>
      <c r="J15" t="s">
        <v>109</v>
      </c>
      <c r="K15" t="s">
        <v>117</v>
      </c>
      <c r="L15">
        <v>12.9</v>
      </c>
      <c r="M15">
        <v>4</v>
      </c>
      <c r="N15" s="1">
        <f>表3_56[[#This Row],[单价]]*表3_56[[#This Row],[数量]]</f>
        <v>51.6</v>
      </c>
    </row>
    <row r="16" spans="1:14" x14ac:dyDescent="0.15">
      <c r="B16" t="s">
        <v>51</v>
      </c>
      <c r="C16" t="s">
        <v>107</v>
      </c>
      <c r="D16" t="s">
        <v>20</v>
      </c>
      <c r="E16">
        <v>26.9</v>
      </c>
      <c r="F16">
        <v>39</v>
      </c>
      <c r="G16">
        <f>表3_5[[#This Row],[单价]]*表3_5[[#This Row],[数量]]</f>
        <v>1049.0999999999999</v>
      </c>
      <c r="N16" s="1">
        <f>SUBTOTAL(109,表3_56[价格])</f>
        <v>2065.6999999999998</v>
      </c>
    </row>
    <row r="17" spans="2:7" x14ac:dyDescent="0.15">
      <c r="B17" t="s">
        <v>51</v>
      </c>
      <c r="C17" t="s">
        <v>107</v>
      </c>
      <c r="D17" t="s">
        <v>22</v>
      </c>
      <c r="E17">
        <v>22.9</v>
      </c>
      <c r="F17">
        <v>10</v>
      </c>
      <c r="G17">
        <f>表3_5[[#This Row],[单价]]*表3_5[[#This Row],[数量]]</f>
        <v>229</v>
      </c>
    </row>
    <row r="18" spans="2:7" x14ac:dyDescent="0.15">
      <c r="C18" t="s">
        <v>107</v>
      </c>
      <c r="D18" t="s">
        <v>110</v>
      </c>
      <c r="E18">
        <v>69</v>
      </c>
      <c r="F18">
        <v>7</v>
      </c>
      <c r="G18">
        <f>表3_5[[#This Row],[单价]]*表3_5[[#This Row],[数量]]</f>
        <v>483</v>
      </c>
    </row>
    <row r="19" spans="2:7" x14ac:dyDescent="0.15">
      <c r="D19" t="s">
        <v>117</v>
      </c>
      <c r="E19">
        <v>15.3</v>
      </c>
      <c r="F19">
        <v>4</v>
      </c>
      <c r="G19" s="1">
        <f>表3_5[[#This Row],[单价]]*表3_5[[#This Row],[数量]]</f>
        <v>61.2</v>
      </c>
    </row>
    <row r="20" spans="2:7" x14ac:dyDescent="0.15">
      <c r="G20" s="1">
        <f>SUBTOTAL(109,表3_5[价格])</f>
        <v>1822.3</v>
      </c>
    </row>
  </sheetData>
  <phoneticPr fontId="1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所有商品</vt:lpstr>
      <vt:lpstr>商品价格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2017-11-10T09:22:48Z</dcterms:modified>
</cp:coreProperties>
</file>