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ublications\divine\"/>
    </mc:Choice>
  </mc:AlternateContent>
  <xr:revisionPtr revIDLastSave="0" documentId="13_ncr:1_{339CCD94-05D5-4CFE-8DF7-16817D07FBDD}" xr6:coauthVersionLast="40" xr6:coauthVersionMax="40" xr10:uidLastSave="{00000000-0000-0000-0000-000000000000}"/>
  <bookViews>
    <workbookView xWindow="-120" yWindow="-120" windowWidth="20730" windowHeight="11160" xr2:uid="{D21AAB8C-0945-4E8F-AE27-C7407FE9E0C9}"/>
  </bookViews>
  <sheets>
    <sheet name="UNN" sheetId="1" r:id="rId1"/>
    <sheet name="ANI" sheetId="2" r:id="rId2"/>
    <sheet name="OPI" sheetId="3" r:id="rId3"/>
    <sheet name="COMBINED" sheetId="4" r:id="rId4"/>
    <sheet name="CTRL" sheetId="6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9" i="4" l="1"/>
  <c r="R109" i="4" s="1"/>
  <c r="O109" i="4"/>
  <c r="N109" i="4"/>
  <c r="M109" i="4"/>
  <c r="L109" i="4"/>
  <c r="K109" i="4"/>
  <c r="P109" i="4" s="1"/>
  <c r="Q108" i="4"/>
  <c r="R108" i="4" s="1"/>
  <c r="O108" i="4"/>
  <c r="N108" i="4"/>
  <c r="M108" i="4"/>
  <c r="L108" i="4"/>
  <c r="K108" i="4"/>
  <c r="P108" i="4" s="1"/>
  <c r="Q107" i="4"/>
  <c r="R107" i="4" s="1"/>
  <c r="O107" i="4"/>
  <c r="N107" i="4"/>
  <c r="M107" i="4"/>
  <c r="L107" i="4"/>
  <c r="K107" i="4"/>
  <c r="P107" i="4" s="1"/>
  <c r="Q106" i="4"/>
  <c r="R106" i="4" s="1"/>
  <c r="O106" i="4"/>
  <c r="N106" i="4"/>
  <c r="M106" i="4"/>
  <c r="L106" i="4"/>
  <c r="K106" i="4"/>
  <c r="P106" i="4" s="1"/>
  <c r="I106" i="4"/>
  <c r="R105" i="4"/>
  <c r="Q105" i="4"/>
  <c r="N105" i="4"/>
  <c r="M105" i="4"/>
  <c r="L105" i="4"/>
  <c r="K105" i="4"/>
  <c r="I105" i="4"/>
  <c r="O105" i="4" s="1"/>
  <c r="Q104" i="4"/>
  <c r="R104" i="4" s="1"/>
  <c r="O104" i="4"/>
  <c r="N104" i="4"/>
  <c r="M104" i="4"/>
  <c r="L104" i="4"/>
  <c r="K104" i="4"/>
  <c r="P104" i="4" s="1"/>
  <c r="Q103" i="4"/>
  <c r="R103" i="4" s="1"/>
  <c r="O103" i="4"/>
  <c r="N103" i="4"/>
  <c r="M103" i="4"/>
  <c r="L103" i="4"/>
  <c r="K103" i="4"/>
  <c r="P103" i="4" s="1"/>
  <c r="Q102" i="4"/>
  <c r="R102" i="4" s="1"/>
  <c r="O102" i="4"/>
  <c r="N102" i="4"/>
  <c r="M102" i="4"/>
  <c r="L102" i="4"/>
  <c r="K102" i="4"/>
  <c r="P102" i="4" s="1"/>
  <c r="I102" i="4"/>
  <c r="R101" i="4"/>
  <c r="Q101" i="4"/>
  <c r="N101" i="4"/>
  <c r="M101" i="4"/>
  <c r="L101" i="4"/>
  <c r="P101" i="4" s="1"/>
  <c r="K101" i="4"/>
  <c r="I101" i="4"/>
  <c r="O101" i="4" s="1"/>
  <c r="Q100" i="4"/>
  <c r="R100" i="4" s="1"/>
  <c r="O100" i="4"/>
  <c r="N100" i="4"/>
  <c r="M100" i="4"/>
  <c r="L100" i="4"/>
  <c r="K100" i="4"/>
  <c r="P100" i="4" s="1"/>
  <c r="I100" i="4"/>
  <c r="R99" i="4"/>
  <c r="Q99" i="4"/>
  <c r="O99" i="4"/>
  <c r="N99" i="4"/>
  <c r="M99" i="4"/>
  <c r="L99" i="4"/>
  <c r="P99" i="4" s="1"/>
  <c r="K99" i="4"/>
  <c r="R98" i="4"/>
  <c r="Q98" i="4"/>
  <c r="O98" i="4"/>
  <c r="N98" i="4"/>
  <c r="M98" i="4"/>
  <c r="L98" i="4"/>
  <c r="P98" i="4" s="1"/>
  <c r="K98" i="4"/>
  <c r="R97" i="4"/>
  <c r="Q97" i="4"/>
  <c r="O97" i="4"/>
  <c r="N97" i="4"/>
  <c r="M97" i="4"/>
  <c r="L97" i="4"/>
  <c r="P97" i="4" s="1"/>
  <c r="K97" i="4"/>
  <c r="R96" i="4"/>
  <c r="Q96" i="4"/>
  <c r="O96" i="4"/>
  <c r="N96" i="4"/>
  <c r="M96" i="4"/>
  <c r="L96" i="4"/>
  <c r="P96" i="4" s="1"/>
  <c r="K96" i="4"/>
  <c r="R95" i="4"/>
  <c r="Q95" i="4"/>
  <c r="O95" i="4"/>
  <c r="N95" i="4"/>
  <c r="M95" i="4"/>
  <c r="L95" i="4"/>
  <c r="P95" i="4" s="1"/>
  <c r="K95" i="4"/>
  <c r="R94" i="4"/>
  <c r="Q94" i="4"/>
  <c r="O94" i="4"/>
  <c r="N94" i="4"/>
  <c r="M94" i="4"/>
  <c r="L94" i="4"/>
  <c r="P94" i="4" s="1"/>
  <c r="K94" i="4"/>
  <c r="R93" i="4"/>
  <c r="Q93" i="4"/>
  <c r="O93" i="4"/>
  <c r="N93" i="4"/>
  <c r="M93" i="4"/>
  <c r="L93" i="4"/>
  <c r="P93" i="4" s="1"/>
  <c r="K93" i="4"/>
  <c r="R92" i="4"/>
  <c r="Q92" i="4"/>
  <c r="O92" i="4"/>
  <c r="N92" i="4"/>
  <c r="M92" i="4"/>
  <c r="L92" i="4"/>
  <c r="P92" i="4" s="1"/>
  <c r="K92" i="4"/>
  <c r="R91" i="4"/>
  <c r="Q91" i="4"/>
  <c r="N91" i="4"/>
  <c r="M91" i="4"/>
  <c r="L91" i="4"/>
  <c r="K91" i="4"/>
  <c r="I91" i="4"/>
  <c r="O91" i="4" s="1"/>
  <c r="Q90" i="4"/>
  <c r="R90" i="4" s="1"/>
  <c r="O90" i="4"/>
  <c r="N90" i="4"/>
  <c r="M90" i="4"/>
  <c r="L90" i="4"/>
  <c r="K90" i="4"/>
  <c r="P90" i="4" s="1"/>
  <c r="Q89" i="4"/>
  <c r="R89" i="4" s="1"/>
  <c r="O89" i="4"/>
  <c r="N89" i="4"/>
  <c r="M89" i="4"/>
  <c r="L89" i="4"/>
  <c r="K89" i="4"/>
  <c r="P89" i="4" s="1"/>
  <c r="I89" i="4"/>
  <c r="R88" i="4"/>
  <c r="Q88" i="4"/>
  <c r="N88" i="4"/>
  <c r="M88" i="4"/>
  <c r="L88" i="4"/>
  <c r="K88" i="4"/>
  <c r="I88" i="4"/>
  <c r="O88" i="4" s="1"/>
  <c r="Q87" i="4"/>
  <c r="R87" i="4" s="1"/>
  <c r="O87" i="4"/>
  <c r="N87" i="4"/>
  <c r="M87" i="4"/>
  <c r="L87" i="4"/>
  <c r="K87" i="4"/>
  <c r="P87" i="4" s="1"/>
  <c r="I87" i="4"/>
  <c r="R86" i="4"/>
  <c r="Q86" i="4"/>
  <c r="N86" i="4"/>
  <c r="M86" i="4"/>
  <c r="L86" i="4"/>
  <c r="P86" i="4" s="1"/>
  <c r="K86" i="4"/>
  <c r="I86" i="4"/>
  <c r="O86" i="4" s="1"/>
  <c r="Q85" i="4"/>
  <c r="R85" i="4" s="1"/>
  <c r="O85" i="4"/>
  <c r="N85" i="4"/>
  <c r="M85" i="4"/>
  <c r="L85" i="4"/>
  <c r="K85" i="4"/>
  <c r="P85" i="4" s="1"/>
  <c r="I85" i="4"/>
  <c r="R84" i="4"/>
  <c r="Q84" i="4"/>
  <c r="O84" i="4"/>
  <c r="N84" i="4"/>
  <c r="M84" i="4"/>
  <c r="L84" i="4"/>
  <c r="P84" i="4" s="1"/>
  <c r="K84" i="4"/>
  <c r="R83" i="4"/>
  <c r="Q83" i="4"/>
  <c r="O83" i="4"/>
  <c r="N83" i="4"/>
  <c r="M83" i="4"/>
  <c r="L83" i="4"/>
  <c r="P83" i="4" s="1"/>
  <c r="K83" i="4"/>
  <c r="R82" i="4"/>
  <c r="Q82" i="4"/>
  <c r="N82" i="4"/>
  <c r="M82" i="4"/>
  <c r="L82" i="4"/>
  <c r="P82" i="4" s="1"/>
  <c r="K82" i="4"/>
  <c r="I82" i="4"/>
  <c r="O82" i="4" s="1"/>
  <c r="Q81" i="4"/>
  <c r="R81" i="4" s="1"/>
  <c r="O81" i="4"/>
  <c r="N81" i="4"/>
  <c r="M81" i="4"/>
  <c r="L81" i="4"/>
  <c r="K81" i="4"/>
  <c r="P81" i="4" s="1"/>
  <c r="Q80" i="4"/>
  <c r="R80" i="4" s="1"/>
  <c r="O80" i="4"/>
  <c r="N80" i="4"/>
  <c r="M80" i="4"/>
  <c r="L80" i="4"/>
  <c r="K80" i="4"/>
  <c r="P80" i="4" s="1"/>
  <c r="Q79" i="4"/>
  <c r="R79" i="4" s="1"/>
  <c r="O79" i="4"/>
  <c r="N79" i="4"/>
  <c r="M79" i="4"/>
  <c r="L79" i="4"/>
  <c r="K79" i="4"/>
  <c r="P79" i="4" s="1"/>
  <c r="Q78" i="4"/>
  <c r="R78" i="4" s="1"/>
  <c r="O78" i="4"/>
  <c r="N78" i="4"/>
  <c r="M78" i="4"/>
  <c r="L78" i="4"/>
  <c r="K78" i="4"/>
  <c r="P78" i="4" s="1"/>
  <c r="Q77" i="4"/>
  <c r="R77" i="4" s="1"/>
  <c r="O77" i="4"/>
  <c r="N77" i="4"/>
  <c r="M77" i="4"/>
  <c r="L77" i="4"/>
  <c r="K77" i="4"/>
  <c r="P77" i="4" s="1"/>
  <c r="Q76" i="4"/>
  <c r="R76" i="4" s="1"/>
  <c r="O76" i="4"/>
  <c r="N76" i="4"/>
  <c r="M76" i="4"/>
  <c r="L76" i="4"/>
  <c r="K76" i="4"/>
  <c r="P76" i="4" s="1"/>
  <c r="Q75" i="4"/>
  <c r="R75" i="4" s="1"/>
  <c r="O75" i="4"/>
  <c r="N75" i="4"/>
  <c r="M75" i="4"/>
  <c r="L75" i="4"/>
  <c r="K75" i="4"/>
  <c r="P75" i="4" s="1"/>
  <c r="Q74" i="4"/>
  <c r="R74" i="4" s="1"/>
  <c r="O74" i="4"/>
  <c r="N74" i="4"/>
  <c r="M74" i="4"/>
  <c r="L74" i="4"/>
  <c r="K74" i="4"/>
  <c r="P74" i="4" s="1"/>
  <c r="U73" i="4"/>
  <c r="Q73" i="4"/>
  <c r="R73" i="4" s="1"/>
  <c r="N73" i="4"/>
  <c r="M73" i="4"/>
  <c r="L73" i="4"/>
  <c r="K73" i="4"/>
  <c r="I73" i="4"/>
  <c r="O73" i="4" s="1"/>
  <c r="U72" i="4"/>
  <c r="R72" i="4"/>
  <c r="Q72" i="4"/>
  <c r="O72" i="4"/>
  <c r="N72" i="4"/>
  <c r="M72" i="4"/>
  <c r="L72" i="4"/>
  <c r="K72" i="4"/>
  <c r="P72" i="4" s="1"/>
  <c r="U71" i="4"/>
  <c r="Q71" i="4"/>
  <c r="R71" i="4" s="1"/>
  <c r="O71" i="4"/>
  <c r="N71" i="4"/>
  <c r="M71" i="4"/>
  <c r="L71" i="4"/>
  <c r="K71" i="4"/>
  <c r="P71" i="4" s="1"/>
  <c r="U70" i="4"/>
  <c r="Q70" i="4"/>
  <c r="R70" i="4" s="1"/>
  <c r="O70" i="4"/>
  <c r="N70" i="4"/>
  <c r="M70" i="4"/>
  <c r="L70" i="4"/>
  <c r="P70" i="4" s="1"/>
  <c r="K70" i="4"/>
  <c r="U69" i="4"/>
  <c r="Q69" i="4"/>
  <c r="R69" i="4" s="1"/>
  <c r="N69" i="4"/>
  <c r="M69" i="4"/>
  <c r="L69" i="4"/>
  <c r="K69" i="4"/>
  <c r="I69" i="4"/>
  <c r="O69" i="4" s="1"/>
  <c r="U68" i="4"/>
  <c r="Q68" i="4"/>
  <c r="R68" i="4" s="1"/>
  <c r="O68" i="4"/>
  <c r="N68" i="4"/>
  <c r="M68" i="4"/>
  <c r="L68" i="4"/>
  <c r="K68" i="4"/>
  <c r="P68" i="4" s="1"/>
  <c r="I68" i="4"/>
  <c r="U67" i="4"/>
  <c r="Q67" i="4"/>
  <c r="R67" i="4" s="1"/>
  <c r="O67" i="4"/>
  <c r="N67" i="4"/>
  <c r="M67" i="4"/>
  <c r="L67" i="4"/>
  <c r="K67" i="4"/>
  <c r="P67" i="4" s="1"/>
  <c r="U66" i="4"/>
  <c r="R66" i="4"/>
  <c r="Q66" i="4"/>
  <c r="N66" i="4"/>
  <c r="M66" i="4"/>
  <c r="L66" i="4"/>
  <c r="K66" i="4"/>
  <c r="I66" i="4"/>
  <c r="O66" i="4" s="1"/>
  <c r="U65" i="4"/>
  <c r="Q65" i="4"/>
  <c r="R65" i="4" s="1"/>
  <c r="O65" i="4"/>
  <c r="N65" i="4"/>
  <c r="M65" i="4"/>
  <c r="L65" i="4"/>
  <c r="P65" i="4" s="1"/>
  <c r="K65" i="4"/>
  <c r="U64" i="4"/>
  <c r="Q64" i="4"/>
  <c r="R64" i="4" s="1"/>
  <c r="N64" i="4"/>
  <c r="M64" i="4"/>
  <c r="L64" i="4"/>
  <c r="K64" i="4"/>
  <c r="P64" i="4" s="1"/>
  <c r="I64" i="4"/>
  <c r="O64" i="4" s="1"/>
  <c r="U63" i="4"/>
  <c r="Q63" i="4"/>
  <c r="R63" i="4" s="1"/>
  <c r="O63" i="4"/>
  <c r="N63" i="4"/>
  <c r="M63" i="4"/>
  <c r="L63" i="4"/>
  <c r="K63" i="4"/>
  <c r="P63" i="4" s="1"/>
  <c r="U62" i="4"/>
  <c r="Q62" i="4"/>
  <c r="R62" i="4" s="1"/>
  <c r="O62" i="4"/>
  <c r="N62" i="4"/>
  <c r="M62" i="4"/>
  <c r="L62" i="4"/>
  <c r="P62" i="4" s="1"/>
  <c r="K62" i="4"/>
  <c r="U61" i="4"/>
  <c r="Q61" i="4"/>
  <c r="R61" i="4" s="1"/>
  <c r="O61" i="4"/>
  <c r="N61" i="4"/>
  <c r="M61" i="4"/>
  <c r="L61" i="4"/>
  <c r="K61" i="4"/>
  <c r="P61" i="4" s="1"/>
  <c r="U60" i="4"/>
  <c r="R60" i="4"/>
  <c r="Q60" i="4"/>
  <c r="N60" i="4"/>
  <c r="M60" i="4"/>
  <c r="L60" i="4"/>
  <c r="K60" i="4"/>
  <c r="I60" i="4"/>
  <c r="O60" i="4" s="1"/>
  <c r="U59" i="4"/>
  <c r="Q59" i="4"/>
  <c r="R59" i="4" s="1"/>
  <c r="N59" i="4"/>
  <c r="M59" i="4"/>
  <c r="L59" i="4"/>
  <c r="P59" i="4" s="1"/>
  <c r="K59" i="4"/>
  <c r="I59" i="4"/>
  <c r="O59" i="4" s="1"/>
  <c r="U58" i="4"/>
  <c r="R58" i="4"/>
  <c r="Q58" i="4"/>
  <c r="O58" i="4"/>
  <c r="N58" i="4"/>
  <c r="M58" i="4"/>
  <c r="L58" i="4"/>
  <c r="K58" i="4"/>
  <c r="P58" i="4" s="1"/>
  <c r="U57" i="4"/>
  <c r="Q57" i="4"/>
  <c r="R57" i="4" s="1"/>
  <c r="O57" i="4"/>
  <c r="N57" i="4"/>
  <c r="M57" i="4"/>
  <c r="L57" i="4"/>
  <c r="K57" i="4"/>
  <c r="P57" i="4" s="1"/>
  <c r="U56" i="4"/>
  <c r="Q56" i="4"/>
  <c r="R56" i="4" s="1"/>
  <c r="N56" i="4"/>
  <c r="M56" i="4"/>
  <c r="L56" i="4"/>
  <c r="K56" i="4"/>
  <c r="I56" i="4"/>
  <c r="O56" i="4" s="1"/>
  <c r="U55" i="4"/>
  <c r="R55" i="4"/>
  <c r="Q55" i="4"/>
  <c r="O55" i="4"/>
  <c r="N55" i="4"/>
  <c r="M55" i="4"/>
  <c r="L55" i="4"/>
  <c r="K55" i="4"/>
  <c r="P55" i="4" s="1"/>
  <c r="U54" i="4"/>
  <c r="Q54" i="4"/>
  <c r="R54" i="4" s="1"/>
  <c r="O54" i="4"/>
  <c r="N54" i="4"/>
  <c r="M54" i="4"/>
  <c r="L54" i="4"/>
  <c r="K54" i="4"/>
  <c r="P54" i="4" s="1"/>
  <c r="U53" i="4"/>
  <c r="Q53" i="4"/>
  <c r="R53" i="4" s="1"/>
  <c r="N53" i="4"/>
  <c r="M53" i="4"/>
  <c r="L53" i="4"/>
  <c r="P53" i="4" s="1"/>
  <c r="K53" i="4"/>
  <c r="I53" i="4"/>
  <c r="O53" i="4" s="1"/>
  <c r="U52" i="4"/>
  <c r="R52" i="4"/>
  <c r="Q52" i="4"/>
  <c r="O52" i="4"/>
  <c r="N52" i="4"/>
  <c r="M52" i="4"/>
  <c r="L52" i="4"/>
  <c r="K52" i="4"/>
  <c r="P52" i="4" s="1"/>
  <c r="U51" i="4"/>
  <c r="Q51" i="4"/>
  <c r="R51" i="4" s="1"/>
  <c r="O51" i="4"/>
  <c r="N51" i="4"/>
  <c r="M51" i="4"/>
  <c r="L51" i="4"/>
  <c r="K51" i="4"/>
  <c r="P51" i="4" s="1"/>
  <c r="U50" i="4"/>
  <c r="Q50" i="4"/>
  <c r="R50" i="4" s="1"/>
  <c r="O50" i="4"/>
  <c r="N50" i="4"/>
  <c r="M50" i="4"/>
  <c r="L50" i="4"/>
  <c r="P50" i="4" s="1"/>
  <c r="K50" i="4"/>
  <c r="U49" i="4"/>
  <c r="Q49" i="4"/>
  <c r="R49" i="4" s="1"/>
  <c r="N49" i="4"/>
  <c r="M49" i="4"/>
  <c r="L49" i="4"/>
  <c r="K49" i="4"/>
  <c r="I49" i="4"/>
  <c r="O49" i="4" s="1"/>
  <c r="U48" i="4"/>
  <c r="Q48" i="4"/>
  <c r="R48" i="4" s="1"/>
  <c r="O48" i="4"/>
  <c r="N48" i="4"/>
  <c r="M48" i="4"/>
  <c r="L48" i="4"/>
  <c r="K48" i="4"/>
  <c r="P48" i="4" s="1"/>
  <c r="U47" i="4"/>
  <c r="Q47" i="4"/>
  <c r="R47" i="4" s="1"/>
  <c r="O47" i="4"/>
  <c r="N47" i="4"/>
  <c r="M47" i="4"/>
  <c r="L47" i="4"/>
  <c r="P47" i="4" s="1"/>
  <c r="K47" i="4"/>
  <c r="U46" i="4"/>
  <c r="Q46" i="4"/>
  <c r="R46" i="4" s="1"/>
  <c r="N46" i="4"/>
  <c r="M46" i="4"/>
  <c r="L46" i="4"/>
  <c r="K46" i="4"/>
  <c r="I46" i="4"/>
  <c r="O46" i="4" s="1"/>
  <c r="U45" i="4"/>
  <c r="Q45" i="4"/>
  <c r="R45" i="4" s="1"/>
  <c r="O45" i="4"/>
  <c r="N45" i="4"/>
  <c r="M45" i="4"/>
  <c r="L45" i="4"/>
  <c r="K45" i="4"/>
  <c r="P45" i="4" s="1"/>
  <c r="U44" i="4"/>
  <c r="Q44" i="4"/>
  <c r="R44" i="4" s="1"/>
  <c r="N44" i="4"/>
  <c r="M44" i="4"/>
  <c r="L44" i="4"/>
  <c r="P44" i="4" s="1"/>
  <c r="K44" i="4"/>
  <c r="I44" i="4"/>
  <c r="O44" i="4" s="1"/>
  <c r="U43" i="4"/>
  <c r="R43" i="4"/>
  <c r="Q43" i="4"/>
  <c r="O43" i="4"/>
  <c r="N43" i="4"/>
  <c r="M43" i="4"/>
  <c r="L43" i="4"/>
  <c r="K43" i="4"/>
  <c r="P43" i="4" s="1"/>
  <c r="U42" i="4"/>
  <c r="Q42" i="4"/>
  <c r="R42" i="4" s="1"/>
  <c r="O42" i="4"/>
  <c r="N42" i="4"/>
  <c r="M42" i="4"/>
  <c r="L42" i="4"/>
  <c r="K42" i="4"/>
  <c r="P42" i="4" s="1"/>
  <c r="U41" i="4"/>
  <c r="Q41" i="4"/>
  <c r="R41" i="4" s="1"/>
  <c r="O41" i="4"/>
  <c r="N41" i="4"/>
  <c r="M41" i="4"/>
  <c r="L41" i="4"/>
  <c r="P41" i="4" s="1"/>
  <c r="K41" i="4"/>
  <c r="U40" i="4"/>
  <c r="Q40" i="4"/>
  <c r="R40" i="4" s="1"/>
  <c r="O40" i="4"/>
  <c r="N40" i="4"/>
  <c r="M40" i="4"/>
  <c r="L40" i="4"/>
  <c r="K40" i="4"/>
  <c r="P40" i="4" s="1"/>
  <c r="U39" i="4"/>
  <c r="R39" i="4"/>
  <c r="Q39" i="4"/>
  <c r="O39" i="4"/>
  <c r="N39" i="4"/>
  <c r="M39" i="4"/>
  <c r="L39" i="4"/>
  <c r="K39" i="4"/>
  <c r="P39" i="4" s="1"/>
  <c r="U38" i="4"/>
  <c r="Q38" i="4"/>
  <c r="R38" i="4" s="1"/>
  <c r="O38" i="4"/>
  <c r="N38" i="4"/>
  <c r="M38" i="4"/>
  <c r="L38" i="4"/>
  <c r="K38" i="4"/>
  <c r="P38" i="4" s="1"/>
  <c r="U37" i="4"/>
  <c r="R37" i="4"/>
  <c r="Q37" i="4"/>
  <c r="O37" i="4"/>
  <c r="N37" i="4"/>
  <c r="M37" i="4"/>
  <c r="L37" i="4"/>
  <c r="K37" i="4"/>
  <c r="P37" i="4" s="1"/>
  <c r="U36" i="4"/>
  <c r="R36" i="4"/>
  <c r="Q36" i="4"/>
  <c r="O36" i="4"/>
  <c r="N36" i="4"/>
  <c r="M36" i="4"/>
  <c r="L36" i="4"/>
  <c r="K36" i="4"/>
  <c r="P36" i="4" s="1"/>
  <c r="U35" i="4"/>
  <c r="Q35" i="4"/>
  <c r="R35" i="4" s="1"/>
  <c r="N35" i="4"/>
  <c r="M35" i="4"/>
  <c r="L35" i="4"/>
  <c r="K35" i="4"/>
  <c r="I35" i="4"/>
  <c r="O35" i="4" s="1"/>
  <c r="U34" i="4"/>
  <c r="R34" i="4"/>
  <c r="Q34" i="4"/>
  <c r="O34" i="4"/>
  <c r="N34" i="4"/>
  <c r="M34" i="4"/>
  <c r="L34" i="4"/>
  <c r="K34" i="4"/>
  <c r="P34" i="4" s="1"/>
  <c r="U33" i="4"/>
  <c r="Q33" i="4"/>
  <c r="R33" i="4" s="1"/>
  <c r="O33" i="4"/>
  <c r="N33" i="4"/>
  <c r="M33" i="4"/>
  <c r="L33" i="4"/>
  <c r="K33" i="4"/>
  <c r="P33" i="4" s="1"/>
  <c r="I33" i="4"/>
  <c r="U32" i="4"/>
  <c r="Q32" i="4"/>
  <c r="R32" i="4" s="1"/>
  <c r="O32" i="4"/>
  <c r="N32" i="4"/>
  <c r="M32" i="4"/>
  <c r="L32" i="4"/>
  <c r="K32" i="4"/>
  <c r="P32" i="4" s="1"/>
  <c r="U31" i="4"/>
  <c r="R31" i="4"/>
  <c r="Q31" i="4"/>
  <c r="N31" i="4"/>
  <c r="M31" i="4"/>
  <c r="L31" i="4"/>
  <c r="K31" i="4"/>
  <c r="I31" i="4"/>
  <c r="O31" i="4" s="1"/>
  <c r="U30" i="4"/>
  <c r="Q30" i="4"/>
  <c r="R30" i="4" s="1"/>
  <c r="N30" i="4"/>
  <c r="M30" i="4"/>
  <c r="L30" i="4"/>
  <c r="K30" i="4"/>
  <c r="I30" i="4"/>
  <c r="O30" i="4" s="1"/>
  <c r="U29" i="4"/>
  <c r="R29" i="4"/>
  <c r="Q29" i="4"/>
  <c r="N29" i="4"/>
  <c r="M29" i="4"/>
  <c r="L29" i="4"/>
  <c r="K29" i="4"/>
  <c r="I29" i="4"/>
  <c r="O29" i="4" s="1"/>
  <c r="U28" i="4"/>
  <c r="Q28" i="4"/>
  <c r="R28" i="4" s="1"/>
  <c r="N28" i="4"/>
  <c r="M28" i="4"/>
  <c r="L28" i="4"/>
  <c r="P28" i="4" s="1"/>
  <c r="K28" i="4"/>
  <c r="I28" i="4"/>
  <c r="O28" i="4" s="1"/>
  <c r="U27" i="4"/>
  <c r="R27" i="4"/>
  <c r="Q27" i="4"/>
  <c r="O27" i="4"/>
  <c r="N27" i="4"/>
  <c r="M27" i="4"/>
  <c r="L27" i="4"/>
  <c r="K27" i="4"/>
  <c r="P27" i="4" s="1"/>
  <c r="U26" i="4"/>
  <c r="Q26" i="4"/>
  <c r="R26" i="4" s="1"/>
  <c r="O26" i="4"/>
  <c r="N26" i="4"/>
  <c r="M26" i="4"/>
  <c r="L26" i="4"/>
  <c r="K26" i="4"/>
  <c r="P26" i="4" s="1"/>
  <c r="U25" i="4"/>
  <c r="Q25" i="4"/>
  <c r="R25" i="4" s="1"/>
  <c r="O25" i="4"/>
  <c r="N25" i="4"/>
  <c r="M25" i="4"/>
  <c r="L25" i="4"/>
  <c r="P25" i="4" s="1"/>
  <c r="K25" i="4"/>
  <c r="U24" i="4"/>
  <c r="Q24" i="4"/>
  <c r="R24" i="4" s="1"/>
  <c r="O24" i="4"/>
  <c r="N24" i="4"/>
  <c r="M24" i="4"/>
  <c r="L24" i="4"/>
  <c r="K24" i="4"/>
  <c r="P24" i="4" s="1"/>
  <c r="U23" i="4"/>
  <c r="R23" i="4"/>
  <c r="Q23" i="4"/>
  <c r="O23" i="4"/>
  <c r="N23" i="4"/>
  <c r="M23" i="4"/>
  <c r="L23" i="4"/>
  <c r="K23" i="4"/>
  <c r="P23" i="4" s="1"/>
  <c r="U22" i="4"/>
  <c r="Q22" i="4"/>
  <c r="R22" i="4" s="1"/>
  <c r="O22" i="4"/>
  <c r="N22" i="4"/>
  <c r="M22" i="4"/>
  <c r="L22" i="4"/>
  <c r="K22" i="4"/>
  <c r="P22" i="4" s="1"/>
  <c r="U21" i="4"/>
  <c r="Q21" i="4"/>
  <c r="R21" i="4" s="1"/>
  <c r="N21" i="4"/>
  <c r="M21" i="4"/>
  <c r="L21" i="4"/>
  <c r="P21" i="4" s="1"/>
  <c r="K21" i="4"/>
  <c r="I21" i="4"/>
  <c r="O21" i="4" s="1"/>
  <c r="U20" i="4"/>
  <c r="R20" i="4"/>
  <c r="Q20" i="4"/>
  <c r="O20" i="4"/>
  <c r="N20" i="4"/>
  <c r="M20" i="4"/>
  <c r="L20" i="4"/>
  <c r="K20" i="4"/>
  <c r="P20" i="4" s="1"/>
  <c r="U19" i="4"/>
  <c r="Q19" i="4"/>
  <c r="R19" i="4" s="1"/>
  <c r="O19" i="4"/>
  <c r="N19" i="4"/>
  <c r="M19" i="4"/>
  <c r="L19" i="4"/>
  <c r="K19" i="4"/>
  <c r="P19" i="4" s="1"/>
  <c r="U18" i="4"/>
  <c r="Q18" i="4"/>
  <c r="R18" i="4" s="1"/>
  <c r="O18" i="4"/>
  <c r="N18" i="4"/>
  <c r="M18" i="4"/>
  <c r="L18" i="4"/>
  <c r="P18" i="4" s="1"/>
  <c r="K18" i="4"/>
  <c r="U17" i="4"/>
  <c r="Q17" i="4"/>
  <c r="R17" i="4" s="1"/>
  <c r="N17" i="4"/>
  <c r="M17" i="4"/>
  <c r="L17" i="4"/>
  <c r="K17" i="4"/>
  <c r="P17" i="4" s="1"/>
  <c r="I17" i="4"/>
  <c r="O17" i="4" s="1"/>
  <c r="U16" i="4"/>
  <c r="Q16" i="4"/>
  <c r="R16" i="4" s="1"/>
  <c r="O16" i="4"/>
  <c r="N16" i="4"/>
  <c r="M16" i="4"/>
  <c r="L16" i="4"/>
  <c r="K16" i="4"/>
  <c r="P16" i="4" s="1"/>
  <c r="U15" i="4"/>
  <c r="Q15" i="4"/>
  <c r="R15" i="4" s="1"/>
  <c r="O15" i="4"/>
  <c r="N15" i="4"/>
  <c r="M15" i="4"/>
  <c r="L15" i="4"/>
  <c r="P15" i="4" s="1"/>
  <c r="K15" i="4"/>
  <c r="U14" i="4"/>
  <c r="Q14" i="4"/>
  <c r="R14" i="4" s="1"/>
  <c r="O14" i="4"/>
  <c r="N14" i="4"/>
  <c r="M14" i="4"/>
  <c r="L14" i="4"/>
  <c r="K14" i="4"/>
  <c r="P14" i="4" s="1"/>
  <c r="U13" i="4"/>
  <c r="R13" i="4"/>
  <c r="Q13" i="4"/>
  <c r="N13" i="4"/>
  <c r="M13" i="4"/>
  <c r="L13" i="4"/>
  <c r="K13" i="4"/>
  <c r="I13" i="4"/>
  <c r="O13" i="4" s="1"/>
  <c r="U12" i="4"/>
  <c r="Q12" i="4"/>
  <c r="R12" i="4" s="1"/>
  <c r="O12" i="4"/>
  <c r="N12" i="4"/>
  <c r="M12" i="4"/>
  <c r="L12" i="4"/>
  <c r="P12" i="4" s="1"/>
  <c r="K12" i="4"/>
  <c r="U11" i="4"/>
  <c r="Q11" i="4"/>
  <c r="R11" i="4" s="1"/>
  <c r="O11" i="4"/>
  <c r="N11" i="4"/>
  <c r="M11" i="4"/>
  <c r="L11" i="4"/>
  <c r="K11" i="4"/>
  <c r="P11" i="4" s="1"/>
  <c r="U10" i="4"/>
  <c r="R10" i="4"/>
  <c r="Q10" i="4"/>
  <c r="N10" i="4"/>
  <c r="M10" i="4"/>
  <c r="L10" i="4"/>
  <c r="K10" i="4"/>
  <c r="I10" i="4"/>
  <c r="O10" i="4" s="1"/>
  <c r="U9" i="4"/>
  <c r="Q9" i="4"/>
  <c r="R9" i="4" s="1"/>
  <c r="N9" i="4"/>
  <c r="M9" i="4"/>
  <c r="L9" i="4"/>
  <c r="K9" i="4"/>
  <c r="I9" i="4"/>
  <c r="O9" i="4" s="1"/>
  <c r="U8" i="4"/>
  <c r="R8" i="4"/>
  <c r="Q8" i="4"/>
  <c r="O8" i="4"/>
  <c r="N8" i="4"/>
  <c r="M8" i="4"/>
  <c r="L8" i="4"/>
  <c r="K8" i="4"/>
  <c r="P8" i="4" s="1"/>
  <c r="U7" i="4"/>
  <c r="Q7" i="4"/>
  <c r="R7" i="4" s="1"/>
  <c r="O7" i="4"/>
  <c r="N7" i="4"/>
  <c r="M7" i="4"/>
  <c r="L7" i="4"/>
  <c r="K7" i="4"/>
  <c r="P7" i="4" s="1"/>
  <c r="U6" i="4"/>
  <c r="Q6" i="4"/>
  <c r="R6" i="4" s="1"/>
  <c r="O6" i="4"/>
  <c r="N6" i="4"/>
  <c r="M6" i="4"/>
  <c r="L6" i="4"/>
  <c r="P6" i="4" s="1"/>
  <c r="K6" i="4"/>
  <c r="U5" i="4"/>
  <c r="Q5" i="4"/>
  <c r="R5" i="4" s="1"/>
  <c r="O5" i="4"/>
  <c r="N5" i="4"/>
  <c r="M5" i="4"/>
  <c r="L5" i="4"/>
  <c r="K5" i="4"/>
  <c r="P5" i="4" s="1"/>
  <c r="U4" i="4"/>
  <c r="R4" i="4"/>
  <c r="Q4" i="4"/>
  <c r="N4" i="4"/>
  <c r="M4" i="4"/>
  <c r="L4" i="4"/>
  <c r="K4" i="4"/>
  <c r="I4" i="4"/>
  <c r="O4" i="4" s="1"/>
  <c r="U3" i="4"/>
  <c r="Q3" i="4"/>
  <c r="R3" i="4" s="1"/>
  <c r="O3" i="4"/>
  <c r="N3" i="4"/>
  <c r="M3" i="4"/>
  <c r="L3" i="4"/>
  <c r="P3" i="4" s="1"/>
  <c r="K3" i="4"/>
  <c r="U2" i="4"/>
  <c r="Q2" i="4"/>
  <c r="R2" i="4" s="1"/>
  <c r="O2" i="4"/>
  <c r="N2" i="4"/>
  <c r="M2" i="4"/>
  <c r="L2" i="4"/>
  <c r="K2" i="4"/>
  <c r="P2" i="4" s="1"/>
  <c r="K36" i="3"/>
  <c r="L36" i="3"/>
  <c r="M36" i="3"/>
  <c r="N36" i="3"/>
  <c r="O36" i="3"/>
  <c r="P36" i="3"/>
  <c r="Q36" i="3"/>
  <c r="R36" i="3" s="1"/>
  <c r="K37" i="3"/>
  <c r="L37" i="3"/>
  <c r="M37" i="3"/>
  <c r="N37" i="3"/>
  <c r="O37" i="3"/>
  <c r="P37" i="3"/>
  <c r="Q37" i="3"/>
  <c r="R37" i="3" s="1"/>
  <c r="Q35" i="3"/>
  <c r="R35" i="3" s="1"/>
  <c r="O35" i="3"/>
  <c r="N35" i="3"/>
  <c r="M35" i="3"/>
  <c r="L35" i="3"/>
  <c r="K35" i="3"/>
  <c r="P35" i="3" s="1"/>
  <c r="I34" i="3"/>
  <c r="K34" i="3"/>
  <c r="P34" i="3" s="1"/>
  <c r="L34" i="3"/>
  <c r="M34" i="3"/>
  <c r="N34" i="3"/>
  <c r="O34" i="3"/>
  <c r="Q34" i="3"/>
  <c r="R34" i="3" s="1"/>
  <c r="Q33" i="3"/>
  <c r="R33" i="3" s="1"/>
  <c r="N33" i="3"/>
  <c r="M33" i="3"/>
  <c r="L33" i="3"/>
  <c r="K33" i="3"/>
  <c r="P33" i="3" s="1"/>
  <c r="I33" i="3"/>
  <c r="O33" i="3" s="1"/>
  <c r="K32" i="3"/>
  <c r="L32" i="3"/>
  <c r="M32" i="3"/>
  <c r="N32" i="3"/>
  <c r="P32" i="3" s="1"/>
  <c r="O32" i="3"/>
  <c r="Q32" i="3"/>
  <c r="R32" i="3"/>
  <c r="K31" i="3"/>
  <c r="L31" i="3"/>
  <c r="M31" i="3"/>
  <c r="N31" i="3"/>
  <c r="P31" i="3" s="1"/>
  <c r="O31" i="3"/>
  <c r="Q31" i="3"/>
  <c r="R31" i="3"/>
  <c r="Q30" i="3"/>
  <c r="R30" i="3" s="1"/>
  <c r="O30" i="3"/>
  <c r="N30" i="3"/>
  <c r="M30" i="3"/>
  <c r="L30" i="3"/>
  <c r="K30" i="3"/>
  <c r="P30" i="3" s="1"/>
  <c r="I30" i="3"/>
  <c r="Q29" i="3"/>
  <c r="R29" i="3" s="1"/>
  <c r="N29" i="3"/>
  <c r="M29" i="3"/>
  <c r="L29" i="3"/>
  <c r="P29" i="3" s="1"/>
  <c r="K29" i="3"/>
  <c r="I29" i="3"/>
  <c r="O29" i="3" s="1"/>
  <c r="I28" i="3"/>
  <c r="K28" i="3"/>
  <c r="P28" i="3" s="1"/>
  <c r="L28" i="3"/>
  <c r="M28" i="3"/>
  <c r="N28" i="3"/>
  <c r="O28" i="3"/>
  <c r="Q28" i="3"/>
  <c r="R28" i="3" s="1"/>
  <c r="K27" i="3"/>
  <c r="L27" i="3"/>
  <c r="M27" i="3"/>
  <c r="N27" i="3"/>
  <c r="O27" i="3"/>
  <c r="P27" i="3"/>
  <c r="Q27" i="3"/>
  <c r="R27" i="3" s="1"/>
  <c r="Q26" i="3"/>
  <c r="R26" i="3" s="1"/>
  <c r="O26" i="3"/>
  <c r="N26" i="3"/>
  <c r="M26" i="3"/>
  <c r="L26" i="3"/>
  <c r="K26" i="3"/>
  <c r="P26" i="3" s="1"/>
  <c r="K25" i="3"/>
  <c r="L25" i="3"/>
  <c r="M25" i="3"/>
  <c r="N25" i="3"/>
  <c r="P25" i="3" s="1"/>
  <c r="O25" i="3"/>
  <c r="Q25" i="3"/>
  <c r="R25" i="3"/>
  <c r="K24" i="3"/>
  <c r="L24" i="3"/>
  <c r="M24" i="3"/>
  <c r="N24" i="3"/>
  <c r="O24" i="3"/>
  <c r="Q24" i="3"/>
  <c r="R24" i="3"/>
  <c r="K23" i="3"/>
  <c r="L23" i="3"/>
  <c r="M23" i="3"/>
  <c r="N23" i="3"/>
  <c r="O23" i="3"/>
  <c r="Q23" i="3"/>
  <c r="R23" i="3"/>
  <c r="K22" i="3"/>
  <c r="L22" i="3"/>
  <c r="M22" i="3"/>
  <c r="N22" i="3"/>
  <c r="O22" i="3"/>
  <c r="Q22" i="3"/>
  <c r="R22" i="3" s="1"/>
  <c r="Q21" i="3"/>
  <c r="R21" i="3" s="1"/>
  <c r="O21" i="3"/>
  <c r="N21" i="3"/>
  <c r="M21" i="3"/>
  <c r="L21" i="3"/>
  <c r="K21" i="3"/>
  <c r="Q20" i="3"/>
  <c r="R20" i="3" s="1"/>
  <c r="O20" i="3"/>
  <c r="N20" i="3"/>
  <c r="M20" i="3"/>
  <c r="L20" i="3"/>
  <c r="K20" i="3"/>
  <c r="I19" i="3"/>
  <c r="K19" i="3"/>
  <c r="L19" i="3"/>
  <c r="M19" i="3"/>
  <c r="N19" i="3"/>
  <c r="O19" i="3"/>
  <c r="Q19" i="3"/>
  <c r="R19" i="3" s="1"/>
  <c r="Q18" i="3"/>
  <c r="R18" i="3" s="1"/>
  <c r="O18" i="3"/>
  <c r="N18" i="3"/>
  <c r="M18" i="3"/>
  <c r="L18" i="3"/>
  <c r="K18" i="3"/>
  <c r="Q17" i="3"/>
  <c r="R17" i="3" s="1"/>
  <c r="O17" i="3"/>
  <c r="N17" i="3"/>
  <c r="M17" i="3"/>
  <c r="L17" i="3"/>
  <c r="K17" i="3"/>
  <c r="P17" i="3" s="1"/>
  <c r="I17" i="3"/>
  <c r="Q16" i="3"/>
  <c r="R16" i="3" s="1"/>
  <c r="O16" i="3"/>
  <c r="N16" i="3"/>
  <c r="M16" i="3"/>
  <c r="L16" i="3"/>
  <c r="K16" i="3"/>
  <c r="P16" i="3" s="1"/>
  <c r="I16" i="3"/>
  <c r="Q15" i="3"/>
  <c r="R15" i="3" s="1"/>
  <c r="O15" i="3"/>
  <c r="N15" i="3"/>
  <c r="M15" i="3"/>
  <c r="L15" i="3"/>
  <c r="K15" i="3"/>
  <c r="P15" i="3" s="1"/>
  <c r="I15" i="3"/>
  <c r="Q14" i="3"/>
  <c r="R14" i="3" s="1"/>
  <c r="N14" i="3"/>
  <c r="M14" i="3"/>
  <c r="L14" i="3"/>
  <c r="K14" i="3"/>
  <c r="I14" i="3"/>
  <c r="O14" i="3" s="1"/>
  <c r="Q13" i="3"/>
  <c r="R13" i="3" s="1"/>
  <c r="N13" i="3"/>
  <c r="M13" i="3"/>
  <c r="L13" i="3"/>
  <c r="K13" i="3"/>
  <c r="I13" i="3"/>
  <c r="O13" i="3" s="1"/>
  <c r="Q12" i="3"/>
  <c r="R12" i="3" s="1"/>
  <c r="O12" i="3"/>
  <c r="N12" i="3"/>
  <c r="M12" i="3"/>
  <c r="L12" i="3"/>
  <c r="K12" i="3"/>
  <c r="Q11" i="3"/>
  <c r="R11" i="3" s="1"/>
  <c r="O11" i="3"/>
  <c r="N11" i="3"/>
  <c r="M11" i="3"/>
  <c r="L11" i="3"/>
  <c r="K11" i="3"/>
  <c r="Q10" i="3"/>
  <c r="R10" i="3" s="1"/>
  <c r="N10" i="3"/>
  <c r="M10" i="3"/>
  <c r="L10" i="3"/>
  <c r="K10" i="3"/>
  <c r="I10" i="3"/>
  <c r="O10" i="3" s="1"/>
  <c r="K9" i="3"/>
  <c r="L9" i="3"/>
  <c r="M9" i="3"/>
  <c r="N9" i="3"/>
  <c r="O9" i="3"/>
  <c r="Q9" i="3"/>
  <c r="R9" i="3" s="1"/>
  <c r="Q8" i="3"/>
  <c r="R8" i="3" s="1"/>
  <c r="O8" i="3"/>
  <c r="N8" i="3"/>
  <c r="M8" i="3"/>
  <c r="L8" i="3"/>
  <c r="K8" i="3"/>
  <c r="Q7" i="3"/>
  <c r="R7" i="3" s="1"/>
  <c r="O7" i="3"/>
  <c r="N7" i="3"/>
  <c r="M7" i="3"/>
  <c r="L7" i="3"/>
  <c r="K7" i="3"/>
  <c r="Q6" i="3"/>
  <c r="R6" i="3" s="1"/>
  <c r="O6" i="3"/>
  <c r="N6" i="3"/>
  <c r="M6" i="3"/>
  <c r="L6" i="3"/>
  <c r="K6" i="3"/>
  <c r="Q5" i="3"/>
  <c r="R5" i="3" s="1"/>
  <c r="O5" i="3"/>
  <c r="N5" i="3"/>
  <c r="M5" i="3"/>
  <c r="L5" i="3"/>
  <c r="K5" i="3"/>
  <c r="K4" i="3"/>
  <c r="L4" i="3"/>
  <c r="M4" i="3"/>
  <c r="N4" i="3"/>
  <c r="O4" i="3"/>
  <c r="Q4" i="3"/>
  <c r="R4" i="3"/>
  <c r="Q3" i="3"/>
  <c r="R3" i="3" s="1"/>
  <c r="O3" i="3"/>
  <c r="N3" i="3"/>
  <c r="M3" i="3"/>
  <c r="L3" i="3"/>
  <c r="K3" i="3"/>
  <c r="K2" i="3"/>
  <c r="L2" i="3"/>
  <c r="M2" i="3"/>
  <c r="N2" i="3"/>
  <c r="O2" i="3"/>
  <c r="P2" i="3"/>
  <c r="Q2" i="3"/>
  <c r="R2" i="3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2" i="2"/>
  <c r="I37" i="2"/>
  <c r="O37" i="2" s="1"/>
  <c r="K37" i="2"/>
  <c r="L37" i="2"/>
  <c r="M37" i="2"/>
  <c r="N37" i="2"/>
  <c r="Q37" i="2"/>
  <c r="R37" i="2" s="1"/>
  <c r="K36" i="2"/>
  <c r="L36" i="2"/>
  <c r="M36" i="2"/>
  <c r="N36" i="2"/>
  <c r="O36" i="2"/>
  <c r="Q36" i="2"/>
  <c r="R36" i="2" s="1"/>
  <c r="K35" i="2"/>
  <c r="L35" i="2"/>
  <c r="M35" i="2"/>
  <c r="N35" i="2"/>
  <c r="O35" i="2"/>
  <c r="Q35" i="2"/>
  <c r="R35" i="2" s="1"/>
  <c r="K34" i="2"/>
  <c r="L34" i="2"/>
  <c r="M34" i="2"/>
  <c r="N34" i="2"/>
  <c r="O34" i="2"/>
  <c r="Q34" i="2"/>
  <c r="R34" i="2" s="1"/>
  <c r="I32" i="2"/>
  <c r="O32" i="2" s="1"/>
  <c r="K32" i="2"/>
  <c r="L32" i="2"/>
  <c r="M32" i="2"/>
  <c r="N32" i="2"/>
  <c r="Q32" i="2"/>
  <c r="R32" i="2" s="1"/>
  <c r="I33" i="2"/>
  <c r="O33" i="2" s="1"/>
  <c r="K33" i="2"/>
  <c r="L33" i="2"/>
  <c r="M33" i="2"/>
  <c r="N33" i="2"/>
  <c r="Q33" i="2"/>
  <c r="R33" i="2" s="1"/>
  <c r="K31" i="2"/>
  <c r="L31" i="2"/>
  <c r="M31" i="2"/>
  <c r="N31" i="2"/>
  <c r="O31" i="2"/>
  <c r="Q31" i="2"/>
  <c r="R31" i="2" s="1"/>
  <c r="Q30" i="2"/>
  <c r="R30" i="2" s="1"/>
  <c r="N30" i="2"/>
  <c r="M30" i="2"/>
  <c r="L30" i="2"/>
  <c r="K30" i="2"/>
  <c r="I30" i="2"/>
  <c r="O30" i="2" s="1"/>
  <c r="K29" i="2"/>
  <c r="L29" i="2"/>
  <c r="M29" i="2"/>
  <c r="N29" i="2"/>
  <c r="O29" i="2"/>
  <c r="Q29" i="2"/>
  <c r="R29" i="2" s="1"/>
  <c r="I28" i="2"/>
  <c r="O28" i="2" s="1"/>
  <c r="K28" i="2"/>
  <c r="L28" i="2"/>
  <c r="M28" i="2"/>
  <c r="N28" i="2"/>
  <c r="Q28" i="2"/>
  <c r="R28" i="2" s="1"/>
  <c r="K27" i="2"/>
  <c r="L27" i="2"/>
  <c r="M27" i="2"/>
  <c r="N27" i="2"/>
  <c r="O27" i="2"/>
  <c r="Q27" i="2"/>
  <c r="R27" i="2" s="1"/>
  <c r="K26" i="2"/>
  <c r="L26" i="2"/>
  <c r="M26" i="2"/>
  <c r="N26" i="2"/>
  <c r="O26" i="2"/>
  <c r="Q26" i="2"/>
  <c r="R26" i="2" s="1"/>
  <c r="K25" i="2"/>
  <c r="L25" i="2"/>
  <c r="M25" i="2"/>
  <c r="N25" i="2"/>
  <c r="O25" i="2"/>
  <c r="Q25" i="2"/>
  <c r="R25" i="2" s="1"/>
  <c r="I24" i="2"/>
  <c r="O24" i="2" s="1"/>
  <c r="K24" i="2"/>
  <c r="L24" i="2"/>
  <c r="M24" i="2"/>
  <c r="N24" i="2"/>
  <c r="Q24" i="2"/>
  <c r="R24" i="2" s="1"/>
  <c r="Q23" i="2"/>
  <c r="R23" i="2" s="1"/>
  <c r="N23" i="2"/>
  <c r="M23" i="2"/>
  <c r="L23" i="2"/>
  <c r="K23" i="2"/>
  <c r="I23" i="2"/>
  <c r="O23" i="2" s="1"/>
  <c r="K22" i="2"/>
  <c r="L22" i="2"/>
  <c r="M22" i="2"/>
  <c r="N22" i="2"/>
  <c r="O22" i="2"/>
  <c r="Q22" i="2"/>
  <c r="R22" i="2" s="1"/>
  <c r="K21" i="2"/>
  <c r="L21" i="2"/>
  <c r="M21" i="2"/>
  <c r="N21" i="2"/>
  <c r="O21" i="2"/>
  <c r="Q21" i="2"/>
  <c r="R21" i="2" s="1"/>
  <c r="Q20" i="2"/>
  <c r="R20" i="2" s="1"/>
  <c r="N20" i="2"/>
  <c r="M20" i="2"/>
  <c r="L20" i="2"/>
  <c r="K20" i="2"/>
  <c r="I20" i="2"/>
  <c r="O20" i="2" s="1"/>
  <c r="Q19" i="2"/>
  <c r="R19" i="2" s="1"/>
  <c r="O19" i="2"/>
  <c r="N19" i="2"/>
  <c r="M19" i="2"/>
  <c r="L19" i="2"/>
  <c r="K19" i="2"/>
  <c r="I17" i="2"/>
  <c r="O17" i="2" s="1"/>
  <c r="K17" i="2"/>
  <c r="L17" i="2"/>
  <c r="M17" i="2"/>
  <c r="N17" i="2"/>
  <c r="Q17" i="2"/>
  <c r="R17" i="2" s="1"/>
  <c r="K18" i="2"/>
  <c r="L18" i="2"/>
  <c r="M18" i="2"/>
  <c r="N18" i="2"/>
  <c r="O18" i="2"/>
  <c r="Q18" i="2"/>
  <c r="R18" i="2" s="1"/>
  <c r="K16" i="2"/>
  <c r="L16" i="2"/>
  <c r="M16" i="2"/>
  <c r="N16" i="2"/>
  <c r="O16" i="2"/>
  <c r="Q16" i="2"/>
  <c r="R16" i="2" s="1"/>
  <c r="Q15" i="2"/>
  <c r="R15" i="2" s="1"/>
  <c r="O15" i="2"/>
  <c r="N15" i="2"/>
  <c r="M15" i="2"/>
  <c r="L15" i="2"/>
  <c r="K15" i="2"/>
  <c r="K14" i="2"/>
  <c r="L14" i="2"/>
  <c r="M14" i="2"/>
  <c r="N14" i="2"/>
  <c r="O14" i="2"/>
  <c r="Q14" i="2"/>
  <c r="R14" i="2" s="1"/>
  <c r="K12" i="2"/>
  <c r="L12" i="2"/>
  <c r="M12" i="2"/>
  <c r="N12" i="2"/>
  <c r="O12" i="2"/>
  <c r="Q12" i="2"/>
  <c r="R12" i="2" s="1"/>
  <c r="Q13" i="2"/>
  <c r="R13" i="2" s="1"/>
  <c r="N13" i="2"/>
  <c r="M13" i="2"/>
  <c r="L13" i="2"/>
  <c r="K13" i="2"/>
  <c r="I13" i="2"/>
  <c r="O13" i="2" s="1"/>
  <c r="Q11" i="2"/>
  <c r="R11" i="2" s="1"/>
  <c r="O11" i="2"/>
  <c r="N11" i="2"/>
  <c r="M11" i="2"/>
  <c r="L11" i="2"/>
  <c r="K11" i="2"/>
  <c r="Q10" i="2"/>
  <c r="R10" i="2" s="1"/>
  <c r="N10" i="2"/>
  <c r="M10" i="2"/>
  <c r="L10" i="2"/>
  <c r="K10" i="2"/>
  <c r="I10" i="2"/>
  <c r="O10" i="2" s="1"/>
  <c r="Q9" i="2"/>
  <c r="R9" i="2" s="1"/>
  <c r="O9" i="2"/>
  <c r="N9" i="2"/>
  <c r="M9" i="2"/>
  <c r="L9" i="2"/>
  <c r="K9" i="2"/>
  <c r="Q8" i="2"/>
  <c r="R8" i="2" s="1"/>
  <c r="N8" i="2"/>
  <c r="M8" i="2"/>
  <c r="L8" i="2"/>
  <c r="K8" i="2"/>
  <c r="I8" i="2"/>
  <c r="O8" i="2" s="1"/>
  <c r="Q7" i="2"/>
  <c r="R7" i="2" s="1"/>
  <c r="O7" i="2"/>
  <c r="N7" i="2"/>
  <c r="M7" i="2"/>
  <c r="L7" i="2"/>
  <c r="K7" i="2"/>
  <c r="Q6" i="2"/>
  <c r="R6" i="2" s="1"/>
  <c r="O6" i="2"/>
  <c r="N6" i="2"/>
  <c r="M6" i="2"/>
  <c r="L6" i="2"/>
  <c r="K6" i="2"/>
  <c r="K5" i="2"/>
  <c r="L5" i="2"/>
  <c r="M5" i="2"/>
  <c r="N5" i="2"/>
  <c r="O5" i="2"/>
  <c r="Q5" i="2"/>
  <c r="R5" i="2" s="1"/>
  <c r="Q4" i="2"/>
  <c r="R4" i="2" s="1"/>
  <c r="O4" i="2"/>
  <c r="N4" i="2"/>
  <c r="M4" i="2"/>
  <c r="L4" i="2"/>
  <c r="K4" i="2"/>
  <c r="Q3" i="2"/>
  <c r="R3" i="2" s="1"/>
  <c r="O3" i="2"/>
  <c r="N3" i="2"/>
  <c r="M3" i="2"/>
  <c r="L3" i="2"/>
  <c r="K3" i="2"/>
  <c r="Q2" i="2"/>
  <c r="R2" i="2" s="1"/>
  <c r="O2" i="2"/>
  <c r="N2" i="2"/>
  <c r="M2" i="2"/>
  <c r="L2" i="2"/>
  <c r="K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" i="1"/>
  <c r="Q10" i="1"/>
  <c r="R10" i="1" s="1"/>
  <c r="O10" i="1"/>
  <c r="N10" i="1"/>
  <c r="M10" i="1"/>
  <c r="L10" i="1"/>
  <c r="K10" i="1"/>
  <c r="P10" i="1" s="1"/>
  <c r="I10" i="1"/>
  <c r="Q9" i="1"/>
  <c r="R9" i="1" s="1"/>
  <c r="O9" i="1"/>
  <c r="N9" i="1"/>
  <c r="M9" i="1"/>
  <c r="L9" i="1"/>
  <c r="K9" i="1"/>
  <c r="P9" i="1" s="1"/>
  <c r="I9" i="1"/>
  <c r="Q8" i="1"/>
  <c r="R8" i="1" s="1"/>
  <c r="O8" i="1"/>
  <c r="N8" i="1"/>
  <c r="M8" i="1"/>
  <c r="L8" i="1"/>
  <c r="K8" i="1"/>
  <c r="P8" i="1" s="1"/>
  <c r="K34" i="1"/>
  <c r="L34" i="1"/>
  <c r="M34" i="1"/>
  <c r="N34" i="1"/>
  <c r="P34" i="1" s="1"/>
  <c r="O34" i="1"/>
  <c r="Q34" i="1"/>
  <c r="R34" i="1"/>
  <c r="I33" i="1"/>
  <c r="K33" i="1"/>
  <c r="L33" i="1"/>
  <c r="M33" i="1"/>
  <c r="P33" i="1" s="1"/>
  <c r="N33" i="1"/>
  <c r="O33" i="1"/>
  <c r="Q33" i="1"/>
  <c r="R33" i="1" s="1"/>
  <c r="K32" i="1"/>
  <c r="L32" i="1"/>
  <c r="M32" i="1"/>
  <c r="N32" i="1"/>
  <c r="P32" i="1" s="1"/>
  <c r="O32" i="1"/>
  <c r="Q32" i="1"/>
  <c r="R32" i="1"/>
  <c r="I31" i="1"/>
  <c r="O31" i="1" s="1"/>
  <c r="K31" i="1"/>
  <c r="L31" i="1"/>
  <c r="M31" i="1"/>
  <c r="P31" i="1" s="1"/>
  <c r="N31" i="1"/>
  <c r="Q31" i="1"/>
  <c r="R31" i="1" s="1"/>
  <c r="Q30" i="1"/>
  <c r="R30" i="1" s="1"/>
  <c r="O30" i="1"/>
  <c r="N30" i="1"/>
  <c r="M30" i="1"/>
  <c r="L30" i="1"/>
  <c r="K30" i="1"/>
  <c r="P30" i="1" s="1"/>
  <c r="I30" i="1"/>
  <c r="I29" i="1"/>
  <c r="K29" i="1"/>
  <c r="P29" i="1" s="1"/>
  <c r="L29" i="1"/>
  <c r="M29" i="1"/>
  <c r="N29" i="1"/>
  <c r="O29" i="1"/>
  <c r="Q29" i="1"/>
  <c r="R29" i="1"/>
  <c r="I28" i="1"/>
  <c r="K28" i="1"/>
  <c r="P28" i="1" s="1"/>
  <c r="L28" i="1"/>
  <c r="M28" i="1"/>
  <c r="N28" i="1"/>
  <c r="O28" i="1"/>
  <c r="Q28" i="1"/>
  <c r="R28" i="1" s="1"/>
  <c r="K27" i="1"/>
  <c r="L27" i="1"/>
  <c r="M27" i="1"/>
  <c r="P27" i="1" s="1"/>
  <c r="N27" i="1"/>
  <c r="O27" i="1"/>
  <c r="Q27" i="1"/>
  <c r="R27" i="1"/>
  <c r="K26" i="1"/>
  <c r="L26" i="1"/>
  <c r="M26" i="1"/>
  <c r="N26" i="1"/>
  <c r="P26" i="1" s="1"/>
  <c r="O26" i="1"/>
  <c r="Q26" i="1"/>
  <c r="R26" i="1"/>
  <c r="K25" i="1"/>
  <c r="L25" i="1"/>
  <c r="M25" i="1"/>
  <c r="N25" i="1"/>
  <c r="P25" i="1" s="1"/>
  <c r="O25" i="1"/>
  <c r="Q25" i="1"/>
  <c r="R25" i="1"/>
  <c r="K24" i="1"/>
  <c r="L24" i="1"/>
  <c r="M24" i="1"/>
  <c r="N24" i="1"/>
  <c r="P24" i="1" s="1"/>
  <c r="O24" i="1"/>
  <c r="Q24" i="1"/>
  <c r="R24" i="1"/>
  <c r="K23" i="1"/>
  <c r="P23" i="1" s="1"/>
  <c r="L23" i="1"/>
  <c r="M23" i="1"/>
  <c r="N23" i="1"/>
  <c r="O23" i="1"/>
  <c r="Q23" i="1"/>
  <c r="R23" i="1"/>
  <c r="Q22" i="1"/>
  <c r="R22" i="1" s="1"/>
  <c r="O22" i="1"/>
  <c r="N22" i="1"/>
  <c r="M22" i="1"/>
  <c r="L22" i="1"/>
  <c r="P22" i="1" s="1"/>
  <c r="K22" i="1"/>
  <c r="Q21" i="1"/>
  <c r="R21" i="1" s="1"/>
  <c r="O21" i="1"/>
  <c r="N21" i="1"/>
  <c r="M21" i="1"/>
  <c r="L21" i="1"/>
  <c r="K21" i="1"/>
  <c r="P21" i="1" s="1"/>
  <c r="I21" i="1"/>
  <c r="K20" i="1"/>
  <c r="L20" i="1"/>
  <c r="M20" i="1"/>
  <c r="N20" i="1"/>
  <c r="P20" i="1" s="1"/>
  <c r="O20" i="1"/>
  <c r="Q20" i="1"/>
  <c r="R20" i="1"/>
  <c r="Q19" i="1"/>
  <c r="R19" i="1" s="1"/>
  <c r="O19" i="1"/>
  <c r="N19" i="1"/>
  <c r="M19" i="1"/>
  <c r="L19" i="1"/>
  <c r="K19" i="1"/>
  <c r="P19" i="1" s="1"/>
  <c r="Q18" i="1"/>
  <c r="R18" i="1" s="1"/>
  <c r="O18" i="1"/>
  <c r="N18" i="1"/>
  <c r="M18" i="1"/>
  <c r="L18" i="1"/>
  <c r="K18" i="1"/>
  <c r="P18" i="1" s="1"/>
  <c r="Q17" i="1"/>
  <c r="R17" i="1" s="1"/>
  <c r="N17" i="1"/>
  <c r="M17" i="1"/>
  <c r="L17" i="1"/>
  <c r="K17" i="1"/>
  <c r="I17" i="1"/>
  <c r="O17" i="1" s="1"/>
  <c r="Q16" i="1"/>
  <c r="R16" i="1" s="1"/>
  <c r="O16" i="1"/>
  <c r="N16" i="1"/>
  <c r="M16" i="1"/>
  <c r="L16" i="1"/>
  <c r="K16" i="1"/>
  <c r="P16" i="1" s="1"/>
  <c r="K15" i="1"/>
  <c r="L15" i="1"/>
  <c r="M15" i="1"/>
  <c r="N15" i="1"/>
  <c r="P15" i="1" s="1"/>
  <c r="O15" i="1"/>
  <c r="Q15" i="1"/>
  <c r="R15" i="1"/>
  <c r="Q14" i="1"/>
  <c r="R14" i="1" s="1"/>
  <c r="O14" i="1"/>
  <c r="N14" i="1"/>
  <c r="M14" i="1"/>
  <c r="L14" i="1"/>
  <c r="K14" i="1"/>
  <c r="P14" i="1" s="1"/>
  <c r="Q13" i="1"/>
  <c r="R13" i="1" s="1"/>
  <c r="O13" i="1"/>
  <c r="N13" i="1"/>
  <c r="M13" i="1"/>
  <c r="L13" i="1"/>
  <c r="K13" i="1"/>
  <c r="P13" i="1" s="1"/>
  <c r="I13" i="1"/>
  <c r="K12" i="1"/>
  <c r="L12" i="1"/>
  <c r="M12" i="1"/>
  <c r="N12" i="1"/>
  <c r="P12" i="1" s="1"/>
  <c r="O12" i="1"/>
  <c r="Q12" i="1"/>
  <c r="R12" i="1"/>
  <c r="K11" i="1"/>
  <c r="L11" i="1"/>
  <c r="M11" i="1"/>
  <c r="N11" i="1"/>
  <c r="P11" i="1" s="1"/>
  <c r="O11" i="1"/>
  <c r="Q11" i="1"/>
  <c r="R11" i="1"/>
  <c r="Q37" i="1"/>
  <c r="R37" i="1" s="1"/>
  <c r="O37" i="1"/>
  <c r="N37" i="1"/>
  <c r="M37" i="1"/>
  <c r="L37" i="1"/>
  <c r="K37" i="1"/>
  <c r="P37" i="1" s="1"/>
  <c r="Q36" i="1"/>
  <c r="R36" i="1" s="1"/>
  <c r="O36" i="1"/>
  <c r="N36" i="1"/>
  <c r="M36" i="1"/>
  <c r="L36" i="1"/>
  <c r="K36" i="1"/>
  <c r="Q35" i="1"/>
  <c r="R35" i="1" s="1"/>
  <c r="O35" i="1"/>
  <c r="N35" i="1"/>
  <c r="M35" i="1"/>
  <c r="L35" i="1"/>
  <c r="K35" i="1"/>
  <c r="P35" i="1" s="1"/>
  <c r="I35" i="1"/>
  <c r="Q7" i="1"/>
  <c r="R7" i="1" s="1"/>
  <c r="O7" i="1"/>
  <c r="N7" i="1"/>
  <c r="M7" i="1"/>
  <c r="L7" i="1"/>
  <c r="K7" i="1"/>
  <c r="P7" i="1" s="1"/>
  <c r="K6" i="1"/>
  <c r="L6" i="1"/>
  <c r="M6" i="1"/>
  <c r="N6" i="1"/>
  <c r="P6" i="1" s="1"/>
  <c r="O6" i="1"/>
  <c r="Q6" i="1"/>
  <c r="R6" i="1"/>
  <c r="Q5" i="1"/>
  <c r="R5" i="1" s="1"/>
  <c r="O5" i="1"/>
  <c r="N5" i="1"/>
  <c r="M5" i="1"/>
  <c r="L5" i="1"/>
  <c r="K5" i="1"/>
  <c r="P5" i="1" s="1"/>
  <c r="Q4" i="1"/>
  <c r="R4" i="1" s="1"/>
  <c r="O4" i="1"/>
  <c r="N4" i="1"/>
  <c r="M4" i="1"/>
  <c r="L4" i="1"/>
  <c r="K4" i="1"/>
  <c r="P4" i="1" s="1"/>
  <c r="I4" i="1"/>
  <c r="Q3" i="1"/>
  <c r="R3" i="1" s="1"/>
  <c r="O3" i="1"/>
  <c r="N3" i="1"/>
  <c r="M3" i="1"/>
  <c r="L3" i="1"/>
  <c r="K3" i="1"/>
  <c r="P3" i="1" s="1"/>
  <c r="R2" i="1"/>
  <c r="Q2" i="1"/>
  <c r="O2" i="1"/>
  <c r="N2" i="1"/>
  <c r="M2" i="1"/>
  <c r="L2" i="1"/>
  <c r="K2" i="1"/>
  <c r="P2" i="1" s="1"/>
  <c r="D3" i="7"/>
  <c r="D2" i="7"/>
  <c r="N4" i="6"/>
  <c r="O4" i="6" s="1"/>
  <c r="K4" i="6"/>
  <c r="J4" i="6"/>
  <c r="I4" i="6"/>
  <c r="H4" i="6"/>
  <c r="F4" i="6"/>
  <c r="L4" i="6" s="1"/>
  <c r="N3" i="6"/>
  <c r="O3" i="6" s="1"/>
  <c r="K3" i="6"/>
  <c r="J3" i="6"/>
  <c r="I3" i="6"/>
  <c r="H3" i="6"/>
  <c r="F3" i="6"/>
  <c r="L3" i="6" s="1"/>
  <c r="N2" i="6"/>
  <c r="O2" i="6" s="1"/>
  <c r="K2" i="6"/>
  <c r="J2" i="6"/>
  <c r="I2" i="6"/>
  <c r="H2" i="6"/>
  <c r="F2" i="6"/>
  <c r="L2" i="6" s="1"/>
  <c r="P88" i="4" l="1"/>
  <c r="P91" i="4"/>
  <c r="P105" i="4"/>
  <c r="P69" i="4"/>
  <c r="P46" i="4"/>
  <c r="P66" i="4"/>
  <c r="P49" i="4"/>
  <c r="P56" i="4"/>
  <c r="P60" i="4"/>
  <c r="P73" i="4"/>
  <c r="P9" i="4"/>
  <c r="P13" i="4"/>
  <c r="P29" i="4"/>
  <c r="P30" i="4"/>
  <c r="P4" i="4"/>
  <c r="P10" i="4"/>
  <c r="P31" i="4"/>
  <c r="P35" i="4"/>
  <c r="P6" i="3"/>
  <c r="P8" i="3"/>
  <c r="P11" i="3"/>
  <c r="P3" i="3"/>
  <c r="P9" i="3"/>
  <c r="P13" i="3"/>
  <c r="P14" i="3"/>
  <c r="P18" i="3"/>
  <c r="P22" i="3"/>
  <c r="P24" i="3"/>
  <c r="P19" i="3"/>
  <c r="P21" i="3"/>
  <c r="P23" i="3"/>
  <c r="P4" i="3"/>
  <c r="P5" i="3"/>
  <c r="P7" i="3"/>
  <c r="P10" i="3"/>
  <c r="P12" i="3"/>
  <c r="P20" i="3"/>
  <c r="P35" i="2"/>
  <c r="P37" i="2"/>
  <c r="P36" i="2"/>
  <c r="P34" i="2"/>
  <c r="P33" i="2"/>
  <c r="P32" i="2"/>
  <c r="P31" i="2"/>
  <c r="P29" i="2"/>
  <c r="P30" i="2"/>
  <c r="P28" i="2"/>
  <c r="P26" i="2"/>
  <c r="P27" i="2"/>
  <c r="P25" i="2"/>
  <c r="P23" i="2"/>
  <c r="P24" i="2"/>
  <c r="P22" i="2"/>
  <c r="P21" i="2"/>
  <c r="P20" i="2"/>
  <c r="P19" i="2"/>
  <c r="P18" i="2"/>
  <c r="P17" i="2"/>
  <c r="P16" i="2"/>
  <c r="P14" i="2"/>
  <c r="P15" i="2"/>
  <c r="P12" i="2"/>
  <c r="P13" i="2"/>
  <c r="P11" i="2"/>
  <c r="P10" i="2"/>
  <c r="P9" i="2"/>
  <c r="P8" i="2"/>
  <c r="P7" i="2"/>
  <c r="P6" i="2"/>
  <c r="P5" i="2"/>
  <c r="P4" i="2"/>
  <c r="P3" i="2"/>
  <c r="P2" i="2"/>
  <c r="P36" i="1"/>
  <c r="P17" i="1"/>
  <c r="M3" i="6"/>
  <c r="M4" i="6"/>
  <c r="M2" i="6"/>
</calcChain>
</file>

<file path=xl/sharedStrings.xml><?xml version="1.0" encoding="utf-8"?>
<sst xmlns="http://schemas.openxmlformats.org/spreadsheetml/2006/main" count="758" uniqueCount="34">
  <si>
    <t>TEXTURE</t>
  </si>
  <si>
    <t>AMENDMENTS</t>
  </si>
  <si>
    <t>INTERVAL</t>
  </si>
  <si>
    <t>REPLICATION</t>
  </si>
  <si>
    <t>2MM</t>
  </si>
  <si>
    <t>1MM</t>
  </si>
  <si>
    <t>0.5MM</t>
  </si>
  <si>
    <t>0.25MM</t>
  </si>
  <si>
    <t>&lt;0.25MM</t>
  </si>
  <si>
    <t>SAND</t>
  </si>
  <si>
    <t>MWD</t>
  </si>
  <si>
    <t>WSA</t>
  </si>
  <si>
    <t>AS</t>
  </si>
  <si>
    <t>OC</t>
  </si>
  <si>
    <t>TN</t>
  </si>
  <si>
    <t>8 weeks</t>
  </si>
  <si>
    <t>6 weeks</t>
  </si>
  <si>
    <t>4 weeks</t>
  </si>
  <si>
    <t>2 weeks</t>
  </si>
  <si>
    <t>SCL</t>
  </si>
  <si>
    <t>SL</t>
  </si>
  <si>
    <t>8 week</t>
  </si>
  <si>
    <t>LS</t>
  </si>
  <si>
    <t>DW2MM</t>
  </si>
  <si>
    <t>DW1MM</t>
  </si>
  <si>
    <t>DW0.5MM</t>
  </si>
  <si>
    <t>DW0.25MM</t>
  </si>
  <si>
    <t>DW&lt;0.25</t>
  </si>
  <si>
    <t>PM</t>
  </si>
  <si>
    <t>PS</t>
  </si>
  <si>
    <t>CT</t>
  </si>
  <si>
    <t>C:N</t>
  </si>
  <si>
    <t>c:n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</si>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</sst>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8000"/>
      </top>
      <bottom style="medium">
        <color rgb="FF008000"/>
      </bottom>
      <diagonal/>
    </border>
    <border>
      <left/>
      <right/>
      <top/>
      <bottom style="thick">
        <color rgb="FF008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02FB-57FF-4FCF-ABA7-35E834067C79}">
  <dimension ref="A1:U40"/>
  <sheetViews>
    <sheetView tabSelected="1" topLeftCell="A21" workbookViewId="0">
      <selection activeCell="A2" sqref="A2:XFD3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32</v>
      </c>
    </row>
    <row r="2" spans="1:21" x14ac:dyDescent="0.25">
      <c r="A2" t="s">
        <v>19</v>
      </c>
      <c r="B2" t="s">
        <v>28</v>
      </c>
      <c r="C2" t="s">
        <v>15</v>
      </c>
      <c r="D2">
        <v>1</v>
      </c>
      <c r="E2" s="1">
        <v>2.42</v>
      </c>
      <c r="F2" s="1">
        <v>2.79</v>
      </c>
      <c r="G2" s="1">
        <v>4.76</v>
      </c>
      <c r="H2" s="1">
        <v>5.64</v>
      </c>
      <c r="I2" s="1">
        <v>9.39</v>
      </c>
      <c r="J2" s="1">
        <v>4.91</v>
      </c>
      <c r="K2">
        <f>(E2/25)*3.35</f>
        <v>0.32428000000000001</v>
      </c>
      <c r="L2">
        <f>(F2/25)*1.5</f>
        <v>0.16739999999999999</v>
      </c>
      <c r="M2">
        <f>(G2/25)*0.75</f>
        <v>0.14279999999999998</v>
      </c>
      <c r="N2">
        <f>(H2/25)*0.375</f>
        <v>8.4599999999999995E-2</v>
      </c>
      <c r="O2" s="2">
        <f>(I2/25)*0.125</f>
        <v>4.6950000000000006E-2</v>
      </c>
      <c r="P2" s="2">
        <f>K2+L2+M2+N2+O2</f>
        <v>0.76602999999999999</v>
      </c>
      <c r="Q2">
        <f>E2+F2+G2</f>
        <v>9.9699999999999989</v>
      </c>
      <c r="R2">
        <f>((Q2-J2)/(25-J2))*100</f>
        <v>25.1866600298656</v>
      </c>
      <c r="S2" s="2">
        <v>1.661835</v>
      </c>
      <c r="T2" s="2">
        <v>0.21015</v>
      </c>
      <c r="U2">
        <f>S2/T2</f>
        <v>7.9078515346181293</v>
      </c>
    </row>
    <row r="3" spans="1:21" x14ac:dyDescent="0.25">
      <c r="A3" t="s">
        <v>19</v>
      </c>
      <c r="B3" t="s">
        <v>28</v>
      </c>
      <c r="C3" t="s">
        <v>15</v>
      </c>
      <c r="D3">
        <v>2</v>
      </c>
      <c r="E3" s="1">
        <v>0.13</v>
      </c>
      <c r="F3" s="1">
        <v>4.6399999999999997</v>
      </c>
      <c r="G3" s="1">
        <v>5.92</v>
      </c>
      <c r="H3" s="1">
        <v>7.01</v>
      </c>
      <c r="I3" s="1">
        <v>7.3</v>
      </c>
      <c r="J3" s="1">
        <v>7.09</v>
      </c>
      <c r="K3">
        <f>(E3/25)*3.35</f>
        <v>1.7419999999999998E-2</v>
      </c>
      <c r="L3">
        <f>(F3/25)*1.5</f>
        <v>0.27839999999999998</v>
      </c>
      <c r="M3">
        <f>(G3/25)*0.75</f>
        <v>0.17760000000000001</v>
      </c>
      <c r="N3">
        <f>(H3/25)*0.375</f>
        <v>0.10514999999999999</v>
      </c>
      <c r="O3" s="2">
        <f>(I3/25)*0.125</f>
        <v>3.6499999999999998E-2</v>
      </c>
      <c r="P3" s="2">
        <f>K3+L3+M3+N3+O3</f>
        <v>0.61506999999999989</v>
      </c>
      <c r="Q3">
        <f>E3+F3+G3</f>
        <v>10.69</v>
      </c>
      <c r="R3">
        <f>((Q3-J3)/(25-J3))*100</f>
        <v>20.100502512562812</v>
      </c>
      <c r="S3" s="2">
        <v>1.6143540000000001</v>
      </c>
      <c r="T3" s="2">
        <v>0.26618999999999998</v>
      </c>
      <c r="U3">
        <f t="shared" ref="U3:U37" si="0">S3/T3</f>
        <v>6.0646680942184163</v>
      </c>
    </row>
    <row r="4" spans="1:21" x14ac:dyDescent="0.25">
      <c r="A4" t="s">
        <v>19</v>
      </c>
      <c r="B4" t="s">
        <v>28</v>
      </c>
      <c r="C4" t="s">
        <v>15</v>
      </c>
      <c r="D4">
        <v>3</v>
      </c>
      <c r="E4">
        <v>1.07</v>
      </c>
      <c r="F4">
        <v>2.57</v>
      </c>
      <c r="G4">
        <v>5.24</v>
      </c>
      <c r="H4">
        <v>6.85</v>
      </c>
      <c r="I4">
        <f>25-(E4+F4+G4+H4)</f>
        <v>9.2700000000000014</v>
      </c>
      <c r="J4">
        <v>5.18</v>
      </c>
      <c r="K4">
        <f>(E4/25)*3.35</f>
        <v>0.14338000000000001</v>
      </c>
      <c r="L4">
        <f>(F4/25)*1.5</f>
        <v>0.15419999999999998</v>
      </c>
      <c r="M4">
        <f>(G4/25)*0.75</f>
        <v>0.15720000000000001</v>
      </c>
      <c r="N4">
        <f>(H4/25)*0.375</f>
        <v>0.10274999999999998</v>
      </c>
      <c r="O4" s="2">
        <f>(I4/25)*0.125</f>
        <v>4.6350000000000009E-2</v>
      </c>
      <c r="P4" s="2">
        <f>K4+L4+M4+N4+O4</f>
        <v>0.60387999999999997</v>
      </c>
      <c r="Q4">
        <f>E4+F4+G4</f>
        <v>8.879999999999999</v>
      </c>
      <c r="R4">
        <f>((Q4-J4)/(25-J4))*100</f>
        <v>18.668012108980825</v>
      </c>
      <c r="S4" s="2">
        <v>1.661835</v>
      </c>
      <c r="T4" s="2">
        <v>7.0050000000000001E-2</v>
      </c>
      <c r="U4">
        <f t="shared" si="0"/>
        <v>23.723554603854389</v>
      </c>
    </row>
    <row r="5" spans="1:21" x14ac:dyDescent="0.25">
      <c r="A5" t="s">
        <v>19</v>
      </c>
      <c r="B5" t="s">
        <v>29</v>
      </c>
      <c r="C5" t="s">
        <v>15</v>
      </c>
      <c r="D5">
        <v>1</v>
      </c>
      <c r="E5" s="1">
        <v>2.13</v>
      </c>
      <c r="F5" s="1">
        <v>4.5</v>
      </c>
      <c r="G5" s="1">
        <v>5.43</v>
      </c>
      <c r="H5" s="1">
        <v>6.25</v>
      </c>
      <c r="I5" s="1">
        <v>6.69</v>
      </c>
      <c r="J5" s="1">
        <v>6.83</v>
      </c>
      <c r="K5">
        <f>(E5/25)*3.35</f>
        <v>0.28542000000000001</v>
      </c>
      <c r="L5">
        <f>(F5/25)*1.5</f>
        <v>0.27</v>
      </c>
      <c r="M5">
        <f>(G5/25)*0.75</f>
        <v>0.16289999999999999</v>
      </c>
      <c r="N5">
        <f>(H5/25)*0.375</f>
        <v>9.375E-2</v>
      </c>
      <c r="O5" s="2">
        <f>(I5/25)*0.125</f>
        <v>3.3450000000000001E-2</v>
      </c>
      <c r="P5" s="2">
        <f>K5+L5+M5+N5+O5</f>
        <v>0.84552000000000005</v>
      </c>
      <c r="Q5">
        <f>E5+F5+G5</f>
        <v>12.059999999999999</v>
      </c>
      <c r="R5">
        <f>((Q5-J5)/(25-J5))*100</f>
        <v>28.783709411117215</v>
      </c>
      <c r="S5" s="2">
        <v>1.566873</v>
      </c>
      <c r="T5" s="2">
        <v>0.11208</v>
      </c>
      <c r="U5">
        <f t="shared" si="0"/>
        <v>13.979951820128479</v>
      </c>
    </row>
    <row r="6" spans="1:21" x14ac:dyDescent="0.25">
      <c r="A6" t="s">
        <v>19</v>
      </c>
      <c r="B6" t="s">
        <v>29</v>
      </c>
      <c r="C6" t="s">
        <v>15</v>
      </c>
      <c r="D6">
        <v>2</v>
      </c>
      <c r="E6" s="1">
        <v>3.72</v>
      </c>
      <c r="F6" s="1">
        <v>1.6</v>
      </c>
      <c r="G6" s="1">
        <v>4.75</v>
      </c>
      <c r="H6" s="1">
        <v>6.14</v>
      </c>
      <c r="I6" s="1">
        <v>8.7899999999999991</v>
      </c>
      <c r="J6" s="1">
        <v>5.49</v>
      </c>
      <c r="K6">
        <f>(E6/25)*3.35</f>
        <v>0.49848000000000009</v>
      </c>
      <c r="L6">
        <f>(F6/25)*1.5</f>
        <v>9.6000000000000002E-2</v>
      </c>
      <c r="M6">
        <f>(G6/25)*0.75</f>
        <v>0.14250000000000002</v>
      </c>
      <c r="N6">
        <f>(H6/25)*0.375</f>
        <v>9.2099999999999987E-2</v>
      </c>
      <c r="O6" s="2">
        <f>(I6/25)*0.125</f>
        <v>4.3949999999999996E-2</v>
      </c>
      <c r="P6" s="2">
        <f>K6+L6+M6+N6+O6</f>
        <v>0.87303000000000019</v>
      </c>
      <c r="Q6">
        <f>E6+F6+G6</f>
        <v>10.07</v>
      </c>
      <c r="R6">
        <f>((Q6-J6)/(25-J6))*100</f>
        <v>23.475140953357254</v>
      </c>
      <c r="S6" s="2">
        <v>1.471911</v>
      </c>
      <c r="T6" s="2">
        <v>0.1401</v>
      </c>
      <c r="U6">
        <f t="shared" si="0"/>
        <v>10.506145610278372</v>
      </c>
    </row>
    <row r="7" spans="1:21" x14ac:dyDescent="0.25">
      <c r="A7" t="s">
        <v>19</v>
      </c>
      <c r="B7" t="s">
        <v>29</v>
      </c>
      <c r="C7" t="s">
        <v>15</v>
      </c>
      <c r="D7">
        <v>3</v>
      </c>
      <c r="E7" s="1">
        <v>0.57999999999999996</v>
      </c>
      <c r="F7" s="1">
        <v>5.86</v>
      </c>
      <c r="G7" s="1">
        <v>4.72</v>
      </c>
      <c r="H7" s="1">
        <v>6.05</v>
      </c>
      <c r="I7" s="1">
        <v>7.79</v>
      </c>
      <c r="J7" s="1">
        <v>6.22</v>
      </c>
      <c r="K7">
        <f>(E7/25)*3.35</f>
        <v>7.7719999999999997E-2</v>
      </c>
      <c r="L7">
        <f>(F7/25)*1.5</f>
        <v>0.35160000000000002</v>
      </c>
      <c r="M7">
        <f>(G7/25)*0.75</f>
        <v>0.1416</v>
      </c>
      <c r="N7">
        <f>(H7/25)*0.375</f>
        <v>9.0749999999999997E-2</v>
      </c>
      <c r="O7" s="2">
        <f>(I7/25)*0.125</f>
        <v>3.8949999999999999E-2</v>
      </c>
      <c r="P7" s="2">
        <f>K7+L7+M7+N7+O7</f>
        <v>0.70062000000000013</v>
      </c>
      <c r="Q7">
        <f>E7+F7+G7</f>
        <v>11.16</v>
      </c>
      <c r="R7">
        <f>((Q7-J7)/(25-J7))*100</f>
        <v>26.304579339723112</v>
      </c>
      <c r="S7" s="2">
        <v>1.566873</v>
      </c>
      <c r="T7" s="2">
        <v>0.1401</v>
      </c>
      <c r="U7">
        <f t="shared" si="0"/>
        <v>11.183961456102784</v>
      </c>
    </row>
    <row r="8" spans="1:21" x14ac:dyDescent="0.25">
      <c r="A8" t="s">
        <v>19</v>
      </c>
      <c r="B8" t="s">
        <v>30</v>
      </c>
      <c r="C8" t="s">
        <v>15</v>
      </c>
      <c r="D8">
        <v>1</v>
      </c>
      <c r="E8" s="1">
        <v>0.44</v>
      </c>
      <c r="F8" s="1">
        <v>1.67</v>
      </c>
      <c r="G8" s="1">
        <v>5.24</v>
      </c>
      <c r="H8" s="1">
        <v>7.7</v>
      </c>
      <c r="I8" s="1">
        <v>9.9499999999999993</v>
      </c>
      <c r="J8" s="1">
        <v>7.1</v>
      </c>
      <c r="K8">
        <f>(E8/25)*3.35</f>
        <v>5.8960000000000005E-2</v>
      </c>
      <c r="L8">
        <f>(F8/25)*1.5</f>
        <v>0.1002</v>
      </c>
      <c r="M8">
        <f>(G8/25)*0.75</f>
        <v>0.15720000000000001</v>
      </c>
      <c r="N8">
        <f>(H8/25)*0.375</f>
        <v>0.11549999999999999</v>
      </c>
      <c r="O8" s="2">
        <f>(I8/25)*0.125</f>
        <v>4.9749999999999996E-2</v>
      </c>
      <c r="P8" s="2">
        <f>K8+L8+M8+N8+O8</f>
        <v>0.48160999999999998</v>
      </c>
      <c r="Q8">
        <f>E8+F8+G8</f>
        <v>7.35</v>
      </c>
      <c r="R8">
        <f>((Q8-J8)/(25-J8))*100</f>
        <v>1.3966480446927376</v>
      </c>
      <c r="S8" s="2">
        <v>0.68228999999999995</v>
      </c>
      <c r="T8" s="2">
        <v>7.0050000000000001E-2</v>
      </c>
      <c r="U8">
        <f t="shared" si="0"/>
        <v>9.740042826552461</v>
      </c>
    </row>
    <row r="9" spans="1:21" x14ac:dyDescent="0.25">
      <c r="A9" t="s">
        <v>19</v>
      </c>
      <c r="B9" t="s">
        <v>30</v>
      </c>
      <c r="C9" t="s">
        <v>15</v>
      </c>
      <c r="D9">
        <v>2</v>
      </c>
      <c r="E9">
        <v>0.54</v>
      </c>
      <c r="F9">
        <v>2.4500000000000002</v>
      </c>
      <c r="G9">
        <v>4.93</v>
      </c>
      <c r="H9">
        <v>1.1599999999999999</v>
      </c>
      <c r="I9">
        <f>25-(E9+F9+G9+H9)</f>
        <v>15.92</v>
      </c>
      <c r="J9">
        <v>7.57</v>
      </c>
      <c r="K9">
        <f>(E9/25)*3.35</f>
        <v>7.2360000000000008E-2</v>
      </c>
      <c r="L9">
        <f>(F9/25)*1.5</f>
        <v>0.14700000000000002</v>
      </c>
      <c r="M9">
        <f>(G9/25)*0.75</f>
        <v>0.14789999999999998</v>
      </c>
      <c r="N9">
        <f>(H9/25)*0.375</f>
        <v>1.7399999999999999E-2</v>
      </c>
      <c r="O9" s="2">
        <f>(I9/25)*0.125</f>
        <v>7.9600000000000004E-2</v>
      </c>
      <c r="P9" s="2">
        <f>K9+L9+M9+N9+O9</f>
        <v>0.46426000000000001</v>
      </c>
      <c r="Q9">
        <f>E9+F9+G9</f>
        <v>7.92</v>
      </c>
      <c r="R9">
        <f>((Q9-J9)/(25-J9))*100</f>
        <v>2.0080321285140541</v>
      </c>
      <c r="S9" s="2">
        <v>0.92767500000000003</v>
      </c>
      <c r="T9" s="2">
        <v>0.1401</v>
      </c>
      <c r="U9">
        <f t="shared" si="0"/>
        <v>6.6215203426124196</v>
      </c>
    </row>
    <row r="10" spans="1:21" x14ac:dyDescent="0.25">
      <c r="A10" t="s">
        <v>19</v>
      </c>
      <c r="B10" t="s">
        <v>30</v>
      </c>
      <c r="C10" t="s">
        <v>15</v>
      </c>
      <c r="D10">
        <v>3</v>
      </c>
      <c r="E10">
        <v>0.4</v>
      </c>
      <c r="F10">
        <v>1.52</v>
      </c>
      <c r="G10">
        <v>4.9400000000000004</v>
      </c>
      <c r="H10">
        <v>7.65</v>
      </c>
      <c r="I10">
        <f>25-(E10+F10+G10+H10)</f>
        <v>10.489999999999998</v>
      </c>
      <c r="J10">
        <v>6.55</v>
      </c>
      <c r="K10">
        <f>(E10/25)*3.35</f>
        <v>5.3600000000000002E-2</v>
      </c>
      <c r="L10">
        <f>(F10/25)*1.5</f>
        <v>9.1200000000000003E-2</v>
      </c>
      <c r="M10">
        <f>(G10/25)*0.75</f>
        <v>0.14820000000000003</v>
      </c>
      <c r="N10">
        <f>(H10/25)*0.375</f>
        <v>0.11474999999999999</v>
      </c>
      <c r="O10" s="2">
        <f>(I10/25)*0.125</f>
        <v>5.244999999999999E-2</v>
      </c>
      <c r="P10" s="2">
        <f>K10+L10+M10+N10+O10</f>
        <v>0.46020000000000005</v>
      </c>
      <c r="Q10">
        <f>E10+F10+G10</f>
        <v>6.86</v>
      </c>
      <c r="R10">
        <f>((Q10-J10)/(25-J10))*100</f>
        <v>1.6802168021680244</v>
      </c>
      <c r="S10" s="2">
        <v>0.62563199999999997</v>
      </c>
      <c r="T10" s="2">
        <v>9.8070000000000004E-2</v>
      </c>
      <c r="U10">
        <f t="shared" si="0"/>
        <v>6.3794432548179865</v>
      </c>
    </row>
    <row r="11" spans="1:21" x14ac:dyDescent="0.25">
      <c r="A11" t="s">
        <v>19</v>
      </c>
      <c r="B11" t="s">
        <v>28</v>
      </c>
      <c r="C11" t="s">
        <v>16</v>
      </c>
      <c r="D11">
        <v>1</v>
      </c>
      <c r="E11" s="1">
        <v>0.57999999999999996</v>
      </c>
      <c r="F11" s="1">
        <v>1.9</v>
      </c>
      <c r="G11" s="1">
        <v>7.67</v>
      </c>
      <c r="H11" s="1">
        <v>4.6900000000000004</v>
      </c>
      <c r="I11" s="1">
        <v>10.16</v>
      </c>
      <c r="J11" s="1">
        <v>6.84</v>
      </c>
      <c r="K11">
        <f>(E11/25)*3.35</f>
        <v>7.7719999999999997E-2</v>
      </c>
      <c r="L11">
        <f>(F11/25)*1.5</f>
        <v>0.11399999999999999</v>
      </c>
      <c r="M11">
        <f>(G11/25)*0.75</f>
        <v>0.23010000000000003</v>
      </c>
      <c r="N11">
        <f>(H11/25)*0.375</f>
        <v>7.035000000000001E-2</v>
      </c>
      <c r="O11" s="2">
        <f>(I11/25)*0.125</f>
        <v>5.0799999999999998E-2</v>
      </c>
      <c r="P11" s="2">
        <f>K11+L11+M11+N11+O11</f>
        <v>0.54297000000000006</v>
      </c>
      <c r="Q11">
        <f>E11+F11+G11</f>
        <v>10.15</v>
      </c>
      <c r="R11">
        <f>((Q11-J11)/(25-J11))*100</f>
        <v>18.22687224669604</v>
      </c>
      <c r="S11" s="2">
        <v>1.2257279999999999</v>
      </c>
      <c r="T11" s="2">
        <v>0.1401</v>
      </c>
      <c r="U11">
        <f t="shared" si="0"/>
        <v>8.748950749464667</v>
      </c>
    </row>
    <row r="12" spans="1:21" x14ac:dyDescent="0.25">
      <c r="A12" t="s">
        <v>19</v>
      </c>
      <c r="B12" t="s">
        <v>28</v>
      </c>
      <c r="C12" t="s">
        <v>16</v>
      </c>
      <c r="D12">
        <v>2</v>
      </c>
      <c r="E12" s="1">
        <v>0.53</v>
      </c>
      <c r="F12" s="1">
        <v>3.83</v>
      </c>
      <c r="G12" s="1">
        <v>5.0199999999999996</v>
      </c>
      <c r="H12" s="1">
        <v>6.93</v>
      </c>
      <c r="I12" s="1">
        <v>8.69</v>
      </c>
      <c r="J12" s="1">
        <v>5.81</v>
      </c>
      <c r="K12">
        <f>(E12/25)*3.35</f>
        <v>7.102E-2</v>
      </c>
      <c r="L12">
        <f>(F12/25)*1.5</f>
        <v>0.2298</v>
      </c>
      <c r="M12">
        <f>(G12/25)*0.75</f>
        <v>0.15059999999999998</v>
      </c>
      <c r="N12">
        <f>(H12/25)*0.375</f>
        <v>0.10395</v>
      </c>
      <c r="O12" s="2">
        <f>(I12/25)*0.125</f>
        <v>4.3449999999999996E-2</v>
      </c>
      <c r="P12" s="2">
        <f>K12+L12+M12+N12+O12</f>
        <v>0.59881999999999991</v>
      </c>
      <c r="Q12">
        <f>E12+F12+G12</f>
        <v>9.379999999999999</v>
      </c>
      <c r="R12">
        <f>((Q12-J12)/(25-J12))*100</f>
        <v>18.603439291297548</v>
      </c>
      <c r="S12" s="2">
        <v>1.2257279999999999</v>
      </c>
      <c r="T12" s="2">
        <v>2.802E-2</v>
      </c>
      <c r="U12">
        <f t="shared" si="0"/>
        <v>43.744753747323337</v>
      </c>
    </row>
    <row r="13" spans="1:21" x14ac:dyDescent="0.25">
      <c r="A13" t="s">
        <v>19</v>
      </c>
      <c r="B13" t="s">
        <v>28</v>
      </c>
      <c r="C13" t="s">
        <v>16</v>
      </c>
      <c r="D13">
        <v>3</v>
      </c>
      <c r="E13">
        <v>3.72</v>
      </c>
      <c r="F13">
        <v>1.6</v>
      </c>
      <c r="G13">
        <v>4.75</v>
      </c>
      <c r="H13">
        <v>6.14</v>
      </c>
      <c r="I13">
        <f>25-(E13+F13+G13+H13)</f>
        <v>8.7899999999999991</v>
      </c>
      <c r="J13">
        <v>5.13</v>
      </c>
      <c r="K13">
        <f>(E13/25)*3.35</f>
        <v>0.49848000000000009</v>
      </c>
      <c r="L13">
        <f>(F13/25)*1.5</f>
        <v>9.6000000000000002E-2</v>
      </c>
      <c r="M13">
        <f>(G13/25)*0.75</f>
        <v>0.14250000000000002</v>
      </c>
      <c r="N13">
        <f>(H13/25)*0.375</f>
        <v>9.2099999999999987E-2</v>
      </c>
      <c r="O13" s="2">
        <f>(I13/25)*0.125</f>
        <v>4.3949999999999996E-2</v>
      </c>
      <c r="P13" s="2">
        <f>K13+L13+M13+N13+O13</f>
        <v>0.87303000000000019</v>
      </c>
      <c r="Q13">
        <f>E13+F13+G13</f>
        <v>10.07</v>
      </c>
      <c r="R13">
        <f>((Q13-J13)/(25-J13))*100</f>
        <v>24.861600402617011</v>
      </c>
      <c r="S13" s="2">
        <v>1.471911</v>
      </c>
      <c r="T13" s="2">
        <v>9.8070000000000004E-2</v>
      </c>
      <c r="U13">
        <f t="shared" si="0"/>
        <v>15.008779443254816</v>
      </c>
    </row>
    <row r="14" spans="1:21" x14ac:dyDescent="0.25">
      <c r="A14" t="s">
        <v>19</v>
      </c>
      <c r="B14" t="s">
        <v>29</v>
      </c>
      <c r="C14" t="s">
        <v>16</v>
      </c>
      <c r="D14">
        <v>1</v>
      </c>
      <c r="E14" s="1">
        <v>0.17</v>
      </c>
      <c r="F14" s="1">
        <v>6.81</v>
      </c>
      <c r="G14" s="1">
        <v>4.66</v>
      </c>
      <c r="H14" s="1">
        <v>1.52</v>
      </c>
      <c r="I14" s="1">
        <v>11.84</v>
      </c>
      <c r="J14" s="1">
        <v>7.44</v>
      </c>
      <c r="K14">
        <f>(E14/25)*3.35</f>
        <v>2.2780000000000002E-2</v>
      </c>
      <c r="L14">
        <f>(F14/25)*1.5</f>
        <v>0.40859999999999996</v>
      </c>
      <c r="M14">
        <f>(G14/25)*0.75</f>
        <v>0.13980000000000001</v>
      </c>
      <c r="N14">
        <f>(H14/25)*0.375</f>
        <v>2.2800000000000001E-2</v>
      </c>
      <c r="O14" s="2">
        <f>(I14/25)*0.125</f>
        <v>5.9200000000000003E-2</v>
      </c>
      <c r="P14" s="2">
        <f>K14+L14+M14+N14+O14</f>
        <v>0.65318000000000009</v>
      </c>
      <c r="Q14">
        <f>E14+F14+G14</f>
        <v>11.64</v>
      </c>
      <c r="R14">
        <f>((Q14-J14)/(25-J14))*100</f>
        <v>23.917995444191348</v>
      </c>
      <c r="S14" s="2">
        <v>1.264032</v>
      </c>
      <c r="T14" s="2">
        <v>0.11208</v>
      </c>
      <c r="U14">
        <f t="shared" si="0"/>
        <v>11.277944325481799</v>
      </c>
    </row>
    <row r="15" spans="1:21" x14ac:dyDescent="0.25">
      <c r="A15" t="s">
        <v>19</v>
      </c>
      <c r="B15" t="s">
        <v>29</v>
      </c>
      <c r="C15" t="s">
        <v>16</v>
      </c>
      <c r="D15">
        <v>2</v>
      </c>
      <c r="E15" s="1">
        <v>0.26</v>
      </c>
      <c r="F15" s="1">
        <v>3.87</v>
      </c>
      <c r="G15" s="1">
        <v>5.31</v>
      </c>
      <c r="H15" s="1">
        <v>7.52</v>
      </c>
      <c r="I15" s="1">
        <v>8.0399999999999991</v>
      </c>
      <c r="J15" s="1">
        <v>5.67</v>
      </c>
      <c r="K15">
        <f>(E15/25)*3.35</f>
        <v>3.4839999999999996E-2</v>
      </c>
      <c r="L15">
        <f>(F15/25)*1.5</f>
        <v>0.23219999999999999</v>
      </c>
      <c r="M15">
        <f>(G15/25)*0.75</f>
        <v>0.1593</v>
      </c>
      <c r="N15">
        <f>(H15/25)*0.375</f>
        <v>0.11279999999999998</v>
      </c>
      <c r="O15" s="2">
        <f>(I15/25)*0.125</f>
        <v>4.0199999999999993E-2</v>
      </c>
      <c r="P15" s="2">
        <f>K15+L15+M15+N15+O15</f>
        <v>0.57933999999999997</v>
      </c>
      <c r="Q15">
        <f>E15+F15+G15</f>
        <v>9.44</v>
      </c>
      <c r="R15">
        <f>((Q15-J15)/(25-J15))*100</f>
        <v>19.503362648732541</v>
      </c>
      <c r="S15" s="2">
        <v>1.264032</v>
      </c>
      <c r="T15" s="2">
        <v>0.16811999999999999</v>
      </c>
      <c r="U15">
        <f t="shared" si="0"/>
        <v>7.5186295503212</v>
      </c>
    </row>
    <row r="16" spans="1:21" x14ac:dyDescent="0.25">
      <c r="A16" t="s">
        <v>19</v>
      </c>
      <c r="B16" t="s">
        <v>29</v>
      </c>
      <c r="C16" t="s">
        <v>16</v>
      </c>
      <c r="D16">
        <v>3</v>
      </c>
      <c r="E16" s="1">
        <v>1.05</v>
      </c>
      <c r="F16" s="1">
        <v>3.15</v>
      </c>
      <c r="G16" s="1">
        <v>7.35</v>
      </c>
      <c r="H16" s="1">
        <v>5.8</v>
      </c>
      <c r="I16" s="1">
        <v>7.65</v>
      </c>
      <c r="J16" s="1">
        <v>6.38</v>
      </c>
      <c r="K16">
        <f>(E16/25)*3.35</f>
        <v>0.14070000000000002</v>
      </c>
      <c r="L16">
        <f>(F16/25)*1.5</f>
        <v>0.189</v>
      </c>
      <c r="M16">
        <f>(G16/25)*0.75</f>
        <v>0.22049999999999997</v>
      </c>
      <c r="N16">
        <f>(H16/25)*0.375</f>
        <v>8.6999999999999994E-2</v>
      </c>
      <c r="O16" s="2">
        <f>(I16/25)*0.125</f>
        <v>3.8249999999999999E-2</v>
      </c>
      <c r="P16" s="2">
        <f>K16+L16+M16+N16+O16</f>
        <v>0.67544999999999999</v>
      </c>
      <c r="Q16">
        <f>E16+F16+G16</f>
        <v>11.55</v>
      </c>
      <c r="R16">
        <f>((Q16-J16)/(25-J16))*100</f>
        <v>27.765843179377015</v>
      </c>
      <c r="S16" s="2">
        <v>1.3406400000000001</v>
      </c>
      <c r="T16" s="2">
        <v>0.1401</v>
      </c>
      <c r="U16">
        <f t="shared" si="0"/>
        <v>9.5691648822269801</v>
      </c>
    </row>
    <row r="17" spans="1:21" x14ac:dyDescent="0.25">
      <c r="A17" t="s">
        <v>19</v>
      </c>
      <c r="B17" t="s">
        <v>30</v>
      </c>
      <c r="C17" t="s">
        <v>16</v>
      </c>
      <c r="D17">
        <v>1</v>
      </c>
      <c r="E17">
        <v>0.56000000000000005</v>
      </c>
      <c r="F17">
        <v>1.54</v>
      </c>
      <c r="G17">
        <v>4.87</v>
      </c>
      <c r="H17">
        <v>6.79</v>
      </c>
      <c r="I17">
        <f>25-(E17+F17+G17+H17)</f>
        <v>11.239999999999998</v>
      </c>
      <c r="J17">
        <v>5.99</v>
      </c>
      <c r="K17">
        <f>(E17/25)*3.35</f>
        <v>7.5040000000000009E-2</v>
      </c>
      <c r="L17">
        <f>(F17/25)*1.5</f>
        <v>9.240000000000001E-2</v>
      </c>
      <c r="M17">
        <f>(G17/25)*0.75</f>
        <v>0.14610000000000001</v>
      </c>
      <c r="N17">
        <f>(H17/25)*0.375</f>
        <v>0.10185</v>
      </c>
      <c r="O17" s="2">
        <f>(I17/25)*0.125</f>
        <v>5.6199999999999993E-2</v>
      </c>
      <c r="P17" s="2">
        <f>K17+L17+M17+N17+O17</f>
        <v>0.47159000000000001</v>
      </c>
      <c r="Q17">
        <f>E17+F17+G17</f>
        <v>6.9700000000000006</v>
      </c>
      <c r="R17">
        <f>((Q17-J17)/(25-J17))*100</f>
        <v>5.155181483429776</v>
      </c>
      <c r="S17" s="2">
        <v>0.85346100000000003</v>
      </c>
      <c r="T17" s="2">
        <v>7.0050000000000001E-2</v>
      </c>
      <c r="U17">
        <f t="shared" si="0"/>
        <v>12.183597430406852</v>
      </c>
    </row>
    <row r="18" spans="1:21" x14ac:dyDescent="0.25">
      <c r="A18" t="s">
        <v>19</v>
      </c>
      <c r="B18" t="s">
        <v>30</v>
      </c>
      <c r="C18" t="s">
        <v>16</v>
      </c>
      <c r="D18">
        <v>2</v>
      </c>
      <c r="E18" s="1">
        <v>0.13</v>
      </c>
      <c r="F18" s="1">
        <v>1.78</v>
      </c>
      <c r="G18" s="1">
        <v>4.66</v>
      </c>
      <c r="H18" s="1">
        <v>8.99</v>
      </c>
      <c r="I18" s="1">
        <v>9.44</v>
      </c>
      <c r="J18" s="1">
        <v>5.9</v>
      </c>
      <c r="K18">
        <f>(E18/25)*3.35</f>
        <v>1.7419999999999998E-2</v>
      </c>
      <c r="L18">
        <f>(F18/25)*1.5</f>
        <v>0.10680000000000001</v>
      </c>
      <c r="M18">
        <f>(G18/25)*0.75</f>
        <v>0.13980000000000001</v>
      </c>
      <c r="N18">
        <f>(H18/25)*0.375</f>
        <v>0.13485000000000003</v>
      </c>
      <c r="O18" s="2">
        <f>(I18/25)*0.125</f>
        <v>4.7199999999999999E-2</v>
      </c>
      <c r="P18" s="2">
        <f>K18+L18+M18+N18+O18</f>
        <v>0.44607000000000008</v>
      </c>
      <c r="Q18">
        <f>E18+F18+G18</f>
        <v>6.57</v>
      </c>
      <c r="R18">
        <f>((Q18-J18)/(25-J18))*100</f>
        <v>3.5078534031413611</v>
      </c>
      <c r="S18" s="2">
        <v>0.85346100000000003</v>
      </c>
      <c r="T18" s="2">
        <v>5.604E-2</v>
      </c>
      <c r="U18">
        <f t="shared" si="0"/>
        <v>15.229496788008566</v>
      </c>
    </row>
    <row r="19" spans="1:21" x14ac:dyDescent="0.25">
      <c r="A19" t="s">
        <v>19</v>
      </c>
      <c r="B19" t="s">
        <v>30</v>
      </c>
      <c r="C19" t="s">
        <v>16</v>
      </c>
      <c r="D19">
        <v>3</v>
      </c>
      <c r="E19" s="1">
        <v>0.11</v>
      </c>
      <c r="F19" s="1">
        <v>2.25</v>
      </c>
      <c r="G19" s="1">
        <v>5.51</v>
      </c>
      <c r="H19" s="1">
        <v>8.6</v>
      </c>
      <c r="I19" s="1">
        <v>8.5299999999999994</v>
      </c>
      <c r="J19" s="1">
        <v>7.25</v>
      </c>
      <c r="K19">
        <f>(E19/25)*3.35</f>
        <v>1.4740000000000001E-2</v>
      </c>
      <c r="L19">
        <f>(F19/25)*1.5</f>
        <v>0.13500000000000001</v>
      </c>
      <c r="M19">
        <f>(G19/25)*0.75</f>
        <v>0.1653</v>
      </c>
      <c r="N19">
        <f>(H19/25)*0.375</f>
        <v>0.129</v>
      </c>
      <c r="O19" s="2">
        <f>(I19/25)*0.125</f>
        <v>4.2649999999999993E-2</v>
      </c>
      <c r="P19" s="2">
        <f>K19+L19+M19+N19+O19</f>
        <v>0.48668999999999996</v>
      </c>
      <c r="Q19">
        <f>E19+F19+G19</f>
        <v>7.8699999999999992</v>
      </c>
      <c r="R19">
        <f>((Q19-J19)/(25-J19))*100</f>
        <v>3.492957746478869</v>
      </c>
      <c r="S19" s="2">
        <v>0.72777599999999998</v>
      </c>
      <c r="T19" s="2">
        <v>8.4059999999999996E-2</v>
      </c>
      <c r="U19">
        <f t="shared" si="0"/>
        <v>8.6578158458244108</v>
      </c>
    </row>
    <row r="20" spans="1:21" x14ac:dyDescent="0.25">
      <c r="A20" t="s">
        <v>19</v>
      </c>
      <c r="B20" t="s">
        <v>28</v>
      </c>
      <c r="C20" t="s">
        <v>17</v>
      </c>
      <c r="D20">
        <v>1</v>
      </c>
      <c r="E20" s="1">
        <v>1.08</v>
      </c>
      <c r="F20" s="1">
        <v>2.88</v>
      </c>
      <c r="G20" s="1">
        <v>5.54</v>
      </c>
      <c r="H20" s="1">
        <v>7.02</v>
      </c>
      <c r="I20" s="1">
        <v>8.48</v>
      </c>
      <c r="J20" s="1">
        <v>6.98</v>
      </c>
      <c r="K20">
        <f>(E20/25)*3.35</f>
        <v>0.14472000000000002</v>
      </c>
      <c r="L20">
        <f>(F20/25)*1.5</f>
        <v>0.17280000000000001</v>
      </c>
      <c r="M20">
        <f>(G20/25)*0.75</f>
        <v>0.16619999999999999</v>
      </c>
      <c r="N20">
        <f>(H20/25)*0.375</f>
        <v>0.1053</v>
      </c>
      <c r="O20" s="2">
        <f>(I20/25)*0.125</f>
        <v>4.24E-2</v>
      </c>
      <c r="P20" s="2">
        <f>K20+L20+M20+N20+O20</f>
        <v>0.63142000000000009</v>
      </c>
      <c r="Q20">
        <f>E20+F20+G20</f>
        <v>9.5</v>
      </c>
      <c r="R20">
        <f>((Q20-J20)/(25-J20))*100</f>
        <v>13.984461709211985</v>
      </c>
      <c r="S20" s="2">
        <v>1.133958</v>
      </c>
      <c r="T20" s="2">
        <v>0.16811999999999999</v>
      </c>
      <c r="U20">
        <f t="shared" si="0"/>
        <v>6.7449321912919347</v>
      </c>
    </row>
    <row r="21" spans="1:21" x14ac:dyDescent="0.25">
      <c r="A21" t="s">
        <v>19</v>
      </c>
      <c r="B21" t="s">
        <v>28</v>
      </c>
      <c r="C21" t="s">
        <v>17</v>
      </c>
      <c r="D21">
        <v>2</v>
      </c>
      <c r="E21">
        <v>0.26</v>
      </c>
      <c r="F21">
        <v>2.08</v>
      </c>
      <c r="G21">
        <v>5.22</v>
      </c>
      <c r="H21">
        <v>8.36</v>
      </c>
      <c r="I21">
        <f>25-(E21+F21+G21+H21)</f>
        <v>9.0800000000000018</v>
      </c>
      <c r="J21">
        <v>4.8899999999999997</v>
      </c>
      <c r="K21">
        <f>(E21/25)*3.35</f>
        <v>3.4839999999999996E-2</v>
      </c>
      <c r="L21">
        <f>(F21/25)*1.5</f>
        <v>0.12479999999999999</v>
      </c>
      <c r="M21">
        <f>(G21/25)*0.75</f>
        <v>0.15659999999999999</v>
      </c>
      <c r="N21">
        <f>(H21/25)*0.375</f>
        <v>0.12539999999999998</v>
      </c>
      <c r="O21" s="2">
        <f>(I21/25)*0.125</f>
        <v>4.540000000000001E-2</v>
      </c>
      <c r="P21" s="2">
        <f>K21+L21+M21+N21+O21</f>
        <v>0.48703999999999992</v>
      </c>
      <c r="Q21">
        <f>E21+F21+G21</f>
        <v>7.56</v>
      </c>
      <c r="R21">
        <f>((Q21-J21)/(25-J21))*100</f>
        <v>13.276976628543014</v>
      </c>
      <c r="S21" s="2">
        <v>1.1491199999999999</v>
      </c>
      <c r="T21" s="2">
        <v>0.12609000000000001</v>
      </c>
      <c r="U21">
        <f t="shared" si="0"/>
        <v>9.1134903640256955</v>
      </c>
    </row>
    <row r="22" spans="1:21" x14ac:dyDescent="0.25">
      <c r="A22" t="s">
        <v>19</v>
      </c>
      <c r="B22" t="s">
        <v>28</v>
      </c>
      <c r="C22" t="s">
        <v>17</v>
      </c>
      <c r="D22">
        <v>3</v>
      </c>
      <c r="E22" s="1">
        <v>0.21</v>
      </c>
      <c r="F22" s="1">
        <v>2.31</v>
      </c>
      <c r="G22" s="1">
        <v>4.8499999999999996</v>
      </c>
      <c r="H22" s="1">
        <v>7.88</v>
      </c>
      <c r="I22" s="1">
        <v>9.75</v>
      </c>
      <c r="J22" s="1">
        <v>4.82</v>
      </c>
      <c r="K22">
        <f>(E22/25)*3.35</f>
        <v>2.8139999999999998E-2</v>
      </c>
      <c r="L22">
        <f>(F22/25)*1.5</f>
        <v>0.1386</v>
      </c>
      <c r="M22">
        <f>(G22/25)*0.75</f>
        <v>0.14549999999999999</v>
      </c>
      <c r="N22">
        <f>(H22/25)*0.375</f>
        <v>0.1182</v>
      </c>
      <c r="O22" s="2">
        <f>(I22/25)*0.125</f>
        <v>4.8750000000000002E-2</v>
      </c>
      <c r="P22" s="2">
        <f>K22+L22+M22+N22+O22</f>
        <v>0.47918999999999995</v>
      </c>
      <c r="Q22">
        <f>E22+F22+G22</f>
        <v>7.3699999999999992</v>
      </c>
      <c r="R22">
        <f>((Q22-J22)/(25-J22))*100</f>
        <v>12.636273538156587</v>
      </c>
      <c r="S22" s="2">
        <v>1.127175</v>
      </c>
      <c r="T22" s="2">
        <v>7.0050000000000001E-2</v>
      </c>
      <c r="U22">
        <f t="shared" si="0"/>
        <v>16.091006423982869</v>
      </c>
    </row>
    <row r="23" spans="1:21" x14ac:dyDescent="0.25">
      <c r="A23" t="s">
        <v>19</v>
      </c>
      <c r="B23" t="s">
        <v>29</v>
      </c>
      <c r="C23" t="s">
        <v>17</v>
      </c>
      <c r="D23">
        <v>1</v>
      </c>
      <c r="E23" s="1">
        <v>0.49</v>
      </c>
      <c r="F23" s="1">
        <v>4.3</v>
      </c>
      <c r="G23" s="1">
        <v>5.43</v>
      </c>
      <c r="H23" s="1">
        <v>6.56</v>
      </c>
      <c r="I23" s="1">
        <v>8.2200000000000006</v>
      </c>
      <c r="J23" s="1">
        <v>7.03</v>
      </c>
      <c r="K23">
        <f>(E23/25)*3.35</f>
        <v>6.5659999999999996E-2</v>
      </c>
      <c r="L23">
        <f>(F23/25)*1.5</f>
        <v>0.25800000000000001</v>
      </c>
      <c r="M23">
        <f>(G23/25)*0.75</f>
        <v>0.16289999999999999</v>
      </c>
      <c r="N23">
        <f>(H23/25)*0.375</f>
        <v>9.8399999999999987E-2</v>
      </c>
      <c r="O23" s="2">
        <f>(I23/25)*0.125</f>
        <v>4.1100000000000005E-2</v>
      </c>
      <c r="P23" s="2">
        <f>K23+L23+M23+N23+O23</f>
        <v>0.62605999999999995</v>
      </c>
      <c r="Q23">
        <f>E23+F23+G23</f>
        <v>10.219999999999999</v>
      </c>
      <c r="R23">
        <f>((Q23-J23)/(25-J23))*100</f>
        <v>17.751808569838616</v>
      </c>
      <c r="S23" s="2">
        <v>1.2807900000000001</v>
      </c>
      <c r="T23" s="2">
        <v>5.604E-2</v>
      </c>
      <c r="U23">
        <f t="shared" si="0"/>
        <v>22.854925053533194</v>
      </c>
    </row>
    <row r="24" spans="1:21" x14ac:dyDescent="0.25">
      <c r="A24" t="s">
        <v>19</v>
      </c>
      <c r="B24" t="s">
        <v>29</v>
      </c>
      <c r="C24" t="s">
        <v>17</v>
      </c>
      <c r="D24">
        <v>2</v>
      </c>
      <c r="E24" s="1">
        <v>1.03</v>
      </c>
      <c r="F24" s="1">
        <v>2.2400000000000002</v>
      </c>
      <c r="G24" s="1">
        <v>3.84</v>
      </c>
      <c r="H24" s="1">
        <v>6.45</v>
      </c>
      <c r="I24" s="1">
        <v>11.44</v>
      </c>
      <c r="J24" s="1">
        <v>4.03</v>
      </c>
      <c r="K24">
        <f>(E24/25)*3.35</f>
        <v>0.13802</v>
      </c>
      <c r="L24">
        <f>(F24/25)*1.5</f>
        <v>0.13440000000000002</v>
      </c>
      <c r="M24">
        <f>(G24/25)*0.75</f>
        <v>0.1152</v>
      </c>
      <c r="N24">
        <f>(H24/25)*0.375</f>
        <v>9.6750000000000003E-2</v>
      </c>
      <c r="O24" s="2">
        <f>(I24/25)*0.125</f>
        <v>5.7200000000000001E-2</v>
      </c>
      <c r="P24" s="2">
        <f>K24+L24+M24+N24+O24</f>
        <v>0.54157</v>
      </c>
      <c r="Q24">
        <f>E24+F24+G24</f>
        <v>7.11</v>
      </c>
      <c r="R24">
        <f>((Q24-J24)/(25-J24))*100</f>
        <v>14.687649022412971</v>
      </c>
      <c r="S24" s="2">
        <v>1.17306</v>
      </c>
      <c r="T24" s="2">
        <v>0.11208</v>
      </c>
      <c r="U24">
        <f t="shared" si="0"/>
        <v>10.46627408993576</v>
      </c>
    </row>
    <row r="25" spans="1:21" x14ac:dyDescent="0.25">
      <c r="A25" t="s">
        <v>19</v>
      </c>
      <c r="B25" t="s">
        <v>29</v>
      </c>
      <c r="C25" t="s">
        <v>17</v>
      </c>
      <c r="D25">
        <v>3</v>
      </c>
      <c r="E25" s="1">
        <v>0.32</v>
      </c>
      <c r="F25" s="1">
        <v>3.88</v>
      </c>
      <c r="G25" s="1">
        <v>5.84</v>
      </c>
      <c r="H25" s="1">
        <v>6.91</v>
      </c>
      <c r="I25" s="1">
        <v>8.0500000000000007</v>
      </c>
      <c r="J25" s="1">
        <v>7.03</v>
      </c>
      <c r="K25">
        <f>(E25/25)*3.35</f>
        <v>4.2880000000000001E-2</v>
      </c>
      <c r="L25">
        <f>(F25/25)*1.5</f>
        <v>0.23280000000000001</v>
      </c>
      <c r="M25">
        <f>(G25/25)*0.75</f>
        <v>0.17519999999999999</v>
      </c>
      <c r="N25">
        <f>(H25/25)*0.375</f>
        <v>0.10364999999999999</v>
      </c>
      <c r="O25" s="2">
        <f>(I25/25)*0.125</f>
        <v>4.0250000000000001E-2</v>
      </c>
      <c r="P25" s="2">
        <f>K25+L25+M25+N25+O25</f>
        <v>0.59478000000000009</v>
      </c>
      <c r="Q25">
        <f>E25+F25+G25</f>
        <v>10.039999999999999</v>
      </c>
      <c r="R25">
        <f>((Q25-J25)/(25-J25))*100</f>
        <v>16.750139120756813</v>
      </c>
      <c r="S25" s="2">
        <v>1.17306</v>
      </c>
      <c r="T25" s="2">
        <v>9.8070000000000004E-2</v>
      </c>
      <c r="U25">
        <f t="shared" si="0"/>
        <v>11.961456102783725</v>
      </c>
    </row>
    <row r="26" spans="1:21" x14ac:dyDescent="0.25">
      <c r="A26" t="s">
        <v>19</v>
      </c>
      <c r="B26" t="s">
        <v>30</v>
      </c>
      <c r="C26" t="s">
        <v>17</v>
      </c>
      <c r="D26">
        <v>1</v>
      </c>
      <c r="E26" s="1">
        <v>0.89</v>
      </c>
      <c r="F26" s="1">
        <v>2.13</v>
      </c>
      <c r="G26" s="1">
        <v>5.13</v>
      </c>
      <c r="H26" s="1">
        <v>7.98</v>
      </c>
      <c r="I26" s="1">
        <v>8.8699999999999992</v>
      </c>
      <c r="J26" s="1">
        <v>6.58</v>
      </c>
      <c r="K26">
        <f>(E26/25)*3.35</f>
        <v>0.11926</v>
      </c>
      <c r="L26">
        <f>(F26/25)*1.5</f>
        <v>0.1278</v>
      </c>
      <c r="M26">
        <f>(G26/25)*0.75</f>
        <v>0.15389999999999998</v>
      </c>
      <c r="N26">
        <f>(H26/25)*0.375</f>
        <v>0.11970000000000001</v>
      </c>
      <c r="O26" s="2">
        <f>(I26/25)*0.125</f>
        <v>4.4349999999999994E-2</v>
      </c>
      <c r="P26" s="2">
        <f>K26+L26+M26+N26+O26</f>
        <v>0.56501000000000001</v>
      </c>
      <c r="Q26">
        <f>E26+F26+G26</f>
        <v>8.15</v>
      </c>
      <c r="R26">
        <f>((Q26-J26)/(25-J26))*100</f>
        <v>8.5233441910966352</v>
      </c>
      <c r="S26" s="2">
        <v>0.99590400000000001</v>
      </c>
      <c r="T26" s="2">
        <v>0.1401</v>
      </c>
      <c r="U26">
        <f t="shared" si="0"/>
        <v>7.1085224839400425</v>
      </c>
    </row>
    <row r="27" spans="1:21" x14ac:dyDescent="0.25">
      <c r="A27" t="s">
        <v>19</v>
      </c>
      <c r="B27" t="s">
        <v>30</v>
      </c>
      <c r="C27" t="s">
        <v>17</v>
      </c>
      <c r="D27">
        <v>2</v>
      </c>
      <c r="E27" s="1">
        <v>0.18</v>
      </c>
      <c r="F27" s="1">
        <v>1.26</v>
      </c>
      <c r="G27" s="1">
        <v>4.96</v>
      </c>
      <c r="H27" s="1">
        <v>8.17</v>
      </c>
      <c r="I27" s="1">
        <v>10.43</v>
      </c>
      <c r="J27" s="1">
        <v>5.24</v>
      </c>
      <c r="K27">
        <f>(E27/25)*3.35</f>
        <v>2.4119999999999999E-2</v>
      </c>
      <c r="L27">
        <f>(F27/25)*1.5</f>
        <v>7.5600000000000001E-2</v>
      </c>
      <c r="M27">
        <f>(G27/25)*0.75</f>
        <v>0.14879999999999999</v>
      </c>
      <c r="N27">
        <f>(H27/25)*0.375</f>
        <v>0.12254999999999999</v>
      </c>
      <c r="O27" s="2">
        <f>(I27/25)*0.125</f>
        <v>5.2150000000000002E-2</v>
      </c>
      <c r="P27" s="2">
        <f>K27+L27+M27+N27+O27</f>
        <v>0.42322000000000004</v>
      </c>
      <c r="Q27">
        <f>E27+F27+G27</f>
        <v>6.4</v>
      </c>
      <c r="R27">
        <f>((Q27-J27)/(25-J27))*100</f>
        <v>5.8704453441295561</v>
      </c>
      <c r="S27" s="2">
        <v>0.89934599999999998</v>
      </c>
      <c r="T27" s="2">
        <v>0.1401</v>
      </c>
      <c r="U27">
        <f t="shared" si="0"/>
        <v>6.4193147751605997</v>
      </c>
    </row>
    <row r="28" spans="1:21" x14ac:dyDescent="0.25">
      <c r="A28" t="s">
        <v>19</v>
      </c>
      <c r="B28" t="s">
        <v>30</v>
      </c>
      <c r="C28" t="s">
        <v>17</v>
      </c>
      <c r="D28">
        <v>3</v>
      </c>
      <c r="E28">
        <v>0.4</v>
      </c>
      <c r="F28">
        <v>1.41</v>
      </c>
      <c r="G28">
        <v>5.55</v>
      </c>
      <c r="H28">
        <v>8.19</v>
      </c>
      <c r="I28">
        <f>25-(E28+F28+G28+H28)</f>
        <v>9.4500000000000011</v>
      </c>
      <c r="J28">
        <v>6.38</v>
      </c>
      <c r="K28">
        <f>(E28/25)*3.35</f>
        <v>5.3600000000000002E-2</v>
      </c>
      <c r="L28">
        <f>(F28/25)*1.5</f>
        <v>8.4599999999999995E-2</v>
      </c>
      <c r="M28">
        <f>(G28/25)*0.75</f>
        <v>0.16650000000000001</v>
      </c>
      <c r="N28">
        <f>(H28/25)*0.375</f>
        <v>0.12285</v>
      </c>
      <c r="O28" s="2">
        <f>(I28/25)*0.125</f>
        <v>4.7250000000000007E-2</v>
      </c>
      <c r="P28" s="2">
        <f>K28+L28+M28+N28+O28</f>
        <v>0.4748</v>
      </c>
      <c r="Q28">
        <f>E28+F28+G28</f>
        <v>7.3599999999999994</v>
      </c>
      <c r="R28">
        <f>((Q28-J28)/(25-J28))*100</f>
        <v>5.2631578947368389</v>
      </c>
      <c r="S28" s="2">
        <v>0.96478200000000003</v>
      </c>
      <c r="T28" s="2">
        <v>0.11208</v>
      </c>
      <c r="U28">
        <f t="shared" si="0"/>
        <v>8.6079764453961456</v>
      </c>
    </row>
    <row r="29" spans="1:21" x14ac:dyDescent="0.25">
      <c r="A29" t="s">
        <v>19</v>
      </c>
      <c r="B29" t="s">
        <v>28</v>
      </c>
      <c r="C29" t="s">
        <v>18</v>
      </c>
      <c r="D29">
        <v>1</v>
      </c>
      <c r="E29">
        <v>0.32</v>
      </c>
      <c r="F29">
        <v>3.01</v>
      </c>
      <c r="G29">
        <v>5.32</v>
      </c>
      <c r="H29">
        <v>7.57</v>
      </c>
      <c r="I29">
        <f>25-(E29+F29+G29+H29)</f>
        <v>8.7800000000000011</v>
      </c>
      <c r="J29">
        <v>6.89</v>
      </c>
      <c r="K29">
        <f>(E29/25)*3.35</f>
        <v>4.2880000000000001E-2</v>
      </c>
      <c r="L29">
        <f>(F29/25)*1.5</f>
        <v>0.18059999999999998</v>
      </c>
      <c r="M29">
        <f>(G29/25)*0.75</f>
        <v>0.15960000000000002</v>
      </c>
      <c r="N29">
        <f>(H29/25)*0.375</f>
        <v>0.11355000000000001</v>
      </c>
      <c r="O29" s="2">
        <f>(I29/25)*0.125</f>
        <v>4.3900000000000008E-2</v>
      </c>
      <c r="P29" s="2">
        <f>K29+L29+M29+N29+O29</f>
        <v>0.54053000000000007</v>
      </c>
      <c r="Q29">
        <f>E29+F29+G29</f>
        <v>8.65</v>
      </c>
      <c r="R29">
        <f>((Q29-J29)/(25-J29))*100</f>
        <v>9.7183876311430186</v>
      </c>
      <c r="S29" s="2">
        <v>1.11321</v>
      </c>
      <c r="T29" s="2">
        <v>0.16811999999999999</v>
      </c>
      <c r="U29">
        <f t="shared" si="0"/>
        <v>6.6215203426124205</v>
      </c>
    </row>
    <row r="30" spans="1:21" x14ac:dyDescent="0.25">
      <c r="A30" t="s">
        <v>19</v>
      </c>
      <c r="B30" t="s">
        <v>28</v>
      </c>
      <c r="C30" t="s">
        <v>18</v>
      </c>
      <c r="D30">
        <v>2</v>
      </c>
      <c r="E30">
        <v>1.1399999999999999</v>
      </c>
      <c r="F30">
        <v>1.41</v>
      </c>
      <c r="G30">
        <v>4.6900000000000004</v>
      </c>
      <c r="H30">
        <v>7.77</v>
      </c>
      <c r="I30">
        <f>25-(E30+F30+G30+H30)</f>
        <v>9.99</v>
      </c>
      <c r="J30">
        <v>4.67</v>
      </c>
      <c r="K30">
        <f>(E30/25)*3.35</f>
        <v>0.15275999999999998</v>
      </c>
      <c r="L30">
        <f>(F30/25)*1.5</f>
        <v>8.4599999999999995E-2</v>
      </c>
      <c r="M30">
        <f>(G30/25)*0.75</f>
        <v>0.14070000000000002</v>
      </c>
      <c r="N30">
        <f>(H30/25)*0.375</f>
        <v>0.11654999999999999</v>
      </c>
      <c r="O30" s="2">
        <f>(I30/25)*0.125</f>
        <v>4.9950000000000001E-2</v>
      </c>
      <c r="P30" s="2">
        <f>K30+L30+M30+N30+O30</f>
        <v>0.54455999999999993</v>
      </c>
      <c r="Q30">
        <f>E30+F30+G30</f>
        <v>7.24</v>
      </c>
      <c r="R30">
        <f>((Q30-J30)/(25-J30))*100</f>
        <v>12.641416625676344</v>
      </c>
      <c r="S30" s="2">
        <v>1.110816</v>
      </c>
      <c r="T30" s="2">
        <v>9.8070000000000004E-2</v>
      </c>
      <c r="U30">
        <f t="shared" si="0"/>
        <v>11.326766595289079</v>
      </c>
    </row>
    <row r="31" spans="1:21" x14ac:dyDescent="0.25">
      <c r="A31" t="s">
        <v>19</v>
      </c>
      <c r="B31" t="s">
        <v>28</v>
      </c>
      <c r="C31" t="s">
        <v>18</v>
      </c>
      <c r="D31">
        <v>3</v>
      </c>
      <c r="E31">
        <v>0.25</v>
      </c>
      <c r="F31">
        <v>2.5499999999999998</v>
      </c>
      <c r="G31">
        <v>5.15</v>
      </c>
      <c r="H31">
        <v>8.2100000000000009</v>
      </c>
      <c r="I31">
        <f>25-(E31+F31+G31+H31)</f>
        <v>8.84</v>
      </c>
      <c r="J31">
        <v>6.53</v>
      </c>
      <c r="K31">
        <f>(E31/25)*3.35</f>
        <v>3.3500000000000002E-2</v>
      </c>
      <c r="L31">
        <f>(F31/25)*1.5</f>
        <v>0.153</v>
      </c>
      <c r="M31">
        <f>(G31/25)*0.75</f>
        <v>0.15450000000000003</v>
      </c>
      <c r="N31">
        <f>(H31/25)*0.375</f>
        <v>0.12315000000000001</v>
      </c>
      <c r="O31" s="2">
        <f>(I31/25)*0.125</f>
        <v>4.4199999999999996E-2</v>
      </c>
      <c r="P31" s="2">
        <f>K31+L31+M31+N31+O31</f>
        <v>0.50835000000000008</v>
      </c>
      <c r="Q31">
        <f>E31+F31+G31</f>
        <v>7.95</v>
      </c>
      <c r="R31">
        <f>((Q31-J31)/(25-J31))*100</f>
        <v>7.6881429344883596</v>
      </c>
      <c r="S31" s="2">
        <v>1.11321</v>
      </c>
      <c r="T31" s="2">
        <v>4.2029999999999998E-2</v>
      </c>
      <c r="U31">
        <f t="shared" si="0"/>
        <v>26.486081370449682</v>
      </c>
    </row>
    <row r="32" spans="1:21" x14ac:dyDescent="0.25">
      <c r="A32" t="s">
        <v>19</v>
      </c>
      <c r="B32" t="s">
        <v>29</v>
      </c>
      <c r="C32" t="s">
        <v>18</v>
      </c>
      <c r="D32">
        <v>1</v>
      </c>
      <c r="E32" s="1">
        <v>0.53</v>
      </c>
      <c r="F32" s="1">
        <v>4.2300000000000004</v>
      </c>
      <c r="G32" s="1">
        <v>5.1100000000000003</v>
      </c>
      <c r="H32" s="1">
        <v>7.14</v>
      </c>
      <c r="I32" s="1">
        <v>7.99</v>
      </c>
      <c r="J32" s="1">
        <v>7.81</v>
      </c>
      <c r="K32">
        <f>(E32/25)*3.35</f>
        <v>7.102E-2</v>
      </c>
      <c r="L32">
        <f>(F32/25)*1.5</f>
        <v>0.25380000000000003</v>
      </c>
      <c r="M32">
        <f>(G32/25)*0.75</f>
        <v>0.15330000000000002</v>
      </c>
      <c r="N32">
        <f>(H32/25)*0.375</f>
        <v>0.10709999999999999</v>
      </c>
      <c r="O32" s="2">
        <f>(I32/25)*0.125</f>
        <v>3.9949999999999999E-2</v>
      </c>
      <c r="P32" s="2">
        <f>K32+L32+M32+N32+O32</f>
        <v>0.62517</v>
      </c>
      <c r="Q32">
        <f>E32+F32+G32</f>
        <v>9.870000000000001</v>
      </c>
      <c r="R32">
        <f>((Q32-J32)/(25-J32))*100</f>
        <v>11.983711460151259</v>
      </c>
      <c r="S32" s="2">
        <v>1.001889</v>
      </c>
      <c r="T32" s="2">
        <v>7.0050000000000001E-2</v>
      </c>
      <c r="U32">
        <f t="shared" si="0"/>
        <v>14.302483940042826</v>
      </c>
    </row>
    <row r="33" spans="1:21" x14ac:dyDescent="0.25">
      <c r="A33" t="s">
        <v>19</v>
      </c>
      <c r="B33" t="s">
        <v>29</v>
      </c>
      <c r="C33" t="s">
        <v>18</v>
      </c>
      <c r="D33">
        <v>2</v>
      </c>
      <c r="E33">
        <v>0.38</v>
      </c>
      <c r="F33">
        <v>3.47</v>
      </c>
      <c r="G33">
        <v>5.48</v>
      </c>
      <c r="H33">
        <v>6.93</v>
      </c>
      <c r="I33">
        <f>25-(E33+F33+G33+H33)</f>
        <v>8.740000000000002</v>
      </c>
      <c r="J33">
        <v>7.25</v>
      </c>
      <c r="K33">
        <f>(E33/25)*3.35</f>
        <v>5.092E-2</v>
      </c>
      <c r="L33">
        <f>(F33/25)*1.5</f>
        <v>0.2082</v>
      </c>
      <c r="M33">
        <f>(G33/25)*0.75</f>
        <v>0.16439999999999999</v>
      </c>
      <c r="N33">
        <f>(H33/25)*0.375</f>
        <v>0.10395</v>
      </c>
      <c r="O33" s="2">
        <f>(I33/25)*0.125</f>
        <v>4.370000000000001E-2</v>
      </c>
      <c r="P33" s="2">
        <f>K33+L33+M33+N33+O33</f>
        <v>0.57116999999999996</v>
      </c>
      <c r="Q33">
        <f>E33+F33+G33</f>
        <v>9.33</v>
      </c>
      <c r="R33">
        <f>((Q33-J33)/(25-J33))*100</f>
        <v>11.71830985915493</v>
      </c>
      <c r="S33" s="2">
        <v>1.0948560000000001</v>
      </c>
      <c r="T33" s="2">
        <v>8.4059999999999996E-2</v>
      </c>
      <c r="U33">
        <f t="shared" si="0"/>
        <v>13.024696645253393</v>
      </c>
    </row>
    <row r="34" spans="1:21" x14ac:dyDescent="0.25">
      <c r="A34" t="s">
        <v>19</v>
      </c>
      <c r="B34" t="s">
        <v>29</v>
      </c>
      <c r="C34" t="s">
        <v>18</v>
      </c>
      <c r="D34">
        <v>3</v>
      </c>
      <c r="E34" s="1">
        <v>0.44</v>
      </c>
      <c r="F34" s="1">
        <v>2.54</v>
      </c>
      <c r="G34" s="1">
        <v>5.63</v>
      </c>
      <c r="H34" s="1">
        <v>7.2</v>
      </c>
      <c r="I34" s="1">
        <v>9.19</v>
      </c>
      <c r="J34" s="1">
        <v>6.71</v>
      </c>
      <c r="K34">
        <f>(E34/25)*3.35</f>
        <v>5.8960000000000005E-2</v>
      </c>
      <c r="L34">
        <f>(F34/25)*1.5</f>
        <v>0.15239999999999998</v>
      </c>
      <c r="M34">
        <f>(G34/25)*0.75</f>
        <v>0.16889999999999999</v>
      </c>
      <c r="N34">
        <f>(H34/25)*0.375</f>
        <v>0.10800000000000001</v>
      </c>
      <c r="O34" s="2">
        <f>(I34/25)*0.125</f>
        <v>4.5949999999999998E-2</v>
      </c>
      <c r="P34" s="2">
        <f>K34+L34+M34+N34+O34</f>
        <v>0.53421000000000007</v>
      </c>
      <c r="Q34">
        <f>E34+F34+G34</f>
        <v>8.61</v>
      </c>
      <c r="R34">
        <f>((Q34-J34)/(25-J34))*100</f>
        <v>10.388190267905957</v>
      </c>
      <c r="S34" s="2">
        <v>1.0948560000000001</v>
      </c>
      <c r="T34" s="2">
        <v>0.18212999999999999</v>
      </c>
      <c r="U34">
        <f t="shared" si="0"/>
        <v>6.0113984516554115</v>
      </c>
    </row>
    <row r="35" spans="1:21" x14ac:dyDescent="0.25">
      <c r="A35" t="s">
        <v>19</v>
      </c>
      <c r="B35" t="s">
        <v>30</v>
      </c>
      <c r="C35" t="s">
        <v>18</v>
      </c>
      <c r="D35">
        <v>1</v>
      </c>
      <c r="E35">
        <v>0.13</v>
      </c>
      <c r="F35">
        <v>1.41</v>
      </c>
      <c r="G35">
        <v>5.0599999999999996</v>
      </c>
      <c r="H35">
        <v>7.66</v>
      </c>
      <c r="I35">
        <f>25-(E35+F35+G35+H35)</f>
        <v>10.74</v>
      </c>
      <c r="J35">
        <v>6</v>
      </c>
      <c r="K35">
        <f>(E35/25)*3.35</f>
        <v>1.7419999999999998E-2</v>
      </c>
      <c r="L35">
        <f>(F35/25)*1.5</f>
        <v>8.4599999999999995E-2</v>
      </c>
      <c r="M35">
        <f>(G35/25)*0.75</f>
        <v>0.15179999999999999</v>
      </c>
      <c r="N35">
        <f>(H35/25)*0.375</f>
        <v>0.1149</v>
      </c>
      <c r="O35" s="2">
        <f>(I35/25)*0.125</f>
        <v>5.3699999999999998E-2</v>
      </c>
      <c r="P35" s="2">
        <f>K35+L35+M35+N35+O35</f>
        <v>0.42242000000000002</v>
      </c>
      <c r="Q35">
        <f>E35+F35+G35</f>
        <v>6.6</v>
      </c>
      <c r="R35">
        <f>((Q35-J35)/(25-J35))*100</f>
        <v>3.1578947368421031</v>
      </c>
      <c r="S35" s="2">
        <v>1.0557540000000001</v>
      </c>
      <c r="T35" s="2">
        <v>0.11208</v>
      </c>
      <c r="U35">
        <f t="shared" si="0"/>
        <v>9.4196466809421846</v>
      </c>
    </row>
    <row r="36" spans="1:21" x14ac:dyDescent="0.25">
      <c r="A36" t="s">
        <v>19</v>
      </c>
      <c r="B36" t="s">
        <v>30</v>
      </c>
      <c r="C36" t="s">
        <v>18</v>
      </c>
      <c r="D36">
        <v>2</v>
      </c>
      <c r="E36" s="1">
        <v>0.15</v>
      </c>
      <c r="F36" s="1">
        <v>1.22</v>
      </c>
      <c r="G36" s="1">
        <v>5.67</v>
      </c>
      <c r="H36" s="1">
        <v>7.82</v>
      </c>
      <c r="I36" s="1">
        <v>10.14</v>
      </c>
      <c r="J36" s="1">
        <v>6.5</v>
      </c>
      <c r="K36">
        <f>(E36/25)*3.35</f>
        <v>2.01E-2</v>
      </c>
      <c r="L36">
        <f>(F36/25)*1.5</f>
        <v>7.3199999999999987E-2</v>
      </c>
      <c r="M36">
        <f>(G36/25)*0.75</f>
        <v>0.1701</v>
      </c>
      <c r="N36">
        <f>(H36/25)*0.375</f>
        <v>0.11730000000000002</v>
      </c>
      <c r="O36" s="2">
        <f>(I36/25)*0.125</f>
        <v>5.0700000000000002E-2</v>
      </c>
      <c r="P36" s="2">
        <f>K36+L36+M36+N36+O36</f>
        <v>0.43140000000000001</v>
      </c>
      <c r="Q36">
        <f>E36+F36+G36</f>
        <v>7.04</v>
      </c>
      <c r="R36">
        <f>((Q36-J36)/(25-J36))*100</f>
        <v>2.9189189189189189</v>
      </c>
      <c r="S36" s="2">
        <v>1.0948560000000001</v>
      </c>
      <c r="T36" s="2">
        <v>0.1401</v>
      </c>
      <c r="U36">
        <f t="shared" si="0"/>
        <v>7.8148179871520345</v>
      </c>
    </row>
    <row r="37" spans="1:21" x14ac:dyDescent="0.25">
      <c r="A37" t="s">
        <v>19</v>
      </c>
      <c r="B37" t="s">
        <v>30</v>
      </c>
      <c r="C37" t="s">
        <v>18</v>
      </c>
      <c r="D37">
        <v>3</v>
      </c>
      <c r="E37" s="1">
        <v>0.17</v>
      </c>
      <c r="F37" s="1">
        <v>2.58</v>
      </c>
      <c r="G37" s="1">
        <v>5.21</v>
      </c>
      <c r="H37" s="1">
        <v>8.14</v>
      </c>
      <c r="I37" s="1">
        <v>8.9</v>
      </c>
      <c r="J37" s="1">
        <v>7.5</v>
      </c>
      <c r="K37">
        <f>(E37/25)*3.35</f>
        <v>2.2780000000000002E-2</v>
      </c>
      <c r="L37">
        <f>(F37/25)*1.5</f>
        <v>0.15479999999999999</v>
      </c>
      <c r="M37">
        <f>(G37/25)*0.75</f>
        <v>0.15629999999999999</v>
      </c>
      <c r="N37">
        <f>(H37/25)*0.375</f>
        <v>0.1221</v>
      </c>
      <c r="O37" s="2">
        <f>(I37/25)*0.125</f>
        <v>4.4500000000000005E-2</v>
      </c>
      <c r="P37" s="2">
        <f>K37+L37+M37+N37+O37</f>
        <v>0.50047999999999992</v>
      </c>
      <c r="Q37">
        <f>E37+F37+G37</f>
        <v>7.96</v>
      </c>
      <c r="R37">
        <f>((Q37-J37)/(25-J37))*100</f>
        <v>2.6285714285714286</v>
      </c>
      <c r="S37" s="2">
        <v>1.001889</v>
      </c>
      <c r="T37" s="2">
        <v>0.37827</v>
      </c>
      <c r="U37">
        <f t="shared" si="0"/>
        <v>2.6486081370449681</v>
      </c>
    </row>
    <row r="40" spans="1:21" x14ac:dyDescent="0.25">
      <c r="S40" s="3"/>
      <c r="T4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7C08-1585-487F-B1A0-D7D1A5EE4ED3}">
  <dimension ref="A1:U40"/>
  <sheetViews>
    <sheetView topLeftCell="A25" workbookViewId="0">
      <selection activeCell="A2" sqref="A2:XFD3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32</v>
      </c>
    </row>
    <row r="2" spans="1:21" x14ac:dyDescent="0.25">
      <c r="A2" t="s">
        <v>20</v>
      </c>
      <c r="B2" t="s">
        <v>28</v>
      </c>
      <c r="C2" t="s">
        <v>15</v>
      </c>
      <c r="D2">
        <v>1</v>
      </c>
      <c r="E2" s="1">
        <v>1.61</v>
      </c>
      <c r="F2" s="1">
        <v>9.5</v>
      </c>
      <c r="G2" s="1">
        <v>3.48</v>
      </c>
      <c r="H2" s="1">
        <v>5.75</v>
      </c>
      <c r="I2" s="1">
        <v>4.66</v>
      </c>
      <c r="J2" s="1">
        <v>2.83</v>
      </c>
      <c r="K2">
        <f>(E2/25)*3.35</f>
        <v>0.21574000000000002</v>
      </c>
      <c r="L2">
        <f>(F2/25)*1.5</f>
        <v>0.57000000000000006</v>
      </c>
      <c r="M2">
        <f>(G2/25)*0.75</f>
        <v>0.10439999999999999</v>
      </c>
      <c r="N2">
        <f>(H2/25)*0.375</f>
        <v>8.6250000000000007E-2</v>
      </c>
      <c r="O2" s="2">
        <f>(I2/25)*0.125</f>
        <v>2.3300000000000001E-2</v>
      </c>
      <c r="P2" s="2">
        <f>K2+L2+M2+N2+O2</f>
        <v>0.99969000000000019</v>
      </c>
      <c r="Q2">
        <f>E2+F2+G2</f>
        <v>14.59</v>
      </c>
      <c r="R2">
        <f>((Q2-J2)/(25-J2))*100</f>
        <v>53.044654939106891</v>
      </c>
      <c r="S2" s="2">
        <v>1.7093160000000001</v>
      </c>
      <c r="T2" s="2">
        <v>0.1401</v>
      </c>
      <c r="U2">
        <f>S2/T2</f>
        <v>12.2006852248394</v>
      </c>
    </row>
    <row r="3" spans="1:21" x14ac:dyDescent="0.25">
      <c r="A3" t="s">
        <v>20</v>
      </c>
      <c r="B3" t="s">
        <v>28</v>
      </c>
      <c r="C3" t="s">
        <v>21</v>
      </c>
      <c r="D3">
        <v>2</v>
      </c>
      <c r="E3" s="1">
        <v>0.79</v>
      </c>
      <c r="F3" s="1">
        <v>12.92</v>
      </c>
      <c r="G3" s="1">
        <v>2.65</v>
      </c>
      <c r="H3" s="1">
        <v>3.07</v>
      </c>
      <c r="I3" s="1">
        <v>5.57</v>
      </c>
      <c r="J3" s="1">
        <v>6.68</v>
      </c>
      <c r="K3">
        <f>(E3/25)*3.35</f>
        <v>0.10586000000000001</v>
      </c>
      <c r="L3">
        <f>(F3/25)*1.5</f>
        <v>0.77520000000000011</v>
      </c>
      <c r="M3">
        <f>(G3/25)*0.75</f>
        <v>7.9500000000000001E-2</v>
      </c>
      <c r="N3">
        <f>(H3/25)*0.375</f>
        <v>4.6049999999999994E-2</v>
      </c>
      <c r="O3" s="2">
        <f>(I3/25)*0.125</f>
        <v>2.785E-2</v>
      </c>
      <c r="P3" s="2">
        <f>K3+L3+M3+N3+O3</f>
        <v>1.0344600000000002</v>
      </c>
      <c r="Q3">
        <f>E3+F3+G3</f>
        <v>16.36</v>
      </c>
      <c r="R3">
        <f>((Q3-J3)/(25-J3))*100</f>
        <v>52.838427947598255</v>
      </c>
      <c r="S3" s="2">
        <v>1.6143540000000001</v>
      </c>
      <c r="T3" s="2">
        <v>4.2029999999999998E-2</v>
      </c>
      <c r="U3">
        <f t="shared" ref="U3:U37" si="0">S3/T3</f>
        <v>38.409564596716635</v>
      </c>
    </row>
    <row r="4" spans="1:21" x14ac:dyDescent="0.25">
      <c r="A4" t="s">
        <v>20</v>
      </c>
      <c r="B4" t="s">
        <v>28</v>
      </c>
      <c r="C4" t="s">
        <v>21</v>
      </c>
      <c r="D4">
        <v>3</v>
      </c>
      <c r="E4" s="1">
        <v>0.81</v>
      </c>
      <c r="F4" s="1">
        <v>11.46</v>
      </c>
      <c r="G4" s="1">
        <v>3.6</v>
      </c>
      <c r="H4" s="1">
        <v>4.18</v>
      </c>
      <c r="I4" s="1">
        <v>4.95</v>
      </c>
      <c r="J4" s="1">
        <v>5.65</v>
      </c>
      <c r="K4">
        <f>(E4/25)*3.35</f>
        <v>0.10854000000000003</v>
      </c>
      <c r="L4">
        <f>(F4/25)*1.5</f>
        <v>0.68759999999999999</v>
      </c>
      <c r="M4">
        <f>(G4/25)*0.75</f>
        <v>0.10800000000000001</v>
      </c>
      <c r="N4">
        <f>(H4/25)*0.375</f>
        <v>6.2699999999999992E-2</v>
      </c>
      <c r="O4" s="2">
        <f>(I4/25)*0.125</f>
        <v>2.4750000000000001E-2</v>
      </c>
      <c r="P4" s="2">
        <f>K4+L4+M4+N4+O4</f>
        <v>0.99159000000000008</v>
      </c>
      <c r="Q4">
        <f>E4+F4+G4</f>
        <v>15.870000000000001</v>
      </c>
      <c r="R4">
        <f>((Q4-J4)/(25-J4))*100</f>
        <v>52.81653746770025</v>
      </c>
      <c r="S4" s="2">
        <v>1.804278</v>
      </c>
      <c r="T4" s="2">
        <v>1.401E-2</v>
      </c>
      <c r="U4">
        <f t="shared" si="0"/>
        <v>128.78501070663813</v>
      </c>
    </row>
    <row r="5" spans="1:21" x14ac:dyDescent="0.25">
      <c r="A5" t="s">
        <v>20</v>
      </c>
      <c r="B5" t="s">
        <v>29</v>
      </c>
      <c r="C5" t="s">
        <v>21</v>
      </c>
      <c r="D5">
        <v>1</v>
      </c>
      <c r="E5" s="1">
        <v>6.41</v>
      </c>
      <c r="F5" s="1">
        <v>5.17</v>
      </c>
      <c r="G5" s="1">
        <v>3.39</v>
      </c>
      <c r="H5" s="1">
        <v>4</v>
      </c>
      <c r="I5" s="1">
        <v>6.03</v>
      </c>
      <c r="J5" s="1">
        <v>4.75</v>
      </c>
      <c r="K5">
        <f>(E5/25)*3.35</f>
        <v>0.85894000000000004</v>
      </c>
      <c r="L5">
        <f>(F5/25)*1.5</f>
        <v>0.31019999999999998</v>
      </c>
      <c r="M5">
        <f>(G5/25)*0.75</f>
        <v>0.1017</v>
      </c>
      <c r="N5">
        <f>(H5/25)*0.375</f>
        <v>0.06</v>
      </c>
      <c r="O5" s="2">
        <f>(I5/25)*0.125</f>
        <v>3.015E-2</v>
      </c>
      <c r="P5" s="2">
        <f>K5+L5+M5+N5+O5</f>
        <v>1.3609899999999999</v>
      </c>
      <c r="Q5">
        <f>E5+F5+G5</f>
        <v>14.97</v>
      </c>
      <c r="R5">
        <f>((Q5-J5)/(25-J5))*100</f>
        <v>50.469135802469133</v>
      </c>
      <c r="S5" s="2">
        <v>1.4244300000000001</v>
      </c>
      <c r="T5" s="2">
        <v>0.15411</v>
      </c>
      <c r="U5">
        <f t="shared" si="0"/>
        <v>9.2429433521510624</v>
      </c>
    </row>
    <row r="6" spans="1:21" x14ac:dyDescent="0.25">
      <c r="A6" t="s">
        <v>20</v>
      </c>
      <c r="B6" t="s">
        <v>29</v>
      </c>
      <c r="C6" t="s">
        <v>21</v>
      </c>
      <c r="D6">
        <v>2</v>
      </c>
      <c r="E6" s="1">
        <v>1.96</v>
      </c>
      <c r="F6" s="1">
        <v>10.25</v>
      </c>
      <c r="G6" s="1">
        <v>3.21</v>
      </c>
      <c r="H6" s="1">
        <v>4.37</v>
      </c>
      <c r="I6" s="1">
        <v>5.21</v>
      </c>
      <c r="J6" s="1">
        <v>5.38</v>
      </c>
      <c r="K6">
        <f>(E6/25)*3.35</f>
        <v>0.26263999999999998</v>
      </c>
      <c r="L6">
        <f>(F6/25)*1.5</f>
        <v>0.61499999999999999</v>
      </c>
      <c r="M6">
        <f>(G6/25)*0.75</f>
        <v>9.6299999999999997E-2</v>
      </c>
      <c r="N6">
        <f>(H6/25)*0.375</f>
        <v>6.5549999999999997E-2</v>
      </c>
      <c r="O6" s="2">
        <f>(I6/25)*0.125</f>
        <v>2.605E-2</v>
      </c>
      <c r="P6" s="2">
        <f>K6+L6+M6+N6+O6</f>
        <v>1.0655399999999999</v>
      </c>
      <c r="Q6">
        <f>E6+F6+G6</f>
        <v>15.420000000000002</v>
      </c>
      <c r="R6">
        <f>((Q6-J6)/(25-J6))*100</f>
        <v>51.17227319062183</v>
      </c>
      <c r="S6" s="2">
        <v>1.376949</v>
      </c>
      <c r="T6" s="2">
        <v>0.15411</v>
      </c>
      <c r="U6">
        <f t="shared" si="0"/>
        <v>8.9348452404126917</v>
      </c>
    </row>
    <row r="7" spans="1:21" x14ac:dyDescent="0.25">
      <c r="A7" t="s">
        <v>20</v>
      </c>
      <c r="B7" t="s">
        <v>29</v>
      </c>
      <c r="C7" t="s">
        <v>21</v>
      </c>
      <c r="D7">
        <v>3</v>
      </c>
      <c r="E7" s="1">
        <v>1.1399999999999999</v>
      </c>
      <c r="F7" s="1">
        <v>10.65</v>
      </c>
      <c r="G7" s="1">
        <v>3.59</v>
      </c>
      <c r="H7" s="1">
        <v>4</v>
      </c>
      <c r="I7" s="1">
        <v>5.62</v>
      </c>
      <c r="J7" s="1">
        <v>7.04</v>
      </c>
      <c r="K7">
        <f>(E7/25)*3.35</f>
        <v>0.15275999999999998</v>
      </c>
      <c r="L7">
        <f>(F7/25)*1.5</f>
        <v>0.63900000000000001</v>
      </c>
      <c r="M7">
        <f>(G7/25)*0.75</f>
        <v>0.1077</v>
      </c>
      <c r="N7">
        <f>(H7/25)*0.375</f>
        <v>0.06</v>
      </c>
      <c r="O7" s="2">
        <f>(I7/25)*0.125</f>
        <v>2.81E-2</v>
      </c>
      <c r="P7" s="2">
        <f>K7+L7+M7+N7+O7</f>
        <v>0.98755999999999999</v>
      </c>
      <c r="Q7">
        <f>E7+F7+G7</f>
        <v>15.38</v>
      </c>
      <c r="R7">
        <f>((Q7-J7)/(25-J7))*100</f>
        <v>46.43652561247216</v>
      </c>
      <c r="S7" s="2">
        <v>1.376949</v>
      </c>
      <c r="T7" s="2">
        <v>7.0050000000000001E-2</v>
      </c>
      <c r="U7">
        <f t="shared" si="0"/>
        <v>19.656659528907923</v>
      </c>
    </row>
    <row r="8" spans="1:21" x14ac:dyDescent="0.25">
      <c r="A8" t="s">
        <v>20</v>
      </c>
      <c r="B8" t="s">
        <v>30</v>
      </c>
      <c r="C8" t="s">
        <v>21</v>
      </c>
      <c r="D8">
        <v>1</v>
      </c>
      <c r="E8">
        <v>0.63</v>
      </c>
      <c r="F8">
        <v>5.18</v>
      </c>
      <c r="G8">
        <v>4.88</v>
      </c>
      <c r="H8">
        <v>6.99</v>
      </c>
      <c r="I8">
        <f>25-(E8+F8+G8+H8)</f>
        <v>7.32</v>
      </c>
      <c r="J8">
        <v>7.25</v>
      </c>
      <c r="K8">
        <f>(E8/25)*3.35</f>
        <v>8.4420000000000009E-2</v>
      </c>
      <c r="L8">
        <f>(F8/25)*1.5</f>
        <v>0.31079999999999997</v>
      </c>
      <c r="M8">
        <f>(G8/25)*0.75</f>
        <v>0.14639999999999997</v>
      </c>
      <c r="N8">
        <f>(H8/25)*0.375</f>
        <v>0.10485</v>
      </c>
      <c r="O8" s="2">
        <f>(I8/25)*0.125</f>
        <v>3.6600000000000001E-2</v>
      </c>
      <c r="P8" s="2">
        <f>K8+L8+M8+N8+O8</f>
        <v>0.68306999999999995</v>
      </c>
      <c r="Q8">
        <f>E8+F8+G8</f>
        <v>10.69</v>
      </c>
      <c r="R8">
        <f>((Q8-J8)/(25-J8))*100</f>
        <v>19.380281690140841</v>
      </c>
      <c r="S8" s="2">
        <v>0.63081900000000002</v>
      </c>
      <c r="T8" s="2">
        <v>0.11208</v>
      </c>
      <c r="U8">
        <f t="shared" si="0"/>
        <v>5.6282922912205571</v>
      </c>
    </row>
    <row r="9" spans="1:21" x14ac:dyDescent="0.25">
      <c r="A9" t="s">
        <v>20</v>
      </c>
      <c r="B9" t="s">
        <v>30</v>
      </c>
      <c r="C9" t="s">
        <v>21</v>
      </c>
      <c r="D9">
        <v>2</v>
      </c>
      <c r="E9" s="1">
        <v>0.3</v>
      </c>
      <c r="F9" s="1">
        <v>3.69</v>
      </c>
      <c r="G9" s="1">
        <v>4.59</v>
      </c>
      <c r="H9" s="1">
        <v>7.59</v>
      </c>
      <c r="I9" s="1">
        <v>8.83</v>
      </c>
      <c r="J9" s="1">
        <v>6.63</v>
      </c>
      <c r="K9">
        <f>(E9/25)*3.35</f>
        <v>4.02E-2</v>
      </c>
      <c r="L9">
        <f>(F9/25)*1.5</f>
        <v>0.22140000000000001</v>
      </c>
      <c r="M9">
        <f>(G9/25)*0.75</f>
        <v>0.13769999999999999</v>
      </c>
      <c r="N9">
        <f>(H9/25)*0.375</f>
        <v>0.11384999999999999</v>
      </c>
      <c r="O9" s="2">
        <f>(I9/25)*0.125</f>
        <v>4.4150000000000002E-2</v>
      </c>
      <c r="P9" s="2">
        <f>K9+L9+M9+N9+O9</f>
        <v>0.55730000000000002</v>
      </c>
      <c r="Q9">
        <f>E9+F9+G9</f>
        <v>8.58</v>
      </c>
      <c r="R9">
        <f>((Q9-J9)/(25-J9))*100</f>
        <v>10.615133369624388</v>
      </c>
      <c r="S9" s="2">
        <v>0.63081900000000002</v>
      </c>
      <c r="T9" s="2">
        <v>8.4059999999999996E-2</v>
      </c>
      <c r="U9">
        <f t="shared" si="0"/>
        <v>7.50438972162741</v>
      </c>
    </row>
    <row r="10" spans="1:21" x14ac:dyDescent="0.25">
      <c r="A10" t="s">
        <v>20</v>
      </c>
      <c r="B10" t="s">
        <v>30</v>
      </c>
      <c r="C10" t="s">
        <v>21</v>
      </c>
      <c r="D10">
        <v>3</v>
      </c>
      <c r="E10">
        <v>0.51</v>
      </c>
      <c r="F10">
        <v>1.87</v>
      </c>
      <c r="G10">
        <v>5.26</v>
      </c>
      <c r="H10">
        <v>7.69</v>
      </c>
      <c r="I10">
        <f>25-(E10+F10+G10+H10)</f>
        <v>9.67</v>
      </c>
      <c r="J10">
        <v>5.49</v>
      </c>
      <c r="K10">
        <f>(E10/25)*3.35</f>
        <v>6.8340000000000012E-2</v>
      </c>
      <c r="L10">
        <f>(F10/25)*1.5</f>
        <v>0.11220000000000001</v>
      </c>
      <c r="M10">
        <f>(G10/25)*0.75</f>
        <v>0.1578</v>
      </c>
      <c r="N10">
        <f>(H10/25)*0.375</f>
        <v>0.11535000000000001</v>
      </c>
      <c r="O10" s="2">
        <f>(I10/25)*0.125</f>
        <v>4.8349999999999997E-2</v>
      </c>
      <c r="P10" s="2">
        <f>K10+L10+M10+N10+O10</f>
        <v>0.50204000000000004</v>
      </c>
      <c r="Q10">
        <f>E10+F10+G10</f>
        <v>7.64</v>
      </c>
      <c r="R10">
        <f>((Q10-J10)/(25-J10))*100</f>
        <v>11.019989748846744</v>
      </c>
      <c r="S10" s="2">
        <v>0.65116799999999997</v>
      </c>
      <c r="T10" s="2">
        <v>8.4059999999999996E-2</v>
      </c>
      <c r="U10">
        <f t="shared" si="0"/>
        <v>7.7464668094218414</v>
      </c>
    </row>
    <row r="11" spans="1:21" x14ac:dyDescent="0.25">
      <c r="A11" t="s">
        <v>20</v>
      </c>
      <c r="B11" t="s">
        <v>28</v>
      </c>
      <c r="C11" t="s">
        <v>16</v>
      </c>
      <c r="D11">
        <v>1</v>
      </c>
      <c r="E11" s="1">
        <v>1.1200000000000001</v>
      </c>
      <c r="F11" s="1">
        <v>9.18</v>
      </c>
      <c r="G11" s="1">
        <v>4.3899999999999997</v>
      </c>
      <c r="H11" s="1">
        <v>5.1100000000000003</v>
      </c>
      <c r="I11" s="1">
        <v>5.2</v>
      </c>
      <c r="J11" s="1">
        <v>7.26</v>
      </c>
      <c r="K11">
        <f>(E11/25)*3.35</f>
        <v>0.15008000000000002</v>
      </c>
      <c r="L11">
        <f>(F11/25)*1.5</f>
        <v>0.55079999999999996</v>
      </c>
      <c r="M11">
        <f>(G11/25)*0.75</f>
        <v>0.13169999999999998</v>
      </c>
      <c r="N11">
        <f>(H11/25)*0.375</f>
        <v>7.665000000000001E-2</v>
      </c>
      <c r="O11" s="2">
        <f>(I11/25)*0.125</f>
        <v>2.6000000000000002E-2</v>
      </c>
      <c r="P11" s="2">
        <f>K11+L11+M11+N11+O11</f>
        <v>0.93522999999999989</v>
      </c>
      <c r="Q11">
        <f>E11+F11+G11</f>
        <v>14.690000000000001</v>
      </c>
      <c r="R11">
        <f>((Q11-J11)/(25-J11))*100</f>
        <v>41.882750845546788</v>
      </c>
      <c r="S11" s="2">
        <v>1.17306</v>
      </c>
      <c r="T11" s="2">
        <v>0.19614000000000001</v>
      </c>
      <c r="U11">
        <f t="shared" si="0"/>
        <v>5.9807280513918624</v>
      </c>
    </row>
    <row r="12" spans="1:21" x14ac:dyDescent="0.25">
      <c r="A12" t="s">
        <v>20</v>
      </c>
      <c r="B12" t="s">
        <v>28</v>
      </c>
      <c r="C12" t="s">
        <v>16</v>
      </c>
      <c r="D12">
        <v>2</v>
      </c>
      <c r="E12" s="1">
        <v>1.1399999999999999</v>
      </c>
      <c r="F12" s="1">
        <v>6.69</v>
      </c>
      <c r="G12" s="1">
        <v>4.93</v>
      </c>
      <c r="H12" s="1">
        <v>4.84</v>
      </c>
      <c r="I12" s="1">
        <v>7.4</v>
      </c>
      <c r="J12" s="1">
        <v>3.53</v>
      </c>
      <c r="K12">
        <f>(E12/25)*3.35</f>
        <v>0.15275999999999998</v>
      </c>
      <c r="L12">
        <f>(F12/25)*1.5</f>
        <v>0.40139999999999998</v>
      </c>
      <c r="M12">
        <f>(G12/25)*0.75</f>
        <v>0.14789999999999998</v>
      </c>
      <c r="N12">
        <f>(H12/25)*0.375</f>
        <v>7.2599999999999998E-2</v>
      </c>
      <c r="O12" s="2">
        <f>(I12/25)*0.125</f>
        <v>3.7000000000000005E-2</v>
      </c>
      <c r="P12" s="2">
        <f>K12+L12+M12+N12+O12</f>
        <v>0.81165999999999994</v>
      </c>
      <c r="Q12">
        <f>E12+F12+G12</f>
        <v>12.76</v>
      </c>
      <c r="R12">
        <f>((Q12-J12)/(25-J12))*100</f>
        <v>42.990218910107131</v>
      </c>
      <c r="S12" s="2">
        <v>1.212162</v>
      </c>
      <c r="T12" s="2">
        <v>0.16811999999999999</v>
      </c>
      <c r="U12">
        <f t="shared" si="0"/>
        <v>7.2100999286224123</v>
      </c>
    </row>
    <row r="13" spans="1:21" x14ac:dyDescent="0.25">
      <c r="A13" t="s">
        <v>20</v>
      </c>
      <c r="B13" t="s">
        <v>28</v>
      </c>
      <c r="C13" t="s">
        <v>16</v>
      </c>
      <c r="D13">
        <v>3</v>
      </c>
      <c r="E13">
        <v>2.21</v>
      </c>
      <c r="F13">
        <v>4.37</v>
      </c>
      <c r="G13">
        <v>4.95</v>
      </c>
      <c r="H13">
        <v>7.29</v>
      </c>
      <c r="I13">
        <f>25-(E13+F13+G13+H13)</f>
        <v>6.18</v>
      </c>
      <c r="J13">
        <v>2.08</v>
      </c>
      <c r="K13">
        <f>(E13/25)*3.35</f>
        <v>0.29613999999999996</v>
      </c>
      <c r="L13">
        <f>(F13/25)*1.5</f>
        <v>0.26219999999999999</v>
      </c>
      <c r="M13">
        <f>(G13/25)*0.75</f>
        <v>0.14850000000000002</v>
      </c>
      <c r="N13">
        <f>(H13/25)*0.375</f>
        <v>0.10935</v>
      </c>
      <c r="O13" s="2">
        <f>(I13/25)*0.125</f>
        <v>3.0899999999999997E-2</v>
      </c>
      <c r="P13" s="2">
        <f>K13+L13+M13+N13+O13</f>
        <v>0.84709000000000001</v>
      </c>
      <c r="Q13">
        <f>E13+F13+G13</f>
        <v>11.530000000000001</v>
      </c>
      <c r="R13">
        <f>((Q13-J13)/(25-J13))*100</f>
        <v>41.230366492146601</v>
      </c>
      <c r="S13" s="2">
        <v>1.110816</v>
      </c>
      <c r="T13" s="2">
        <v>8.4059999999999996E-2</v>
      </c>
      <c r="U13">
        <f t="shared" si="0"/>
        <v>13.214561027837259</v>
      </c>
    </row>
    <row r="14" spans="1:21" x14ac:dyDescent="0.25">
      <c r="A14" t="s">
        <v>20</v>
      </c>
      <c r="B14" t="s">
        <v>29</v>
      </c>
      <c r="C14" t="s">
        <v>16</v>
      </c>
      <c r="D14">
        <v>1</v>
      </c>
      <c r="E14" s="1">
        <v>1.41</v>
      </c>
      <c r="F14" s="1">
        <v>5.39</v>
      </c>
      <c r="G14" s="1">
        <v>4.12</v>
      </c>
      <c r="H14" s="1">
        <v>5.69</v>
      </c>
      <c r="I14" s="1">
        <v>8.39</v>
      </c>
      <c r="J14" s="1">
        <v>4.22</v>
      </c>
      <c r="K14">
        <f>(E14/25)*3.35</f>
        <v>0.18894</v>
      </c>
      <c r="L14">
        <f>(F14/25)*1.5</f>
        <v>0.32339999999999997</v>
      </c>
      <c r="M14">
        <f>(G14/25)*0.75</f>
        <v>0.1236</v>
      </c>
      <c r="N14">
        <f>(H14/25)*0.375</f>
        <v>8.5350000000000009E-2</v>
      </c>
      <c r="O14" s="2">
        <f>(I14/25)*0.125</f>
        <v>4.1950000000000001E-2</v>
      </c>
      <c r="P14" s="2">
        <f>K14+L14+M14+N14+O14</f>
        <v>0.76324000000000014</v>
      </c>
      <c r="Q14">
        <f>E14+F14+G14</f>
        <v>10.92</v>
      </c>
      <c r="R14">
        <f>((Q14-J14)/(25-J14))*100</f>
        <v>32.242540904716073</v>
      </c>
      <c r="S14" s="2">
        <v>1.1491199999999999</v>
      </c>
      <c r="T14" s="2">
        <v>0.16811999999999999</v>
      </c>
      <c r="U14">
        <f t="shared" si="0"/>
        <v>6.835117773019272</v>
      </c>
    </row>
    <row r="15" spans="1:21" x14ac:dyDescent="0.25">
      <c r="A15" t="s">
        <v>20</v>
      </c>
      <c r="B15" t="s">
        <v>29</v>
      </c>
      <c r="C15" t="s">
        <v>16</v>
      </c>
      <c r="D15">
        <v>2</v>
      </c>
      <c r="E15" s="1">
        <v>5.49</v>
      </c>
      <c r="F15" s="1">
        <v>6.1</v>
      </c>
      <c r="G15" s="1">
        <v>3.26</v>
      </c>
      <c r="H15" s="1">
        <v>4.82</v>
      </c>
      <c r="I15" s="1">
        <v>5.33</v>
      </c>
      <c r="J15" s="1">
        <v>8.32</v>
      </c>
      <c r="K15">
        <f>(E15/25)*3.35</f>
        <v>0.73566000000000009</v>
      </c>
      <c r="L15">
        <f>(F15/25)*1.5</f>
        <v>0.36599999999999999</v>
      </c>
      <c r="M15">
        <f>(G15/25)*0.75</f>
        <v>9.7799999999999998E-2</v>
      </c>
      <c r="N15">
        <f>(H15/25)*0.375</f>
        <v>7.2300000000000003E-2</v>
      </c>
      <c r="O15" s="2">
        <f>(I15/25)*0.125</f>
        <v>2.665E-2</v>
      </c>
      <c r="P15" s="2">
        <f>K15+L15+M15+N15+O15</f>
        <v>1.2984100000000003</v>
      </c>
      <c r="Q15">
        <f>E15+F15+G15</f>
        <v>14.85</v>
      </c>
      <c r="R15">
        <f>((Q15-J15)/(25-J15))*100</f>
        <v>39.148681055155869</v>
      </c>
      <c r="S15" s="2">
        <v>1.1491199999999999</v>
      </c>
      <c r="T15" s="2">
        <v>0.12609000000000001</v>
      </c>
      <c r="U15">
        <f t="shared" si="0"/>
        <v>9.1134903640256955</v>
      </c>
    </row>
    <row r="16" spans="1:21" x14ac:dyDescent="0.25">
      <c r="A16" t="s">
        <v>20</v>
      </c>
      <c r="B16" t="s">
        <v>29</v>
      </c>
      <c r="C16" t="s">
        <v>16</v>
      </c>
      <c r="D16">
        <v>3</v>
      </c>
      <c r="E16" s="1">
        <v>1.97</v>
      </c>
      <c r="F16" s="1">
        <v>5.72</v>
      </c>
      <c r="G16" s="1">
        <v>4.9400000000000004</v>
      </c>
      <c r="H16" s="1">
        <v>5.12</v>
      </c>
      <c r="I16" s="1">
        <v>7.25</v>
      </c>
      <c r="J16" s="1">
        <v>4.13</v>
      </c>
      <c r="K16">
        <f>(E16/25)*3.35</f>
        <v>0.26397999999999999</v>
      </c>
      <c r="L16">
        <f>(F16/25)*1.5</f>
        <v>0.34320000000000001</v>
      </c>
      <c r="M16">
        <f>(G16/25)*0.75</f>
        <v>0.14820000000000003</v>
      </c>
      <c r="N16">
        <f>(H16/25)*0.375</f>
        <v>7.6800000000000007E-2</v>
      </c>
      <c r="O16" s="2">
        <f>(I16/25)*0.125</f>
        <v>3.6249999999999998E-2</v>
      </c>
      <c r="P16" s="2">
        <f>K16+L16+M16+N16+O16</f>
        <v>0.86843000000000004</v>
      </c>
      <c r="Q16">
        <f>E16+F16+G16</f>
        <v>12.629999999999999</v>
      </c>
      <c r="R16">
        <f>((Q16-J16)/(25-J16))*100</f>
        <v>40.728318160038327</v>
      </c>
      <c r="S16" s="2">
        <v>1.0948560000000001</v>
      </c>
      <c r="T16" s="2">
        <v>7.0050000000000001E-2</v>
      </c>
      <c r="U16">
        <f t="shared" si="0"/>
        <v>15.629635974304069</v>
      </c>
    </row>
    <row r="17" spans="1:21" x14ac:dyDescent="0.25">
      <c r="A17" t="s">
        <v>20</v>
      </c>
      <c r="B17" t="s">
        <v>30</v>
      </c>
      <c r="C17" t="s">
        <v>16</v>
      </c>
      <c r="D17">
        <v>1</v>
      </c>
      <c r="E17">
        <v>0.38</v>
      </c>
      <c r="F17">
        <v>4.0199999999999996</v>
      </c>
      <c r="G17">
        <v>4.83</v>
      </c>
      <c r="H17">
        <v>7.56</v>
      </c>
      <c r="I17">
        <f>25-(E17+F17+G17+H17)</f>
        <v>8.2100000000000009</v>
      </c>
      <c r="J17">
        <v>7</v>
      </c>
      <c r="K17">
        <f>(E17/25)*3.35</f>
        <v>5.092E-2</v>
      </c>
      <c r="L17">
        <f>(F17/25)*1.5</f>
        <v>0.24119999999999997</v>
      </c>
      <c r="M17">
        <f>(G17/25)*0.75</f>
        <v>0.1449</v>
      </c>
      <c r="N17">
        <f>(H17/25)*0.375</f>
        <v>0.1134</v>
      </c>
      <c r="O17" s="2">
        <f>(I17/25)*0.125</f>
        <v>4.1050000000000003E-2</v>
      </c>
      <c r="P17" s="2">
        <f>K17+L17+M17+N17+O17</f>
        <v>0.59146999999999994</v>
      </c>
      <c r="Q17">
        <f>E17+F17+G17</f>
        <v>9.23</v>
      </c>
      <c r="R17">
        <f>((Q17-J17)/(25-J17))*100</f>
        <v>12.388888888888891</v>
      </c>
      <c r="S17" s="2">
        <v>0.74214000000000002</v>
      </c>
      <c r="T17" s="2">
        <v>7.0050000000000001E-2</v>
      </c>
      <c r="U17">
        <f t="shared" si="0"/>
        <v>10.594432548179872</v>
      </c>
    </row>
    <row r="18" spans="1:21" x14ac:dyDescent="0.25">
      <c r="A18" t="s">
        <v>20</v>
      </c>
      <c r="B18" t="s">
        <v>30</v>
      </c>
      <c r="C18" t="s">
        <v>16</v>
      </c>
      <c r="D18">
        <v>2</v>
      </c>
      <c r="E18" s="1">
        <v>1.24</v>
      </c>
      <c r="F18" s="1">
        <v>1.36</v>
      </c>
      <c r="G18" s="1">
        <v>5.52</v>
      </c>
      <c r="H18" s="1">
        <v>6.2</v>
      </c>
      <c r="I18" s="1">
        <v>10.68</v>
      </c>
      <c r="J18" s="1">
        <v>5.78</v>
      </c>
      <c r="K18">
        <f>(E18/25)*3.35</f>
        <v>0.16616</v>
      </c>
      <c r="L18">
        <f>(F18/25)*1.5</f>
        <v>8.1600000000000006E-2</v>
      </c>
      <c r="M18">
        <f>(G18/25)*0.75</f>
        <v>0.1656</v>
      </c>
      <c r="N18">
        <f>(H18/25)*0.375</f>
        <v>9.2999999999999999E-2</v>
      </c>
      <c r="O18" s="2">
        <f>(I18/25)*0.125</f>
        <v>5.3399999999999996E-2</v>
      </c>
      <c r="P18" s="2">
        <f>K18+L18+M18+N18+O18</f>
        <v>0.55976000000000004</v>
      </c>
      <c r="Q18">
        <f>E18+F18+G18</f>
        <v>8.1199999999999992</v>
      </c>
      <c r="R18">
        <f>((Q18-J18)/(25-J18))*100</f>
        <v>12.174817898022889</v>
      </c>
      <c r="S18" s="2">
        <v>0.68947199999999997</v>
      </c>
      <c r="T18" s="2">
        <v>5.604E-2</v>
      </c>
      <c r="U18">
        <f t="shared" si="0"/>
        <v>12.30321199143469</v>
      </c>
    </row>
    <row r="19" spans="1:21" x14ac:dyDescent="0.25">
      <c r="A19" t="s">
        <v>20</v>
      </c>
      <c r="B19" t="s">
        <v>30</v>
      </c>
      <c r="C19" t="s">
        <v>16</v>
      </c>
      <c r="D19">
        <v>3</v>
      </c>
      <c r="E19" s="1">
        <v>0.86</v>
      </c>
      <c r="F19" s="1">
        <v>3.86</v>
      </c>
      <c r="G19" s="1">
        <v>4.78</v>
      </c>
      <c r="H19" s="1">
        <v>7.64</v>
      </c>
      <c r="I19" s="1">
        <v>7.86</v>
      </c>
      <c r="J19" s="1">
        <v>6.86</v>
      </c>
      <c r="K19">
        <f>(E19/25)*3.35</f>
        <v>0.11524000000000001</v>
      </c>
      <c r="L19">
        <f>(F19/25)*1.5</f>
        <v>0.23159999999999997</v>
      </c>
      <c r="M19">
        <f>(G19/25)*0.75</f>
        <v>0.1434</v>
      </c>
      <c r="N19">
        <f>(H19/25)*0.375</f>
        <v>0.11459999999999999</v>
      </c>
      <c r="O19" s="2">
        <f>(I19/25)*0.125</f>
        <v>3.9300000000000002E-2</v>
      </c>
      <c r="P19" s="2">
        <f>K19+L19+M19+N19+O19</f>
        <v>0.64414000000000005</v>
      </c>
      <c r="Q19">
        <f>E19+F19+G19</f>
        <v>9.5</v>
      </c>
      <c r="R19">
        <f>((Q19-J19)/(25-J19))*100</f>
        <v>14.553472987872103</v>
      </c>
      <c r="S19" s="2">
        <v>0.74214000000000002</v>
      </c>
      <c r="T19" s="2">
        <v>7.0050000000000001E-2</v>
      </c>
      <c r="U19">
        <f t="shared" si="0"/>
        <v>10.594432548179872</v>
      </c>
    </row>
    <row r="20" spans="1:21" x14ac:dyDescent="0.25">
      <c r="A20" t="s">
        <v>20</v>
      </c>
      <c r="B20" t="s">
        <v>28</v>
      </c>
      <c r="C20" t="s">
        <v>17</v>
      </c>
      <c r="D20">
        <v>1</v>
      </c>
      <c r="E20">
        <v>2.38</v>
      </c>
      <c r="F20">
        <v>5.52</v>
      </c>
      <c r="G20">
        <v>4.99</v>
      </c>
      <c r="H20">
        <v>6.15</v>
      </c>
      <c r="I20">
        <f>25-(E20+F20+G20+H20)</f>
        <v>5.9600000000000009</v>
      </c>
      <c r="J20">
        <v>5.35</v>
      </c>
      <c r="K20">
        <f>(E20/25)*3.35</f>
        <v>0.31891999999999998</v>
      </c>
      <c r="L20">
        <f>(F20/25)*1.5</f>
        <v>0.33119999999999999</v>
      </c>
      <c r="M20">
        <f>(G20/25)*0.75</f>
        <v>0.1497</v>
      </c>
      <c r="N20">
        <f>(H20/25)*0.375</f>
        <v>9.2250000000000013E-2</v>
      </c>
      <c r="O20" s="2">
        <f>(I20/25)*0.125</f>
        <v>2.9800000000000004E-2</v>
      </c>
      <c r="P20" s="2">
        <f>K20+L20+M20+N20+O20</f>
        <v>0.92187000000000008</v>
      </c>
      <c r="Q20">
        <f>E20+F20+G20</f>
        <v>12.89</v>
      </c>
      <c r="R20">
        <f>((Q20-J20)/(25-J20))*100</f>
        <v>38.371501272264638</v>
      </c>
      <c r="S20" s="2">
        <v>1.0725119999999999</v>
      </c>
      <c r="T20" s="2">
        <v>0.18212999999999999</v>
      </c>
      <c r="U20">
        <f t="shared" si="0"/>
        <v>5.8887168506012193</v>
      </c>
    </row>
    <row r="21" spans="1:21" x14ac:dyDescent="0.25">
      <c r="A21" t="s">
        <v>20</v>
      </c>
      <c r="B21" t="s">
        <v>28</v>
      </c>
      <c r="C21" t="s">
        <v>17</v>
      </c>
      <c r="D21">
        <v>2</v>
      </c>
      <c r="E21" s="1">
        <v>1.38</v>
      </c>
      <c r="F21" s="1">
        <v>6.46</v>
      </c>
      <c r="G21" s="1">
        <v>5.25</v>
      </c>
      <c r="H21" s="1">
        <v>5.68</v>
      </c>
      <c r="I21" s="1">
        <v>6.23</v>
      </c>
      <c r="J21" s="1">
        <v>5.83</v>
      </c>
      <c r="K21">
        <f>(E21/25)*3.35</f>
        <v>0.18492</v>
      </c>
      <c r="L21">
        <f>(F21/25)*1.5</f>
        <v>0.38760000000000006</v>
      </c>
      <c r="M21">
        <f>(G21/25)*0.75</f>
        <v>0.1575</v>
      </c>
      <c r="N21">
        <f>(H21/25)*0.375</f>
        <v>8.5199999999999998E-2</v>
      </c>
      <c r="O21" s="2">
        <f>(I21/25)*0.125</f>
        <v>3.1150000000000001E-2</v>
      </c>
      <c r="P21" s="2">
        <f>K21+L21+M21+N21+O21</f>
        <v>0.84637000000000007</v>
      </c>
      <c r="Q21">
        <f>E21+F21+G21</f>
        <v>13.09</v>
      </c>
      <c r="R21">
        <f>((Q21-J21)/(25-J21))*100</f>
        <v>37.871674491392795</v>
      </c>
      <c r="S21" s="2">
        <v>1.0725119999999999</v>
      </c>
      <c r="T21" s="2">
        <v>0.12609000000000001</v>
      </c>
      <c r="U21">
        <f t="shared" si="0"/>
        <v>8.5059243397573141</v>
      </c>
    </row>
    <row r="22" spans="1:21" x14ac:dyDescent="0.25">
      <c r="A22" t="s">
        <v>20</v>
      </c>
      <c r="B22" t="s">
        <v>28</v>
      </c>
      <c r="C22" t="s">
        <v>17</v>
      </c>
      <c r="D22">
        <v>3</v>
      </c>
      <c r="E22" s="1">
        <v>1.27</v>
      </c>
      <c r="F22" s="1">
        <v>7.51</v>
      </c>
      <c r="G22" s="1">
        <v>5.2</v>
      </c>
      <c r="H22" s="1">
        <v>5.64</v>
      </c>
      <c r="I22" s="1">
        <v>5.38</v>
      </c>
      <c r="J22" s="1">
        <v>6.85</v>
      </c>
      <c r="K22">
        <f>(E22/25)*3.35</f>
        <v>0.17018</v>
      </c>
      <c r="L22">
        <f>(F22/25)*1.5</f>
        <v>0.4506</v>
      </c>
      <c r="M22">
        <f>(G22/25)*0.75</f>
        <v>0.15600000000000003</v>
      </c>
      <c r="N22">
        <f>(H22/25)*0.375</f>
        <v>8.4599999999999995E-2</v>
      </c>
      <c r="O22" s="2">
        <f>(I22/25)*0.125</f>
        <v>2.69E-2</v>
      </c>
      <c r="P22" s="2">
        <f>K22+L22+M22+N22+O22</f>
        <v>0.88828000000000007</v>
      </c>
      <c r="Q22">
        <f>E22+F22+G22</f>
        <v>13.98</v>
      </c>
      <c r="R22">
        <f>((Q22-J22)/(25-J22))*100</f>
        <v>39.283746556473837</v>
      </c>
      <c r="S22" s="2">
        <v>1.024632</v>
      </c>
      <c r="T22" s="2">
        <v>0.11208</v>
      </c>
      <c r="U22">
        <f t="shared" si="0"/>
        <v>9.1419700214132771</v>
      </c>
    </row>
    <row r="23" spans="1:21" x14ac:dyDescent="0.25">
      <c r="A23" t="s">
        <v>20</v>
      </c>
      <c r="B23" t="s">
        <v>29</v>
      </c>
      <c r="C23" t="s">
        <v>17</v>
      </c>
      <c r="D23">
        <v>1</v>
      </c>
      <c r="E23">
        <v>1.44</v>
      </c>
      <c r="F23">
        <v>4.9400000000000004</v>
      </c>
      <c r="G23">
        <v>3.89</v>
      </c>
      <c r="H23">
        <v>6.18</v>
      </c>
      <c r="I23">
        <f>25-(E23+F23+G23+H23)</f>
        <v>8.5499999999999972</v>
      </c>
      <c r="J23">
        <v>4.24</v>
      </c>
      <c r="K23">
        <f>(E23/25)*3.35</f>
        <v>0.19295999999999999</v>
      </c>
      <c r="L23">
        <f>(F23/25)*1.5</f>
        <v>0.29640000000000005</v>
      </c>
      <c r="M23">
        <f>(G23/25)*0.75</f>
        <v>0.11670000000000001</v>
      </c>
      <c r="N23">
        <f>(H23/25)*0.375</f>
        <v>9.2699999999999991E-2</v>
      </c>
      <c r="O23" s="2">
        <f>(I23/25)*0.125</f>
        <v>4.2749999999999982E-2</v>
      </c>
      <c r="P23" s="2">
        <f>K23+L23+M23+N23+O23</f>
        <v>0.74151</v>
      </c>
      <c r="Q23">
        <f>E23+F23+G23</f>
        <v>10.270000000000001</v>
      </c>
      <c r="R23">
        <f>((Q23-J23)/(25-J23))*100</f>
        <v>29.046242774566483</v>
      </c>
      <c r="S23" s="2">
        <v>1.001889</v>
      </c>
      <c r="T23" s="2">
        <v>0.11208</v>
      </c>
      <c r="U23">
        <f t="shared" si="0"/>
        <v>8.9390524625267673</v>
      </c>
    </row>
    <row r="24" spans="1:21" x14ac:dyDescent="0.25">
      <c r="A24" t="s">
        <v>20</v>
      </c>
      <c r="B24" t="s">
        <v>29</v>
      </c>
      <c r="C24" t="s">
        <v>17</v>
      </c>
      <c r="D24">
        <v>2</v>
      </c>
      <c r="E24">
        <v>0.48</v>
      </c>
      <c r="F24">
        <v>6.14</v>
      </c>
      <c r="G24">
        <v>6.47</v>
      </c>
      <c r="H24">
        <v>4.59</v>
      </c>
      <c r="I24">
        <f>25-(E24+F24+G24+H24)</f>
        <v>7.32</v>
      </c>
      <c r="J24">
        <v>7.5</v>
      </c>
      <c r="K24">
        <f>(E24/25)*3.35</f>
        <v>6.4320000000000002E-2</v>
      </c>
      <c r="L24">
        <f>(F24/25)*1.5</f>
        <v>0.36839999999999995</v>
      </c>
      <c r="M24">
        <f>(G24/25)*0.75</f>
        <v>0.19409999999999999</v>
      </c>
      <c r="N24">
        <f>(H24/25)*0.375</f>
        <v>6.8849999999999995E-2</v>
      </c>
      <c r="O24" s="2">
        <f>(I24/25)*0.125</f>
        <v>3.6600000000000001E-2</v>
      </c>
      <c r="P24" s="2">
        <f>K24+L24+M24+N24+O24</f>
        <v>0.73226999999999987</v>
      </c>
      <c r="Q24">
        <f>E24+F24+G24</f>
        <v>13.09</v>
      </c>
      <c r="R24">
        <f>((Q24-J24)/(25-J24))*100</f>
        <v>31.94285714285714</v>
      </c>
      <c r="S24" s="2">
        <v>1.0166519999999999</v>
      </c>
      <c r="T24" s="2">
        <v>5.604E-2</v>
      </c>
      <c r="U24">
        <f t="shared" si="0"/>
        <v>18.14154175588865</v>
      </c>
    </row>
    <row r="25" spans="1:21" x14ac:dyDescent="0.25">
      <c r="A25" t="s">
        <v>20</v>
      </c>
      <c r="B25" t="s">
        <v>29</v>
      </c>
      <c r="C25" t="s">
        <v>17</v>
      </c>
      <c r="D25">
        <v>3</v>
      </c>
      <c r="E25" s="1">
        <v>0.88</v>
      </c>
      <c r="F25" s="1">
        <v>5.07</v>
      </c>
      <c r="G25" s="1">
        <v>5.13</v>
      </c>
      <c r="H25" s="1">
        <v>6.47</v>
      </c>
      <c r="I25" s="1">
        <v>7.45</v>
      </c>
      <c r="J25" s="1">
        <v>5.08</v>
      </c>
      <c r="K25">
        <f>(E25/25)*3.35</f>
        <v>0.11792000000000001</v>
      </c>
      <c r="L25">
        <f>(F25/25)*1.5</f>
        <v>0.30420000000000003</v>
      </c>
      <c r="M25">
        <f>(G25/25)*0.75</f>
        <v>0.15389999999999998</v>
      </c>
      <c r="N25">
        <f>(H25/25)*0.375</f>
        <v>9.7049999999999997E-2</v>
      </c>
      <c r="O25" s="2">
        <f>(I25/25)*0.125</f>
        <v>3.7249999999999998E-2</v>
      </c>
      <c r="P25" s="2">
        <f>K25+L25+M25+N25+O25</f>
        <v>0.71031999999999995</v>
      </c>
      <c r="Q25">
        <f>E25+F25+G25</f>
        <v>11.08</v>
      </c>
      <c r="R25">
        <f>((Q25-J25)/(25-J25))*100</f>
        <v>30.120481927710841</v>
      </c>
      <c r="S25" s="2">
        <v>1.038996</v>
      </c>
      <c r="T25" s="2">
        <v>0.15411</v>
      </c>
      <c r="U25">
        <f t="shared" si="0"/>
        <v>6.7419116215690096</v>
      </c>
    </row>
    <row r="26" spans="1:21" x14ac:dyDescent="0.25">
      <c r="A26" t="s">
        <v>20</v>
      </c>
      <c r="B26" t="s">
        <v>30</v>
      </c>
      <c r="C26" t="s">
        <v>17</v>
      </c>
      <c r="D26">
        <v>1</v>
      </c>
      <c r="E26" s="1">
        <v>0.76</v>
      </c>
      <c r="F26" s="1">
        <v>5.38</v>
      </c>
      <c r="G26" s="1">
        <v>4.79</v>
      </c>
      <c r="H26" s="1">
        <v>6.2</v>
      </c>
      <c r="I26" s="1">
        <v>7.87</v>
      </c>
      <c r="J26" s="1">
        <v>7.26</v>
      </c>
      <c r="K26">
        <f>(E26/25)*3.35</f>
        <v>0.10184</v>
      </c>
      <c r="L26">
        <f>(F26/25)*1.5</f>
        <v>0.32279999999999998</v>
      </c>
      <c r="M26">
        <f>(G26/25)*0.75</f>
        <v>0.14369999999999999</v>
      </c>
      <c r="N26">
        <f>(H26/25)*0.375</f>
        <v>9.2999999999999999E-2</v>
      </c>
      <c r="O26" s="2">
        <f>(I26/25)*0.125</f>
        <v>3.9350000000000003E-2</v>
      </c>
      <c r="P26" s="2">
        <f>K26+L26+M26+N26+O26</f>
        <v>0.70068999999999992</v>
      </c>
      <c r="Q26">
        <f>E26+F26+G26</f>
        <v>10.93</v>
      </c>
      <c r="R26">
        <f>((Q26-J26)/(25-J26))*100</f>
        <v>20.687711386696726</v>
      </c>
      <c r="S26" s="2">
        <v>0.99590400000000001</v>
      </c>
      <c r="T26" s="2">
        <v>7.0050000000000001E-2</v>
      </c>
      <c r="U26">
        <f t="shared" si="0"/>
        <v>14.217044967880085</v>
      </c>
    </row>
    <row r="27" spans="1:21" x14ac:dyDescent="0.25">
      <c r="A27" t="s">
        <v>20</v>
      </c>
      <c r="B27" t="s">
        <v>30</v>
      </c>
      <c r="C27" t="s">
        <v>17</v>
      </c>
      <c r="D27">
        <v>2</v>
      </c>
      <c r="E27" s="1">
        <v>0.34</v>
      </c>
      <c r="F27" s="1">
        <v>4.51</v>
      </c>
      <c r="G27" s="1">
        <v>4.67</v>
      </c>
      <c r="H27" s="1">
        <v>7.28</v>
      </c>
      <c r="I27" s="1">
        <v>8.1999999999999993</v>
      </c>
      <c r="J27" s="1">
        <v>5.78</v>
      </c>
      <c r="K27">
        <f>(E27/25)*3.35</f>
        <v>4.5560000000000003E-2</v>
      </c>
      <c r="L27">
        <f>(F27/25)*1.5</f>
        <v>0.27060000000000001</v>
      </c>
      <c r="M27">
        <f>(G27/25)*0.75</f>
        <v>0.1401</v>
      </c>
      <c r="N27">
        <f>(H27/25)*0.375</f>
        <v>0.10920000000000001</v>
      </c>
      <c r="O27" s="2">
        <f>(I27/25)*0.125</f>
        <v>4.0999999999999995E-2</v>
      </c>
      <c r="P27" s="2">
        <f>K27+L27+M27+N27+O27</f>
        <v>0.60646</v>
      </c>
      <c r="Q27">
        <f>E27+F27+G27</f>
        <v>9.52</v>
      </c>
      <c r="R27">
        <f>((Q27-J27)/(25-J27))*100</f>
        <v>19.458896982310094</v>
      </c>
      <c r="S27" s="2">
        <v>0.89934599999999998</v>
      </c>
      <c r="T27" s="2">
        <v>0.11208</v>
      </c>
      <c r="U27">
        <f t="shared" si="0"/>
        <v>8.0241434689507489</v>
      </c>
    </row>
    <row r="28" spans="1:21" x14ac:dyDescent="0.25">
      <c r="A28" t="s">
        <v>20</v>
      </c>
      <c r="B28" t="s">
        <v>30</v>
      </c>
      <c r="C28" t="s">
        <v>17</v>
      </c>
      <c r="D28">
        <v>3</v>
      </c>
      <c r="E28">
        <v>0.65</v>
      </c>
      <c r="F28">
        <v>3.54</v>
      </c>
      <c r="G28">
        <v>4.49</v>
      </c>
      <c r="H28">
        <v>6.62</v>
      </c>
      <c r="I28">
        <f>25-(E28+F28+G28+H28)</f>
        <v>9.6999999999999993</v>
      </c>
      <c r="J28">
        <v>4.63</v>
      </c>
      <c r="K28">
        <f>(E28/25)*3.35</f>
        <v>8.7100000000000011E-2</v>
      </c>
      <c r="L28">
        <f>(F28/25)*1.5</f>
        <v>0.21240000000000001</v>
      </c>
      <c r="M28">
        <f>(G28/25)*0.75</f>
        <v>0.13470000000000001</v>
      </c>
      <c r="N28">
        <f>(H28/25)*0.375</f>
        <v>9.9299999999999999E-2</v>
      </c>
      <c r="O28" s="2">
        <f>(I28/25)*0.125</f>
        <v>4.8499999999999995E-2</v>
      </c>
      <c r="P28" s="2">
        <f>K28+L28+M28+N28+O28</f>
        <v>0.58200000000000007</v>
      </c>
      <c r="Q28">
        <f>E28+F28+G28</f>
        <v>8.68</v>
      </c>
      <c r="R28">
        <f>((Q28-J28)/(25-J28))*100</f>
        <v>19.882179675994109</v>
      </c>
      <c r="S28" s="2">
        <v>0.81635400000000002</v>
      </c>
      <c r="T28" s="2">
        <v>9.8070000000000004E-2</v>
      </c>
      <c r="U28">
        <f t="shared" si="0"/>
        <v>8.324197002141327</v>
      </c>
    </row>
    <row r="29" spans="1:21" x14ac:dyDescent="0.25">
      <c r="A29" t="s">
        <v>20</v>
      </c>
      <c r="B29" t="s">
        <v>28</v>
      </c>
      <c r="C29" t="s">
        <v>18</v>
      </c>
      <c r="D29">
        <v>1</v>
      </c>
      <c r="E29" s="1">
        <v>4.5</v>
      </c>
      <c r="F29" s="1">
        <v>2.2000000000000002</v>
      </c>
      <c r="G29" s="1">
        <v>3.83</v>
      </c>
      <c r="H29" s="1">
        <v>5.66</v>
      </c>
      <c r="I29" s="1">
        <v>8.81</v>
      </c>
      <c r="J29" s="1">
        <v>4.53</v>
      </c>
      <c r="K29">
        <f>(E29/25)*3.35</f>
        <v>0.60299999999999998</v>
      </c>
      <c r="L29">
        <f>(F29/25)*1.5</f>
        <v>0.13200000000000001</v>
      </c>
      <c r="M29">
        <f>(G29/25)*0.75</f>
        <v>0.1149</v>
      </c>
      <c r="N29">
        <f>(H29/25)*0.375</f>
        <v>8.4900000000000003E-2</v>
      </c>
      <c r="O29" s="2">
        <f>(I29/25)*0.125</f>
        <v>4.4050000000000006E-2</v>
      </c>
      <c r="P29" s="2">
        <f>K29+L29+M29+N29+O29</f>
        <v>0.97885</v>
      </c>
      <c r="Q29">
        <f>E29+F29+G29</f>
        <v>10.530000000000001</v>
      </c>
      <c r="R29">
        <f>((Q29-J29)/(25-J29))*100</f>
        <v>29.311187103077678</v>
      </c>
      <c r="S29" s="2">
        <v>0.89056800000000003</v>
      </c>
      <c r="T29" s="2">
        <v>7.0050000000000001E-2</v>
      </c>
      <c r="U29">
        <f t="shared" si="0"/>
        <v>12.713319057815847</v>
      </c>
    </row>
    <row r="30" spans="1:21" x14ac:dyDescent="0.25">
      <c r="A30" t="s">
        <v>20</v>
      </c>
      <c r="B30" t="s">
        <v>28</v>
      </c>
      <c r="C30" t="s">
        <v>18</v>
      </c>
      <c r="D30">
        <v>2</v>
      </c>
      <c r="E30">
        <v>2.58</v>
      </c>
      <c r="F30">
        <v>3.94</v>
      </c>
      <c r="G30">
        <v>3.81</v>
      </c>
      <c r="H30">
        <v>4.82</v>
      </c>
      <c r="I30">
        <f>25-(E30+F30+G30+H30)</f>
        <v>9.85</v>
      </c>
      <c r="J30">
        <v>4.3600000000000003</v>
      </c>
      <c r="K30">
        <f>(E30/25)*3.35</f>
        <v>0.34572000000000003</v>
      </c>
      <c r="L30">
        <f>(F30/25)*1.5</f>
        <v>0.2364</v>
      </c>
      <c r="M30">
        <f>(G30/25)*0.75</f>
        <v>0.11430000000000001</v>
      </c>
      <c r="N30">
        <f>(H30/25)*0.375</f>
        <v>7.2300000000000003E-2</v>
      </c>
      <c r="O30" s="2">
        <f>(I30/25)*0.125</f>
        <v>4.9249999999999995E-2</v>
      </c>
      <c r="P30" s="2">
        <f>K30+L30+M30+N30+O30</f>
        <v>0.81797000000000009</v>
      </c>
      <c r="Q30">
        <f>E30+F30+G30</f>
        <v>10.33</v>
      </c>
      <c r="R30">
        <f>((Q30-J30)/(25-J30))*100</f>
        <v>28.924418604651159</v>
      </c>
      <c r="S30" s="2">
        <v>0.89056800000000003</v>
      </c>
      <c r="T30" s="2">
        <v>9.8070000000000004E-2</v>
      </c>
      <c r="U30">
        <f t="shared" si="0"/>
        <v>9.0809421841541749</v>
      </c>
    </row>
    <row r="31" spans="1:21" x14ac:dyDescent="0.25">
      <c r="A31" t="s">
        <v>20</v>
      </c>
      <c r="B31" t="s">
        <v>28</v>
      </c>
      <c r="C31" t="s">
        <v>18</v>
      </c>
      <c r="D31">
        <v>3</v>
      </c>
      <c r="E31" s="1">
        <v>1.1599999999999999</v>
      </c>
      <c r="F31" s="1">
        <v>6.08</v>
      </c>
      <c r="G31" s="1">
        <v>5.0599999999999996</v>
      </c>
      <c r="H31" s="1">
        <v>6.45</v>
      </c>
      <c r="I31" s="1">
        <v>6.25</v>
      </c>
      <c r="J31" s="1">
        <v>6.98</v>
      </c>
      <c r="K31">
        <f>(E31/25)*3.35</f>
        <v>0.15543999999999999</v>
      </c>
      <c r="L31">
        <f>(F31/25)*1.5</f>
        <v>0.36480000000000001</v>
      </c>
      <c r="M31">
        <f>(G31/25)*0.75</f>
        <v>0.15179999999999999</v>
      </c>
      <c r="N31">
        <f>(H31/25)*0.375</f>
        <v>9.6750000000000003E-2</v>
      </c>
      <c r="O31" s="2">
        <f>(I31/25)*0.125</f>
        <v>3.125E-2</v>
      </c>
      <c r="P31" s="2">
        <f>K31+L31+M31+N31+O31</f>
        <v>0.80003999999999997</v>
      </c>
      <c r="Q31">
        <f>E31+F31+G31</f>
        <v>12.3</v>
      </c>
      <c r="R31">
        <f>((Q31-J31)/(25-J31))*100</f>
        <v>29.522752497225309</v>
      </c>
      <c r="S31" s="2">
        <v>0.95760000000000001</v>
      </c>
      <c r="T31" s="2">
        <v>0.11208</v>
      </c>
      <c r="U31">
        <f t="shared" si="0"/>
        <v>8.5438972162740896</v>
      </c>
    </row>
    <row r="32" spans="1:21" x14ac:dyDescent="0.25">
      <c r="A32" t="s">
        <v>20</v>
      </c>
      <c r="B32" t="s">
        <v>29</v>
      </c>
      <c r="C32" t="s">
        <v>18</v>
      </c>
      <c r="D32">
        <v>1</v>
      </c>
      <c r="E32">
        <v>1.81</v>
      </c>
      <c r="F32">
        <v>3.06</v>
      </c>
      <c r="G32">
        <v>5.68</v>
      </c>
      <c r="H32">
        <v>0.18</v>
      </c>
      <c r="I32">
        <f>25-(E32+F32+G32+H32)</f>
        <v>14.27</v>
      </c>
      <c r="J32">
        <v>6.45</v>
      </c>
      <c r="K32">
        <f>(E32/25)*3.35</f>
        <v>0.24254000000000003</v>
      </c>
      <c r="L32">
        <f>(F32/25)*1.5</f>
        <v>0.18360000000000001</v>
      </c>
      <c r="M32">
        <f>(G32/25)*0.75</f>
        <v>0.1704</v>
      </c>
      <c r="N32">
        <f>(H32/25)*0.375</f>
        <v>2.7000000000000001E-3</v>
      </c>
      <c r="O32" s="2">
        <f>(I32/25)*0.125</f>
        <v>7.1349999999999997E-2</v>
      </c>
      <c r="P32" s="2">
        <f>K32+L32+M32+N32+O32</f>
        <v>0.67059000000000013</v>
      </c>
      <c r="Q32">
        <f>E32+F32+G32</f>
        <v>10.55</v>
      </c>
      <c r="R32">
        <f>((Q32-J32)/(25-J32))*100</f>
        <v>22.102425876010784</v>
      </c>
      <c r="S32" s="2">
        <v>0.89934599999999998</v>
      </c>
      <c r="T32" s="2">
        <v>9.8070000000000004E-2</v>
      </c>
      <c r="U32">
        <f t="shared" si="0"/>
        <v>9.1704496788008552</v>
      </c>
    </row>
    <row r="33" spans="1:21" x14ac:dyDescent="0.25">
      <c r="A33" t="s">
        <v>20</v>
      </c>
      <c r="B33" t="s">
        <v>29</v>
      </c>
      <c r="C33" t="s">
        <v>18</v>
      </c>
      <c r="D33">
        <v>2</v>
      </c>
      <c r="E33">
        <v>2.74</v>
      </c>
      <c r="F33">
        <v>2.44</v>
      </c>
      <c r="G33">
        <v>4.29</v>
      </c>
      <c r="H33">
        <v>6.14</v>
      </c>
      <c r="I33">
        <f>25-(E33+F33+G33+H33)</f>
        <v>9.39</v>
      </c>
      <c r="J33">
        <v>4.21</v>
      </c>
      <c r="K33">
        <f>(E33/25)*3.35</f>
        <v>0.36716000000000004</v>
      </c>
      <c r="L33">
        <f>(F33/25)*1.5</f>
        <v>0.14639999999999997</v>
      </c>
      <c r="M33">
        <f>(G33/25)*0.75</f>
        <v>0.12870000000000001</v>
      </c>
      <c r="N33">
        <f>(H33/25)*0.375</f>
        <v>9.2099999999999987E-2</v>
      </c>
      <c r="O33" s="2">
        <f>(I33/25)*0.125</f>
        <v>4.6950000000000006E-2</v>
      </c>
      <c r="P33" s="2">
        <f>K33+L33+M33+N33+O33</f>
        <v>0.78131000000000006</v>
      </c>
      <c r="Q33">
        <f>E33+F33+G33</f>
        <v>9.4699999999999989</v>
      </c>
      <c r="R33">
        <f>((Q33-J33)/(25-J33))*100</f>
        <v>25.300625300625295</v>
      </c>
      <c r="S33" s="2">
        <v>0.89056800000000003</v>
      </c>
      <c r="T33" s="2">
        <v>9.8070000000000004E-2</v>
      </c>
      <c r="U33">
        <f t="shared" si="0"/>
        <v>9.0809421841541749</v>
      </c>
    </row>
    <row r="34" spans="1:21" x14ac:dyDescent="0.25">
      <c r="A34" t="s">
        <v>20</v>
      </c>
      <c r="B34" t="s">
        <v>29</v>
      </c>
      <c r="C34" t="s">
        <v>18</v>
      </c>
      <c r="D34">
        <v>3</v>
      </c>
      <c r="E34" s="1">
        <v>0.49</v>
      </c>
      <c r="F34" s="1">
        <v>5.03</v>
      </c>
      <c r="G34" s="1">
        <v>5.27</v>
      </c>
      <c r="H34" s="1">
        <v>6.71</v>
      </c>
      <c r="I34" s="1">
        <v>7.5</v>
      </c>
      <c r="J34" s="1">
        <v>6.42</v>
      </c>
      <c r="K34">
        <f>(E34/25)*3.35</f>
        <v>6.5659999999999996E-2</v>
      </c>
      <c r="L34">
        <f>(F34/25)*1.5</f>
        <v>0.30180000000000001</v>
      </c>
      <c r="M34">
        <f>(G34/25)*0.75</f>
        <v>0.15809999999999999</v>
      </c>
      <c r="N34">
        <f>(H34/25)*0.375</f>
        <v>0.10064999999999999</v>
      </c>
      <c r="O34" s="2">
        <f>(I34/25)*0.125</f>
        <v>3.7499999999999999E-2</v>
      </c>
      <c r="P34" s="2">
        <f>K34+L34+M34+N34+O34</f>
        <v>0.66371000000000002</v>
      </c>
      <c r="Q34">
        <f>E34+F34+G34</f>
        <v>10.79</v>
      </c>
      <c r="R34">
        <f>((Q34-J34)/(25-J34))*100</f>
        <v>23.519913885898813</v>
      </c>
      <c r="S34" s="2">
        <v>0.86024400000000001</v>
      </c>
      <c r="T34" s="2">
        <v>8.4059999999999996E-2</v>
      </c>
      <c r="U34">
        <f t="shared" si="0"/>
        <v>10.233690221270521</v>
      </c>
    </row>
    <row r="35" spans="1:21" x14ac:dyDescent="0.25">
      <c r="A35" t="s">
        <v>20</v>
      </c>
      <c r="B35" t="s">
        <v>30</v>
      </c>
      <c r="C35" t="s">
        <v>18</v>
      </c>
      <c r="D35">
        <v>1</v>
      </c>
      <c r="E35" s="1">
        <v>1.24</v>
      </c>
      <c r="F35" s="1">
        <v>1.22</v>
      </c>
      <c r="G35" s="1">
        <v>4.5</v>
      </c>
      <c r="H35" s="1">
        <v>5.2</v>
      </c>
      <c r="I35" s="1">
        <v>12.84</v>
      </c>
      <c r="J35" s="1">
        <v>3.03</v>
      </c>
      <c r="K35">
        <f>(E35/25)*3.35</f>
        <v>0.16616</v>
      </c>
      <c r="L35">
        <f>(F35/25)*1.5</f>
        <v>7.3199999999999987E-2</v>
      </c>
      <c r="M35">
        <f>(G35/25)*0.75</f>
        <v>0.13500000000000001</v>
      </c>
      <c r="N35">
        <f>(H35/25)*0.375</f>
        <v>7.8000000000000014E-2</v>
      </c>
      <c r="O35" s="2">
        <f>(I35/25)*0.125</f>
        <v>6.4199999999999993E-2</v>
      </c>
      <c r="P35" s="2">
        <f>K35+L35+M35+N35+O35</f>
        <v>0.51656000000000002</v>
      </c>
      <c r="Q35">
        <f>E35+F35+G35</f>
        <v>6.96</v>
      </c>
      <c r="R35">
        <f>((Q35-J35)/(25-J35))*100</f>
        <v>17.888029130632681</v>
      </c>
      <c r="S35" s="2">
        <v>0.80438399999999999</v>
      </c>
      <c r="T35" s="2">
        <v>4.2029999999999998E-2</v>
      </c>
      <c r="U35">
        <f t="shared" si="0"/>
        <v>19.138329764453964</v>
      </c>
    </row>
    <row r="36" spans="1:21" x14ac:dyDescent="0.25">
      <c r="A36" t="s">
        <v>20</v>
      </c>
      <c r="B36" t="s">
        <v>30</v>
      </c>
      <c r="C36" t="s">
        <v>18</v>
      </c>
      <c r="D36">
        <v>2</v>
      </c>
      <c r="E36" s="1">
        <v>0.52</v>
      </c>
      <c r="F36" s="1">
        <v>4.03</v>
      </c>
      <c r="G36" s="1">
        <v>4.9000000000000004</v>
      </c>
      <c r="H36" s="1">
        <v>7.53</v>
      </c>
      <c r="I36" s="1">
        <v>8.02</v>
      </c>
      <c r="J36" s="1">
        <v>6.67</v>
      </c>
      <c r="K36">
        <f>(E36/25)*3.35</f>
        <v>6.9679999999999992E-2</v>
      </c>
      <c r="L36">
        <f>(F36/25)*1.5</f>
        <v>0.24180000000000001</v>
      </c>
      <c r="M36">
        <f>(G36/25)*0.75</f>
        <v>0.14700000000000002</v>
      </c>
      <c r="N36">
        <f>(H36/25)*0.375</f>
        <v>0.11295000000000001</v>
      </c>
      <c r="O36" s="2">
        <f>(I36/25)*0.125</f>
        <v>4.0099999999999997E-2</v>
      </c>
      <c r="P36" s="2">
        <f>K36+L36+M36+N36+O36</f>
        <v>0.61153000000000002</v>
      </c>
      <c r="Q36">
        <f>E36+F36+G36</f>
        <v>9.4500000000000011</v>
      </c>
      <c r="R36">
        <f>((Q36-J36)/(25-J36))*100</f>
        <v>15.166393889798153</v>
      </c>
      <c r="S36" s="2">
        <v>0.76607999999999998</v>
      </c>
      <c r="T36" s="2">
        <v>5.604E-2</v>
      </c>
      <c r="U36">
        <f t="shared" si="0"/>
        <v>13.670235546038544</v>
      </c>
    </row>
    <row r="37" spans="1:21" x14ac:dyDescent="0.25">
      <c r="A37" t="s">
        <v>20</v>
      </c>
      <c r="B37" t="s">
        <v>30</v>
      </c>
      <c r="C37" t="s">
        <v>18</v>
      </c>
      <c r="D37">
        <v>3</v>
      </c>
      <c r="E37">
        <v>1.01</v>
      </c>
      <c r="F37">
        <v>1.94</v>
      </c>
      <c r="G37">
        <v>5.2</v>
      </c>
      <c r="H37">
        <v>7.04</v>
      </c>
      <c r="I37">
        <f>25-(E37+F37+G37+H37)</f>
        <v>9.8099999999999987</v>
      </c>
      <c r="J37">
        <v>4.75</v>
      </c>
      <c r="K37">
        <f>(E37/25)*3.35</f>
        <v>0.13533999999999999</v>
      </c>
      <c r="L37">
        <f>(F37/25)*1.5</f>
        <v>0.1164</v>
      </c>
      <c r="M37">
        <f>(G37/25)*0.75</f>
        <v>0.15600000000000003</v>
      </c>
      <c r="N37">
        <f>(H37/25)*0.375</f>
        <v>0.1056</v>
      </c>
      <c r="O37" s="2">
        <f>(I37/25)*0.125</f>
        <v>4.9049999999999996E-2</v>
      </c>
      <c r="P37" s="2">
        <f>K37+L37+M37+N37+O37</f>
        <v>0.56239000000000006</v>
      </c>
      <c r="Q37">
        <f>E37+F37+G37</f>
        <v>8.15</v>
      </c>
      <c r="R37">
        <f>((Q37-J37)/(25-J37))*100</f>
        <v>16.790123456790127</v>
      </c>
      <c r="S37" s="2">
        <v>0.77924700000000002</v>
      </c>
      <c r="T37" s="2">
        <v>7.0050000000000001E-2</v>
      </c>
      <c r="U37">
        <f t="shared" si="0"/>
        <v>11.124154175588865</v>
      </c>
    </row>
    <row r="40" spans="1:21" x14ac:dyDescent="0.25">
      <c r="S40" s="3"/>
      <c r="T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23CF-4E98-4E22-844A-929763723E5A}">
  <dimension ref="A1:T40"/>
  <sheetViews>
    <sheetView topLeftCell="B24" workbookViewId="0">
      <selection activeCell="A2" sqref="A2:T3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t="s">
        <v>22</v>
      </c>
      <c r="B2" t="s">
        <v>28</v>
      </c>
      <c r="C2" t="s">
        <v>15</v>
      </c>
      <c r="D2">
        <v>1</v>
      </c>
      <c r="E2" s="1">
        <v>0.13</v>
      </c>
      <c r="F2" s="1">
        <v>2.23</v>
      </c>
      <c r="G2" s="1">
        <v>6.49</v>
      </c>
      <c r="H2" s="1">
        <v>5.0999999999999996</v>
      </c>
      <c r="I2" s="1">
        <v>11.05</v>
      </c>
      <c r="J2" s="1">
        <v>2.81</v>
      </c>
      <c r="K2">
        <f>(E2/25)*3.35</f>
        <v>1.7419999999999998E-2</v>
      </c>
      <c r="L2">
        <f>(F2/25)*1.5</f>
        <v>0.1338</v>
      </c>
      <c r="M2">
        <f>(G2/25)*0.75</f>
        <v>0.19469999999999998</v>
      </c>
      <c r="N2">
        <f>(H2/25)*0.375</f>
        <v>7.6499999999999999E-2</v>
      </c>
      <c r="O2" s="2">
        <f>(I2/25)*0.125</f>
        <v>5.525E-2</v>
      </c>
      <c r="P2" s="2">
        <f>K2+L2+M2+N2+O2</f>
        <v>0.47767000000000004</v>
      </c>
      <c r="Q2">
        <f>E2+F2+G2</f>
        <v>8.85</v>
      </c>
      <c r="R2">
        <f>((Q2-J2)/(25-J2))*100</f>
        <v>27.219468228931948</v>
      </c>
      <c r="S2" s="2">
        <v>2.0891639999999998</v>
      </c>
      <c r="T2" s="2">
        <v>9.8070000000000004E-2</v>
      </c>
    </row>
    <row r="3" spans="1:20" x14ac:dyDescent="0.25">
      <c r="A3" t="s">
        <v>22</v>
      </c>
      <c r="B3" t="s">
        <v>28</v>
      </c>
      <c r="C3" t="s">
        <v>15</v>
      </c>
      <c r="D3">
        <v>2</v>
      </c>
      <c r="E3" s="1">
        <v>0.17</v>
      </c>
      <c r="F3" s="1">
        <v>6.81</v>
      </c>
      <c r="G3" s="1">
        <v>4.66</v>
      </c>
      <c r="H3" s="1">
        <v>1.52</v>
      </c>
      <c r="I3" s="1">
        <v>11.84</v>
      </c>
      <c r="J3" s="1">
        <v>6.65</v>
      </c>
      <c r="K3">
        <f>(E3/25)*3.35</f>
        <v>2.2780000000000002E-2</v>
      </c>
      <c r="L3">
        <f>(F3/25)*1.5</f>
        <v>0.40859999999999996</v>
      </c>
      <c r="M3">
        <f>(G3/25)*0.75</f>
        <v>0.13980000000000001</v>
      </c>
      <c r="N3">
        <f>(H3/25)*0.375</f>
        <v>2.2800000000000001E-2</v>
      </c>
      <c r="O3" s="2">
        <f>(I3/25)*0.125</f>
        <v>5.9200000000000003E-2</v>
      </c>
      <c r="P3" s="2">
        <f>K3+L3+M3+N3+O3</f>
        <v>0.65318000000000009</v>
      </c>
      <c r="Q3">
        <f>E3+F3+G3</f>
        <v>11.64</v>
      </c>
      <c r="R3">
        <f>((Q3-J3)/(25-J3))*100</f>
        <v>27.193460490463213</v>
      </c>
      <c r="S3" s="2">
        <v>2.7064170000000001</v>
      </c>
      <c r="T3" s="2">
        <v>0.1401</v>
      </c>
    </row>
    <row r="4" spans="1:20" x14ac:dyDescent="0.25">
      <c r="A4" t="s">
        <v>22</v>
      </c>
      <c r="B4" t="s">
        <v>28</v>
      </c>
      <c r="C4" t="s">
        <v>15</v>
      </c>
      <c r="D4">
        <v>3</v>
      </c>
      <c r="E4" s="1">
        <v>0.92</v>
      </c>
      <c r="F4" s="1">
        <v>5.28</v>
      </c>
      <c r="G4" s="1">
        <v>5.13</v>
      </c>
      <c r="H4" s="1">
        <v>5.35</v>
      </c>
      <c r="I4" s="1">
        <v>8.32</v>
      </c>
      <c r="J4" s="1">
        <v>7.11</v>
      </c>
      <c r="K4">
        <f>(E4/25)*3.35</f>
        <v>0.12328</v>
      </c>
      <c r="L4">
        <f>(F4/25)*1.5</f>
        <v>0.31679999999999997</v>
      </c>
      <c r="M4">
        <f>(G4/25)*0.75</f>
        <v>0.15389999999999998</v>
      </c>
      <c r="N4">
        <f>(H4/25)*0.375</f>
        <v>8.0250000000000002E-2</v>
      </c>
      <c r="O4" s="2">
        <f>(I4/25)*0.125</f>
        <v>4.1599999999999998E-2</v>
      </c>
      <c r="P4" s="2">
        <f>K4+L4+M4+N4+O4</f>
        <v>0.71582999999999997</v>
      </c>
      <c r="Q4">
        <f>E4+F4+G4</f>
        <v>11.33</v>
      </c>
      <c r="R4">
        <f>((Q4-J4)/(25-J4))*100</f>
        <v>23.588596981553938</v>
      </c>
      <c r="S4" s="2">
        <v>1.9467209999999999</v>
      </c>
      <c r="T4" s="2">
        <v>0.11208</v>
      </c>
    </row>
    <row r="5" spans="1:20" x14ac:dyDescent="0.25">
      <c r="A5" t="s">
        <v>22</v>
      </c>
      <c r="B5" t="s">
        <v>29</v>
      </c>
      <c r="C5" t="s">
        <v>15</v>
      </c>
      <c r="D5">
        <v>1</v>
      </c>
      <c r="E5" s="1">
        <v>0.19</v>
      </c>
      <c r="F5" s="1">
        <v>3.71</v>
      </c>
      <c r="G5" s="1">
        <v>6.43</v>
      </c>
      <c r="H5" s="1">
        <v>8.3699999999999992</v>
      </c>
      <c r="I5" s="1">
        <v>6.3</v>
      </c>
      <c r="J5" s="1">
        <v>9.23</v>
      </c>
      <c r="K5">
        <f>(E5/17)*3.35</f>
        <v>3.7441176470588235E-2</v>
      </c>
      <c r="L5">
        <f>(F5/17)*1.5</f>
        <v>0.32735294117647057</v>
      </c>
      <c r="M5">
        <f>(G5/17)*0.75</f>
        <v>0.28367647058823531</v>
      </c>
      <c r="N5">
        <f>(H5/17)*0.375</f>
        <v>0.18463235294117647</v>
      </c>
      <c r="O5" s="2">
        <f>(I5/17)*0.125</f>
        <v>4.6323529411764708E-2</v>
      </c>
      <c r="P5" s="2">
        <f>K5+L5+M5+N5+O5</f>
        <v>0.87942647058823531</v>
      </c>
      <c r="Q5">
        <f>E5+F5+G5</f>
        <v>10.33</v>
      </c>
      <c r="R5">
        <f>((Q5-J5)/(17-J5))*100</f>
        <v>14.157014157014153</v>
      </c>
      <c r="S5" s="2">
        <v>1.661835</v>
      </c>
      <c r="T5" s="2">
        <v>7.0050000000000001E-2</v>
      </c>
    </row>
    <row r="6" spans="1:20" x14ac:dyDescent="0.25">
      <c r="A6" t="s">
        <v>22</v>
      </c>
      <c r="B6" t="s">
        <v>29</v>
      </c>
      <c r="C6" t="s">
        <v>15</v>
      </c>
      <c r="D6">
        <v>2</v>
      </c>
      <c r="E6" s="1">
        <v>1.2</v>
      </c>
      <c r="F6" s="1">
        <v>1.69</v>
      </c>
      <c r="G6" s="1">
        <v>2.81</v>
      </c>
      <c r="H6" s="1">
        <v>3.76</v>
      </c>
      <c r="I6" s="1">
        <v>15.54</v>
      </c>
      <c r="J6" s="1">
        <v>2.7</v>
      </c>
      <c r="K6">
        <f>(E6/25)*3.35</f>
        <v>0.1608</v>
      </c>
      <c r="L6">
        <f>(F6/25)*1.5</f>
        <v>0.10139999999999999</v>
      </c>
      <c r="M6">
        <f>(G6/25)*0.75</f>
        <v>8.43E-2</v>
      </c>
      <c r="N6">
        <f>(H6/25)*0.375</f>
        <v>5.6399999999999992E-2</v>
      </c>
      <c r="O6" s="2">
        <f>(I6/25)*0.125</f>
        <v>7.7699999999999991E-2</v>
      </c>
      <c r="P6" s="2">
        <f>K6+L6+M6+N6+O6</f>
        <v>0.48059999999999997</v>
      </c>
      <c r="Q6">
        <f>E6+F6+G6</f>
        <v>5.6999999999999993</v>
      </c>
      <c r="R6">
        <f>((Q6-J6)/(25-J6))*100</f>
        <v>13.452914798206272</v>
      </c>
      <c r="S6" s="2">
        <v>1.661835</v>
      </c>
      <c r="T6" s="2">
        <v>7.0050000000000001E-2</v>
      </c>
    </row>
    <row r="7" spans="1:20" x14ac:dyDescent="0.25">
      <c r="A7" t="s">
        <v>22</v>
      </c>
      <c r="B7" t="s">
        <v>29</v>
      </c>
      <c r="C7" t="s">
        <v>15</v>
      </c>
      <c r="D7">
        <v>3</v>
      </c>
      <c r="E7" s="1">
        <v>0.6</v>
      </c>
      <c r="F7" s="1">
        <v>3.86</v>
      </c>
      <c r="G7" s="1">
        <v>5.77</v>
      </c>
      <c r="H7" s="1">
        <v>7.14</v>
      </c>
      <c r="I7" s="1">
        <v>7.63</v>
      </c>
      <c r="J7" s="1">
        <v>7.74</v>
      </c>
      <c r="K7">
        <f>(E7/25)*3.35</f>
        <v>8.0399999999999999E-2</v>
      </c>
      <c r="L7">
        <f>(F7/25)*1.5</f>
        <v>0.23159999999999997</v>
      </c>
      <c r="M7">
        <f>(G7/25)*0.75</f>
        <v>0.17309999999999998</v>
      </c>
      <c r="N7">
        <f>(H7/25)*0.375</f>
        <v>0.10709999999999999</v>
      </c>
      <c r="O7" s="2">
        <f>(I7/25)*0.125</f>
        <v>3.8149999999999996E-2</v>
      </c>
      <c r="P7" s="2">
        <f>K7+L7+M7+N7+O7</f>
        <v>0.63034999999999997</v>
      </c>
      <c r="Q7">
        <f>E7+F7+G7</f>
        <v>10.23</v>
      </c>
      <c r="R7">
        <f>((Q7-J7)/(25-J7))*100</f>
        <v>14.426419466975668</v>
      </c>
      <c r="S7" s="2">
        <v>1.7093160000000001</v>
      </c>
      <c r="T7" s="2">
        <v>0.1401</v>
      </c>
    </row>
    <row r="8" spans="1:20" x14ac:dyDescent="0.25">
      <c r="A8" t="s">
        <v>22</v>
      </c>
      <c r="B8" t="s">
        <v>30</v>
      </c>
      <c r="C8" t="s">
        <v>15</v>
      </c>
      <c r="D8">
        <v>1</v>
      </c>
      <c r="E8" s="1">
        <v>0.14000000000000001</v>
      </c>
      <c r="F8" s="1">
        <v>2.44</v>
      </c>
      <c r="G8" s="1">
        <v>6.62</v>
      </c>
      <c r="H8" s="1">
        <v>8.85</v>
      </c>
      <c r="I8" s="1">
        <v>6.95</v>
      </c>
      <c r="J8" s="1">
        <v>8.99</v>
      </c>
      <c r="K8">
        <f>(E8/22)*3.35</f>
        <v>2.1318181818181819E-2</v>
      </c>
      <c r="L8">
        <f>(F8/22)*1.5</f>
        <v>0.16636363636363635</v>
      </c>
      <c r="M8">
        <f>(G8/22)*0.75</f>
        <v>0.22568181818181818</v>
      </c>
      <c r="N8">
        <f>(H8/22)*0.375</f>
        <v>0.15085227272727272</v>
      </c>
      <c r="O8" s="2">
        <f>(I8/22)*0.125</f>
        <v>3.9488636363636365E-2</v>
      </c>
      <c r="P8" s="2">
        <f>K8+L8+M8+N8+O8</f>
        <v>0.60370454545454555</v>
      </c>
      <c r="Q8">
        <f>E8+F8+G8</f>
        <v>9.1999999999999993</v>
      </c>
      <c r="R8">
        <f>((Q8-J8)/(22-J8))*100</f>
        <v>1.6141429669484941</v>
      </c>
      <c r="S8" s="2">
        <v>0.48239100000000001</v>
      </c>
      <c r="T8" s="2">
        <v>9.8070000000000004E-2</v>
      </c>
    </row>
    <row r="9" spans="1:20" x14ac:dyDescent="0.25">
      <c r="A9" t="s">
        <v>22</v>
      </c>
      <c r="B9" t="s">
        <v>30</v>
      </c>
      <c r="C9" t="s">
        <v>15</v>
      </c>
      <c r="D9">
        <v>2</v>
      </c>
      <c r="E9" s="1">
        <v>0.21</v>
      </c>
      <c r="F9" s="1">
        <v>2.82</v>
      </c>
      <c r="G9" s="1">
        <v>0.12</v>
      </c>
      <c r="H9" s="1">
        <v>8.5299999999999994</v>
      </c>
      <c r="I9" s="1">
        <v>13.32</v>
      </c>
      <c r="J9" s="1">
        <v>2.5499999999999998</v>
      </c>
      <c r="K9">
        <f>(E9/25)*3.35</f>
        <v>2.8139999999999998E-2</v>
      </c>
      <c r="L9">
        <f>(F9/25)*1.5</f>
        <v>0.16919999999999999</v>
      </c>
      <c r="M9">
        <f>(G9/25)*0.75</f>
        <v>3.5999999999999999E-3</v>
      </c>
      <c r="N9">
        <f>(H9/25)*0.375</f>
        <v>0.12794999999999998</v>
      </c>
      <c r="O9" s="2">
        <f>(I9/25)*0.125</f>
        <v>6.6600000000000006E-2</v>
      </c>
      <c r="P9" s="2">
        <f>K9+L9+M9+N9+O9</f>
        <v>0.39548999999999995</v>
      </c>
      <c r="Q9">
        <f>E9+F9+G9</f>
        <v>3.15</v>
      </c>
      <c r="R9">
        <f>((Q9-J9)/(25-J9))*100</f>
        <v>2.6726057906458802</v>
      </c>
      <c r="S9" s="2">
        <v>0.70503300000000002</v>
      </c>
      <c r="T9" s="2">
        <v>7.0050000000000001E-2</v>
      </c>
    </row>
    <row r="10" spans="1:20" x14ac:dyDescent="0.25">
      <c r="A10" t="s">
        <v>22</v>
      </c>
      <c r="B10" t="s">
        <v>30</v>
      </c>
      <c r="C10" t="s">
        <v>15</v>
      </c>
      <c r="D10">
        <v>3</v>
      </c>
      <c r="E10">
        <v>0.05</v>
      </c>
      <c r="F10">
        <v>1.34</v>
      </c>
      <c r="G10">
        <v>3.45</v>
      </c>
      <c r="H10">
        <v>5.51</v>
      </c>
      <c r="I10">
        <f>25-(E10+F10+G10+H10)</f>
        <v>14.65</v>
      </c>
      <c r="J10">
        <v>4.55</v>
      </c>
      <c r="K10">
        <f>(E10/15.1)*3.35</f>
        <v>1.1092715231788081E-2</v>
      </c>
      <c r="L10">
        <f>(F10/15.1)*1.5</f>
        <v>0.13311258278145696</v>
      </c>
      <c r="M10">
        <f>(G10/15.1)*0.75</f>
        <v>0.17135761589403975</v>
      </c>
      <c r="N10">
        <f>(H10/15.1)*0.375</f>
        <v>0.13683774834437085</v>
      </c>
      <c r="O10" s="2">
        <f>(I10/15.1)*0.125</f>
        <v>0.1212748344370861</v>
      </c>
      <c r="P10" s="2">
        <f>K10+L10+M10+N10+O10</f>
        <v>0.57367549668874174</v>
      </c>
      <c r="Q10">
        <f>E10+F10+G10</f>
        <v>4.84</v>
      </c>
      <c r="R10">
        <f>((Q10-J10)/(15.1-J10))*100</f>
        <v>2.7488151658767777</v>
      </c>
      <c r="S10" s="2">
        <v>0.72777599999999998</v>
      </c>
      <c r="T10" s="2">
        <v>7.0050000000000001E-2</v>
      </c>
    </row>
    <row r="11" spans="1:20" x14ac:dyDescent="0.25">
      <c r="A11" t="s">
        <v>22</v>
      </c>
      <c r="B11" t="s">
        <v>28</v>
      </c>
      <c r="C11" t="s">
        <v>16</v>
      </c>
      <c r="D11">
        <v>1</v>
      </c>
      <c r="E11" s="1">
        <v>0.97</v>
      </c>
      <c r="F11" s="1">
        <v>4.22</v>
      </c>
      <c r="G11" s="1">
        <v>5.17</v>
      </c>
      <c r="H11" s="1">
        <v>5.68</v>
      </c>
      <c r="I11" s="1">
        <v>8.9600000000000009</v>
      </c>
      <c r="J11" s="1">
        <v>8.1999999999999993</v>
      </c>
      <c r="K11">
        <f>(E11/25)*3.35</f>
        <v>0.12998000000000001</v>
      </c>
      <c r="L11">
        <f>(F11/25)*1.5</f>
        <v>0.25319999999999998</v>
      </c>
      <c r="M11">
        <f>(G11/25)*0.75</f>
        <v>0.15509999999999999</v>
      </c>
      <c r="N11">
        <f>(H11/25)*0.375</f>
        <v>8.5199999999999998E-2</v>
      </c>
      <c r="O11" s="2">
        <f>(I11/25)*0.125</f>
        <v>4.4800000000000006E-2</v>
      </c>
      <c r="P11" s="2">
        <f>K11+L11+M11+N11+O11</f>
        <v>0.66827999999999999</v>
      </c>
      <c r="Q11">
        <f>E11+F11+G11</f>
        <v>10.36</v>
      </c>
      <c r="R11">
        <f>((Q11-J11)/(25-J11))*100</f>
        <v>12.857142857142859</v>
      </c>
      <c r="S11" s="2">
        <v>1.6143540000000001</v>
      </c>
      <c r="T11" s="2">
        <v>4.2029999999999998E-2</v>
      </c>
    </row>
    <row r="12" spans="1:20" x14ac:dyDescent="0.25">
      <c r="A12" t="s">
        <v>22</v>
      </c>
      <c r="B12" t="s">
        <v>28</v>
      </c>
      <c r="C12" t="s">
        <v>16</v>
      </c>
      <c r="D12">
        <v>2</v>
      </c>
      <c r="E12" s="1">
        <v>0.38</v>
      </c>
      <c r="F12" s="1">
        <v>4.3899999999999997</v>
      </c>
      <c r="G12" s="1">
        <v>6.61</v>
      </c>
      <c r="H12" s="1">
        <v>7.42</v>
      </c>
      <c r="I12" s="1">
        <v>6.2</v>
      </c>
      <c r="J12" s="1">
        <v>9.64</v>
      </c>
      <c r="K12">
        <f>(E12/25)*3.35</f>
        <v>5.092E-2</v>
      </c>
      <c r="L12">
        <f>(F12/25)*1.5</f>
        <v>0.26339999999999997</v>
      </c>
      <c r="M12">
        <f>(G12/25)*0.75</f>
        <v>0.19830000000000003</v>
      </c>
      <c r="N12">
        <f>(H12/25)*0.375</f>
        <v>0.11130000000000001</v>
      </c>
      <c r="O12" s="2">
        <f>(I12/25)*0.125</f>
        <v>3.1E-2</v>
      </c>
      <c r="P12" s="2">
        <f>K12+L12+M12+N12+O12</f>
        <v>0.65492000000000006</v>
      </c>
      <c r="Q12">
        <f>E12+F12+G12</f>
        <v>11.379999999999999</v>
      </c>
      <c r="R12">
        <f>((Q12-J12)/(25-J12))*100</f>
        <v>11.328124999999991</v>
      </c>
      <c r="S12" s="2">
        <v>1.89924</v>
      </c>
      <c r="T12" s="2">
        <v>0.11208</v>
      </c>
    </row>
    <row r="13" spans="1:20" x14ac:dyDescent="0.25">
      <c r="A13" t="s">
        <v>22</v>
      </c>
      <c r="B13" t="s">
        <v>28</v>
      </c>
      <c r="C13" t="s">
        <v>16</v>
      </c>
      <c r="D13">
        <v>3</v>
      </c>
      <c r="E13">
        <v>0.4</v>
      </c>
      <c r="F13">
        <v>3.06</v>
      </c>
      <c r="G13">
        <v>6.46</v>
      </c>
      <c r="H13">
        <v>7.98</v>
      </c>
      <c r="I13">
        <f>25-(E13+F13+G13+H13)</f>
        <v>7.1000000000000014</v>
      </c>
      <c r="J13">
        <v>7.98</v>
      </c>
      <c r="K13">
        <f>(E13/25)*3.35</f>
        <v>5.3600000000000002E-2</v>
      </c>
      <c r="L13">
        <f>(F13/25)*1.5</f>
        <v>0.18360000000000001</v>
      </c>
      <c r="M13">
        <f>(G13/25)*0.75</f>
        <v>0.19380000000000003</v>
      </c>
      <c r="N13">
        <f>(H13/25)*0.375</f>
        <v>0.11970000000000001</v>
      </c>
      <c r="O13" s="2">
        <f>(I13/25)*0.125</f>
        <v>3.5500000000000004E-2</v>
      </c>
      <c r="P13" s="2">
        <f>K13+L13+M13+N13+O13</f>
        <v>0.58620000000000005</v>
      </c>
      <c r="Q13">
        <f>E13+F13+G13</f>
        <v>9.92</v>
      </c>
      <c r="R13">
        <f>((Q13-J13)/(25-J13))*100</f>
        <v>11.398354876615743</v>
      </c>
      <c r="S13" s="2">
        <v>1.566873</v>
      </c>
      <c r="T13" s="2">
        <v>5.604E-2</v>
      </c>
    </row>
    <row r="14" spans="1:20" x14ac:dyDescent="0.25">
      <c r="A14" t="s">
        <v>22</v>
      </c>
      <c r="B14" t="s">
        <v>29</v>
      </c>
      <c r="C14" t="s">
        <v>16</v>
      </c>
      <c r="D14">
        <v>1</v>
      </c>
      <c r="E14">
        <v>0.49</v>
      </c>
      <c r="F14">
        <v>2.13</v>
      </c>
      <c r="G14">
        <v>6.08</v>
      </c>
      <c r="H14">
        <v>8.06</v>
      </c>
      <c r="I14">
        <f>25-(E14+F14+G14+H14)</f>
        <v>8.240000000000002</v>
      </c>
      <c r="J14">
        <v>6.62</v>
      </c>
      <c r="K14">
        <f>(E14/25)*3.35</f>
        <v>6.5659999999999996E-2</v>
      </c>
      <c r="L14">
        <f>(F14/25)*1.5</f>
        <v>0.1278</v>
      </c>
      <c r="M14">
        <f>(G14/25)*0.75</f>
        <v>0.18240000000000001</v>
      </c>
      <c r="N14">
        <f>(H14/25)*0.375</f>
        <v>0.12090000000000001</v>
      </c>
      <c r="O14" s="2">
        <f>(I14/25)*0.125</f>
        <v>4.1200000000000007E-2</v>
      </c>
      <c r="P14" s="2">
        <f>K14+L14+M14+N14+O14</f>
        <v>0.53795999999999999</v>
      </c>
      <c r="Q14">
        <f>E14+F14+G14</f>
        <v>8.6999999999999993</v>
      </c>
      <c r="R14">
        <f>((Q14-J14)/(25-J14))*100</f>
        <v>11.316648531011966</v>
      </c>
      <c r="S14" s="2">
        <v>1.335852</v>
      </c>
      <c r="T14" s="2">
        <v>0.1401</v>
      </c>
    </row>
    <row r="15" spans="1:20" x14ac:dyDescent="0.25">
      <c r="A15" t="s">
        <v>22</v>
      </c>
      <c r="B15" t="s">
        <v>29</v>
      </c>
      <c r="C15" t="s">
        <v>16</v>
      </c>
      <c r="D15">
        <v>2</v>
      </c>
      <c r="E15">
        <v>0.2</v>
      </c>
      <c r="F15">
        <v>3.53</v>
      </c>
      <c r="G15">
        <v>6.29</v>
      </c>
      <c r="H15">
        <v>7.67</v>
      </c>
      <c r="I15">
        <f>25-(E15+F15+G15+H15)</f>
        <v>7.3100000000000023</v>
      </c>
      <c r="J15">
        <v>8.09</v>
      </c>
      <c r="K15">
        <f>(E15/25)*3.35</f>
        <v>2.6800000000000001E-2</v>
      </c>
      <c r="L15">
        <f>(F15/25)*1.5</f>
        <v>0.21179999999999999</v>
      </c>
      <c r="M15">
        <f>(G15/25)*0.75</f>
        <v>0.18869999999999998</v>
      </c>
      <c r="N15">
        <f>(H15/25)*0.375</f>
        <v>0.11505000000000001</v>
      </c>
      <c r="O15" s="2">
        <f>(I15/25)*0.125</f>
        <v>3.6550000000000013E-2</v>
      </c>
      <c r="P15" s="2">
        <f>K15+L15+M15+N15+O15</f>
        <v>0.57889999999999997</v>
      </c>
      <c r="Q15">
        <f>E15+F15+G15</f>
        <v>10.02</v>
      </c>
      <c r="R15">
        <f>((Q15-J15)/(25-J15))*100</f>
        <v>11.413364872856297</v>
      </c>
      <c r="S15" s="2">
        <v>1.2903659999999999</v>
      </c>
      <c r="T15" s="2">
        <v>0.1401</v>
      </c>
    </row>
    <row r="16" spans="1:20" x14ac:dyDescent="0.25">
      <c r="A16" t="s">
        <v>22</v>
      </c>
      <c r="B16" t="s">
        <v>29</v>
      </c>
      <c r="C16" t="s">
        <v>16</v>
      </c>
      <c r="D16">
        <v>3</v>
      </c>
      <c r="E16">
        <v>0.1</v>
      </c>
      <c r="F16">
        <v>2.4700000000000002</v>
      </c>
      <c r="G16">
        <v>5.23</v>
      </c>
      <c r="H16">
        <v>8.32</v>
      </c>
      <c r="I16">
        <f>25-(E16+F16+G16+H16)</f>
        <v>8.879999999999999</v>
      </c>
      <c r="J16">
        <v>5.87</v>
      </c>
      <c r="K16">
        <f>(E16/25)*3.35</f>
        <v>1.34E-2</v>
      </c>
      <c r="L16">
        <f>(F16/25)*1.5</f>
        <v>0.14820000000000003</v>
      </c>
      <c r="M16">
        <f>(G16/25)*0.75</f>
        <v>0.15690000000000001</v>
      </c>
      <c r="N16">
        <f>(H16/25)*0.375</f>
        <v>0.12479999999999999</v>
      </c>
      <c r="O16" s="2">
        <f>(I16/25)*0.125</f>
        <v>4.4399999999999995E-2</v>
      </c>
      <c r="P16" s="2">
        <f>K16+L16+M16+N16+O16</f>
        <v>0.48770000000000002</v>
      </c>
      <c r="Q16">
        <f>E16+F16+G16</f>
        <v>7.8000000000000007</v>
      </c>
      <c r="R16">
        <f>((Q16-J16)/(25-J16))*100</f>
        <v>10.08886565603764</v>
      </c>
      <c r="S16" s="2">
        <v>1.2903659999999999</v>
      </c>
      <c r="T16" s="2">
        <v>8.4059999999999996E-2</v>
      </c>
    </row>
    <row r="17" spans="1:20" x14ac:dyDescent="0.25">
      <c r="A17" t="s">
        <v>22</v>
      </c>
      <c r="B17" t="s">
        <v>30</v>
      </c>
      <c r="C17" t="s">
        <v>16</v>
      </c>
      <c r="D17">
        <v>1</v>
      </c>
      <c r="E17">
        <v>0.14000000000000001</v>
      </c>
      <c r="F17">
        <v>2</v>
      </c>
      <c r="G17">
        <v>5.71</v>
      </c>
      <c r="H17">
        <v>9.0399999999999991</v>
      </c>
      <c r="I17">
        <f>25-(E17+F17+G17+H17)</f>
        <v>8.11</v>
      </c>
      <c r="J17">
        <v>7.46</v>
      </c>
      <c r="K17">
        <f>(E17/25)*3.35</f>
        <v>1.8760000000000002E-2</v>
      </c>
      <c r="L17">
        <f>(F17/25)*1.5</f>
        <v>0.12</v>
      </c>
      <c r="M17">
        <f>(G17/25)*0.75</f>
        <v>0.17130000000000001</v>
      </c>
      <c r="N17">
        <f>(H17/25)*0.375</f>
        <v>0.1356</v>
      </c>
      <c r="O17" s="2">
        <f>(I17/25)*0.125</f>
        <v>4.0549999999999996E-2</v>
      </c>
      <c r="P17" s="2">
        <f>K17+L17+M17+N17+O17</f>
        <v>0.48620999999999998</v>
      </c>
      <c r="Q17">
        <f>E17+F17+G17</f>
        <v>7.85</v>
      </c>
      <c r="R17">
        <f>((Q17-J17)/(25-J17))*100</f>
        <v>2.223489167616874</v>
      </c>
      <c r="S17" s="2">
        <v>0.84268799999999999</v>
      </c>
      <c r="T17" s="2">
        <v>2.802E-2</v>
      </c>
    </row>
    <row r="18" spans="1:20" x14ac:dyDescent="0.25">
      <c r="A18" t="s">
        <v>22</v>
      </c>
      <c r="B18" t="s">
        <v>30</v>
      </c>
      <c r="C18" t="s">
        <v>16</v>
      </c>
      <c r="D18">
        <v>2</v>
      </c>
      <c r="E18" s="1">
        <v>0.24</v>
      </c>
      <c r="F18" s="1">
        <v>3.23</v>
      </c>
      <c r="G18" s="1">
        <v>6.4</v>
      </c>
      <c r="H18" s="1">
        <v>8.5399999999999991</v>
      </c>
      <c r="I18" s="1">
        <v>6.59</v>
      </c>
      <c r="J18" s="1">
        <v>9.5500000000000007</v>
      </c>
      <c r="K18">
        <f>(E18/25)*3.35</f>
        <v>3.2160000000000001E-2</v>
      </c>
      <c r="L18">
        <f>(F18/25)*1.5</f>
        <v>0.19380000000000003</v>
      </c>
      <c r="M18">
        <f>(G18/25)*0.75</f>
        <v>0.192</v>
      </c>
      <c r="N18">
        <f>(H18/25)*0.375</f>
        <v>0.12809999999999999</v>
      </c>
      <c r="O18" s="2">
        <f>(I18/25)*0.125</f>
        <v>3.295E-2</v>
      </c>
      <c r="P18" s="2">
        <f>K18+L18+M18+N18+O18</f>
        <v>0.57901000000000002</v>
      </c>
      <c r="Q18">
        <f>E18+F18+G18</f>
        <v>9.870000000000001</v>
      </c>
      <c r="R18">
        <f>((Q18-J18)/(25-J18))*100</f>
        <v>2.0711974110032378</v>
      </c>
      <c r="S18" s="2">
        <v>0.81635400000000002</v>
      </c>
      <c r="T18" s="2">
        <v>9.8070000000000004E-2</v>
      </c>
    </row>
    <row r="19" spans="1:20" x14ac:dyDescent="0.25">
      <c r="A19" t="s">
        <v>22</v>
      </c>
      <c r="B19" t="s">
        <v>30</v>
      </c>
      <c r="C19" t="s">
        <v>16</v>
      </c>
      <c r="D19">
        <v>3</v>
      </c>
      <c r="E19">
        <v>0.02</v>
      </c>
      <c r="F19">
        <v>0.77</v>
      </c>
      <c r="G19">
        <v>2.59</v>
      </c>
      <c r="H19">
        <v>4.12</v>
      </c>
      <c r="I19">
        <f>25-(E19+F19+G19+H19)</f>
        <v>17.5</v>
      </c>
      <c r="J19">
        <v>3.02</v>
      </c>
      <c r="K19">
        <f>(E19/10.5)*3.35</f>
        <v>6.3809523809523813E-3</v>
      </c>
      <c r="L19">
        <f>(F19/10.5)*1.5</f>
        <v>0.11</v>
      </c>
      <c r="M19">
        <f>(G19/10.5)*0.75</f>
        <v>0.185</v>
      </c>
      <c r="N19">
        <f>(H19/10.5)*0.375</f>
        <v>0.14714285714285713</v>
      </c>
      <c r="O19" s="2">
        <f>(I19/10.5)*0.125</f>
        <v>0.20833333333333334</v>
      </c>
      <c r="P19" s="2">
        <f>K19+L19+M19+N19+O19</f>
        <v>0.65685714285714281</v>
      </c>
      <c r="Q19">
        <f>E19+F19+G19</f>
        <v>3.38</v>
      </c>
      <c r="R19">
        <f>((Q19-J19)/(10.5-J19))*100</f>
        <v>4.8128342245989284</v>
      </c>
      <c r="S19" s="2">
        <v>0.95760000000000001</v>
      </c>
      <c r="T19" s="2">
        <v>0.1401</v>
      </c>
    </row>
    <row r="20" spans="1:20" x14ac:dyDescent="0.25">
      <c r="A20" t="s">
        <v>22</v>
      </c>
      <c r="B20" t="s">
        <v>28</v>
      </c>
      <c r="C20" t="s">
        <v>17</v>
      </c>
      <c r="D20">
        <v>1</v>
      </c>
      <c r="E20" s="1">
        <v>0.41</v>
      </c>
      <c r="F20" s="1">
        <v>4.51</v>
      </c>
      <c r="G20" s="1">
        <v>4.87</v>
      </c>
      <c r="H20" s="1">
        <v>4.82</v>
      </c>
      <c r="I20" s="1">
        <v>10.39</v>
      </c>
      <c r="J20" s="1">
        <v>8.25</v>
      </c>
      <c r="K20">
        <f>(E20/25)*3.35</f>
        <v>5.4939999999999996E-2</v>
      </c>
      <c r="L20">
        <f>(F20/25)*1.5</f>
        <v>0.27060000000000001</v>
      </c>
      <c r="M20">
        <f>(G20/25)*0.75</f>
        <v>0.14610000000000001</v>
      </c>
      <c r="N20">
        <f>(H20/25)*0.375</f>
        <v>7.2300000000000003E-2</v>
      </c>
      <c r="O20" s="2">
        <f>(I20/25)*0.125</f>
        <v>5.1950000000000003E-2</v>
      </c>
      <c r="P20" s="2">
        <f>K20+L20+M20+N20+O20</f>
        <v>0.59589000000000003</v>
      </c>
      <c r="Q20">
        <f>E20+F20+G20</f>
        <v>9.7899999999999991</v>
      </c>
      <c r="R20">
        <f>((Q20-J20)/(25-J20))*100</f>
        <v>9.1940298507462632</v>
      </c>
      <c r="S20" s="2">
        <v>1.2903659999999999</v>
      </c>
      <c r="T20" s="2">
        <v>4.2029999999999998E-2</v>
      </c>
    </row>
    <row r="21" spans="1:20" x14ac:dyDescent="0.25">
      <c r="A21" t="s">
        <v>22</v>
      </c>
      <c r="B21" t="s">
        <v>28</v>
      </c>
      <c r="C21" t="s">
        <v>17</v>
      </c>
      <c r="D21">
        <v>2</v>
      </c>
      <c r="E21" s="1">
        <v>0.51</v>
      </c>
      <c r="F21" s="1">
        <v>2.33</v>
      </c>
      <c r="G21" s="1">
        <v>6.27</v>
      </c>
      <c r="H21" s="1">
        <v>8.86</v>
      </c>
      <c r="I21" s="1">
        <v>7.03</v>
      </c>
      <c r="J21" s="1">
        <v>7.4</v>
      </c>
      <c r="K21">
        <f>(E21/25)*3.35</f>
        <v>6.8340000000000012E-2</v>
      </c>
      <c r="L21">
        <f>(F21/25)*1.5</f>
        <v>0.13980000000000001</v>
      </c>
      <c r="M21">
        <f>(G21/25)*0.75</f>
        <v>0.18809999999999999</v>
      </c>
      <c r="N21">
        <f>(H21/25)*0.375</f>
        <v>0.13289999999999999</v>
      </c>
      <c r="O21" s="2">
        <f>(I21/25)*0.125</f>
        <v>3.5150000000000001E-2</v>
      </c>
      <c r="P21" s="2">
        <f>K21+L21+M21+N21+O21</f>
        <v>0.56429000000000007</v>
      </c>
      <c r="Q21">
        <f>E21+F21+G21</f>
        <v>9.11</v>
      </c>
      <c r="R21">
        <f>((Q21-J21)/(25-J21))*100</f>
        <v>9.7159090909090846</v>
      </c>
      <c r="S21" s="2">
        <v>1.2512639999999999</v>
      </c>
      <c r="T21" s="2">
        <v>0.11208</v>
      </c>
    </row>
    <row r="22" spans="1:20" x14ac:dyDescent="0.25">
      <c r="A22" t="s">
        <v>22</v>
      </c>
      <c r="B22" t="s">
        <v>28</v>
      </c>
      <c r="C22" t="s">
        <v>17</v>
      </c>
      <c r="D22">
        <v>3</v>
      </c>
      <c r="E22" s="1">
        <v>0.28999999999999998</v>
      </c>
      <c r="F22" s="1">
        <v>1.63</v>
      </c>
      <c r="G22" s="1">
        <v>6.3</v>
      </c>
      <c r="H22" s="1">
        <v>10.57</v>
      </c>
      <c r="I22" s="1">
        <v>6.21</v>
      </c>
      <c r="J22" s="1">
        <v>7.17</v>
      </c>
      <c r="K22">
        <f>(E22/18)*3.35</f>
        <v>5.397222222222222E-2</v>
      </c>
      <c r="L22">
        <f>(F22/18)*1.5</f>
        <v>0.13583333333333333</v>
      </c>
      <c r="M22">
        <f>(G22/18)*0.75</f>
        <v>0.26249999999999996</v>
      </c>
      <c r="N22">
        <f>(H22/18)*0.375</f>
        <v>0.22020833333333334</v>
      </c>
      <c r="O22" s="2">
        <f>(I22/18)*0.125</f>
        <v>4.3124999999999997E-2</v>
      </c>
      <c r="P22" s="2">
        <f>K22+L22+M22+N22+O22</f>
        <v>0.71563888888888882</v>
      </c>
      <c r="Q22">
        <f>E22+F22+G22</f>
        <v>8.2199999999999989</v>
      </c>
      <c r="R22">
        <f>((Q22-J22)/(18-J22))*100</f>
        <v>9.6952908587257518</v>
      </c>
      <c r="S22" s="2">
        <v>1.2512639999999999</v>
      </c>
      <c r="T22" s="2">
        <v>0.12609000000000001</v>
      </c>
    </row>
    <row r="23" spans="1:20" x14ac:dyDescent="0.25">
      <c r="A23" t="s">
        <v>22</v>
      </c>
      <c r="B23" t="s">
        <v>29</v>
      </c>
      <c r="C23" t="s">
        <v>17</v>
      </c>
      <c r="D23">
        <v>1</v>
      </c>
      <c r="E23" s="1">
        <v>0.04</v>
      </c>
      <c r="F23" s="1">
        <v>2.2999999999999998</v>
      </c>
      <c r="G23" s="1">
        <v>5.43</v>
      </c>
      <c r="H23" s="1">
        <v>8.17</v>
      </c>
      <c r="I23" s="1">
        <v>9.06</v>
      </c>
      <c r="J23" s="1">
        <v>5.95</v>
      </c>
      <c r="K23">
        <f>(E23/25)*3.35</f>
        <v>5.3600000000000002E-3</v>
      </c>
      <c r="L23">
        <f>(F23/25)*1.5</f>
        <v>0.13800000000000001</v>
      </c>
      <c r="M23">
        <f>(G23/25)*0.75</f>
        <v>0.16289999999999999</v>
      </c>
      <c r="N23">
        <f>(H23/25)*0.375</f>
        <v>0.12254999999999999</v>
      </c>
      <c r="O23" s="2">
        <f>(I23/25)*0.125</f>
        <v>4.53E-2</v>
      </c>
      <c r="P23" s="2">
        <f>K23+L23+M23+N23+O23</f>
        <v>0.47410999999999998</v>
      </c>
      <c r="Q23">
        <f>E23+F23+G23</f>
        <v>7.77</v>
      </c>
      <c r="R23">
        <f>((Q23-J23)/(25-J23))*100</f>
        <v>9.5538057742782119</v>
      </c>
      <c r="S23" s="2">
        <v>1.261638</v>
      </c>
      <c r="T23" s="2">
        <v>0.11208</v>
      </c>
    </row>
    <row r="24" spans="1:20" x14ac:dyDescent="0.25">
      <c r="A24" t="s">
        <v>22</v>
      </c>
      <c r="B24" t="s">
        <v>29</v>
      </c>
      <c r="C24" t="s">
        <v>17</v>
      </c>
      <c r="D24">
        <v>2</v>
      </c>
      <c r="E24" s="1">
        <v>0.26</v>
      </c>
      <c r="F24" s="1">
        <v>2.69</v>
      </c>
      <c r="G24" s="1">
        <v>5.75</v>
      </c>
      <c r="H24" s="1">
        <v>8.32</v>
      </c>
      <c r="I24" s="1">
        <v>7.98</v>
      </c>
      <c r="J24" s="1">
        <v>7.12</v>
      </c>
      <c r="K24">
        <f>(E24/25)*3.35</f>
        <v>3.4839999999999996E-2</v>
      </c>
      <c r="L24">
        <f>(F24/25)*1.5</f>
        <v>0.16139999999999999</v>
      </c>
      <c r="M24">
        <f>(G24/25)*0.75</f>
        <v>0.17250000000000001</v>
      </c>
      <c r="N24">
        <f>(H24/25)*0.375</f>
        <v>0.12479999999999999</v>
      </c>
      <c r="O24" s="2">
        <f>(I24/25)*0.125</f>
        <v>3.9900000000000005E-2</v>
      </c>
      <c r="P24" s="2">
        <f>K24+L24+M24+N24+O24</f>
        <v>0.53344000000000003</v>
      </c>
      <c r="Q24">
        <f>E24+F24+G24</f>
        <v>8.6999999999999993</v>
      </c>
      <c r="R24">
        <f>((Q24-J24)/(25-J24))*100</f>
        <v>8.8366890380313166</v>
      </c>
      <c r="S24" s="2">
        <v>1.224531</v>
      </c>
      <c r="T24" s="2">
        <v>0.12609000000000001</v>
      </c>
    </row>
    <row r="25" spans="1:20" x14ac:dyDescent="0.25">
      <c r="A25" t="s">
        <v>22</v>
      </c>
      <c r="B25" t="s">
        <v>29</v>
      </c>
      <c r="C25" t="s">
        <v>17</v>
      </c>
      <c r="D25">
        <v>3</v>
      </c>
      <c r="E25" s="1">
        <v>0.38</v>
      </c>
      <c r="F25" s="1">
        <v>2.97</v>
      </c>
      <c r="G25" s="1">
        <v>6.52</v>
      </c>
      <c r="H25" s="1">
        <v>8.33</v>
      </c>
      <c r="I25" s="1">
        <v>6.8</v>
      </c>
      <c r="J25" s="1">
        <v>8.44</v>
      </c>
      <c r="K25">
        <f>(E25/25)*3.35</f>
        <v>5.092E-2</v>
      </c>
      <c r="L25">
        <f>(F25/25)*1.5</f>
        <v>0.1782</v>
      </c>
      <c r="M25">
        <f>(G25/25)*0.75</f>
        <v>0.1956</v>
      </c>
      <c r="N25">
        <f>(H25/25)*0.375</f>
        <v>0.12495000000000001</v>
      </c>
      <c r="O25" s="2">
        <f>(I25/25)*0.125</f>
        <v>3.4000000000000002E-2</v>
      </c>
      <c r="P25" s="2">
        <f>K25+L25+M25+N25+O25</f>
        <v>0.58367000000000002</v>
      </c>
      <c r="Q25">
        <f>E25+F25+G25</f>
        <v>9.8699999999999992</v>
      </c>
      <c r="R25">
        <f>((Q25-J25)/(25-J25))*100</f>
        <v>8.6352657004830888</v>
      </c>
      <c r="S25" s="2">
        <v>1.150317</v>
      </c>
      <c r="T25" s="2">
        <v>0.12609000000000001</v>
      </c>
    </row>
    <row r="26" spans="1:20" x14ac:dyDescent="0.25">
      <c r="A26" t="s">
        <v>22</v>
      </c>
      <c r="B26" t="s">
        <v>30</v>
      </c>
      <c r="C26" t="s">
        <v>17</v>
      </c>
      <c r="D26">
        <v>1</v>
      </c>
      <c r="E26" s="1">
        <v>7.0000000000000007E-2</v>
      </c>
      <c r="F26" s="1">
        <v>2.0299999999999998</v>
      </c>
      <c r="G26" s="1">
        <v>4.3</v>
      </c>
      <c r="H26" s="1">
        <v>6.17</v>
      </c>
      <c r="I26" s="1">
        <v>12.43</v>
      </c>
      <c r="J26" s="1">
        <v>6.11</v>
      </c>
      <c r="K26">
        <f>(E26/25)*3.35</f>
        <v>9.3800000000000012E-3</v>
      </c>
      <c r="L26">
        <f>(F26/25)*1.5</f>
        <v>0.12179999999999999</v>
      </c>
      <c r="M26">
        <f>(G26/25)*0.75</f>
        <v>0.129</v>
      </c>
      <c r="N26">
        <f>(H26/25)*0.375</f>
        <v>9.2549999999999993E-2</v>
      </c>
      <c r="O26" s="2">
        <f>(I26/25)*0.125</f>
        <v>6.2149999999999997E-2</v>
      </c>
      <c r="P26" s="2">
        <f>K26+L26+M26+N26+O26</f>
        <v>0.41487999999999997</v>
      </c>
      <c r="Q26">
        <f>E26+F26+G26</f>
        <v>6.3999999999999995</v>
      </c>
      <c r="R26">
        <f>((Q26-J26)/(25-J26))*100</f>
        <v>1.5352038115404931</v>
      </c>
      <c r="S26" s="2">
        <v>0.919296</v>
      </c>
      <c r="T26" s="2">
        <v>5.604E-2</v>
      </c>
    </row>
    <row r="27" spans="1:20" x14ac:dyDescent="0.25">
      <c r="A27" t="s">
        <v>22</v>
      </c>
      <c r="B27" t="s">
        <v>30</v>
      </c>
      <c r="C27" t="s">
        <v>17</v>
      </c>
      <c r="D27">
        <v>2</v>
      </c>
      <c r="E27" s="1">
        <v>0.1</v>
      </c>
      <c r="F27" s="1">
        <v>2.29</v>
      </c>
      <c r="G27" s="1">
        <v>5.94</v>
      </c>
      <c r="H27" s="1">
        <v>9.23</v>
      </c>
      <c r="I27" s="1">
        <v>7.44</v>
      </c>
      <c r="J27" s="1">
        <v>7.99</v>
      </c>
      <c r="K27">
        <f>(E27/25)*3.35</f>
        <v>1.34E-2</v>
      </c>
      <c r="L27">
        <f>(F27/25)*1.5</f>
        <v>0.13739999999999999</v>
      </c>
      <c r="M27">
        <f>(G27/25)*0.75</f>
        <v>0.1782</v>
      </c>
      <c r="N27">
        <f>(H27/25)*0.375</f>
        <v>0.13845000000000002</v>
      </c>
      <c r="O27" s="2">
        <f>(I27/25)*0.125</f>
        <v>3.7200000000000004E-2</v>
      </c>
      <c r="P27" s="2">
        <f>K27+L27+M27+N27+O27</f>
        <v>0.50464999999999993</v>
      </c>
      <c r="Q27">
        <f>E27+F27+G27</f>
        <v>8.33</v>
      </c>
      <c r="R27">
        <f>((Q27-J27)/(25-J27))*100</f>
        <v>1.9988242210464426</v>
      </c>
      <c r="S27" s="2">
        <v>0.80438399999999999</v>
      </c>
      <c r="T27" s="2">
        <v>5.604E-2</v>
      </c>
    </row>
    <row r="28" spans="1:20" x14ac:dyDescent="0.25">
      <c r="A28" t="s">
        <v>22</v>
      </c>
      <c r="B28" t="s">
        <v>30</v>
      </c>
      <c r="C28" t="s">
        <v>17</v>
      </c>
      <c r="D28">
        <v>3</v>
      </c>
      <c r="E28">
        <v>0.09</v>
      </c>
      <c r="F28">
        <v>2.86</v>
      </c>
      <c r="G28">
        <v>5.65</v>
      </c>
      <c r="H28">
        <v>7.47</v>
      </c>
      <c r="I28">
        <f>25-(E28+F28+G28+H28)</f>
        <v>8.93</v>
      </c>
      <c r="J28">
        <v>8.2799999999999994</v>
      </c>
      <c r="K28">
        <f>(E28/22.5)*3.35</f>
        <v>1.34E-2</v>
      </c>
      <c r="L28">
        <f>(F28/22.5)*1.5</f>
        <v>0.19066666666666668</v>
      </c>
      <c r="M28">
        <f>(G28/22.5)*0.75</f>
        <v>0.18833333333333335</v>
      </c>
      <c r="N28">
        <f>(H28/22.5)*0.375</f>
        <v>0.12449999999999999</v>
      </c>
      <c r="O28" s="2">
        <f>(I28/22.5)*0.125</f>
        <v>4.9611111111111113E-2</v>
      </c>
      <c r="P28" s="2">
        <f>K28+L28+M28+N28+O28</f>
        <v>0.56651111111111119</v>
      </c>
      <c r="Q28">
        <f>E28+F28+G28</f>
        <v>8.6</v>
      </c>
      <c r="R28">
        <f>((Q28-J28)/(22.5-J28))*100</f>
        <v>2.2503516174402267</v>
      </c>
      <c r="S28" s="2">
        <v>0.92767500000000003</v>
      </c>
      <c r="T28" s="2">
        <v>9.8070000000000004E-2</v>
      </c>
    </row>
    <row r="29" spans="1:20" x14ac:dyDescent="0.25">
      <c r="A29" t="s">
        <v>22</v>
      </c>
      <c r="B29" t="s">
        <v>28</v>
      </c>
      <c r="C29" t="s">
        <v>18</v>
      </c>
      <c r="D29">
        <v>1</v>
      </c>
      <c r="E29">
        <v>0.14000000000000001</v>
      </c>
      <c r="F29">
        <v>2.62</v>
      </c>
      <c r="G29">
        <v>6.3</v>
      </c>
      <c r="H29">
        <v>7.95</v>
      </c>
      <c r="I29">
        <f>25-(E29+F29+G29+H29)</f>
        <v>7.9899999999999984</v>
      </c>
      <c r="J29">
        <v>7.89</v>
      </c>
      <c r="K29">
        <f>(E29/25)*3.35</f>
        <v>1.8760000000000002E-2</v>
      </c>
      <c r="L29">
        <f>(F29/25)*1.5</f>
        <v>0.15720000000000001</v>
      </c>
      <c r="M29">
        <f>(G29/25)*0.75</f>
        <v>0.189</v>
      </c>
      <c r="N29">
        <f>(H29/25)*0.375</f>
        <v>0.11924999999999999</v>
      </c>
      <c r="O29" s="2">
        <f>(I29/25)*0.125</f>
        <v>3.9949999999999992E-2</v>
      </c>
      <c r="P29" s="2">
        <f>K29+L29+M29+N29+O29</f>
        <v>0.52416000000000007</v>
      </c>
      <c r="Q29">
        <f>E29+F29+G29</f>
        <v>9.06</v>
      </c>
      <c r="R29">
        <f>((Q29-J29)/(25-J29))*100</f>
        <v>6.8381063705435468</v>
      </c>
      <c r="S29" s="2">
        <v>1.0166519999999999</v>
      </c>
      <c r="T29" s="2">
        <v>8.4059999999999996E-2</v>
      </c>
    </row>
    <row r="30" spans="1:20" x14ac:dyDescent="0.25">
      <c r="A30" t="s">
        <v>22</v>
      </c>
      <c r="B30" t="s">
        <v>28</v>
      </c>
      <c r="C30" t="s">
        <v>18</v>
      </c>
      <c r="D30">
        <v>2</v>
      </c>
      <c r="E30">
        <v>0.21</v>
      </c>
      <c r="F30">
        <v>2.2200000000000002</v>
      </c>
      <c r="G30">
        <v>6.36</v>
      </c>
      <c r="H30">
        <v>7.9</v>
      </c>
      <c r="I30">
        <f>25-(E30+F30+G30+H30)</f>
        <v>8.3099999999999987</v>
      </c>
      <c r="J30">
        <v>7.7</v>
      </c>
      <c r="K30">
        <f>(E30/25)*3.35</f>
        <v>2.8139999999999998E-2</v>
      </c>
      <c r="L30">
        <f>(F30/25)*1.5</f>
        <v>0.13320000000000001</v>
      </c>
      <c r="M30">
        <f>(G30/25)*0.75</f>
        <v>0.19080000000000003</v>
      </c>
      <c r="N30">
        <f>(H30/25)*0.375</f>
        <v>0.11849999999999999</v>
      </c>
      <c r="O30" s="2">
        <f>(I30/25)*0.125</f>
        <v>4.1549999999999997E-2</v>
      </c>
      <c r="P30" s="2">
        <f>K30+L30+M30+N30+O30</f>
        <v>0.51219000000000003</v>
      </c>
      <c r="Q30">
        <f>E30+F30+G30</f>
        <v>8.7900000000000009</v>
      </c>
      <c r="R30">
        <f>((Q30-J30)/(25-J30))*100</f>
        <v>6.3005780346820845</v>
      </c>
      <c r="S30" s="2">
        <v>0.95760000000000001</v>
      </c>
      <c r="T30" s="2">
        <v>5.604E-2</v>
      </c>
    </row>
    <row r="31" spans="1:20" x14ac:dyDescent="0.25">
      <c r="A31" t="s">
        <v>22</v>
      </c>
      <c r="B31" t="s">
        <v>28</v>
      </c>
      <c r="C31" t="s">
        <v>18</v>
      </c>
      <c r="D31">
        <v>3</v>
      </c>
      <c r="E31" s="1">
        <v>0.1</v>
      </c>
      <c r="F31" s="1">
        <v>1.84</v>
      </c>
      <c r="G31" s="1">
        <v>5.26</v>
      </c>
      <c r="H31" s="1">
        <v>7.8</v>
      </c>
      <c r="I31" s="1">
        <v>10</v>
      </c>
      <c r="J31" s="1">
        <v>5.77</v>
      </c>
      <c r="K31">
        <f>(E31/25)*3.35</f>
        <v>1.34E-2</v>
      </c>
      <c r="L31">
        <f>(F31/25)*1.5</f>
        <v>0.1104</v>
      </c>
      <c r="M31">
        <f>(G31/25)*0.75</f>
        <v>0.1578</v>
      </c>
      <c r="N31">
        <f>(H31/25)*0.375</f>
        <v>0.11699999999999999</v>
      </c>
      <c r="O31" s="2">
        <f>(I31/25)*0.125</f>
        <v>0.05</v>
      </c>
      <c r="P31" s="2">
        <f>K31+L31+M31+N31+O31</f>
        <v>0.44859999999999994</v>
      </c>
      <c r="Q31">
        <f>E31+F31+G31</f>
        <v>7.2</v>
      </c>
      <c r="R31">
        <f>((Q31-J31)/(25-J31))*100</f>
        <v>7.4362974518980787</v>
      </c>
      <c r="S31" s="2">
        <v>1.0725119999999999</v>
      </c>
      <c r="T31" s="2">
        <v>0.12609000000000001</v>
      </c>
    </row>
    <row r="32" spans="1:20" x14ac:dyDescent="0.25">
      <c r="A32" t="s">
        <v>22</v>
      </c>
      <c r="B32" t="s">
        <v>29</v>
      </c>
      <c r="C32" t="s">
        <v>18</v>
      </c>
      <c r="D32">
        <v>1</v>
      </c>
      <c r="E32" s="1">
        <v>0.13</v>
      </c>
      <c r="F32" s="1">
        <v>2.4900000000000002</v>
      </c>
      <c r="G32" s="1">
        <v>1.77</v>
      </c>
      <c r="H32" s="1">
        <v>6.84</v>
      </c>
      <c r="I32" s="1">
        <v>13.77</v>
      </c>
      <c r="J32" s="1">
        <v>3.12</v>
      </c>
      <c r="K32">
        <f>(E32/23.17)*3.35</f>
        <v>1.8795856711264568E-2</v>
      </c>
      <c r="L32">
        <f>(F32/23.17)*1.5</f>
        <v>0.16119982736296934</v>
      </c>
      <c r="M32">
        <f>(G32/23.17)*0.75</f>
        <v>5.7293914544669824E-2</v>
      </c>
      <c r="N32">
        <f>(H32/23.17)*0.375</f>
        <v>0.11070349589987051</v>
      </c>
      <c r="O32" s="2">
        <f>(I32/23.17)*0.125</f>
        <v>7.4287872248597314E-2</v>
      </c>
      <c r="P32" s="2">
        <f>K32+L32+M32+N32+O32</f>
        <v>0.42228096676737159</v>
      </c>
      <c r="Q32">
        <f>E32+F32+G32</f>
        <v>4.3900000000000006</v>
      </c>
      <c r="R32">
        <f>((Q32-J32)/(23.17-J32))*100</f>
        <v>6.3341645885286804</v>
      </c>
      <c r="S32" s="2">
        <v>1.17306</v>
      </c>
      <c r="T32" s="2">
        <v>0.12609000000000001</v>
      </c>
    </row>
    <row r="33" spans="1:20" x14ac:dyDescent="0.25">
      <c r="A33" t="s">
        <v>22</v>
      </c>
      <c r="B33" t="s">
        <v>29</v>
      </c>
      <c r="C33" t="s">
        <v>18</v>
      </c>
      <c r="D33">
        <v>2</v>
      </c>
      <c r="E33">
        <v>0.13</v>
      </c>
      <c r="F33">
        <v>2.36</v>
      </c>
      <c r="G33">
        <v>5.68</v>
      </c>
      <c r="H33">
        <v>9.14</v>
      </c>
      <c r="I33">
        <f>25-(E33+F33+G33+H33)</f>
        <v>7.6899999999999977</v>
      </c>
      <c r="J33">
        <v>6.77</v>
      </c>
      <c r="K33">
        <f>(E33/25)*3.35</f>
        <v>1.7419999999999998E-2</v>
      </c>
      <c r="L33">
        <f>(F33/25)*1.5</f>
        <v>0.1416</v>
      </c>
      <c r="M33">
        <f>(G33/25)*0.75</f>
        <v>0.1704</v>
      </c>
      <c r="N33">
        <f>(H33/25)*0.375</f>
        <v>0.1371</v>
      </c>
      <c r="O33" s="2">
        <f>(I33/25)*0.125</f>
        <v>3.8449999999999991E-2</v>
      </c>
      <c r="P33" s="2">
        <f>K33+L33+M33+N33+O33</f>
        <v>0.50497000000000003</v>
      </c>
      <c r="Q33">
        <f>E33+F33+G33</f>
        <v>8.17</v>
      </c>
      <c r="R33">
        <f>((Q33-J33)/(25-J33))*100</f>
        <v>7.6796489303346149</v>
      </c>
      <c r="S33" s="2">
        <v>1.11321</v>
      </c>
      <c r="T33" s="2">
        <v>9.8070000000000004E-2</v>
      </c>
    </row>
    <row r="34" spans="1:20" x14ac:dyDescent="0.25">
      <c r="A34" t="s">
        <v>22</v>
      </c>
      <c r="B34" t="s">
        <v>29</v>
      </c>
      <c r="C34" t="s">
        <v>18</v>
      </c>
      <c r="D34">
        <v>3</v>
      </c>
      <c r="E34">
        <v>0.11</v>
      </c>
      <c r="F34">
        <v>2.06</v>
      </c>
      <c r="G34">
        <v>5.49</v>
      </c>
      <c r="H34">
        <v>8.41</v>
      </c>
      <c r="I34">
        <f>25-(E34+F34+G34+H34)</f>
        <v>8.93</v>
      </c>
      <c r="J34">
        <v>6.66</v>
      </c>
      <c r="K34">
        <f>(E34/25)*3.35</f>
        <v>1.4740000000000001E-2</v>
      </c>
      <c r="L34">
        <f>(F34/25)*1.5</f>
        <v>0.1236</v>
      </c>
      <c r="M34">
        <f>(G34/25)*0.75</f>
        <v>0.16470000000000001</v>
      </c>
      <c r="N34">
        <f>(H34/25)*0.375</f>
        <v>0.12615000000000001</v>
      </c>
      <c r="O34" s="2">
        <f>(I34/25)*0.125</f>
        <v>4.4649999999999995E-2</v>
      </c>
      <c r="P34" s="2">
        <f>K34+L34+M34+N34+O34</f>
        <v>0.47383999999999993</v>
      </c>
      <c r="Q34">
        <f>E34+F34+G34</f>
        <v>7.66</v>
      </c>
      <c r="R34">
        <f>((Q34-J34)/(25-J34))*100</f>
        <v>5.4525627044711014</v>
      </c>
      <c r="S34" s="2">
        <v>1.11321</v>
      </c>
      <c r="T34" s="2">
        <v>4.2029999999999998E-2</v>
      </c>
    </row>
    <row r="35" spans="1:20" x14ac:dyDescent="0.25">
      <c r="A35" t="s">
        <v>22</v>
      </c>
      <c r="B35" t="s">
        <v>30</v>
      </c>
      <c r="C35" t="s">
        <v>18</v>
      </c>
      <c r="D35">
        <v>1</v>
      </c>
      <c r="E35" s="1">
        <v>0.15</v>
      </c>
      <c r="F35" s="1">
        <v>3.87</v>
      </c>
      <c r="G35" s="1">
        <v>5.35</v>
      </c>
      <c r="H35" s="1">
        <v>7.17</v>
      </c>
      <c r="I35" s="1">
        <v>8.4600000000000009</v>
      </c>
      <c r="J35" s="1">
        <v>8.68</v>
      </c>
      <c r="K35">
        <f>(E35/25)*3.35</f>
        <v>2.01E-2</v>
      </c>
      <c r="L35">
        <f>(F35/25)*1.5</f>
        <v>0.23219999999999999</v>
      </c>
      <c r="M35">
        <f>(G35/25)*0.75</f>
        <v>0.1605</v>
      </c>
      <c r="N35">
        <f>(H35/25)*0.375</f>
        <v>0.10755000000000001</v>
      </c>
      <c r="O35" s="2">
        <f>(I35/25)*0.125</f>
        <v>4.2300000000000004E-2</v>
      </c>
      <c r="P35" s="2">
        <f>K35+L35+M35+N35+O35</f>
        <v>0.56264999999999998</v>
      </c>
      <c r="Q35">
        <f>E35+F35+G35</f>
        <v>9.370000000000001</v>
      </c>
      <c r="R35">
        <f>((Q35-J35)/(25-J35))*100</f>
        <v>4.2279411764705959</v>
      </c>
      <c r="S35" s="2">
        <v>0.96478200000000003</v>
      </c>
      <c r="T35" s="2">
        <v>0.12609000000000001</v>
      </c>
    </row>
    <row r="36" spans="1:20" x14ac:dyDescent="0.25">
      <c r="A36" t="s">
        <v>22</v>
      </c>
      <c r="B36" t="s">
        <v>30</v>
      </c>
      <c r="C36" t="s">
        <v>18</v>
      </c>
      <c r="D36">
        <v>2</v>
      </c>
      <c r="E36" s="1">
        <v>0.22</v>
      </c>
      <c r="F36" s="1">
        <v>2.78</v>
      </c>
      <c r="G36" s="1">
        <v>6.15</v>
      </c>
      <c r="H36" s="1">
        <v>8.86</v>
      </c>
      <c r="I36" s="1">
        <v>6.99</v>
      </c>
      <c r="J36" s="1">
        <v>8.25</v>
      </c>
      <c r="K36">
        <f>(E36/25)*3.35</f>
        <v>2.9480000000000003E-2</v>
      </c>
      <c r="L36">
        <f>(F36/25)*1.5</f>
        <v>0.1668</v>
      </c>
      <c r="M36">
        <f>(G36/25)*0.75</f>
        <v>0.18450000000000003</v>
      </c>
      <c r="N36">
        <f>(H36/25)*0.375</f>
        <v>0.13289999999999999</v>
      </c>
      <c r="O36" s="2">
        <f>(I36/25)*0.125</f>
        <v>3.4950000000000002E-2</v>
      </c>
      <c r="P36" s="2">
        <f>K36+L36+M36+N36+O36</f>
        <v>0.54863000000000006</v>
      </c>
      <c r="Q36">
        <f>E36+F36+G36</f>
        <v>9.15</v>
      </c>
      <c r="R36">
        <f>((Q36-J36)/(25-J36))*100</f>
        <v>5.3731343283582111</v>
      </c>
      <c r="S36" s="2">
        <v>0.95760000000000001</v>
      </c>
      <c r="T36" s="2">
        <v>7.0050000000000001E-2</v>
      </c>
    </row>
    <row r="37" spans="1:20" x14ac:dyDescent="0.25">
      <c r="A37" t="s">
        <v>22</v>
      </c>
      <c r="B37" t="s">
        <v>30</v>
      </c>
      <c r="C37" t="s">
        <v>18</v>
      </c>
      <c r="D37">
        <v>3</v>
      </c>
      <c r="E37" s="1">
        <v>0.27</v>
      </c>
      <c r="F37" s="1">
        <v>3.44</v>
      </c>
      <c r="G37" s="1">
        <v>6.26</v>
      </c>
      <c r="H37" s="1">
        <v>8.33</v>
      </c>
      <c r="I37" s="1">
        <v>6.7</v>
      </c>
      <c r="J37" s="1">
        <v>9.2200000000000006</v>
      </c>
      <c r="K37">
        <f>(E37/25)*3.35</f>
        <v>3.6180000000000004E-2</v>
      </c>
      <c r="L37">
        <f>(F37/25)*1.5</f>
        <v>0.2064</v>
      </c>
      <c r="M37">
        <f>(G37/25)*0.75</f>
        <v>0.18780000000000002</v>
      </c>
      <c r="N37">
        <f>(H37/25)*0.375</f>
        <v>0.12495000000000001</v>
      </c>
      <c r="O37" s="2">
        <f>(I37/25)*0.125</f>
        <v>3.3500000000000002E-2</v>
      </c>
      <c r="P37" s="2">
        <f>K37+L37+M37+N37+O37</f>
        <v>0.58883000000000008</v>
      </c>
      <c r="Q37">
        <f>E37+F37+G37</f>
        <v>9.9699999999999989</v>
      </c>
      <c r="R37">
        <f>((Q37-J37)/(25-J37))*100</f>
        <v>4.7528517110266044</v>
      </c>
      <c r="S37" s="2">
        <v>0.80438399999999999</v>
      </c>
      <c r="T37" s="2">
        <v>0.1401</v>
      </c>
    </row>
    <row r="40" spans="1:20" x14ac:dyDescent="0.25">
      <c r="S40" s="3"/>
      <c r="T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807F-5BE6-48D3-9397-D1E5EC9AE7C8}">
  <dimension ref="A1:V109"/>
  <sheetViews>
    <sheetView topLeftCell="A59" workbookViewId="0">
      <selection activeCell="A74" sqref="A74:T10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31</v>
      </c>
      <c r="V1" t="s">
        <v>33</v>
      </c>
    </row>
    <row r="2" spans="1:22" x14ac:dyDescent="0.25">
      <c r="A2" t="s">
        <v>19</v>
      </c>
      <c r="B2" t="s">
        <v>28</v>
      </c>
      <c r="C2" t="s">
        <v>15</v>
      </c>
      <c r="D2">
        <v>1</v>
      </c>
      <c r="E2" s="1">
        <v>2.42</v>
      </c>
      <c r="F2" s="1">
        <v>2.79</v>
      </c>
      <c r="G2" s="1">
        <v>4.76</v>
      </c>
      <c r="H2" s="1">
        <v>5.64</v>
      </c>
      <c r="I2" s="1">
        <v>9.39</v>
      </c>
      <c r="J2" s="1">
        <v>4.91</v>
      </c>
      <c r="K2">
        <f>(E2/25)*3.35</f>
        <v>0.32428000000000001</v>
      </c>
      <c r="L2">
        <f>(F2/25)*1.5</f>
        <v>0.16739999999999999</v>
      </c>
      <c r="M2">
        <f>(G2/25)*0.75</f>
        <v>0.14279999999999998</v>
      </c>
      <c r="N2">
        <f>(H2/25)*0.375</f>
        <v>8.4599999999999995E-2</v>
      </c>
      <c r="O2" s="2">
        <f>(I2/25)*0.125</f>
        <v>4.6950000000000006E-2</v>
      </c>
      <c r="P2" s="2">
        <f>K2+L2+M2+N2+O2</f>
        <v>0.76602999999999999</v>
      </c>
      <c r="Q2">
        <f>E2+F2+G2</f>
        <v>9.9699999999999989</v>
      </c>
      <c r="R2">
        <f>((Q2-J2)/(25-J2))*100</f>
        <v>25.1866600298656</v>
      </c>
      <c r="S2" s="2">
        <v>1.661835</v>
      </c>
      <c r="T2" s="2">
        <v>0.21015</v>
      </c>
      <c r="U2">
        <f>S2/T2</f>
        <v>7.9078515346181293</v>
      </c>
    </row>
    <row r="3" spans="1:22" x14ac:dyDescent="0.25">
      <c r="A3" t="s">
        <v>19</v>
      </c>
      <c r="B3" t="s">
        <v>28</v>
      </c>
      <c r="C3" t="s">
        <v>15</v>
      </c>
      <c r="D3">
        <v>2</v>
      </c>
      <c r="E3" s="1">
        <v>0.13</v>
      </c>
      <c r="F3" s="1">
        <v>4.6399999999999997</v>
      </c>
      <c r="G3" s="1">
        <v>5.92</v>
      </c>
      <c r="H3" s="1">
        <v>7.01</v>
      </c>
      <c r="I3" s="1">
        <v>7.3</v>
      </c>
      <c r="J3" s="1">
        <v>7.09</v>
      </c>
      <c r="K3">
        <f>(E3/25)*3.35</f>
        <v>1.7419999999999998E-2</v>
      </c>
      <c r="L3">
        <f>(F3/25)*1.5</f>
        <v>0.27839999999999998</v>
      </c>
      <c r="M3">
        <f>(G3/25)*0.75</f>
        <v>0.17760000000000001</v>
      </c>
      <c r="N3">
        <f>(H3/25)*0.375</f>
        <v>0.10514999999999999</v>
      </c>
      <c r="O3" s="2">
        <f>(I3/25)*0.125</f>
        <v>3.6499999999999998E-2</v>
      </c>
      <c r="P3" s="2">
        <f>K3+L3+M3+N3+O3</f>
        <v>0.61506999999999989</v>
      </c>
      <c r="Q3">
        <f>E3+F3+G3</f>
        <v>10.69</v>
      </c>
      <c r="R3">
        <f>((Q3-J3)/(25-J3))*100</f>
        <v>20.100502512562812</v>
      </c>
      <c r="S3" s="2">
        <v>1.6143540000000001</v>
      </c>
      <c r="T3" s="2">
        <v>0.26618999999999998</v>
      </c>
      <c r="U3">
        <f t="shared" ref="U3:U37" si="0">S3/T3</f>
        <v>6.0646680942184163</v>
      </c>
    </row>
    <row r="4" spans="1:22" x14ac:dyDescent="0.25">
      <c r="A4" t="s">
        <v>19</v>
      </c>
      <c r="B4" t="s">
        <v>28</v>
      </c>
      <c r="C4" t="s">
        <v>15</v>
      </c>
      <c r="D4">
        <v>3</v>
      </c>
      <c r="E4">
        <v>1.07</v>
      </c>
      <c r="F4">
        <v>2.57</v>
      </c>
      <c r="G4">
        <v>5.24</v>
      </c>
      <c r="H4">
        <v>6.85</v>
      </c>
      <c r="I4">
        <f>25-(E4+F4+G4+H4)</f>
        <v>9.2700000000000014</v>
      </c>
      <c r="J4">
        <v>5.18</v>
      </c>
      <c r="K4">
        <f>(E4/25)*3.35</f>
        <v>0.14338000000000001</v>
      </c>
      <c r="L4">
        <f>(F4/25)*1.5</f>
        <v>0.15419999999999998</v>
      </c>
      <c r="M4">
        <f>(G4/25)*0.75</f>
        <v>0.15720000000000001</v>
      </c>
      <c r="N4">
        <f>(H4/25)*0.375</f>
        <v>0.10274999999999998</v>
      </c>
      <c r="O4" s="2">
        <f>(I4/25)*0.125</f>
        <v>4.6350000000000009E-2</v>
      </c>
      <c r="P4" s="2">
        <f>K4+L4+M4+N4+O4</f>
        <v>0.60387999999999997</v>
      </c>
      <c r="Q4">
        <f>E4+F4+G4</f>
        <v>8.879999999999999</v>
      </c>
      <c r="R4">
        <f>((Q4-J4)/(25-J4))*100</f>
        <v>18.668012108980825</v>
      </c>
      <c r="S4" s="2">
        <v>1.661835</v>
      </c>
      <c r="T4" s="2">
        <v>7.0050000000000001E-2</v>
      </c>
      <c r="U4">
        <f t="shared" si="0"/>
        <v>23.723554603854389</v>
      </c>
    </row>
    <row r="5" spans="1:22" x14ac:dyDescent="0.25">
      <c r="A5" t="s">
        <v>19</v>
      </c>
      <c r="B5" t="s">
        <v>29</v>
      </c>
      <c r="C5" t="s">
        <v>15</v>
      </c>
      <c r="D5">
        <v>1</v>
      </c>
      <c r="E5" s="1">
        <v>2.13</v>
      </c>
      <c r="F5" s="1">
        <v>4.5</v>
      </c>
      <c r="G5" s="1">
        <v>5.43</v>
      </c>
      <c r="H5" s="1">
        <v>6.25</v>
      </c>
      <c r="I5" s="1">
        <v>6.69</v>
      </c>
      <c r="J5" s="1">
        <v>6.83</v>
      </c>
      <c r="K5">
        <f>(E5/25)*3.35</f>
        <v>0.28542000000000001</v>
      </c>
      <c r="L5">
        <f>(F5/25)*1.5</f>
        <v>0.27</v>
      </c>
      <c r="M5">
        <f>(G5/25)*0.75</f>
        <v>0.16289999999999999</v>
      </c>
      <c r="N5">
        <f>(H5/25)*0.375</f>
        <v>9.375E-2</v>
      </c>
      <c r="O5" s="2">
        <f>(I5/25)*0.125</f>
        <v>3.3450000000000001E-2</v>
      </c>
      <c r="P5" s="2">
        <f>K5+L5+M5+N5+O5</f>
        <v>0.84552000000000005</v>
      </c>
      <c r="Q5">
        <f>E5+F5+G5</f>
        <v>12.059999999999999</v>
      </c>
      <c r="R5">
        <f>((Q5-J5)/(25-J5))*100</f>
        <v>28.783709411117215</v>
      </c>
      <c r="S5" s="2">
        <v>1.566873</v>
      </c>
      <c r="T5" s="2">
        <v>0.11208</v>
      </c>
      <c r="U5">
        <f t="shared" si="0"/>
        <v>13.979951820128479</v>
      </c>
    </row>
    <row r="6" spans="1:22" x14ac:dyDescent="0.25">
      <c r="A6" t="s">
        <v>19</v>
      </c>
      <c r="B6" t="s">
        <v>29</v>
      </c>
      <c r="C6" t="s">
        <v>15</v>
      </c>
      <c r="D6">
        <v>2</v>
      </c>
      <c r="E6" s="1">
        <v>3.72</v>
      </c>
      <c r="F6" s="1">
        <v>1.6</v>
      </c>
      <c r="G6" s="1">
        <v>4.75</v>
      </c>
      <c r="H6" s="1">
        <v>6.14</v>
      </c>
      <c r="I6" s="1">
        <v>8.7899999999999991</v>
      </c>
      <c r="J6" s="1">
        <v>5.49</v>
      </c>
      <c r="K6">
        <f>(E6/25)*3.35</f>
        <v>0.49848000000000009</v>
      </c>
      <c r="L6">
        <f>(F6/25)*1.5</f>
        <v>9.6000000000000002E-2</v>
      </c>
      <c r="M6">
        <f>(G6/25)*0.75</f>
        <v>0.14250000000000002</v>
      </c>
      <c r="N6">
        <f>(H6/25)*0.375</f>
        <v>9.2099999999999987E-2</v>
      </c>
      <c r="O6" s="2">
        <f>(I6/25)*0.125</f>
        <v>4.3949999999999996E-2</v>
      </c>
      <c r="P6" s="2">
        <f>K6+L6+M6+N6+O6</f>
        <v>0.87303000000000019</v>
      </c>
      <c r="Q6">
        <f>E6+F6+G6</f>
        <v>10.07</v>
      </c>
      <c r="R6">
        <f>((Q6-J6)/(25-J6))*100</f>
        <v>23.475140953357254</v>
      </c>
      <c r="S6" s="2">
        <v>1.471911</v>
      </c>
      <c r="T6" s="2">
        <v>0.1401</v>
      </c>
      <c r="U6">
        <f t="shared" si="0"/>
        <v>10.506145610278372</v>
      </c>
    </row>
    <row r="7" spans="1:22" x14ac:dyDescent="0.25">
      <c r="A7" t="s">
        <v>19</v>
      </c>
      <c r="B7" t="s">
        <v>29</v>
      </c>
      <c r="C7" t="s">
        <v>15</v>
      </c>
      <c r="D7">
        <v>3</v>
      </c>
      <c r="E7" s="1">
        <v>0.57999999999999996</v>
      </c>
      <c r="F7" s="1">
        <v>5.86</v>
      </c>
      <c r="G7" s="1">
        <v>4.72</v>
      </c>
      <c r="H7" s="1">
        <v>6.05</v>
      </c>
      <c r="I7" s="1">
        <v>7.79</v>
      </c>
      <c r="J7" s="1">
        <v>6.22</v>
      </c>
      <c r="K7">
        <f>(E7/25)*3.35</f>
        <v>7.7719999999999997E-2</v>
      </c>
      <c r="L7">
        <f>(F7/25)*1.5</f>
        <v>0.35160000000000002</v>
      </c>
      <c r="M7">
        <f>(G7/25)*0.75</f>
        <v>0.1416</v>
      </c>
      <c r="N7">
        <f>(H7/25)*0.375</f>
        <v>9.0749999999999997E-2</v>
      </c>
      <c r="O7" s="2">
        <f>(I7/25)*0.125</f>
        <v>3.8949999999999999E-2</v>
      </c>
      <c r="P7" s="2">
        <f>K7+L7+M7+N7+O7</f>
        <v>0.70062000000000013</v>
      </c>
      <c r="Q7">
        <f>E7+F7+G7</f>
        <v>11.16</v>
      </c>
      <c r="R7">
        <f>((Q7-J7)/(25-J7))*100</f>
        <v>26.304579339723112</v>
      </c>
      <c r="S7" s="2">
        <v>1.566873</v>
      </c>
      <c r="T7" s="2">
        <v>0.1401</v>
      </c>
      <c r="U7">
        <f t="shared" si="0"/>
        <v>11.183961456102784</v>
      </c>
    </row>
    <row r="8" spans="1:22" x14ac:dyDescent="0.25">
      <c r="A8" t="s">
        <v>19</v>
      </c>
      <c r="B8" t="s">
        <v>30</v>
      </c>
      <c r="C8" t="s">
        <v>15</v>
      </c>
      <c r="D8">
        <v>1</v>
      </c>
      <c r="E8" s="1">
        <v>0.44</v>
      </c>
      <c r="F8" s="1">
        <v>1.67</v>
      </c>
      <c r="G8" s="1">
        <v>5.24</v>
      </c>
      <c r="H8" s="1">
        <v>7.7</v>
      </c>
      <c r="I8" s="1">
        <v>9.9499999999999993</v>
      </c>
      <c r="J8" s="1">
        <v>7.1</v>
      </c>
      <c r="K8">
        <f>(E8/25)*3.35</f>
        <v>5.8960000000000005E-2</v>
      </c>
      <c r="L8">
        <f>(F8/25)*1.5</f>
        <v>0.1002</v>
      </c>
      <c r="M8">
        <f>(G8/25)*0.75</f>
        <v>0.15720000000000001</v>
      </c>
      <c r="N8">
        <f>(H8/25)*0.375</f>
        <v>0.11549999999999999</v>
      </c>
      <c r="O8" s="2">
        <f>(I8/25)*0.125</f>
        <v>4.9749999999999996E-2</v>
      </c>
      <c r="P8" s="2">
        <f>K8+L8+M8+N8+O8</f>
        <v>0.48160999999999998</v>
      </c>
      <c r="Q8">
        <f>E8+F8+G8</f>
        <v>7.35</v>
      </c>
      <c r="R8">
        <f>((Q8-J8)/(25-J8))*100</f>
        <v>1.3966480446927376</v>
      </c>
      <c r="S8" s="2">
        <v>0.68228999999999995</v>
      </c>
      <c r="T8" s="2">
        <v>7.0050000000000001E-2</v>
      </c>
      <c r="U8">
        <f t="shared" si="0"/>
        <v>9.740042826552461</v>
      </c>
    </row>
    <row r="9" spans="1:22" x14ac:dyDescent="0.25">
      <c r="A9" t="s">
        <v>19</v>
      </c>
      <c r="B9" t="s">
        <v>30</v>
      </c>
      <c r="C9" t="s">
        <v>15</v>
      </c>
      <c r="D9">
        <v>2</v>
      </c>
      <c r="E9">
        <v>0.54</v>
      </c>
      <c r="F9">
        <v>2.4500000000000002</v>
      </c>
      <c r="G9">
        <v>4.93</v>
      </c>
      <c r="H9">
        <v>1.1599999999999999</v>
      </c>
      <c r="I9">
        <f>25-(E9+F9+G9+H9)</f>
        <v>15.92</v>
      </c>
      <c r="J9">
        <v>7.57</v>
      </c>
      <c r="K9">
        <f>(E9/25)*3.35</f>
        <v>7.2360000000000008E-2</v>
      </c>
      <c r="L9">
        <f>(F9/25)*1.5</f>
        <v>0.14700000000000002</v>
      </c>
      <c r="M9">
        <f>(G9/25)*0.75</f>
        <v>0.14789999999999998</v>
      </c>
      <c r="N9">
        <f>(H9/25)*0.375</f>
        <v>1.7399999999999999E-2</v>
      </c>
      <c r="O9" s="2">
        <f>(I9/25)*0.125</f>
        <v>7.9600000000000004E-2</v>
      </c>
      <c r="P9" s="2">
        <f>K9+L9+M9+N9+O9</f>
        <v>0.46426000000000001</v>
      </c>
      <c r="Q9">
        <f>E9+F9+G9</f>
        <v>7.92</v>
      </c>
      <c r="R9">
        <f>((Q9-J9)/(25-J9))*100</f>
        <v>2.0080321285140541</v>
      </c>
      <c r="S9" s="2">
        <v>0.92767500000000003</v>
      </c>
      <c r="T9" s="2">
        <v>0.1401</v>
      </c>
      <c r="U9">
        <f t="shared" si="0"/>
        <v>6.6215203426124196</v>
      </c>
    </row>
    <row r="10" spans="1:22" x14ac:dyDescent="0.25">
      <c r="A10" t="s">
        <v>19</v>
      </c>
      <c r="B10" t="s">
        <v>30</v>
      </c>
      <c r="C10" t="s">
        <v>15</v>
      </c>
      <c r="D10">
        <v>3</v>
      </c>
      <c r="E10">
        <v>0.4</v>
      </c>
      <c r="F10">
        <v>1.52</v>
      </c>
      <c r="G10">
        <v>4.9400000000000004</v>
      </c>
      <c r="H10">
        <v>7.65</v>
      </c>
      <c r="I10">
        <f>25-(E10+F10+G10+H10)</f>
        <v>10.489999999999998</v>
      </c>
      <c r="J10">
        <v>6.55</v>
      </c>
      <c r="K10">
        <f>(E10/25)*3.35</f>
        <v>5.3600000000000002E-2</v>
      </c>
      <c r="L10">
        <f>(F10/25)*1.5</f>
        <v>9.1200000000000003E-2</v>
      </c>
      <c r="M10">
        <f>(G10/25)*0.75</f>
        <v>0.14820000000000003</v>
      </c>
      <c r="N10">
        <f>(H10/25)*0.375</f>
        <v>0.11474999999999999</v>
      </c>
      <c r="O10" s="2">
        <f>(I10/25)*0.125</f>
        <v>5.244999999999999E-2</v>
      </c>
      <c r="P10" s="2">
        <f>K10+L10+M10+N10+O10</f>
        <v>0.46020000000000005</v>
      </c>
      <c r="Q10">
        <f>E10+F10+G10</f>
        <v>6.86</v>
      </c>
      <c r="R10">
        <f>((Q10-J10)/(25-J10))*100</f>
        <v>1.6802168021680244</v>
      </c>
      <c r="S10" s="2">
        <v>0.62563199999999997</v>
      </c>
      <c r="T10" s="2">
        <v>9.8070000000000004E-2</v>
      </c>
      <c r="U10">
        <f t="shared" si="0"/>
        <v>6.3794432548179865</v>
      </c>
    </row>
    <row r="11" spans="1:22" x14ac:dyDescent="0.25">
      <c r="A11" t="s">
        <v>19</v>
      </c>
      <c r="B11" t="s">
        <v>28</v>
      </c>
      <c r="C11" t="s">
        <v>16</v>
      </c>
      <c r="D11">
        <v>1</v>
      </c>
      <c r="E11" s="1">
        <v>0.57999999999999996</v>
      </c>
      <c r="F11" s="1">
        <v>1.9</v>
      </c>
      <c r="G11" s="1">
        <v>7.67</v>
      </c>
      <c r="H11" s="1">
        <v>4.6900000000000004</v>
      </c>
      <c r="I11" s="1">
        <v>10.16</v>
      </c>
      <c r="J11" s="1">
        <v>6.84</v>
      </c>
      <c r="K11">
        <f>(E11/25)*3.35</f>
        <v>7.7719999999999997E-2</v>
      </c>
      <c r="L11">
        <f>(F11/25)*1.5</f>
        <v>0.11399999999999999</v>
      </c>
      <c r="M11">
        <f>(G11/25)*0.75</f>
        <v>0.23010000000000003</v>
      </c>
      <c r="N11">
        <f>(H11/25)*0.375</f>
        <v>7.035000000000001E-2</v>
      </c>
      <c r="O11" s="2">
        <f>(I11/25)*0.125</f>
        <v>5.0799999999999998E-2</v>
      </c>
      <c r="P11" s="2">
        <f>K11+L11+M11+N11+O11</f>
        <v>0.54297000000000006</v>
      </c>
      <c r="Q11">
        <f>E11+F11+G11</f>
        <v>10.15</v>
      </c>
      <c r="R11">
        <f>((Q11-J11)/(25-J11))*100</f>
        <v>18.22687224669604</v>
      </c>
      <c r="S11" s="2">
        <v>1.2257279999999999</v>
      </c>
      <c r="T11" s="2">
        <v>0.1401</v>
      </c>
      <c r="U11">
        <f t="shared" si="0"/>
        <v>8.748950749464667</v>
      </c>
    </row>
    <row r="12" spans="1:22" x14ac:dyDescent="0.25">
      <c r="A12" t="s">
        <v>19</v>
      </c>
      <c r="B12" t="s">
        <v>28</v>
      </c>
      <c r="C12" t="s">
        <v>16</v>
      </c>
      <c r="D12">
        <v>2</v>
      </c>
      <c r="E12" s="1">
        <v>0.53</v>
      </c>
      <c r="F12" s="1">
        <v>3.83</v>
      </c>
      <c r="G12" s="1">
        <v>5.0199999999999996</v>
      </c>
      <c r="H12" s="1">
        <v>6.93</v>
      </c>
      <c r="I12" s="1">
        <v>8.69</v>
      </c>
      <c r="J12" s="1">
        <v>5.81</v>
      </c>
      <c r="K12">
        <f>(E12/25)*3.35</f>
        <v>7.102E-2</v>
      </c>
      <c r="L12">
        <f>(F12/25)*1.5</f>
        <v>0.2298</v>
      </c>
      <c r="M12">
        <f>(G12/25)*0.75</f>
        <v>0.15059999999999998</v>
      </c>
      <c r="N12">
        <f>(H12/25)*0.375</f>
        <v>0.10395</v>
      </c>
      <c r="O12" s="2">
        <f>(I12/25)*0.125</f>
        <v>4.3449999999999996E-2</v>
      </c>
      <c r="P12" s="2">
        <f>K12+L12+M12+N12+O12</f>
        <v>0.59881999999999991</v>
      </c>
      <c r="Q12">
        <f>E12+F12+G12</f>
        <v>9.379999999999999</v>
      </c>
      <c r="R12">
        <f>((Q12-J12)/(25-J12))*100</f>
        <v>18.603439291297548</v>
      </c>
      <c r="S12" s="2">
        <v>1.2257279999999999</v>
      </c>
      <c r="T12" s="2">
        <v>2.802E-2</v>
      </c>
      <c r="U12">
        <f t="shared" si="0"/>
        <v>43.744753747323337</v>
      </c>
    </row>
    <row r="13" spans="1:22" x14ac:dyDescent="0.25">
      <c r="A13" t="s">
        <v>19</v>
      </c>
      <c r="B13" t="s">
        <v>28</v>
      </c>
      <c r="C13" t="s">
        <v>16</v>
      </c>
      <c r="D13">
        <v>3</v>
      </c>
      <c r="E13">
        <v>3.72</v>
      </c>
      <c r="F13">
        <v>1.6</v>
      </c>
      <c r="G13">
        <v>4.75</v>
      </c>
      <c r="H13">
        <v>6.14</v>
      </c>
      <c r="I13">
        <f>25-(E13+F13+G13+H13)</f>
        <v>8.7899999999999991</v>
      </c>
      <c r="J13">
        <v>5.13</v>
      </c>
      <c r="K13">
        <f>(E13/25)*3.35</f>
        <v>0.49848000000000009</v>
      </c>
      <c r="L13">
        <f>(F13/25)*1.5</f>
        <v>9.6000000000000002E-2</v>
      </c>
      <c r="M13">
        <f>(G13/25)*0.75</f>
        <v>0.14250000000000002</v>
      </c>
      <c r="N13">
        <f>(H13/25)*0.375</f>
        <v>9.2099999999999987E-2</v>
      </c>
      <c r="O13" s="2">
        <f>(I13/25)*0.125</f>
        <v>4.3949999999999996E-2</v>
      </c>
      <c r="P13" s="2">
        <f>K13+L13+M13+N13+O13</f>
        <v>0.87303000000000019</v>
      </c>
      <c r="Q13">
        <f>E13+F13+G13</f>
        <v>10.07</v>
      </c>
      <c r="R13">
        <f>((Q13-J13)/(25-J13))*100</f>
        <v>24.861600402617011</v>
      </c>
      <c r="S13" s="2">
        <v>1.471911</v>
      </c>
      <c r="T13" s="2">
        <v>9.8070000000000004E-2</v>
      </c>
      <c r="U13">
        <f t="shared" si="0"/>
        <v>15.008779443254816</v>
      </c>
    </row>
    <row r="14" spans="1:22" x14ac:dyDescent="0.25">
      <c r="A14" t="s">
        <v>19</v>
      </c>
      <c r="B14" t="s">
        <v>29</v>
      </c>
      <c r="C14" t="s">
        <v>16</v>
      </c>
      <c r="D14">
        <v>1</v>
      </c>
      <c r="E14" s="1">
        <v>0.17</v>
      </c>
      <c r="F14" s="1">
        <v>6.81</v>
      </c>
      <c r="G14" s="1">
        <v>4.66</v>
      </c>
      <c r="H14" s="1">
        <v>1.52</v>
      </c>
      <c r="I14" s="1">
        <v>11.84</v>
      </c>
      <c r="J14" s="1">
        <v>7.44</v>
      </c>
      <c r="K14">
        <f>(E14/25)*3.35</f>
        <v>2.2780000000000002E-2</v>
      </c>
      <c r="L14">
        <f>(F14/25)*1.5</f>
        <v>0.40859999999999996</v>
      </c>
      <c r="M14">
        <f>(G14/25)*0.75</f>
        <v>0.13980000000000001</v>
      </c>
      <c r="N14">
        <f>(H14/25)*0.375</f>
        <v>2.2800000000000001E-2</v>
      </c>
      <c r="O14" s="2">
        <f>(I14/25)*0.125</f>
        <v>5.9200000000000003E-2</v>
      </c>
      <c r="P14" s="2">
        <f>K14+L14+M14+N14+O14</f>
        <v>0.65318000000000009</v>
      </c>
      <c r="Q14">
        <f>E14+F14+G14</f>
        <v>11.64</v>
      </c>
      <c r="R14">
        <f>((Q14-J14)/(25-J14))*100</f>
        <v>23.917995444191348</v>
      </c>
      <c r="S14" s="2">
        <v>1.264032</v>
      </c>
      <c r="T14" s="2">
        <v>0.11208</v>
      </c>
      <c r="U14">
        <f t="shared" si="0"/>
        <v>11.277944325481799</v>
      </c>
    </row>
    <row r="15" spans="1:22" x14ac:dyDescent="0.25">
      <c r="A15" t="s">
        <v>19</v>
      </c>
      <c r="B15" t="s">
        <v>29</v>
      </c>
      <c r="C15" t="s">
        <v>16</v>
      </c>
      <c r="D15">
        <v>2</v>
      </c>
      <c r="E15" s="1">
        <v>0.26</v>
      </c>
      <c r="F15" s="1">
        <v>3.87</v>
      </c>
      <c r="G15" s="1">
        <v>5.31</v>
      </c>
      <c r="H15" s="1">
        <v>7.52</v>
      </c>
      <c r="I15" s="1">
        <v>8.0399999999999991</v>
      </c>
      <c r="J15" s="1">
        <v>5.67</v>
      </c>
      <c r="K15">
        <f>(E15/25)*3.35</f>
        <v>3.4839999999999996E-2</v>
      </c>
      <c r="L15">
        <f>(F15/25)*1.5</f>
        <v>0.23219999999999999</v>
      </c>
      <c r="M15">
        <f>(G15/25)*0.75</f>
        <v>0.1593</v>
      </c>
      <c r="N15">
        <f>(H15/25)*0.375</f>
        <v>0.11279999999999998</v>
      </c>
      <c r="O15" s="2">
        <f>(I15/25)*0.125</f>
        <v>4.0199999999999993E-2</v>
      </c>
      <c r="P15" s="2">
        <f>K15+L15+M15+N15+O15</f>
        <v>0.57933999999999997</v>
      </c>
      <c r="Q15">
        <f>E15+F15+G15</f>
        <v>9.44</v>
      </c>
      <c r="R15">
        <f>((Q15-J15)/(25-J15))*100</f>
        <v>19.503362648732541</v>
      </c>
      <c r="S15" s="2">
        <v>1.264032</v>
      </c>
      <c r="T15" s="2">
        <v>0.16811999999999999</v>
      </c>
      <c r="U15">
        <f t="shared" si="0"/>
        <v>7.5186295503212</v>
      </c>
    </row>
    <row r="16" spans="1:22" x14ac:dyDescent="0.25">
      <c r="A16" t="s">
        <v>19</v>
      </c>
      <c r="B16" t="s">
        <v>29</v>
      </c>
      <c r="C16" t="s">
        <v>16</v>
      </c>
      <c r="D16">
        <v>3</v>
      </c>
      <c r="E16" s="1">
        <v>1.05</v>
      </c>
      <c r="F16" s="1">
        <v>3.15</v>
      </c>
      <c r="G16" s="1">
        <v>7.35</v>
      </c>
      <c r="H16" s="1">
        <v>5.8</v>
      </c>
      <c r="I16" s="1">
        <v>7.65</v>
      </c>
      <c r="J16" s="1">
        <v>6.38</v>
      </c>
      <c r="K16">
        <f>(E16/25)*3.35</f>
        <v>0.14070000000000002</v>
      </c>
      <c r="L16">
        <f>(F16/25)*1.5</f>
        <v>0.189</v>
      </c>
      <c r="M16">
        <f>(G16/25)*0.75</f>
        <v>0.22049999999999997</v>
      </c>
      <c r="N16">
        <f>(H16/25)*0.375</f>
        <v>8.6999999999999994E-2</v>
      </c>
      <c r="O16" s="2">
        <f>(I16/25)*0.125</f>
        <v>3.8249999999999999E-2</v>
      </c>
      <c r="P16" s="2">
        <f>K16+L16+M16+N16+O16</f>
        <v>0.67544999999999999</v>
      </c>
      <c r="Q16">
        <f>E16+F16+G16</f>
        <v>11.55</v>
      </c>
      <c r="R16">
        <f>((Q16-J16)/(25-J16))*100</f>
        <v>27.765843179377015</v>
      </c>
      <c r="S16" s="2">
        <v>1.3406400000000001</v>
      </c>
      <c r="T16" s="2">
        <v>0.1401</v>
      </c>
      <c r="U16">
        <f t="shared" si="0"/>
        <v>9.5691648822269801</v>
      </c>
    </row>
    <row r="17" spans="1:21" x14ac:dyDescent="0.25">
      <c r="A17" t="s">
        <v>19</v>
      </c>
      <c r="B17" t="s">
        <v>30</v>
      </c>
      <c r="C17" t="s">
        <v>16</v>
      </c>
      <c r="D17">
        <v>1</v>
      </c>
      <c r="E17">
        <v>0.56000000000000005</v>
      </c>
      <c r="F17">
        <v>1.54</v>
      </c>
      <c r="G17">
        <v>4.87</v>
      </c>
      <c r="H17">
        <v>6.79</v>
      </c>
      <c r="I17">
        <f>25-(E17+F17+G17+H17)</f>
        <v>11.239999999999998</v>
      </c>
      <c r="J17">
        <v>5.99</v>
      </c>
      <c r="K17">
        <f>(E17/25)*3.35</f>
        <v>7.5040000000000009E-2</v>
      </c>
      <c r="L17">
        <f>(F17/25)*1.5</f>
        <v>9.240000000000001E-2</v>
      </c>
      <c r="M17">
        <f>(G17/25)*0.75</f>
        <v>0.14610000000000001</v>
      </c>
      <c r="N17">
        <f>(H17/25)*0.375</f>
        <v>0.10185</v>
      </c>
      <c r="O17" s="2">
        <f>(I17/25)*0.125</f>
        <v>5.6199999999999993E-2</v>
      </c>
      <c r="P17" s="2">
        <f>K17+L17+M17+N17+O17</f>
        <v>0.47159000000000001</v>
      </c>
      <c r="Q17">
        <f>E17+F17+G17</f>
        <v>6.9700000000000006</v>
      </c>
      <c r="R17">
        <f>((Q17-J17)/(25-J17))*100</f>
        <v>5.155181483429776</v>
      </c>
      <c r="S17" s="2">
        <v>0.85346100000000003</v>
      </c>
      <c r="T17" s="2">
        <v>7.0050000000000001E-2</v>
      </c>
      <c r="U17">
        <f t="shared" si="0"/>
        <v>12.183597430406852</v>
      </c>
    </row>
    <row r="18" spans="1:21" x14ac:dyDescent="0.25">
      <c r="A18" t="s">
        <v>19</v>
      </c>
      <c r="B18" t="s">
        <v>30</v>
      </c>
      <c r="C18" t="s">
        <v>16</v>
      </c>
      <c r="D18">
        <v>2</v>
      </c>
      <c r="E18" s="1">
        <v>0.13</v>
      </c>
      <c r="F18" s="1">
        <v>1.78</v>
      </c>
      <c r="G18" s="1">
        <v>4.66</v>
      </c>
      <c r="H18" s="1">
        <v>8.99</v>
      </c>
      <c r="I18" s="1">
        <v>9.44</v>
      </c>
      <c r="J18" s="1">
        <v>5.9</v>
      </c>
      <c r="K18">
        <f>(E18/25)*3.35</f>
        <v>1.7419999999999998E-2</v>
      </c>
      <c r="L18">
        <f>(F18/25)*1.5</f>
        <v>0.10680000000000001</v>
      </c>
      <c r="M18">
        <f>(G18/25)*0.75</f>
        <v>0.13980000000000001</v>
      </c>
      <c r="N18">
        <f>(H18/25)*0.375</f>
        <v>0.13485000000000003</v>
      </c>
      <c r="O18" s="2">
        <f>(I18/25)*0.125</f>
        <v>4.7199999999999999E-2</v>
      </c>
      <c r="P18" s="2">
        <f>K18+L18+M18+N18+O18</f>
        <v>0.44607000000000008</v>
      </c>
      <c r="Q18">
        <f>E18+F18+G18</f>
        <v>6.57</v>
      </c>
      <c r="R18">
        <f>((Q18-J18)/(25-J18))*100</f>
        <v>3.5078534031413611</v>
      </c>
      <c r="S18" s="2">
        <v>0.85346100000000003</v>
      </c>
      <c r="T18" s="2">
        <v>5.604E-2</v>
      </c>
      <c r="U18">
        <f t="shared" si="0"/>
        <v>15.229496788008566</v>
      </c>
    </row>
    <row r="19" spans="1:21" x14ac:dyDescent="0.25">
      <c r="A19" t="s">
        <v>19</v>
      </c>
      <c r="B19" t="s">
        <v>30</v>
      </c>
      <c r="C19" t="s">
        <v>16</v>
      </c>
      <c r="D19">
        <v>3</v>
      </c>
      <c r="E19" s="1">
        <v>0.11</v>
      </c>
      <c r="F19" s="1">
        <v>2.25</v>
      </c>
      <c r="G19" s="1">
        <v>5.51</v>
      </c>
      <c r="H19" s="1">
        <v>8.6</v>
      </c>
      <c r="I19" s="1">
        <v>8.5299999999999994</v>
      </c>
      <c r="J19" s="1">
        <v>7.25</v>
      </c>
      <c r="K19">
        <f>(E19/25)*3.35</f>
        <v>1.4740000000000001E-2</v>
      </c>
      <c r="L19">
        <f>(F19/25)*1.5</f>
        <v>0.13500000000000001</v>
      </c>
      <c r="M19">
        <f>(G19/25)*0.75</f>
        <v>0.1653</v>
      </c>
      <c r="N19">
        <f>(H19/25)*0.375</f>
        <v>0.129</v>
      </c>
      <c r="O19" s="2">
        <f>(I19/25)*0.125</f>
        <v>4.2649999999999993E-2</v>
      </c>
      <c r="P19" s="2">
        <f>K19+L19+M19+N19+O19</f>
        <v>0.48668999999999996</v>
      </c>
      <c r="Q19">
        <f>E19+F19+G19</f>
        <v>7.8699999999999992</v>
      </c>
      <c r="R19">
        <f>((Q19-J19)/(25-J19))*100</f>
        <v>3.492957746478869</v>
      </c>
      <c r="S19" s="2">
        <v>0.72777599999999998</v>
      </c>
      <c r="T19" s="2">
        <v>8.4059999999999996E-2</v>
      </c>
      <c r="U19">
        <f t="shared" si="0"/>
        <v>8.6578158458244108</v>
      </c>
    </row>
    <row r="20" spans="1:21" x14ac:dyDescent="0.25">
      <c r="A20" t="s">
        <v>19</v>
      </c>
      <c r="B20" t="s">
        <v>28</v>
      </c>
      <c r="C20" t="s">
        <v>17</v>
      </c>
      <c r="D20">
        <v>1</v>
      </c>
      <c r="E20" s="1">
        <v>1.08</v>
      </c>
      <c r="F20" s="1">
        <v>2.88</v>
      </c>
      <c r="G20" s="1">
        <v>5.54</v>
      </c>
      <c r="H20" s="1">
        <v>7.02</v>
      </c>
      <c r="I20" s="1">
        <v>8.48</v>
      </c>
      <c r="J20" s="1">
        <v>6.98</v>
      </c>
      <c r="K20">
        <f>(E20/25)*3.35</f>
        <v>0.14472000000000002</v>
      </c>
      <c r="L20">
        <f>(F20/25)*1.5</f>
        <v>0.17280000000000001</v>
      </c>
      <c r="M20">
        <f>(G20/25)*0.75</f>
        <v>0.16619999999999999</v>
      </c>
      <c r="N20">
        <f>(H20/25)*0.375</f>
        <v>0.1053</v>
      </c>
      <c r="O20" s="2">
        <f>(I20/25)*0.125</f>
        <v>4.24E-2</v>
      </c>
      <c r="P20" s="2">
        <f>K20+L20+M20+N20+O20</f>
        <v>0.63142000000000009</v>
      </c>
      <c r="Q20">
        <f>E20+F20+G20</f>
        <v>9.5</v>
      </c>
      <c r="R20">
        <f>((Q20-J20)/(25-J20))*100</f>
        <v>13.984461709211985</v>
      </c>
      <c r="S20" s="2">
        <v>1.133958</v>
      </c>
      <c r="T20" s="2">
        <v>0.16811999999999999</v>
      </c>
      <c r="U20">
        <f t="shared" si="0"/>
        <v>6.7449321912919347</v>
      </c>
    </row>
    <row r="21" spans="1:21" x14ac:dyDescent="0.25">
      <c r="A21" t="s">
        <v>19</v>
      </c>
      <c r="B21" t="s">
        <v>28</v>
      </c>
      <c r="C21" t="s">
        <v>17</v>
      </c>
      <c r="D21">
        <v>2</v>
      </c>
      <c r="E21">
        <v>0.26</v>
      </c>
      <c r="F21">
        <v>2.08</v>
      </c>
      <c r="G21">
        <v>5.22</v>
      </c>
      <c r="H21">
        <v>8.36</v>
      </c>
      <c r="I21">
        <f>25-(E21+F21+G21+H21)</f>
        <v>9.0800000000000018</v>
      </c>
      <c r="J21">
        <v>4.8899999999999997</v>
      </c>
      <c r="K21">
        <f>(E21/25)*3.35</f>
        <v>3.4839999999999996E-2</v>
      </c>
      <c r="L21">
        <f>(F21/25)*1.5</f>
        <v>0.12479999999999999</v>
      </c>
      <c r="M21">
        <f>(G21/25)*0.75</f>
        <v>0.15659999999999999</v>
      </c>
      <c r="N21">
        <f>(H21/25)*0.375</f>
        <v>0.12539999999999998</v>
      </c>
      <c r="O21" s="2">
        <f>(I21/25)*0.125</f>
        <v>4.540000000000001E-2</v>
      </c>
      <c r="P21" s="2">
        <f>K21+L21+M21+N21+O21</f>
        <v>0.48703999999999992</v>
      </c>
      <c r="Q21">
        <f>E21+F21+G21</f>
        <v>7.56</v>
      </c>
      <c r="R21">
        <f>((Q21-J21)/(25-J21))*100</f>
        <v>13.276976628543014</v>
      </c>
      <c r="S21" s="2">
        <v>1.1491199999999999</v>
      </c>
      <c r="T21" s="2">
        <v>0.12609000000000001</v>
      </c>
      <c r="U21">
        <f t="shared" si="0"/>
        <v>9.1134903640256955</v>
      </c>
    </row>
    <row r="22" spans="1:21" x14ac:dyDescent="0.25">
      <c r="A22" t="s">
        <v>19</v>
      </c>
      <c r="B22" t="s">
        <v>28</v>
      </c>
      <c r="C22" t="s">
        <v>17</v>
      </c>
      <c r="D22">
        <v>3</v>
      </c>
      <c r="E22" s="1">
        <v>0.21</v>
      </c>
      <c r="F22" s="1">
        <v>2.31</v>
      </c>
      <c r="G22" s="1">
        <v>4.8499999999999996</v>
      </c>
      <c r="H22" s="1">
        <v>7.88</v>
      </c>
      <c r="I22" s="1">
        <v>9.75</v>
      </c>
      <c r="J22" s="1">
        <v>4.82</v>
      </c>
      <c r="K22">
        <f>(E22/25)*3.35</f>
        <v>2.8139999999999998E-2</v>
      </c>
      <c r="L22">
        <f>(F22/25)*1.5</f>
        <v>0.1386</v>
      </c>
      <c r="M22">
        <f>(G22/25)*0.75</f>
        <v>0.14549999999999999</v>
      </c>
      <c r="N22">
        <f>(H22/25)*0.375</f>
        <v>0.1182</v>
      </c>
      <c r="O22" s="2">
        <f>(I22/25)*0.125</f>
        <v>4.8750000000000002E-2</v>
      </c>
      <c r="P22" s="2">
        <f>K22+L22+M22+N22+O22</f>
        <v>0.47918999999999995</v>
      </c>
      <c r="Q22">
        <f>E22+F22+G22</f>
        <v>7.3699999999999992</v>
      </c>
      <c r="R22">
        <f>((Q22-J22)/(25-J22))*100</f>
        <v>12.636273538156587</v>
      </c>
      <c r="S22" s="2">
        <v>1.127175</v>
      </c>
      <c r="T22" s="2">
        <v>7.0050000000000001E-2</v>
      </c>
      <c r="U22">
        <f t="shared" si="0"/>
        <v>16.091006423982869</v>
      </c>
    </row>
    <row r="23" spans="1:21" x14ac:dyDescent="0.25">
      <c r="A23" t="s">
        <v>19</v>
      </c>
      <c r="B23" t="s">
        <v>29</v>
      </c>
      <c r="C23" t="s">
        <v>17</v>
      </c>
      <c r="D23">
        <v>1</v>
      </c>
      <c r="E23" s="1">
        <v>0.49</v>
      </c>
      <c r="F23" s="1">
        <v>4.3</v>
      </c>
      <c r="G23" s="1">
        <v>5.43</v>
      </c>
      <c r="H23" s="1">
        <v>6.56</v>
      </c>
      <c r="I23" s="1">
        <v>8.2200000000000006</v>
      </c>
      <c r="J23" s="1">
        <v>7.03</v>
      </c>
      <c r="K23">
        <f>(E23/25)*3.35</f>
        <v>6.5659999999999996E-2</v>
      </c>
      <c r="L23">
        <f>(F23/25)*1.5</f>
        <v>0.25800000000000001</v>
      </c>
      <c r="M23">
        <f>(G23/25)*0.75</f>
        <v>0.16289999999999999</v>
      </c>
      <c r="N23">
        <f>(H23/25)*0.375</f>
        <v>9.8399999999999987E-2</v>
      </c>
      <c r="O23" s="2">
        <f>(I23/25)*0.125</f>
        <v>4.1100000000000005E-2</v>
      </c>
      <c r="P23" s="2">
        <f>K23+L23+M23+N23+O23</f>
        <v>0.62605999999999995</v>
      </c>
      <c r="Q23">
        <f>E23+F23+G23</f>
        <v>10.219999999999999</v>
      </c>
      <c r="R23">
        <f>((Q23-J23)/(25-J23))*100</f>
        <v>17.751808569838616</v>
      </c>
      <c r="S23" s="2">
        <v>1.2807900000000001</v>
      </c>
      <c r="T23" s="2">
        <v>5.604E-2</v>
      </c>
      <c r="U23">
        <f t="shared" si="0"/>
        <v>22.854925053533194</v>
      </c>
    </row>
    <row r="24" spans="1:21" x14ac:dyDescent="0.25">
      <c r="A24" t="s">
        <v>19</v>
      </c>
      <c r="B24" t="s">
        <v>29</v>
      </c>
      <c r="C24" t="s">
        <v>17</v>
      </c>
      <c r="D24">
        <v>2</v>
      </c>
      <c r="E24" s="1">
        <v>1.03</v>
      </c>
      <c r="F24" s="1">
        <v>2.2400000000000002</v>
      </c>
      <c r="G24" s="1">
        <v>3.84</v>
      </c>
      <c r="H24" s="1">
        <v>6.45</v>
      </c>
      <c r="I24" s="1">
        <v>11.44</v>
      </c>
      <c r="J24" s="1">
        <v>4.03</v>
      </c>
      <c r="K24">
        <f>(E24/25)*3.35</f>
        <v>0.13802</v>
      </c>
      <c r="L24">
        <f>(F24/25)*1.5</f>
        <v>0.13440000000000002</v>
      </c>
      <c r="M24">
        <f>(G24/25)*0.75</f>
        <v>0.1152</v>
      </c>
      <c r="N24">
        <f>(H24/25)*0.375</f>
        <v>9.6750000000000003E-2</v>
      </c>
      <c r="O24" s="2">
        <f>(I24/25)*0.125</f>
        <v>5.7200000000000001E-2</v>
      </c>
      <c r="P24" s="2">
        <f>K24+L24+M24+N24+O24</f>
        <v>0.54157</v>
      </c>
      <c r="Q24">
        <f>E24+F24+G24</f>
        <v>7.11</v>
      </c>
      <c r="R24">
        <f>((Q24-J24)/(25-J24))*100</f>
        <v>14.687649022412971</v>
      </c>
      <c r="S24" s="2">
        <v>1.17306</v>
      </c>
      <c r="T24" s="2">
        <v>0.11208</v>
      </c>
      <c r="U24">
        <f t="shared" si="0"/>
        <v>10.46627408993576</v>
      </c>
    </row>
    <row r="25" spans="1:21" x14ac:dyDescent="0.25">
      <c r="A25" t="s">
        <v>19</v>
      </c>
      <c r="B25" t="s">
        <v>29</v>
      </c>
      <c r="C25" t="s">
        <v>17</v>
      </c>
      <c r="D25">
        <v>3</v>
      </c>
      <c r="E25" s="1">
        <v>0.32</v>
      </c>
      <c r="F25" s="1">
        <v>3.88</v>
      </c>
      <c r="G25" s="1">
        <v>5.84</v>
      </c>
      <c r="H25" s="1">
        <v>6.91</v>
      </c>
      <c r="I25" s="1">
        <v>8.0500000000000007</v>
      </c>
      <c r="J25" s="1">
        <v>7.03</v>
      </c>
      <c r="K25">
        <f>(E25/25)*3.35</f>
        <v>4.2880000000000001E-2</v>
      </c>
      <c r="L25">
        <f>(F25/25)*1.5</f>
        <v>0.23280000000000001</v>
      </c>
      <c r="M25">
        <f>(G25/25)*0.75</f>
        <v>0.17519999999999999</v>
      </c>
      <c r="N25">
        <f>(H25/25)*0.375</f>
        <v>0.10364999999999999</v>
      </c>
      <c r="O25" s="2">
        <f>(I25/25)*0.125</f>
        <v>4.0250000000000001E-2</v>
      </c>
      <c r="P25" s="2">
        <f>K25+L25+M25+N25+O25</f>
        <v>0.59478000000000009</v>
      </c>
      <c r="Q25">
        <f>E25+F25+G25</f>
        <v>10.039999999999999</v>
      </c>
      <c r="R25">
        <f>((Q25-J25)/(25-J25))*100</f>
        <v>16.750139120756813</v>
      </c>
      <c r="S25" s="2">
        <v>1.17306</v>
      </c>
      <c r="T25" s="2">
        <v>9.8070000000000004E-2</v>
      </c>
      <c r="U25">
        <f t="shared" si="0"/>
        <v>11.961456102783725</v>
      </c>
    </row>
    <row r="26" spans="1:21" x14ac:dyDescent="0.25">
      <c r="A26" t="s">
        <v>19</v>
      </c>
      <c r="B26" t="s">
        <v>30</v>
      </c>
      <c r="C26" t="s">
        <v>17</v>
      </c>
      <c r="D26">
        <v>1</v>
      </c>
      <c r="E26" s="1">
        <v>0.89</v>
      </c>
      <c r="F26" s="1">
        <v>2.13</v>
      </c>
      <c r="G26" s="1">
        <v>5.13</v>
      </c>
      <c r="H26" s="1">
        <v>7.98</v>
      </c>
      <c r="I26" s="1">
        <v>8.8699999999999992</v>
      </c>
      <c r="J26" s="1">
        <v>6.58</v>
      </c>
      <c r="K26">
        <f>(E26/25)*3.35</f>
        <v>0.11926</v>
      </c>
      <c r="L26">
        <f>(F26/25)*1.5</f>
        <v>0.1278</v>
      </c>
      <c r="M26">
        <f>(G26/25)*0.75</f>
        <v>0.15389999999999998</v>
      </c>
      <c r="N26">
        <f>(H26/25)*0.375</f>
        <v>0.11970000000000001</v>
      </c>
      <c r="O26" s="2">
        <f>(I26/25)*0.125</f>
        <v>4.4349999999999994E-2</v>
      </c>
      <c r="P26" s="2">
        <f>K26+L26+M26+N26+O26</f>
        <v>0.56501000000000001</v>
      </c>
      <c r="Q26">
        <f>E26+F26+G26</f>
        <v>8.15</v>
      </c>
      <c r="R26">
        <f>((Q26-J26)/(25-J26))*100</f>
        <v>8.5233441910966352</v>
      </c>
      <c r="S26" s="2">
        <v>0.99590400000000001</v>
      </c>
      <c r="T26" s="2">
        <v>0.1401</v>
      </c>
      <c r="U26">
        <f t="shared" si="0"/>
        <v>7.1085224839400425</v>
      </c>
    </row>
    <row r="27" spans="1:21" x14ac:dyDescent="0.25">
      <c r="A27" t="s">
        <v>19</v>
      </c>
      <c r="B27" t="s">
        <v>30</v>
      </c>
      <c r="C27" t="s">
        <v>17</v>
      </c>
      <c r="D27">
        <v>2</v>
      </c>
      <c r="E27" s="1">
        <v>0.18</v>
      </c>
      <c r="F27" s="1">
        <v>1.26</v>
      </c>
      <c r="G27" s="1">
        <v>4.96</v>
      </c>
      <c r="H27" s="1">
        <v>8.17</v>
      </c>
      <c r="I27" s="1">
        <v>10.43</v>
      </c>
      <c r="J27" s="1">
        <v>5.24</v>
      </c>
      <c r="K27">
        <f>(E27/25)*3.35</f>
        <v>2.4119999999999999E-2</v>
      </c>
      <c r="L27">
        <f>(F27/25)*1.5</f>
        <v>7.5600000000000001E-2</v>
      </c>
      <c r="M27">
        <f>(G27/25)*0.75</f>
        <v>0.14879999999999999</v>
      </c>
      <c r="N27">
        <f>(H27/25)*0.375</f>
        <v>0.12254999999999999</v>
      </c>
      <c r="O27" s="2">
        <f>(I27/25)*0.125</f>
        <v>5.2150000000000002E-2</v>
      </c>
      <c r="P27" s="2">
        <f>K27+L27+M27+N27+O27</f>
        <v>0.42322000000000004</v>
      </c>
      <c r="Q27">
        <f>E27+F27+G27</f>
        <v>6.4</v>
      </c>
      <c r="R27">
        <f>((Q27-J27)/(25-J27))*100</f>
        <v>5.8704453441295561</v>
      </c>
      <c r="S27" s="2">
        <v>0.89934599999999998</v>
      </c>
      <c r="T27" s="2">
        <v>0.1401</v>
      </c>
      <c r="U27">
        <f t="shared" si="0"/>
        <v>6.4193147751605997</v>
      </c>
    </row>
    <row r="28" spans="1:21" x14ac:dyDescent="0.25">
      <c r="A28" t="s">
        <v>19</v>
      </c>
      <c r="B28" t="s">
        <v>30</v>
      </c>
      <c r="C28" t="s">
        <v>17</v>
      </c>
      <c r="D28">
        <v>3</v>
      </c>
      <c r="E28">
        <v>0.4</v>
      </c>
      <c r="F28">
        <v>1.41</v>
      </c>
      <c r="G28">
        <v>5.55</v>
      </c>
      <c r="H28">
        <v>8.19</v>
      </c>
      <c r="I28">
        <f>25-(E28+F28+G28+H28)</f>
        <v>9.4500000000000011</v>
      </c>
      <c r="J28">
        <v>6.38</v>
      </c>
      <c r="K28">
        <f>(E28/25)*3.35</f>
        <v>5.3600000000000002E-2</v>
      </c>
      <c r="L28">
        <f>(F28/25)*1.5</f>
        <v>8.4599999999999995E-2</v>
      </c>
      <c r="M28">
        <f>(G28/25)*0.75</f>
        <v>0.16650000000000001</v>
      </c>
      <c r="N28">
        <f>(H28/25)*0.375</f>
        <v>0.12285</v>
      </c>
      <c r="O28" s="2">
        <f>(I28/25)*0.125</f>
        <v>4.7250000000000007E-2</v>
      </c>
      <c r="P28" s="2">
        <f>K28+L28+M28+N28+O28</f>
        <v>0.4748</v>
      </c>
      <c r="Q28">
        <f>E28+F28+G28</f>
        <v>7.3599999999999994</v>
      </c>
      <c r="R28">
        <f>((Q28-J28)/(25-J28))*100</f>
        <v>5.2631578947368389</v>
      </c>
      <c r="S28" s="2">
        <v>0.96478200000000003</v>
      </c>
      <c r="T28" s="2">
        <v>0.11208</v>
      </c>
      <c r="U28">
        <f t="shared" si="0"/>
        <v>8.6079764453961456</v>
      </c>
    </row>
    <row r="29" spans="1:21" x14ac:dyDescent="0.25">
      <c r="A29" t="s">
        <v>19</v>
      </c>
      <c r="B29" t="s">
        <v>28</v>
      </c>
      <c r="C29" t="s">
        <v>18</v>
      </c>
      <c r="D29">
        <v>1</v>
      </c>
      <c r="E29">
        <v>0.32</v>
      </c>
      <c r="F29">
        <v>3.01</v>
      </c>
      <c r="G29">
        <v>5.32</v>
      </c>
      <c r="H29">
        <v>7.57</v>
      </c>
      <c r="I29">
        <f>25-(E29+F29+G29+H29)</f>
        <v>8.7800000000000011</v>
      </c>
      <c r="J29">
        <v>6.89</v>
      </c>
      <c r="K29">
        <f>(E29/25)*3.35</f>
        <v>4.2880000000000001E-2</v>
      </c>
      <c r="L29">
        <f>(F29/25)*1.5</f>
        <v>0.18059999999999998</v>
      </c>
      <c r="M29">
        <f>(G29/25)*0.75</f>
        <v>0.15960000000000002</v>
      </c>
      <c r="N29">
        <f>(H29/25)*0.375</f>
        <v>0.11355000000000001</v>
      </c>
      <c r="O29" s="2">
        <f>(I29/25)*0.125</f>
        <v>4.3900000000000008E-2</v>
      </c>
      <c r="P29" s="2">
        <f>K29+L29+M29+N29+O29</f>
        <v>0.54053000000000007</v>
      </c>
      <c r="Q29">
        <f>E29+F29+G29</f>
        <v>8.65</v>
      </c>
      <c r="R29">
        <f>((Q29-J29)/(25-J29))*100</f>
        <v>9.7183876311430186</v>
      </c>
      <c r="S29" s="2">
        <v>1.11321</v>
      </c>
      <c r="T29" s="2">
        <v>0.16811999999999999</v>
      </c>
      <c r="U29">
        <f t="shared" si="0"/>
        <v>6.6215203426124205</v>
      </c>
    </row>
    <row r="30" spans="1:21" x14ac:dyDescent="0.25">
      <c r="A30" t="s">
        <v>19</v>
      </c>
      <c r="B30" t="s">
        <v>28</v>
      </c>
      <c r="C30" t="s">
        <v>18</v>
      </c>
      <c r="D30">
        <v>2</v>
      </c>
      <c r="E30">
        <v>1.1399999999999999</v>
      </c>
      <c r="F30">
        <v>1.41</v>
      </c>
      <c r="G30">
        <v>4.6900000000000004</v>
      </c>
      <c r="H30">
        <v>7.77</v>
      </c>
      <c r="I30">
        <f>25-(E30+F30+G30+H30)</f>
        <v>9.99</v>
      </c>
      <c r="J30">
        <v>4.67</v>
      </c>
      <c r="K30">
        <f>(E30/25)*3.35</f>
        <v>0.15275999999999998</v>
      </c>
      <c r="L30">
        <f>(F30/25)*1.5</f>
        <v>8.4599999999999995E-2</v>
      </c>
      <c r="M30">
        <f>(G30/25)*0.75</f>
        <v>0.14070000000000002</v>
      </c>
      <c r="N30">
        <f>(H30/25)*0.375</f>
        <v>0.11654999999999999</v>
      </c>
      <c r="O30" s="2">
        <f>(I30/25)*0.125</f>
        <v>4.9950000000000001E-2</v>
      </c>
      <c r="P30" s="2">
        <f>K30+L30+M30+N30+O30</f>
        <v>0.54455999999999993</v>
      </c>
      <c r="Q30">
        <f>E30+F30+G30</f>
        <v>7.24</v>
      </c>
      <c r="R30">
        <f>((Q30-J30)/(25-J30))*100</f>
        <v>12.641416625676344</v>
      </c>
      <c r="S30" s="2">
        <v>1.110816</v>
      </c>
      <c r="T30" s="2">
        <v>9.8070000000000004E-2</v>
      </c>
      <c r="U30">
        <f t="shared" si="0"/>
        <v>11.326766595289079</v>
      </c>
    </row>
    <row r="31" spans="1:21" x14ac:dyDescent="0.25">
      <c r="A31" t="s">
        <v>19</v>
      </c>
      <c r="B31" t="s">
        <v>28</v>
      </c>
      <c r="C31" t="s">
        <v>18</v>
      </c>
      <c r="D31">
        <v>3</v>
      </c>
      <c r="E31">
        <v>0.25</v>
      </c>
      <c r="F31">
        <v>2.5499999999999998</v>
      </c>
      <c r="G31">
        <v>5.15</v>
      </c>
      <c r="H31">
        <v>8.2100000000000009</v>
      </c>
      <c r="I31">
        <f>25-(E31+F31+G31+H31)</f>
        <v>8.84</v>
      </c>
      <c r="J31">
        <v>6.53</v>
      </c>
      <c r="K31">
        <f>(E31/25)*3.35</f>
        <v>3.3500000000000002E-2</v>
      </c>
      <c r="L31">
        <f>(F31/25)*1.5</f>
        <v>0.153</v>
      </c>
      <c r="M31">
        <f>(G31/25)*0.75</f>
        <v>0.15450000000000003</v>
      </c>
      <c r="N31">
        <f>(H31/25)*0.375</f>
        <v>0.12315000000000001</v>
      </c>
      <c r="O31" s="2">
        <f>(I31/25)*0.125</f>
        <v>4.4199999999999996E-2</v>
      </c>
      <c r="P31" s="2">
        <f>K31+L31+M31+N31+O31</f>
        <v>0.50835000000000008</v>
      </c>
      <c r="Q31">
        <f>E31+F31+G31</f>
        <v>7.95</v>
      </c>
      <c r="R31">
        <f>((Q31-J31)/(25-J31))*100</f>
        <v>7.6881429344883596</v>
      </c>
      <c r="S31" s="2">
        <v>1.11321</v>
      </c>
      <c r="T31" s="2">
        <v>4.2029999999999998E-2</v>
      </c>
      <c r="U31">
        <f t="shared" si="0"/>
        <v>26.486081370449682</v>
      </c>
    </row>
    <row r="32" spans="1:21" x14ac:dyDescent="0.25">
      <c r="A32" t="s">
        <v>19</v>
      </c>
      <c r="B32" t="s">
        <v>29</v>
      </c>
      <c r="C32" t="s">
        <v>18</v>
      </c>
      <c r="D32">
        <v>1</v>
      </c>
      <c r="E32" s="1">
        <v>0.53</v>
      </c>
      <c r="F32" s="1">
        <v>4.2300000000000004</v>
      </c>
      <c r="G32" s="1">
        <v>5.1100000000000003</v>
      </c>
      <c r="H32" s="1">
        <v>7.14</v>
      </c>
      <c r="I32" s="1">
        <v>7.99</v>
      </c>
      <c r="J32" s="1">
        <v>7.81</v>
      </c>
      <c r="K32">
        <f>(E32/25)*3.35</f>
        <v>7.102E-2</v>
      </c>
      <c r="L32">
        <f>(F32/25)*1.5</f>
        <v>0.25380000000000003</v>
      </c>
      <c r="M32">
        <f>(G32/25)*0.75</f>
        <v>0.15330000000000002</v>
      </c>
      <c r="N32">
        <f>(H32/25)*0.375</f>
        <v>0.10709999999999999</v>
      </c>
      <c r="O32" s="2">
        <f>(I32/25)*0.125</f>
        <v>3.9949999999999999E-2</v>
      </c>
      <c r="P32" s="2">
        <f>K32+L32+M32+N32+O32</f>
        <v>0.62517</v>
      </c>
      <c r="Q32">
        <f>E32+F32+G32</f>
        <v>9.870000000000001</v>
      </c>
      <c r="R32">
        <f>((Q32-J32)/(25-J32))*100</f>
        <v>11.983711460151259</v>
      </c>
      <c r="S32" s="2">
        <v>1.001889</v>
      </c>
      <c r="T32" s="2">
        <v>7.0050000000000001E-2</v>
      </c>
      <c r="U32">
        <f t="shared" si="0"/>
        <v>14.302483940042826</v>
      </c>
    </row>
    <row r="33" spans="1:21" x14ac:dyDescent="0.25">
      <c r="A33" t="s">
        <v>19</v>
      </c>
      <c r="B33" t="s">
        <v>29</v>
      </c>
      <c r="C33" t="s">
        <v>18</v>
      </c>
      <c r="D33">
        <v>2</v>
      </c>
      <c r="E33">
        <v>0.38</v>
      </c>
      <c r="F33">
        <v>3.47</v>
      </c>
      <c r="G33">
        <v>5.48</v>
      </c>
      <c r="H33">
        <v>6.93</v>
      </c>
      <c r="I33">
        <f>25-(E33+F33+G33+H33)</f>
        <v>8.740000000000002</v>
      </c>
      <c r="J33">
        <v>7.25</v>
      </c>
      <c r="K33">
        <f>(E33/25)*3.35</f>
        <v>5.092E-2</v>
      </c>
      <c r="L33">
        <f>(F33/25)*1.5</f>
        <v>0.2082</v>
      </c>
      <c r="M33">
        <f>(G33/25)*0.75</f>
        <v>0.16439999999999999</v>
      </c>
      <c r="N33">
        <f>(H33/25)*0.375</f>
        <v>0.10395</v>
      </c>
      <c r="O33" s="2">
        <f>(I33/25)*0.125</f>
        <v>4.370000000000001E-2</v>
      </c>
      <c r="P33" s="2">
        <f>K33+L33+M33+N33+O33</f>
        <v>0.57116999999999996</v>
      </c>
      <c r="Q33">
        <f>E33+F33+G33</f>
        <v>9.33</v>
      </c>
      <c r="R33">
        <f>((Q33-J33)/(25-J33))*100</f>
        <v>11.71830985915493</v>
      </c>
      <c r="S33" s="2">
        <v>1.0948560000000001</v>
      </c>
      <c r="T33" s="2">
        <v>8.4059999999999996E-2</v>
      </c>
      <c r="U33">
        <f t="shared" si="0"/>
        <v>13.024696645253393</v>
      </c>
    </row>
    <row r="34" spans="1:21" x14ac:dyDescent="0.25">
      <c r="A34" t="s">
        <v>19</v>
      </c>
      <c r="B34" t="s">
        <v>29</v>
      </c>
      <c r="C34" t="s">
        <v>18</v>
      </c>
      <c r="D34">
        <v>3</v>
      </c>
      <c r="E34" s="1">
        <v>0.44</v>
      </c>
      <c r="F34" s="1">
        <v>2.54</v>
      </c>
      <c r="G34" s="1">
        <v>5.63</v>
      </c>
      <c r="H34" s="1">
        <v>7.2</v>
      </c>
      <c r="I34" s="1">
        <v>9.19</v>
      </c>
      <c r="J34" s="1">
        <v>6.71</v>
      </c>
      <c r="K34">
        <f>(E34/25)*3.35</f>
        <v>5.8960000000000005E-2</v>
      </c>
      <c r="L34">
        <f>(F34/25)*1.5</f>
        <v>0.15239999999999998</v>
      </c>
      <c r="M34">
        <f>(G34/25)*0.75</f>
        <v>0.16889999999999999</v>
      </c>
      <c r="N34">
        <f>(H34/25)*0.375</f>
        <v>0.10800000000000001</v>
      </c>
      <c r="O34" s="2">
        <f>(I34/25)*0.125</f>
        <v>4.5949999999999998E-2</v>
      </c>
      <c r="P34" s="2">
        <f>K34+L34+M34+N34+O34</f>
        <v>0.53421000000000007</v>
      </c>
      <c r="Q34">
        <f>E34+F34+G34</f>
        <v>8.61</v>
      </c>
      <c r="R34">
        <f>((Q34-J34)/(25-J34))*100</f>
        <v>10.388190267905957</v>
      </c>
      <c r="S34" s="2">
        <v>1.0948560000000001</v>
      </c>
      <c r="T34" s="2">
        <v>0.18212999999999999</v>
      </c>
      <c r="U34">
        <f t="shared" si="0"/>
        <v>6.0113984516554115</v>
      </c>
    </row>
    <row r="35" spans="1:21" x14ac:dyDescent="0.25">
      <c r="A35" t="s">
        <v>19</v>
      </c>
      <c r="B35" t="s">
        <v>30</v>
      </c>
      <c r="C35" t="s">
        <v>18</v>
      </c>
      <c r="D35">
        <v>1</v>
      </c>
      <c r="E35">
        <v>0.13</v>
      </c>
      <c r="F35">
        <v>1.41</v>
      </c>
      <c r="G35">
        <v>5.0599999999999996</v>
      </c>
      <c r="H35">
        <v>7.66</v>
      </c>
      <c r="I35">
        <f>25-(E35+F35+G35+H35)</f>
        <v>10.74</v>
      </c>
      <c r="J35">
        <v>6</v>
      </c>
      <c r="K35">
        <f>(E35/25)*3.35</f>
        <v>1.7419999999999998E-2</v>
      </c>
      <c r="L35">
        <f>(F35/25)*1.5</f>
        <v>8.4599999999999995E-2</v>
      </c>
      <c r="M35">
        <f>(G35/25)*0.75</f>
        <v>0.15179999999999999</v>
      </c>
      <c r="N35">
        <f>(H35/25)*0.375</f>
        <v>0.1149</v>
      </c>
      <c r="O35" s="2">
        <f>(I35/25)*0.125</f>
        <v>5.3699999999999998E-2</v>
      </c>
      <c r="P35" s="2">
        <f>K35+L35+M35+N35+O35</f>
        <v>0.42242000000000002</v>
      </c>
      <c r="Q35">
        <f>E35+F35+G35</f>
        <v>6.6</v>
      </c>
      <c r="R35">
        <f>((Q35-J35)/(25-J35))*100</f>
        <v>3.1578947368421031</v>
      </c>
      <c r="S35" s="2">
        <v>1.0557540000000001</v>
      </c>
      <c r="T35" s="2">
        <v>0.11208</v>
      </c>
      <c r="U35">
        <f t="shared" si="0"/>
        <v>9.4196466809421846</v>
      </c>
    </row>
    <row r="36" spans="1:21" x14ac:dyDescent="0.25">
      <c r="A36" t="s">
        <v>19</v>
      </c>
      <c r="B36" t="s">
        <v>30</v>
      </c>
      <c r="C36" t="s">
        <v>18</v>
      </c>
      <c r="D36">
        <v>2</v>
      </c>
      <c r="E36" s="1">
        <v>0.15</v>
      </c>
      <c r="F36" s="1">
        <v>1.22</v>
      </c>
      <c r="G36" s="1">
        <v>5.67</v>
      </c>
      <c r="H36" s="1">
        <v>7.82</v>
      </c>
      <c r="I36" s="1">
        <v>10.14</v>
      </c>
      <c r="J36" s="1">
        <v>6.5</v>
      </c>
      <c r="K36">
        <f>(E36/25)*3.35</f>
        <v>2.01E-2</v>
      </c>
      <c r="L36">
        <f>(F36/25)*1.5</f>
        <v>7.3199999999999987E-2</v>
      </c>
      <c r="M36">
        <f>(G36/25)*0.75</f>
        <v>0.1701</v>
      </c>
      <c r="N36">
        <f>(H36/25)*0.375</f>
        <v>0.11730000000000002</v>
      </c>
      <c r="O36" s="2">
        <f>(I36/25)*0.125</f>
        <v>5.0700000000000002E-2</v>
      </c>
      <c r="P36" s="2">
        <f>K36+L36+M36+N36+O36</f>
        <v>0.43140000000000001</v>
      </c>
      <c r="Q36">
        <f>E36+F36+G36</f>
        <v>7.04</v>
      </c>
      <c r="R36">
        <f>((Q36-J36)/(25-J36))*100</f>
        <v>2.9189189189189189</v>
      </c>
      <c r="S36" s="2">
        <v>1.0948560000000001</v>
      </c>
      <c r="T36" s="2">
        <v>0.1401</v>
      </c>
      <c r="U36">
        <f t="shared" si="0"/>
        <v>7.8148179871520345</v>
      </c>
    </row>
    <row r="37" spans="1:21" x14ac:dyDescent="0.25">
      <c r="A37" t="s">
        <v>19</v>
      </c>
      <c r="B37" t="s">
        <v>30</v>
      </c>
      <c r="C37" t="s">
        <v>18</v>
      </c>
      <c r="D37">
        <v>3</v>
      </c>
      <c r="E37" s="1">
        <v>0.17</v>
      </c>
      <c r="F37" s="1">
        <v>2.58</v>
      </c>
      <c r="G37" s="1">
        <v>5.21</v>
      </c>
      <c r="H37" s="1">
        <v>8.14</v>
      </c>
      <c r="I37" s="1">
        <v>8.9</v>
      </c>
      <c r="J37" s="1">
        <v>7.5</v>
      </c>
      <c r="K37">
        <f>(E37/25)*3.35</f>
        <v>2.2780000000000002E-2</v>
      </c>
      <c r="L37">
        <f>(F37/25)*1.5</f>
        <v>0.15479999999999999</v>
      </c>
      <c r="M37">
        <f>(G37/25)*0.75</f>
        <v>0.15629999999999999</v>
      </c>
      <c r="N37">
        <f>(H37/25)*0.375</f>
        <v>0.1221</v>
      </c>
      <c r="O37" s="2">
        <f>(I37/25)*0.125</f>
        <v>4.4500000000000005E-2</v>
      </c>
      <c r="P37" s="2">
        <f>K37+L37+M37+N37+O37</f>
        <v>0.50047999999999992</v>
      </c>
      <c r="Q37">
        <f>E37+F37+G37</f>
        <v>7.96</v>
      </c>
      <c r="R37">
        <f>((Q37-J37)/(25-J37))*100</f>
        <v>2.6285714285714286</v>
      </c>
      <c r="S37" s="2">
        <v>1.001889</v>
      </c>
      <c r="T37" s="2">
        <v>0.37827</v>
      </c>
      <c r="U37">
        <f t="shared" si="0"/>
        <v>2.6486081370449681</v>
      </c>
    </row>
    <row r="38" spans="1:21" x14ac:dyDescent="0.25">
      <c r="A38" t="s">
        <v>20</v>
      </c>
      <c r="B38" t="s">
        <v>28</v>
      </c>
      <c r="C38" t="s">
        <v>15</v>
      </c>
      <c r="D38">
        <v>1</v>
      </c>
      <c r="E38" s="1">
        <v>1.61</v>
      </c>
      <c r="F38" s="1">
        <v>9.5</v>
      </c>
      <c r="G38" s="1">
        <v>3.48</v>
      </c>
      <c r="H38" s="1">
        <v>5.75</v>
      </c>
      <c r="I38" s="1">
        <v>4.66</v>
      </c>
      <c r="J38" s="1">
        <v>2.83</v>
      </c>
      <c r="K38">
        <f>(E38/25)*3.35</f>
        <v>0.21574000000000002</v>
      </c>
      <c r="L38">
        <f>(F38/25)*1.5</f>
        <v>0.57000000000000006</v>
      </c>
      <c r="M38">
        <f>(G38/25)*0.75</f>
        <v>0.10439999999999999</v>
      </c>
      <c r="N38">
        <f>(H38/25)*0.375</f>
        <v>8.6250000000000007E-2</v>
      </c>
      <c r="O38" s="2">
        <f>(I38/25)*0.125</f>
        <v>2.3300000000000001E-2</v>
      </c>
      <c r="P38" s="2">
        <f>K38+L38+M38+N38+O38</f>
        <v>0.99969000000000019</v>
      </c>
      <c r="Q38">
        <f>E38+F38+G38</f>
        <v>14.59</v>
      </c>
      <c r="R38">
        <f>((Q38-J38)/(25-J38))*100</f>
        <v>53.044654939106891</v>
      </c>
      <c r="S38" s="2">
        <v>1.7093160000000001</v>
      </c>
      <c r="T38" s="2">
        <v>0.1401</v>
      </c>
      <c r="U38">
        <f>S38/T38</f>
        <v>12.2006852248394</v>
      </c>
    </row>
    <row r="39" spans="1:21" x14ac:dyDescent="0.25">
      <c r="A39" t="s">
        <v>20</v>
      </c>
      <c r="B39" t="s">
        <v>28</v>
      </c>
      <c r="C39" t="s">
        <v>21</v>
      </c>
      <c r="D39">
        <v>2</v>
      </c>
      <c r="E39" s="1">
        <v>0.79</v>
      </c>
      <c r="F39" s="1">
        <v>12.92</v>
      </c>
      <c r="G39" s="1">
        <v>2.65</v>
      </c>
      <c r="H39" s="1">
        <v>3.07</v>
      </c>
      <c r="I39" s="1">
        <v>5.57</v>
      </c>
      <c r="J39" s="1">
        <v>6.68</v>
      </c>
      <c r="K39">
        <f>(E39/25)*3.35</f>
        <v>0.10586000000000001</v>
      </c>
      <c r="L39">
        <f>(F39/25)*1.5</f>
        <v>0.77520000000000011</v>
      </c>
      <c r="M39">
        <f>(G39/25)*0.75</f>
        <v>7.9500000000000001E-2</v>
      </c>
      <c r="N39">
        <f>(H39/25)*0.375</f>
        <v>4.6049999999999994E-2</v>
      </c>
      <c r="O39" s="2">
        <f>(I39/25)*0.125</f>
        <v>2.785E-2</v>
      </c>
      <c r="P39" s="2">
        <f>K39+L39+M39+N39+O39</f>
        <v>1.0344600000000002</v>
      </c>
      <c r="Q39">
        <f>E39+F39+G39</f>
        <v>16.36</v>
      </c>
      <c r="R39">
        <f>((Q39-J39)/(25-J39))*100</f>
        <v>52.838427947598255</v>
      </c>
      <c r="S39" s="2">
        <v>1.6143540000000001</v>
      </c>
      <c r="T39" s="2">
        <v>4.2029999999999998E-2</v>
      </c>
      <c r="U39">
        <f t="shared" ref="U39:U73" si="1">S39/T39</f>
        <v>38.409564596716635</v>
      </c>
    </row>
    <row r="40" spans="1:21" x14ac:dyDescent="0.25">
      <c r="A40" t="s">
        <v>20</v>
      </c>
      <c r="B40" t="s">
        <v>28</v>
      </c>
      <c r="C40" t="s">
        <v>21</v>
      </c>
      <c r="D40">
        <v>3</v>
      </c>
      <c r="E40" s="1">
        <v>0.81</v>
      </c>
      <c r="F40" s="1">
        <v>11.46</v>
      </c>
      <c r="G40" s="1">
        <v>3.6</v>
      </c>
      <c r="H40" s="1">
        <v>4.18</v>
      </c>
      <c r="I40" s="1">
        <v>4.95</v>
      </c>
      <c r="J40" s="1">
        <v>5.65</v>
      </c>
      <c r="K40">
        <f>(E40/25)*3.35</f>
        <v>0.10854000000000003</v>
      </c>
      <c r="L40">
        <f>(F40/25)*1.5</f>
        <v>0.68759999999999999</v>
      </c>
      <c r="M40">
        <f>(G40/25)*0.75</f>
        <v>0.10800000000000001</v>
      </c>
      <c r="N40">
        <f>(H40/25)*0.375</f>
        <v>6.2699999999999992E-2</v>
      </c>
      <c r="O40" s="2">
        <f>(I40/25)*0.125</f>
        <v>2.4750000000000001E-2</v>
      </c>
      <c r="P40" s="2">
        <f>K40+L40+M40+N40+O40</f>
        <v>0.99159000000000008</v>
      </c>
      <c r="Q40">
        <f>E40+F40+G40</f>
        <v>15.870000000000001</v>
      </c>
      <c r="R40">
        <f>((Q40-J40)/(25-J40))*100</f>
        <v>52.81653746770025</v>
      </c>
      <c r="S40" s="2">
        <v>1.804278</v>
      </c>
      <c r="T40" s="2">
        <v>1.401E-2</v>
      </c>
      <c r="U40">
        <f t="shared" si="1"/>
        <v>128.78501070663813</v>
      </c>
    </row>
    <row r="41" spans="1:21" x14ac:dyDescent="0.25">
      <c r="A41" t="s">
        <v>20</v>
      </c>
      <c r="B41" t="s">
        <v>29</v>
      </c>
      <c r="C41" t="s">
        <v>21</v>
      </c>
      <c r="D41">
        <v>1</v>
      </c>
      <c r="E41" s="1">
        <v>6.41</v>
      </c>
      <c r="F41" s="1">
        <v>5.17</v>
      </c>
      <c r="G41" s="1">
        <v>3.39</v>
      </c>
      <c r="H41" s="1">
        <v>4</v>
      </c>
      <c r="I41" s="1">
        <v>6.03</v>
      </c>
      <c r="J41" s="1">
        <v>4.75</v>
      </c>
      <c r="K41">
        <f>(E41/25)*3.35</f>
        <v>0.85894000000000004</v>
      </c>
      <c r="L41">
        <f>(F41/25)*1.5</f>
        <v>0.31019999999999998</v>
      </c>
      <c r="M41">
        <f>(G41/25)*0.75</f>
        <v>0.1017</v>
      </c>
      <c r="N41">
        <f>(H41/25)*0.375</f>
        <v>0.06</v>
      </c>
      <c r="O41" s="2">
        <f>(I41/25)*0.125</f>
        <v>3.015E-2</v>
      </c>
      <c r="P41" s="2">
        <f>K41+L41+M41+N41+O41</f>
        <v>1.3609899999999999</v>
      </c>
      <c r="Q41">
        <f>E41+F41+G41</f>
        <v>14.97</v>
      </c>
      <c r="R41">
        <f>((Q41-J41)/(25-J41))*100</f>
        <v>50.469135802469133</v>
      </c>
      <c r="S41" s="2">
        <v>1.4244300000000001</v>
      </c>
      <c r="T41" s="2">
        <v>0.15411</v>
      </c>
      <c r="U41">
        <f t="shared" si="1"/>
        <v>9.2429433521510624</v>
      </c>
    </row>
    <row r="42" spans="1:21" x14ac:dyDescent="0.25">
      <c r="A42" t="s">
        <v>20</v>
      </c>
      <c r="B42" t="s">
        <v>29</v>
      </c>
      <c r="C42" t="s">
        <v>21</v>
      </c>
      <c r="D42">
        <v>2</v>
      </c>
      <c r="E42" s="1">
        <v>1.96</v>
      </c>
      <c r="F42" s="1">
        <v>10.25</v>
      </c>
      <c r="G42" s="1">
        <v>3.21</v>
      </c>
      <c r="H42" s="1">
        <v>4.37</v>
      </c>
      <c r="I42" s="1">
        <v>5.21</v>
      </c>
      <c r="J42" s="1">
        <v>5.38</v>
      </c>
      <c r="K42">
        <f>(E42/25)*3.35</f>
        <v>0.26263999999999998</v>
      </c>
      <c r="L42">
        <f>(F42/25)*1.5</f>
        <v>0.61499999999999999</v>
      </c>
      <c r="M42">
        <f>(G42/25)*0.75</f>
        <v>9.6299999999999997E-2</v>
      </c>
      <c r="N42">
        <f>(H42/25)*0.375</f>
        <v>6.5549999999999997E-2</v>
      </c>
      <c r="O42" s="2">
        <f>(I42/25)*0.125</f>
        <v>2.605E-2</v>
      </c>
      <c r="P42" s="2">
        <f>K42+L42+M42+N42+O42</f>
        <v>1.0655399999999999</v>
      </c>
      <c r="Q42">
        <f>E42+F42+G42</f>
        <v>15.420000000000002</v>
      </c>
      <c r="R42">
        <f>((Q42-J42)/(25-J42))*100</f>
        <v>51.17227319062183</v>
      </c>
      <c r="S42" s="2">
        <v>1.376949</v>
      </c>
      <c r="T42" s="2">
        <v>0.15411</v>
      </c>
      <c r="U42">
        <f t="shared" si="1"/>
        <v>8.9348452404126917</v>
      </c>
    </row>
    <row r="43" spans="1:21" x14ac:dyDescent="0.25">
      <c r="A43" t="s">
        <v>20</v>
      </c>
      <c r="B43" t="s">
        <v>29</v>
      </c>
      <c r="C43" t="s">
        <v>21</v>
      </c>
      <c r="D43">
        <v>3</v>
      </c>
      <c r="E43" s="1">
        <v>1.1399999999999999</v>
      </c>
      <c r="F43" s="1">
        <v>10.65</v>
      </c>
      <c r="G43" s="1">
        <v>3.59</v>
      </c>
      <c r="H43" s="1">
        <v>4</v>
      </c>
      <c r="I43" s="1">
        <v>5.62</v>
      </c>
      <c r="J43" s="1">
        <v>7.04</v>
      </c>
      <c r="K43">
        <f>(E43/25)*3.35</f>
        <v>0.15275999999999998</v>
      </c>
      <c r="L43">
        <f>(F43/25)*1.5</f>
        <v>0.63900000000000001</v>
      </c>
      <c r="M43">
        <f>(G43/25)*0.75</f>
        <v>0.1077</v>
      </c>
      <c r="N43">
        <f>(H43/25)*0.375</f>
        <v>0.06</v>
      </c>
      <c r="O43" s="2">
        <f>(I43/25)*0.125</f>
        <v>2.81E-2</v>
      </c>
      <c r="P43" s="2">
        <f>K43+L43+M43+N43+O43</f>
        <v>0.98755999999999999</v>
      </c>
      <c r="Q43">
        <f>E43+F43+G43</f>
        <v>15.38</v>
      </c>
      <c r="R43">
        <f>((Q43-J43)/(25-J43))*100</f>
        <v>46.43652561247216</v>
      </c>
      <c r="S43" s="2">
        <v>1.376949</v>
      </c>
      <c r="T43" s="2">
        <v>7.0050000000000001E-2</v>
      </c>
      <c r="U43">
        <f t="shared" si="1"/>
        <v>19.656659528907923</v>
      </c>
    </row>
    <row r="44" spans="1:21" x14ac:dyDescent="0.25">
      <c r="A44" t="s">
        <v>20</v>
      </c>
      <c r="B44" t="s">
        <v>30</v>
      </c>
      <c r="C44" t="s">
        <v>21</v>
      </c>
      <c r="D44">
        <v>1</v>
      </c>
      <c r="E44">
        <v>0.63</v>
      </c>
      <c r="F44">
        <v>5.18</v>
      </c>
      <c r="G44">
        <v>4.88</v>
      </c>
      <c r="H44">
        <v>6.99</v>
      </c>
      <c r="I44">
        <f>25-(E44+F44+G44+H44)</f>
        <v>7.32</v>
      </c>
      <c r="J44">
        <v>7.25</v>
      </c>
      <c r="K44">
        <f>(E44/25)*3.35</f>
        <v>8.4420000000000009E-2</v>
      </c>
      <c r="L44">
        <f>(F44/25)*1.5</f>
        <v>0.31079999999999997</v>
      </c>
      <c r="M44">
        <f>(G44/25)*0.75</f>
        <v>0.14639999999999997</v>
      </c>
      <c r="N44">
        <f>(H44/25)*0.375</f>
        <v>0.10485</v>
      </c>
      <c r="O44" s="2">
        <f>(I44/25)*0.125</f>
        <v>3.6600000000000001E-2</v>
      </c>
      <c r="P44" s="2">
        <f>K44+L44+M44+N44+O44</f>
        <v>0.68306999999999995</v>
      </c>
      <c r="Q44">
        <f>E44+F44+G44</f>
        <v>10.69</v>
      </c>
      <c r="R44">
        <f>((Q44-J44)/(25-J44))*100</f>
        <v>19.380281690140841</v>
      </c>
      <c r="S44" s="2">
        <v>0.63081900000000002</v>
      </c>
      <c r="T44" s="2">
        <v>0.11208</v>
      </c>
      <c r="U44">
        <f t="shared" si="1"/>
        <v>5.6282922912205571</v>
      </c>
    </row>
    <row r="45" spans="1:21" x14ac:dyDescent="0.25">
      <c r="A45" t="s">
        <v>20</v>
      </c>
      <c r="B45" t="s">
        <v>30</v>
      </c>
      <c r="C45" t="s">
        <v>21</v>
      </c>
      <c r="D45">
        <v>2</v>
      </c>
      <c r="E45" s="1">
        <v>0.3</v>
      </c>
      <c r="F45" s="1">
        <v>3.69</v>
      </c>
      <c r="G45" s="1">
        <v>4.59</v>
      </c>
      <c r="H45" s="1">
        <v>7.59</v>
      </c>
      <c r="I45" s="1">
        <v>8.83</v>
      </c>
      <c r="J45" s="1">
        <v>6.63</v>
      </c>
      <c r="K45">
        <f>(E45/25)*3.35</f>
        <v>4.02E-2</v>
      </c>
      <c r="L45">
        <f>(F45/25)*1.5</f>
        <v>0.22140000000000001</v>
      </c>
      <c r="M45">
        <f>(G45/25)*0.75</f>
        <v>0.13769999999999999</v>
      </c>
      <c r="N45">
        <f>(H45/25)*0.375</f>
        <v>0.11384999999999999</v>
      </c>
      <c r="O45" s="2">
        <f>(I45/25)*0.125</f>
        <v>4.4150000000000002E-2</v>
      </c>
      <c r="P45" s="2">
        <f>K45+L45+M45+N45+O45</f>
        <v>0.55730000000000002</v>
      </c>
      <c r="Q45">
        <f>E45+F45+G45</f>
        <v>8.58</v>
      </c>
      <c r="R45">
        <f>((Q45-J45)/(25-J45))*100</f>
        <v>10.615133369624388</v>
      </c>
      <c r="S45" s="2">
        <v>0.63081900000000002</v>
      </c>
      <c r="T45" s="2">
        <v>8.4059999999999996E-2</v>
      </c>
      <c r="U45">
        <f t="shared" si="1"/>
        <v>7.50438972162741</v>
      </c>
    </row>
    <row r="46" spans="1:21" x14ac:dyDescent="0.25">
      <c r="A46" t="s">
        <v>20</v>
      </c>
      <c r="B46" t="s">
        <v>30</v>
      </c>
      <c r="C46" t="s">
        <v>21</v>
      </c>
      <c r="D46">
        <v>3</v>
      </c>
      <c r="E46">
        <v>0.51</v>
      </c>
      <c r="F46">
        <v>1.87</v>
      </c>
      <c r="G46">
        <v>5.26</v>
      </c>
      <c r="H46">
        <v>7.69</v>
      </c>
      <c r="I46">
        <f>25-(E46+F46+G46+H46)</f>
        <v>9.67</v>
      </c>
      <c r="J46">
        <v>5.49</v>
      </c>
      <c r="K46">
        <f>(E46/25)*3.35</f>
        <v>6.8340000000000012E-2</v>
      </c>
      <c r="L46">
        <f>(F46/25)*1.5</f>
        <v>0.11220000000000001</v>
      </c>
      <c r="M46">
        <f>(G46/25)*0.75</f>
        <v>0.1578</v>
      </c>
      <c r="N46">
        <f>(H46/25)*0.375</f>
        <v>0.11535000000000001</v>
      </c>
      <c r="O46" s="2">
        <f>(I46/25)*0.125</f>
        <v>4.8349999999999997E-2</v>
      </c>
      <c r="P46" s="2">
        <f>K46+L46+M46+N46+O46</f>
        <v>0.50204000000000004</v>
      </c>
      <c r="Q46">
        <f>E46+F46+G46</f>
        <v>7.64</v>
      </c>
      <c r="R46">
        <f>((Q46-J46)/(25-J46))*100</f>
        <v>11.019989748846744</v>
      </c>
      <c r="S46" s="2">
        <v>0.65116799999999997</v>
      </c>
      <c r="T46" s="2">
        <v>8.4059999999999996E-2</v>
      </c>
      <c r="U46">
        <f t="shared" si="1"/>
        <v>7.7464668094218414</v>
      </c>
    </row>
    <row r="47" spans="1:21" x14ac:dyDescent="0.25">
      <c r="A47" t="s">
        <v>20</v>
      </c>
      <c r="B47" t="s">
        <v>28</v>
      </c>
      <c r="C47" t="s">
        <v>16</v>
      </c>
      <c r="D47">
        <v>1</v>
      </c>
      <c r="E47" s="1">
        <v>1.1200000000000001</v>
      </c>
      <c r="F47" s="1">
        <v>9.18</v>
      </c>
      <c r="G47" s="1">
        <v>4.3899999999999997</v>
      </c>
      <c r="H47" s="1">
        <v>5.1100000000000003</v>
      </c>
      <c r="I47" s="1">
        <v>5.2</v>
      </c>
      <c r="J47" s="1">
        <v>7.26</v>
      </c>
      <c r="K47">
        <f>(E47/25)*3.35</f>
        <v>0.15008000000000002</v>
      </c>
      <c r="L47">
        <f>(F47/25)*1.5</f>
        <v>0.55079999999999996</v>
      </c>
      <c r="M47">
        <f>(G47/25)*0.75</f>
        <v>0.13169999999999998</v>
      </c>
      <c r="N47">
        <f>(H47/25)*0.375</f>
        <v>7.665000000000001E-2</v>
      </c>
      <c r="O47" s="2">
        <f>(I47/25)*0.125</f>
        <v>2.6000000000000002E-2</v>
      </c>
      <c r="P47" s="2">
        <f>K47+L47+M47+N47+O47</f>
        <v>0.93522999999999989</v>
      </c>
      <c r="Q47">
        <f>E47+F47+G47</f>
        <v>14.690000000000001</v>
      </c>
      <c r="R47">
        <f>((Q47-J47)/(25-J47))*100</f>
        <v>41.882750845546788</v>
      </c>
      <c r="S47" s="2">
        <v>1.17306</v>
      </c>
      <c r="T47" s="2">
        <v>0.19614000000000001</v>
      </c>
      <c r="U47">
        <f t="shared" si="1"/>
        <v>5.9807280513918624</v>
      </c>
    </row>
    <row r="48" spans="1:21" x14ac:dyDescent="0.25">
      <c r="A48" t="s">
        <v>20</v>
      </c>
      <c r="B48" t="s">
        <v>28</v>
      </c>
      <c r="C48" t="s">
        <v>16</v>
      </c>
      <c r="D48">
        <v>2</v>
      </c>
      <c r="E48" s="1">
        <v>1.1399999999999999</v>
      </c>
      <c r="F48" s="1">
        <v>6.69</v>
      </c>
      <c r="G48" s="1">
        <v>4.93</v>
      </c>
      <c r="H48" s="1">
        <v>4.84</v>
      </c>
      <c r="I48" s="1">
        <v>7.4</v>
      </c>
      <c r="J48" s="1">
        <v>3.53</v>
      </c>
      <c r="K48">
        <f>(E48/25)*3.35</f>
        <v>0.15275999999999998</v>
      </c>
      <c r="L48">
        <f>(F48/25)*1.5</f>
        <v>0.40139999999999998</v>
      </c>
      <c r="M48">
        <f>(G48/25)*0.75</f>
        <v>0.14789999999999998</v>
      </c>
      <c r="N48">
        <f>(H48/25)*0.375</f>
        <v>7.2599999999999998E-2</v>
      </c>
      <c r="O48" s="2">
        <f>(I48/25)*0.125</f>
        <v>3.7000000000000005E-2</v>
      </c>
      <c r="P48" s="2">
        <f>K48+L48+M48+N48+O48</f>
        <v>0.81165999999999994</v>
      </c>
      <c r="Q48">
        <f>E48+F48+G48</f>
        <v>12.76</v>
      </c>
      <c r="R48">
        <f>((Q48-J48)/(25-J48))*100</f>
        <v>42.990218910107131</v>
      </c>
      <c r="S48" s="2">
        <v>1.212162</v>
      </c>
      <c r="T48" s="2">
        <v>0.16811999999999999</v>
      </c>
      <c r="U48">
        <f t="shared" si="1"/>
        <v>7.2100999286224123</v>
      </c>
    </row>
    <row r="49" spans="1:21" x14ac:dyDescent="0.25">
      <c r="A49" t="s">
        <v>20</v>
      </c>
      <c r="B49" t="s">
        <v>28</v>
      </c>
      <c r="C49" t="s">
        <v>16</v>
      </c>
      <c r="D49">
        <v>3</v>
      </c>
      <c r="E49">
        <v>2.21</v>
      </c>
      <c r="F49">
        <v>4.37</v>
      </c>
      <c r="G49">
        <v>4.95</v>
      </c>
      <c r="H49">
        <v>7.29</v>
      </c>
      <c r="I49">
        <f>25-(E49+F49+G49+H49)</f>
        <v>6.18</v>
      </c>
      <c r="J49">
        <v>2.08</v>
      </c>
      <c r="K49">
        <f>(E49/25)*3.35</f>
        <v>0.29613999999999996</v>
      </c>
      <c r="L49">
        <f>(F49/25)*1.5</f>
        <v>0.26219999999999999</v>
      </c>
      <c r="M49">
        <f>(G49/25)*0.75</f>
        <v>0.14850000000000002</v>
      </c>
      <c r="N49">
        <f>(H49/25)*0.375</f>
        <v>0.10935</v>
      </c>
      <c r="O49" s="2">
        <f>(I49/25)*0.125</f>
        <v>3.0899999999999997E-2</v>
      </c>
      <c r="P49" s="2">
        <f>K49+L49+M49+N49+O49</f>
        <v>0.84709000000000001</v>
      </c>
      <c r="Q49">
        <f>E49+F49+G49</f>
        <v>11.530000000000001</v>
      </c>
      <c r="R49">
        <f>((Q49-J49)/(25-J49))*100</f>
        <v>41.230366492146601</v>
      </c>
      <c r="S49" s="2">
        <v>1.110816</v>
      </c>
      <c r="T49" s="2">
        <v>8.4059999999999996E-2</v>
      </c>
      <c r="U49">
        <f t="shared" si="1"/>
        <v>13.214561027837259</v>
      </c>
    </row>
    <row r="50" spans="1:21" x14ac:dyDescent="0.25">
      <c r="A50" t="s">
        <v>20</v>
      </c>
      <c r="B50" t="s">
        <v>29</v>
      </c>
      <c r="C50" t="s">
        <v>16</v>
      </c>
      <c r="D50">
        <v>1</v>
      </c>
      <c r="E50" s="1">
        <v>1.41</v>
      </c>
      <c r="F50" s="1">
        <v>5.39</v>
      </c>
      <c r="G50" s="1">
        <v>4.12</v>
      </c>
      <c r="H50" s="1">
        <v>5.69</v>
      </c>
      <c r="I50" s="1">
        <v>8.39</v>
      </c>
      <c r="J50" s="1">
        <v>4.22</v>
      </c>
      <c r="K50">
        <f>(E50/25)*3.35</f>
        <v>0.18894</v>
      </c>
      <c r="L50">
        <f>(F50/25)*1.5</f>
        <v>0.32339999999999997</v>
      </c>
      <c r="M50">
        <f>(G50/25)*0.75</f>
        <v>0.1236</v>
      </c>
      <c r="N50">
        <f>(H50/25)*0.375</f>
        <v>8.5350000000000009E-2</v>
      </c>
      <c r="O50" s="2">
        <f>(I50/25)*0.125</f>
        <v>4.1950000000000001E-2</v>
      </c>
      <c r="P50" s="2">
        <f>K50+L50+M50+N50+O50</f>
        <v>0.76324000000000014</v>
      </c>
      <c r="Q50">
        <f>E50+F50+G50</f>
        <v>10.92</v>
      </c>
      <c r="R50">
        <f>((Q50-J50)/(25-J50))*100</f>
        <v>32.242540904716073</v>
      </c>
      <c r="S50" s="2">
        <v>1.1491199999999999</v>
      </c>
      <c r="T50" s="2">
        <v>0.16811999999999999</v>
      </c>
      <c r="U50">
        <f t="shared" si="1"/>
        <v>6.835117773019272</v>
      </c>
    </row>
    <row r="51" spans="1:21" x14ac:dyDescent="0.25">
      <c r="A51" t="s">
        <v>20</v>
      </c>
      <c r="B51" t="s">
        <v>29</v>
      </c>
      <c r="C51" t="s">
        <v>16</v>
      </c>
      <c r="D51">
        <v>2</v>
      </c>
      <c r="E51" s="1">
        <v>5.49</v>
      </c>
      <c r="F51" s="1">
        <v>6.1</v>
      </c>
      <c r="G51" s="1">
        <v>3.26</v>
      </c>
      <c r="H51" s="1">
        <v>4.82</v>
      </c>
      <c r="I51" s="1">
        <v>5.33</v>
      </c>
      <c r="J51" s="1">
        <v>8.32</v>
      </c>
      <c r="K51">
        <f>(E51/25)*3.35</f>
        <v>0.73566000000000009</v>
      </c>
      <c r="L51">
        <f>(F51/25)*1.5</f>
        <v>0.36599999999999999</v>
      </c>
      <c r="M51">
        <f>(G51/25)*0.75</f>
        <v>9.7799999999999998E-2</v>
      </c>
      <c r="N51">
        <f>(H51/25)*0.375</f>
        <v>7.2300000000000003E-2</v>
      </c>
      <c r="O51" s="2">
        <f>(I51/25)*0.125</f>
        <v>2.665E-2</v>
      </c>
      <c r="P51" s="2">
        <f>K51+L51+M51+N51+O51</f>
        <v>1.2984100000000003</v>
      </c>
      <c r="Q51">
        <f>E51+F51+G51</f>
        <v>14.85</v>
      </c>
      <c r="R51">
        <f>((Q51-J51)/(25-J51))*100</f>
        <v>39.148681055155869</v>
      </c>
      <c r="S51" s="2">
        <v>1.1491199999999999</v>
      </c>
      <c r="T51" s="2">
        <v>0.12609000000000001</v>
      </c>
      <c r="U51">
        <f t="shared" si="1"/>
        <v>9.1134903640256955</v>
      </c>
    </row>
    <row r="52" spans="1:21" x14ac:dyDescent="0.25">
      <c r="A52" t="s">
        <v>20</v>
      </c>
      <c r="B52" t="s">
        <v>29</v>
      </c>
      <c r="C52" t="s">
        <v>16</v>
      </c>
      <c r="D52">
        <v>3</v>
      </c>
      <c r="E52" s="1">
        <v>1.97</v>
      </c>
      <c r="F52" s="1">
        <v>5.72</v>
      </c>
      <c r="G52" s="1">
        <v>4.9400000000000004</v>
      </c>
      <c r="H52" s="1">
        <v>5.12</v>
      </c>
      <c r="I52" s="1">
        <v>7.25</v>
      </c>
      <c r="J52" s="1">
        <v>4.13</v>
      </c>
      <c r="K52">
        <f>(E52/25)*3.35</f>
        <v>0.26397999999999999</v>
      </c>
      <c r="L52">
        <f>(F52/25)*1.5</f>
        <v>0.34320000000000001</v>
      </c>
      <c r="M52">
        <f>(G52/25)*0.75</f>
        <v>0.14820000000000003</v>
      </c>
      <c r="N52">
        <f>(H52/25)*0.375</f>
        <v>7.6800000000000007E-2</v>
      </c>
      <c r="O52" s="2">
        <f>(I52/25)*0.125</f>
        <v>3.6249999999999998E-2</v>
      </c>
      <c r="P52" s="2">
        <f>K52+L52+M52+N52+O52</f>
        <v>0.86843000000000004</v>
      </c>
      <c r="Q52">
        <f>E52+F52+G52</f>
        <v>12.629999999999999</v>
      </c>
      <c r="R52">
        <f>((Q52-J52)/(25-J52))*100</f>
        <v>40.728318160038327</v>
      </c>
      <c r="S52" s="2">
        <v>1.0948560000000001</v>
      </c>
      <c r="T52" s="2">
        <v>7.0050000000000001E-2</v>
      </c>
      <c r="U52">
        <f t="shared" si="1"/>
        <v>15.629635974304069</v>
      </c>
    </row>
    <row r="53" spans="1:21" x14ac:dyDescent="0.25">
      <c r="A53" t="s">
        <v>20</v>
      </c>
      <c r="B53" t="s">
        <v>30</v>
      </c>
      <c r="C53" t="s">
        <v>16</v>
      </c>
      <c r="D53">
        <v>1</v>
      </c>
      <c r="E53">
        <v>0.38</v>
      </c>
      <c r="F53">
        <v>4.0199999999999996</v>
      </c>
      <c r="G53">
        <v>4.83</v>
      </c>
      <c r="H53">
        <v>7.56</v>
      </c>
      <c r="I53">
        <f>25-(E53+F53+G53+H53)</f>
        <v>8.2100000000000009</v>
      </c>
      <c r="J53">
        <v>7</v>
      </c>
      <c r="K53">
        <f>(E53/25)*3.35</f>
        <v>5.092E-2</v>
      </c>
      <c r="L53">
        <f>(F53/25)*1.5</f>
        <v>0.24119999999999997</v>
      </c>
      <c r="M53">
        <f>(G53/25)*0.75</f>
        <v>0.1449</v>
      </c>
      <c r="N53">
        <f>(H53/25)*0.375</f>
        <v>0.1134</v>
      </c>
      <c r="O53" s="2">
        <f>(I53/25)*0.125</f>
        <v>4.1050000000000003E-2</v>
      </c>
      <c r="P53" s="2">
        <f>K53+L53+M53+N53+O53</f>
        <v>0.59146999999999994</v>
      </c>
      <c r="Q53">
        <f>E53+F53+G53</f>
        <v>9.23</v>
      </c>
      <c r="R53">
        <f>((Q53-J53)/(25-J53))*100</f>
        <v>12.388888888888891</v>
      </c>
      <c r="S53" s="2">
        <v>0.74214000000000002</v>
      </c>
      <c r="T53" s="2">
        <v>7.0050000000000001E-2</v>
      </c>
      <c r="U53">
        <f t="shared" si="1"/>
        <v>10.594432548179872</v>
      </c>
    </row>
    <row r="54" spans="1:21" x14ac:dyDescent="0.25">
      <c r="A54" t="s">
        <v>20</v>
      </c>
      <c r="B54" t="s">
        <v>30</v>
      </c>
      <c r="C54" t="s">
        <v>16</v>
      </c>
      <c r="D54">
        <v>2</v>
      </c>
      <c r="E54" s="1">
        <v>1.24</v>
      </c>
      <c r="F54" s="1">
        <v>1.36</v>
      </c>
      <c r="G54" s="1">
        <v>5.52</v>
      </c>
      <c r="H54" s="1">
        <v>6.2</v>
      </c>
      <c r="I54" s="1">
        <v>10.68</v>
      </c>
      <c r="J54" s="1">
        <v>5.78</v>
      </c>
      <c r="K54">
        <f>(E54/25)*3.35</f>
        <v>0.16616</v>
      </c>
      <c r="L54">
        <f>(F54/25)*1.5</f>
        <v>8.1600000000000006E-2</v>
      </c>
      <c r="M54">
        <f>(G54/25)*0.75</f>
        <v>0.1656</v>
      </c>
      <c r="N54">
        <f>(H54/25)*0.375</f>
        <v>9.2999999999999999E-2</v>
      </c>
      <c r="O54" s="2">
        <f>(I54/25)*0.125</f>
        <v>5.3399999999999996E-2</v>
      </c>
      <c r="P54" s="2">
        <f>K54+L54+M54+N54+O54</f>
        <v>0.55976000000000004</v>
      </c>
      <c r="Q54">
        <f>E54+F54+G54</f>
        <v>8.1199999999999992</v>
      </c>
      <c r="R54">
        <f>((Q54-J54)/(25-J54))*100</f>
        <v>12.174817898022889</v>
      </c>
      <c r="S54" s="2">
        <v>0.68947199999999997</v>
      </c>
      <c r="T54" s="2">
        <v>5.604E-2</v>
      </c>
      <c r="U54">
        <f t="shared" si="1"/>
        <v>12.30321199143469</v>
      </c>
    </row>
    <row r="55" spans="1:21" x14ac:dyDescent="0.25">
      <c r="A55" t="s">
        <v>20</v>
      </c>
      <c r="B55" t="s">
        <v>30</v>
      </c>
      <c r="C55" t="s">
        <v>16</v>
      </c>
      <c r="D55">
        <v>3</v>
      </c>
      <c r="E55" s="1">
        <v>0.86</v>
      </c>
      <c r="F55" s="1">
        <v>3.86</v>
      </c>
      <c r="G55" s="1">
        <v>4.78</v>
      </c>
      <c r="H55" s="1">
        <v>7.64</v>
      </c>
      <c r="I55" s="1">
        <v>7.86</v>
      </c>
      <c r="J55" s="1">
        <v>6.86</v>
      </c>
      <c r="K55">
        <f>(E55/25)*3.35</f>
        <v>0.11524000000000001</v>
      </c>
      <c r="L55">
        <f>(F55/25)*1.5</f>
        <v>0.23159999999999997</v>
      </c>
      <c r="M55">
        <f>(G55/25)*0.75</f>
        <v>0.1434</v>
      </c>
      <c r="N55">
        <f>(H55/25)*0.375</f>
        <v>0.11459999999999999</v>
      </c>
      <c r="O55" s="2">
        <f>(I55/25)*0.125</f>
        <v>3.9300000000000002E-2</v>
      </c>
      <c r="P55" s="2">
        <f>K55+L55+M55+N55+O55</f>
        <v>0.64414000000000005</v>
      </c>
      <c r="Q55">
        <f>E55+F55+G55</f>
        <v>9.5</v>
      </c>
      <c r="R55">
        <f>((Q55-J55)/(25-J55))*100</f>
        <v>14.553472987872103</v>
      </c>
      <c r="S55" s="2">
        <v>0.74214000000000002</v>
      </c>
      <c r="T55" s="2">
        <v>7.0050000000000001E-2</v>
      </c>
      <c r="U55">
        <f t="shared" si="1"/>
        <v>10.594432548179872</v>
      </c>
    </row>
    <row r="56" spans="1:21" x14ac:dyDescent="0.25">
      <c r="A56" t="s">
        <v>20</v>
      </c>
      <c r="B56" t="s">
        <v>28</v>
      </c>
      <c r="C56" t="s">
        <v>17</v>
      </c>
      <c r="D56">
        <v>1</v>
      </c>
      <c r="E56">
        <v>2.38</v>
      </c>
      <c r="F56">
        <v>5.52</v>
      </c>
      <c r="G56">
        <v>4.99</v>
      </c>
      <c r="H56">
        <v>6.15</v>
      </c>
      <c r="I56">
        <f>25-(E56+F56+G56+H56)</f>
        <v>5.9600000000000009</v>
      </c>
      <c r="J56">
        <v>5.35</v>
      </c>
      <c r="K56">
        <f>(E56/25)*3.35</f>
        <v>0.31891999999999998</v>
      </c>
      <c r="L56">
        <f>(F56/25)*1.5</f>
        <v>0.33119999999999999</v>
      </c>
      <c r="M56">
        <f>(G56/25)*0.75</f>
        <v>0.1497</v>
      </c>
      <c r="N56">
        <f>(H56/25)*0.375</f>
        <v>9.2250000000000013E-2</v>
      </c>
      <c r="O56" s="2">
        <f>(I56/25)*0.125</f>
        <v>2.9800000000000004E-2</v>
      </c>
      <c r="P56" s="2">
        <f>K56+L56+M56+N56+O56</f>
        <v>0.92187000000000008</v>
      </c>
      <c r="Q56">
        <f>E56+F56+G56</f>
        <v>12.89</v>
      </c>
      <c r="R56">
        <f>((Q56-J56)/(25-J56))*100</f>
        <v>38.371501272264638</v>
      </c>
      <c r="S56" s="2">
        <v>1.0725119999999999</v>
      </c>
      <c r="T56" s="2">
        <v>0.18212999999999999</v>
      </c>
      <c r="U56">
        <f t="shared" si="1"/>
        <v>5.8887168506012193</v>
      </c>
    </row>
    <row r="57" spans="1:21" x14ac:dyDescent="0.25">
      <c r="A57" t="s">
        <v>20</v>
      </c>
      <c r="B57" t="s">
        <v>28</v>
      </c>
      <c r="C57" t="s">
        <v>17</v>
      </c>
      <c r="D57">
        <v>2</v>
      </c>
      <c r="E57" s="1">
        <v>1.38</v>
      </c>
      <c r="F57" s="1">
        <v>6.46</v>
      </c>
      <c r="G57" s="1">
        <v>5.25</v>
      </c>
      <c r="H57" s="1">
        <v>5.68</v>
      </c>
      <c r="I57" s="1">
        <v>6.23</v>
      </c>
      <c r="J57" s="1">
        <v>5.83</v>
      </c>
      <c r="K57">
        <f>(E57/25)*3.35</f>
        <v>0.18492</v>
      </c>
      <c r="L57">
        <f>(F57/25)*1.5</f>
        <v>0.38760000000000006</v>
      </c>
      <c r="M57">
        <f>(G57/25)*0.75</f>
        <v>0.1575</v>
      </c>
      <c r="N57">
        <f>(H57/25)*0.375</f>
        <v>8.5199999999999998E-2</v>
      </c>
      <c r="O57" s="2">
        <f>(I57/25)*0.125</f>
        <v>3.1150000000000001E-2</v>
      </c>
      <c r="P57" s="2">
        <f>K57+L57+M57+N57+O57</f>
        <v>0.84637000000000007</v>
      </c>
      <c r="Q57">
        <f>E57+F57+G57</f>
        <v>13.09</v>
      </c>
      <c r="R57">
        <f>((Q57-J57)/(25-J57))*100</f>
        <v>37.871674491392795</v>
      </c>
      <c r="S57" s="2">
        <v>1.0725119999999999</v>
      </c>
      <c r="T57" s="2">
        <v>0.12609000000000001</v>
      </c>
      <c r="U57">
        <f t="shared" si="1"/>
        <v>8.5059243397573141</v>
      </c>
    </row>
    <row r="58" spans="1:21" x14ac:dyDescent="0.25">
      <c r="A58" t="s">
        <v>20</v>
      </c>
      <c r="B58" t="s">
        <v>28</v>
      </c>
      <c r="C58" t="s">
        <v>17</v>
      </c>
      <c r="D58">
        <v>3</v>
      </c>
      <c r="E58" s="1">
        <v>1.27</v>
      </c>
      <c r="F58" s="1">
        <v>7.51</v>
      </c>
      <c r="G58" s="1">
        <v>5.2</v>
      </c>
      <c r="H58" s="1">
        <v>5.64</v>
      </c>
      <c r="I58" s="1">
        <v>5.38</v>
      </c>
      <c r="J58" s="1">
        <v>6.85</v>
      </c>
      <c r="K58">
        <f>(E58/25)*3.35</f>
        <v>0.17018</v>
      </c>
      <c r="L58">
        <f>(F58/25)*1.5</f>
        <v>0.4506</v>
      </c>
      <c r="M58">
        <f>(G58/25)*0.75</f>
        <v>0.15600000000000003</v>
      </c>
      <c r="N58">
        <f>(H58/25)*0.375</f>
        <v>8.4599999999999995E-2</v>
      </c>
      <c r="O58" s="2">
        <f>(I58/25)*0.125</f>
        <v>2.69E-2</v>
      </c>
      <c r="P58" s="2">
        <f>K58+L58+M58+N58+O58</f>
        <v>0.88828000000000007</v>
      </c>
      <c r="Q58">
        <f>E58+F58+G58</f>
        <v>13.98</v>
      </c>
      <c r="R58">
        <f>((Q58-J58)/(25-J58))*100</f>
        <v>39.283746556473837</v>
      </c>
      <c r="S58" s="2">
        <v>1.024632</v>
      </c>
      <c r="T58" s="2">
        <v>0.11208</v>
      </c>
      <c r="U58">
        <f t="shared" si="1"/>
        <v>9.1419700214132771</v>
      </c>
    </row>
    <row r="59" spans="1:21" x14ac:dyDescent="0.25">
      <c r="A59" t="s">
        <v>20</v>
      </c>
      <c r="B59" t="s">
        <v>29</v>
      </c>
      <c r="C59" t="s">
        <v>17</v>
      </c>
      <c r="D59">
        <v>1</v>
      </c>
      <c r="E59">
        <v>1.44</v>
      </c>
      <c r="F59">
        <v>4.9400000000000004</v>
      </c>
      <c r="G59">
        <v>3.89</v>
      </c>
      <c r="H59">
        <v>6.18</v>
      </c>
      <c r="I59">
        <f>25-(E59+F59+G59+H59)</f>
        <v>8.5499999999999972</v>
      </c>
      <c r="J59">
        <v>4.24</v>
      </c>
      <c r="K59">
        <f>(E59/25)*3.35</f>
        <v>0.19295999999999999</v>
      </c>
      <c r="L59">
        <f>(F59/25)*1.5</f>
        <v>0.29640000000000005</v>
      </c>
      <c r="M59">
        <f>(G59/25)*0.75</f>
        <v>0.11670000000000001</v>
      </c>
      <c r="N59">
        <f>(H59/25)*0.375</f>
        <v>9.2699999999999991E-2</v>
      </c>
      <c r="O59" s="2">
        <f>(I59/25)*0.125</f>
        <v>4.2749999999999982E-2</v>
      </c>
      <c r="P59" s="2">
        <f>K59+L59+M59+N59+O59</f>
        <v>0.74151</v>
      </c>
      <c r="Q59">
        <f>E59+F59+G59</f>
        <v>10.270000000000001</v>
      </c>
      <c r="R59">
        <f>((Q59-J59)/(25-J59))*100</f>
        <v>29.046242774566483</v>
      </c>
      <c r="S59" s="2">
        <v>1.001889</v>
      </c>
      <c r="T59" s="2">
        <v>0.11208</v>
      </c>
      <c r="U59">
        <f t="shared" si="1"/>
        <v>8.9390524625267673</v>
      </c>
    </row>
    <row r="60" spans="1:21" x14ac:dyDescent="0.25">
      <c r="A60" t="s">
        <v>20</v>
      </c>
      <c r="B60" t="s">
        <v>29</v>
      </c>
      <c r="C60" t="s">
        <v>17</v>
      </c>
      <c r="D60">
        <v>2</v>
      </c>
      <c r="E60">
        <v>0.48</v>
      </c>
      <c r="F60">
        <v>6.14</v>
      </c>
      <c r="G60">
        <v>6.47</v>
      </c>
      <c r="H60">
        <v>4.59</v>
      </c>
      <c r="I60">
        <f>25-(E60+F60+G60+H60)</f>
        <v>7.32</v>
      </c>
      <c r="J60">
        <v>7.5</v>
      </c>
      <c r="K60">
        <f>(E60/25)*3.35</f>
        <v>6.4320000000000002E-2</v>
      </c>
      <c r="L60">
        <f>(F60/25)*1.5</f>
        <v>0.36839999999999995</v>
      </c>
      <c r="M60">
        <f>(G60/25)*0.75</f>
        <v>0.19409999999999999</v>
      </c>
      <c r="N60">
        <f>(H60/25)*0.375</f>
        <v>6.8849999999999995E-2</v>
      </c>
      <c r="O60" s="2">
        <f>(I60/25)*0.125</f>
        <v>3.6600000000000001E-2</v>
      </c>
      <c r="P60" s="2">
        <f>K60+L60+M60+N60+O60</f>
        <v>0.73226999999999987</v>
      </c>
      <c r="Q60">
        <f>E60+F60+G60</f>
        <v>13.09</v>
      </c>
      <c r="R60">
        <f>((Q60-J60)/(25-J60))*100</f>
        <v>31.94285714285714</v>
      </c>
      <c r="S60" s="2">
        <v>1.0166519999999999</v>
      </c>
      <c r="T60" s="2">
        <v>5.604E-2</v>
      </c>
      <c r="U60">
        <f t="shared" si="1"/>
        <v>18.14154175588865</v>
      </c>
    </row>
    <row r="61" spans="1:21" x14ac:dyDescent="0.25">
      <c r="A61" t="s">
        <v>20</v>
      </c>
      <c r="B61" t="s">
        <v>29</v>
      </c>
      <c r="C61" t="s">
        <v>17</v>
      </c>
      <c r="D61">
        <v>3</v>
      </c>
      <c r="E61" s="1">
        <v>0.88</v>
      </c>
      <c r="F61" s="1">
        <v>5.07</v>
      </c>
      <c r="G61" s="1">
        <v>5.13</v>
      </c>
      <c r="H61" s="1">
        <v>6.47</v>
      </c>
      <c r="I61" s="1">
        <v>7.45</v>
      </c>
      <c r="J61" s="1">
        <v>5.08</v>
      </c>
      <c r="K61">
        <f>(E61/25)*3.35</f>
        <v>0.11792000000000001</v>
      </c>
      <c r="L61">
        <f>(F61/25)*1.5</f>
        <v>0.30420000000000003</v>
      </c>
      <c r="M61">
        <f>(G61/25)*0.75</f>
        <v>0.15389999999999998</v>
      </c>
      <c r="N61">
        <f>(H61/25)*0.375</f>
        <v>9.7049999999999997E-2</v>
      </c>
      <c r="O61" s="2">
        <f>(I61/25)*0.125</f>
        <v>3.7249999999999998E-2</v>
      </c>
      <c r="P61" s="2">
        <f>K61+L61+M61+N61+O61</f>
        <v>0.71031999999999995</v>
      </c>
      <c r="Q61">
        <f>E61+F61+G61</f>
        <v>11.08</v>
      </c>
      <c r="R61">
        <f>((Q61-J61)/(25-J61))*100</f>
        <v>30.120481927710841</v>
      </c>
      <c r="S61" s="2">
        <v>1.038996</v>
      </c>
      <c r="T61" s="2">
        <v>0.15411</v>
      </c>
      <c r="U61">
        <f t="shared" si="1"/>
        <v>6.7419116215690096</v>
      </c>
    </row>
    <row r="62" spans="1:21" x14ac:dyDescent="0.25">
      <c r="A62" t="s">
        <v>20</v>
      </c>
      <c r="B62" t="s">
        <v>30</v>
      </c>
      <c r="C62" t="s">
        <v>17</v>
      </c>
      <c r="D62">
        <v>1</v>
      </c>
      <c r="E62" s="1">
        <v>0.76</v>
      </c>
      <c r="F62" s="1">
        <v>5.38</v>
      </c>
      <c r="G62" s="1">
        <v>4.79</v>
      </c>
      <c r="H62" s="1">
        <v>6.2</v>
      </c>
      <c r="I62" s="1">
        <v>7.87</v>
      </c>
      <c r="J62" s="1">
        <v>7.26</v>
      </c>
      <c r="K62">
        <f>(E62/25)*3.35</f>
        <v>0.10184</v>
      </c>
      <c r="L62">
        <f>(F62/25)*1.5</f>
        <v>0.32279999999999998</v>
      </c>
      <c r="M62">
        <f>(G62/25)*0.75</f>
        <v>0.14369999999999999</v>
      </c>
      <c r="N62">
        <f>(H62/25)*0.375</f>
        <v>9.2999999999999999E-2</v>
      </c>
      <c r="O62" s="2">
        <f>(I62/25)*0.125</f>
        <v>3.9350000000000003E-2</v>
      </c>
      <c r="P62" s="2">
        <f>K62+L62+M62+N62+O62</f>
        <v>0.70068999999999992</v>
      </c>
      <c r="Q62">
        <f>E62+F62+G62</f>
        <v>10.93</v>
      </c>
      <c r="R62">
        <f>((Q62-J62)/(25-J62))*100</f>
        <v>20.687711386696726</v>
      </c>
      <c r="S62" s="2">
        <v>0.99590400000000001</v>
      </c>
      <c r="T62" s="2">
        <v>7.0050000000000001E-2</v>
      </c>
      <c r="U62">
        <f t="shared" si="1"/>
        <v>14.217044967880085</v>
      </c>
    </row>
    <row r="63" spans="1:21" x14ac:dyDescent="0.25">
      <c r="A63" t="s">
        <v>20</v>
      </c>
      <c r="B63" t="s">
        <v>30</v>
      </c>
      <c r="C63" t="s">
        <v>17</v>
      </c>
      <c r="D63">
        <v>2</v>
      </c>
      <c r="E63" s="1">
        <v>0.34</v>
      </c>
      <c r="F63" s="1">
        <v>4.51</v>
      </c>
      <c r="G63" s="1">
        <v>4.67</v>
      </c>
      <c r="H63" s="1">
        <v>7.28</v>
      </c>
      <c r="I63" s="1">
        <v>8.1999999999999993</v>
      </c>
      <c r="J63" s="1">
        <v>5.78</v>
      </c>
      <c r="K63">
        <f>(E63/25)*3.35</f>
        <v>4.5560000000000003E-2</v>
      </c>
      <c r="L63">
        <f>(F63/25)*1.5</f>
        <v>0.27060000000000001</v>
      </c>
      <c r="M63">
        <f>(G63/25)*0.75</f>
        <v>0.1401</v>
      </c>
      <c r="N63">
        <f>(H63/25)*0.375</f>
        <v>0.10920000000000001</v>
      </c>
      <c r="O63" s="2">
        <f>(I63/25)*0.125</f>
        <v>4.0999999999999995E-2</v>
      </c>
      <c r="P63" s="2">
        <f>K63+L63+M63+N63+O63</f>
        <v>0.60646</v>
      </c>
      <c r="Q63">
        <f>E63+F63+G63</f>
        <v>9.52</v>
      </c>
      <c r="R63">
        <f>((Q63-J63)/(25-J63))*100</f>
        <v>19.458896982310094</v>
      </c>
      <c r="S63" s="2">
        <v>0.89934599999999998</v>
      </c>
      <c r="T63" s="2">
        <v>0.11208</v>
      </c>
      <c r="U63">
        <f t="shared" si="1"/>
        <v>8.0241434689507489</v>
      </c>
    </row>
    <row r="64" spans="1:21" x14ac:dyDescent="0.25">
      <c r="A64" t="s">
        <v>20</v>
      </c>
      <c r="B64" t="s">
        <v>30</v>
      </c>
      <c r="C64" t="s">
        <v>17</v>
      </c>
      <c r="D64">
        <v>3</v>
      </c>
      <c r="E64">
        <v>0.65</v>
      </c>
      <c r="F64">
        <v>3.54</v>
      </c>
      <c r="G64">
        <v>4.49</v>
      </c>
      <c r="H64">
        <v>6.62</v>
      </c>
      <c r="I64">
        <f>25-(E64+F64+G64+H64)</f>
        <v>9.6999999999999993</v>
      </c>
      <c r="J64">
        <v>4.63</v>
      </c>
      <c r="K64">
        <f>(E64/25)*3.35</f>
        <v>8.7100000000000011E-2</v>
      </c>
      <c r="L64">
        <f>(F64/25)*1.5</f>
        <v>0.21240000000000001</v>
      </c>
      <c r="M64">
        <f>(G64/25)*0.75</f>
        <v>0.13470000000000001</v>
      </c>
      <c r="N64">
        <f>(H64/25)*0.375</f>
        <v>9.9299999999999999E-2</v>
      </c>
      <c r="O64" s="2">
        <f>(I64/25)*0.125</f>
        <v>4.8499999999999995E-2</v>
      </c>
      <c r="P64" s="2">
        <f>K64+L64+M64+N64+O64</f>
        <v>0.58200000000000007</v>
      </c>
      <c r="Q64">
        <f>E64+F64+G64</f>
        <v>8.68</v>
      </c>
      <c r="R64">
        <f>((Q64-J64)/(25-J64))*100</f>
        <v>19.882179675994109</v>
      </c>
      <c r="S64" s="2">
        <v>0.81635400000000002</v>
      </c>
      <c r="T64" s="2">
        <v>9.8070000000000004E-2</v>
      </c>
      <c r="U64">
        <f t="shared" si="1"/>
        <v>8.324197002141327</v>
      </c>
    </row>
    <row r="65" spans="1:21" x14ac:dyDescent="0.25">
      <c r="A65" t="s">
        <v>20</v>
      </c>
      <c r="B65" t="s">
        <v>28</v>
      </c>
      <c r="C65" t="s">
        <v>18</v>
      </c>
      <c r="D65">
        <v>1</v>
      </c>
      <c r="E65" s="1">
        <v>4.5</v>
      </c>
      <c r="F65" s="1">
        <v>2.2000000000000002</v>
      </c>
      <c r="G65" s="1">
        <v>3.83</v>
      </c>
      <c r="H65" s="1">
        <v>5.66</v>
      </c>
      <c r="I65" s="1">
        <v>8.81</v>
      </c>
      <c r="J65" s="1">
        <v>4.53</v>
      </c>
      <c r="K65">
        <f>(E65/25)*3.35</f>
        <v>0.60299999999999998</v>
      </c>
      <c r="L65">
        <f>(F65/25)*1.5</f>
        <v>0.13200000000000001</v>
      </c>
      <c r="M65">
        <f>(G65/25)*0.75</f>
        <v>0.1149</v>
      </c>
      <c r="N65">
        <f>(H65/25)*0.375</f>
        <v>8.4900000000000003E-2</v>
      </c>
      <c r="O65" s="2">
        <f>(I65/25)*0.125</f>
        <v>4.4050000000000006E-2</v>
      </c>
      <c r="P65" s="2">
        <f>K65+L65+M65+N65+O65</f>
        <v>0.97885</v>
      </c>
      <c r="Q65">
        <f>E65+F65+G65</f>
        <v>10.530000000000001</v>
      </c>
      <c r="R65">
        <f>((Q65-J65)/(25-J65))*100</f>
        <v>29.311187103077678</v>
      </c>
      <c r="S65" s="2">
        <v>0.89056800000000003</v>
      </c>
      <c r="T65" s="2">
        <v>7.0050000000000001E-2</v>
      </c>
      <c r="U65">
        <f t="shared" si="1"/>
        <v>12.713319057815847</v>
      </c>
    </row>
    <row r="66" spans="1:21" x14ac:dyDescent="0.25">
      <c r="A66" t="s">
        <v>20</v>
      </c>
      <c r="B66" t="s">
        <v>28</v>
      </c>
      <c r="C66" t="s">
        <v>18</v>
      </c>
      <c r="D66">
        <v>2</v>
      </c>
      <c r="E66">
        <v>2.58</v>
      </c>
      <c r="F66">
        <v>3.94</v>
      </c>
      <c r="G66">
        <v>3.81</v>
      </c>
      <c r="H66">
        <v>4.82</v>
      </c>
      <c r="I66">
        <f>25-(E66+F66+G66+H66)</f>
        <v>9.85</v>
      </c>
      <c r="J66">
        <v>4.3600000000000003</v>
      </c>
      <c r="K66">
        <f>(E66/25)*3.35</f>
        <v>0.34572000000000003</v>
      </c>
      <c r="L66">
        <f>(F66/25)*1.5</f>
        <v>0.2364</v>
      </c>
      <c r="M66">
        <f>(G66/25)*0.75</f>
        <v>0.11430000000000001</v>
      </c>
      <c r="N66">
        <f>(H66/25)*0.375</f>
        <v>7.2300000000000003E-2</v>
      </c>
      <c r="O66" s="2">
        <f>(I66/25)*0.125</f>
        <v>4.9249999999999995E-2</v>
      </c>
      <c r="P66" s="2">
        <f>K66+L66+M66+N66+O66</f>
        <v>0.81797000000000009</v>
      </c>
      <c r="Q66">
        <f>E66+F66+G66</f>
        <v>10.33</v>
      </c>
      <c r="R66">
        <f>((Q66-J66)/(25-J66))*100</f>
        <v>28.924418604651159</v>
      </c>
      <c r="S66" s="2">
        <v>0.89056800000000003</v>
      </c>
      <c r="T66" s="2">
        <v>9.8070000000000004E-2</v>
      </c>
      <c r="U66">
        <f t="shared" si="1"/>
        <v>9.0809421841541749</v>
      </c>
    </row>
    <row r="67" spans="1:21" x14ac:dyDescent="0.25">
      <c r="A67" t="s">
        <v>20</v>
      </c>
      <c r="B67" t="s">
        <v>28</v>
      </c>
      <c r="C67" t="s">
        <v>18</v>
      </c>
      <c r="D67">
        <v>3</v>
      </c>
      <c r="E67" s="1">
        <v>1.1599999999999999</v>
      </c>
      <c r="F67" s="1">
        <v>6.08</v>
      </c>
      <c r="G67" s="1">
        <v>5.0599999999999996</v>
      </c>
      <c r="H67" s="1">
        <v>6.45</v>
      </c>
      <c r="I67" s="1">
        <v>6.25</v>
      </c>
      <c r="J67" s="1">
        <v>6.98</v>
      </c>
      <c r="K67">
        <f>(E67/25)*3.35</f>
        <v>0.15543999999999999</v>
      </c>
      <c r="L67">
        <f>(F67/25)*1.5</f>
        <v>0.36480000000000001</v>
      </c>
      <c r="M67">
        <f>(G67/25)*0.75</f>
        <v>0.15179999999999999</v>
      </c>
      <c r="N67">
        <f>(H67/25)*0.375</f>
        <v>9.6750000000000003E-2</v>
      </c>
      <c r="O67" s="2">
        <f>(I67/25)*0.125</f>
        <v>3.125E-2</v>
      </c>
      <c r="P67" s="2">
        <f>K67+L67+M67+N67+O67</f>
        <v>0.80003999999999997</v>
      </c>
      <c r="Q67">
        <f>E67+F67+G67</f>
        <v>12.3</v>
      </c>
      <c r="R67">
        <f>((Q67-J67)/(25-J67))*100</f>
        <v>29.522752497225309</v>
      </c>
      <c r="S67" s="2">
        <v>0.95760000000000001</v>
      </c>
      <c r="T67" s="2">
        <v>0.11208</v>
      </c>
      <c r="U67">
        <f t="shared" si="1"/>
        <v>8.5438972162740896</v>
      </c>
    </row>
    <row r="68" spans="1:21" x14ac:dyDescent="0.25">
      <c r="A68" t="s">
        <v>20</v>
      </c>
      <c r="B68" t="s">
        <v>29</v>
      </c>
      <c r="C68" t="s">
        <v>18</v>
      </c>
      <c r="D68">
        <v>1</v>
      </c>
      <c r="E68">
        <v>1.81</v>
      </c>
      <c r="F68">
        <v>3.06</v>
      </c>
      <c r="G68">
        <v>5.68</v>
      </c>
      <c r="H68">
        <v>0.18</v>
      </c>
      <c r="I68">
        <f>25-(E68+F68+G68+H68)</f>
        <v>14.27</v>
      </c>
      <c r="J68">
        <v>6.45</v>
      </c>
      <c r="K68">
        <f>(E68/25)*3.35</f>
        <v>0.24254000000000003</v>
      </c>
      <c r="L68">
        <f>(F68/25)*1.5</f>
        <v>0.18360000000000001</v>
      </c>
      <c r="M68">
        <f>(G68/25)*0.75</f>
        <v>0.1704</v>
      </c>
      <c r="N68">
        <f>(H68/25)*0.375</f>
        <v>2.7000000000000001E-3</v>
      </c>
      <c r="O68" s="2">
        <f>(I68/25)*0.125</f>
        <v>7.1349999999999997E-2</v>
      </c>
      <c r="P68" s="2">
        <f>K68+L68+M68+N68+O68</f>
        <v>0.67059000000000013</v>
      </c>
      <c r="Q68">
        <f>E68+F68+G68</f>
        <v>10.55</v>
      </c>
      <c r="R68">
        <f>((Q68-J68)/(25-J68))*100</f>
        <v>22.102425876010784</v>
      </c>
      <c r="S68" s="2">
        <v>0.89934599999999998</v>
      </c>
      <c r="T68" s="2">
        <v>9.8070000000000004E-2</v>
      </c>
      <c r="U68">
        <f t="shared" si="1"/>
        <v>9.1704496788008552</v>
      </c>
    </row>
    <row r="69" spans="1:21" x14ac:dyDescent="0.25">
      <c r="A69" t="s">
        <v>20</v>
      </c>
      <c r="B69" t="s">
        <v>29</v>
      </c>
      <c r="C69" t="s">
        <v>18</v>
      </c>
      <c r="D69">
        <v>2</v>
      </c>
      <c r="E69">
        <v>2.74</v>
      </c>
      <c r="F69">
        <v>2.44</v>
      </c>
      <c r="G69">
        <v>4.29</v>
      </c>
      <c r="H69">
        <v>6.14</v>
      </c>
      <c r="I69">
        <f>25-(E69+F69+G69+H69)</f>
        <v>9.39</v>
      </c>
      <c r="J69">
        <v>4.21</v>
      </c>
      <c r="K69">
        <f>(E69/25)*3.35</f>
        <v>0.36716000000000004</v>
      </c>
      <c r="L69">
        <f>(F69/25)*1.5</f>
        <v>0.14639999999999997</v>
      </c>
      <c r="M69">
        <f>(G69/25)*0.75</f>
        <v>0.12870000000000001</v>
      </c>
      <c r="N69">
        <f>(H69/25)*0.375</f>
        <v>9.2099999999999987E-2</v>
      </c>
      <c r="O69" s="2">
        <f>(I69/25)*0.125</f>
        <v>4.6950000000000006E-2</v>
      </c>
      <c r="P69" s="2">
        <f>K69+L69+M69+N69+O69</f>
        <v>0.78131000000000006</v>
      </c>
      <c r="Q69">
        <f>E69+F69+G69</f>
        <v>9.4699999999999989</v>
      </c>
      <c r="R69">
        <f>((Q69-J69)/(25-J69))*100</f>
        <v>25.300625300625295</v>
      </c>
      <c r="S69" s="2">
        <v>0.89056800000000003</v>
      </c>
      <c r="T69" s="2">
        <v>9.8070000000000004E-2</v>
      </c>
      <c r="U69">
        <f t="shared" si="1"/>
        <v>9.0809421841541749</v>
      </c>
    </row>
    <row r="70" spans="1:21" x14ac:dyDescent="0.25">
      <c r="A70" t="s">
        <v>20</v>
      </c>
      <c r="B70" t="s">
        <v>29</v>
      </c>
      <c r="C70" t="s">
        <v>18</v>
      </c>
      <c r="D70">
        <v>3</v>
      </c>
      <c r="E70" s="1">
        <v>0.49</v>
      </c>
      <c r="F70" s="1">
        <v>5.03</v>
      </c>
      <c r="G70" s="1">
        <v>5.27</v>
      </c>
      <c r="H70" s="1">
        <v>6.71</v>
      </c>
      <c r="I70" s="1">
        <v>7.5</v>
      </c>
      <c r="J70" s="1">
        <v>6.42</v>
      </c>
      <c r="K70">
        <f>(E70/25)*3.35</f>
        <v>6.5659999999999996E-2</v>
      </c>
      <c r="L70">
        <f>(F70/25)*1.5</f>
        <v>0.30180000000000001</v>
      </c>
      <c r="M70">
        <f>(G70/25)*0.75</f>
        <v>0.15809999999999999</v>
      </c>
      <c r="N70">
        <f>(H70/25)*0.375</f>
        <v>0.10064999999999999</v>
      </c>
      <c r="O70" s="2">
        <f>(I70/25)*0.125</f>
        <v>3.7499999999999999E-2</v>
      </c>
      <c r="P70" s="2">
        <f>K70+L70+M70+N70+O70</f>
        <v>0.66371000000000002</v>
      </c>
      <c r="Q70">
        <f>E70+F70+G70</f>
        <v>10.79</v>
      </c>
      <c r="R70">
        <f>((Q70-J70)/(25-J70))*100</f>
        <v>23.519913885898813</v>
      </c>
      <c r="S70" s="2">
        <v>0.86024400000000001</v>
      </c>
      <c r="T70" s="2">
        <v>8.4059999999999996E-2</v>
      </c>
      <c r="U70">
        <f t="shared" si="1"/>
        <v>10.233690221270521</v>
      </c>
    </row>
    <row r="71" spans="1:21" x14ac:dyDescent="0.25">
      <c r="A71" t="s">
        <v>20</v>
      </c>
      <c r="B71" t="s">
        <v>30</v>
      </c>
      <c r="C71" t="s">
        <v>18</v>
      </c>
      <c r="D71">
        <v>1</v>
      </c>
      <c r="E71" s="1">
        <v>1.24</v>
      </c>
      <c r="F71" s="1">
        <v>1.22</v>
      </c>
      <c r="G71" s="1">
        <v>4.5</v>
      </c>
      <c r="H71" s="1">
        <v>5.2</v>
      </c>
      <c r="I71" s="1">
        <v>12.84</v>
      </c>
      <c r="J71" s="1">
        <v>3.03</v>
      </c>
      <c r="K71">
        <f>(E71/25)*3.35</f>
        <v>0.16616</v>
      </c>
      <c r="L71">
        <f>(F71/25)*1.5</f>
        <v>7.3199999999999987E-2</v>
      </c>
      <c r="M71">
        <f>(G71/25)*0.75</f>
        <v>0.13500000000000001</v>
      </c>
      <c r="N71">
        <f>(H71/25)*0.375</f>
        <v>7.8000000000000014E-2</v>
      </c>
      <c r="O71" s="2">
        <f>(I71/25)*0.125</f>
        <v>6.4199999999999993E-2</v>
      </c>
      <c r="P71" s="2">
        <f>K71+L71+M71+N71+O71</f>
        <v>0.51656000000000002</v>
      </c>
      <c r="Q71">
        <f>E71+F71+G71</f>
        <v>6.96</v>
      </c>
      <c r="R71">
        <f>((Q71-J71)/(25-J71))*100</f>
        <v>17.888029130632681</v>
      </c>
      <c r="S71" s="2">
        <v>0.80438399999999999</v>
      </c>
      <c r="T71" s="2">
        <v>4.2029999999999998E-2</v>
      </c>
      <c r="U71">
        <f t="shared" si="1"/>
        <v>19.138329764453964</v>
      </c>
    </row>
    <row r="72" spans="1:21" x14ac:dyDescent="0.25">
      <c r="A72" t="s">
        <v>20</v>
      </c>
      <c r="B72" t="s">
        <v>30</v>
      </c>
      <c r="C72" t="s">
        <v>18</v>
      </c>
      <c r="D72">
        <v>2</v>
      </c>
      <c r="E72" s="1">
        <v>0.52</v>
      </c>
      <c r="F72" s="1">
        <v>4.03</v>
      </c>
      <c r="G72" s="1">
        <v>4.9000000000000004</v>
      </c>
      <c r="H72" s="1">
        <v>7.53</v>
      </c>
      <c r="I72" s="1">
        <v>8.02</v>
      </c>
      <c r="J72" s="1">
        <v>6.67</v>
      </c>
      <c r="K72">
        <f>(E72/25)*3.35</f>
        <v>6.9679999999999992E-2</v>
      </c>
      <c r="L72">
        <f>(F72/25)*1.5</f>
        <v>0.24180000000000001</v>
      </c>
      <c r="M72">
        <f>(G72/25)*0.75</f>
        <v>0.14700000000000002</v>
      </c>
      <c r="N72">
        <f>(H72/25)*0.375</f>
        <v>0.11295000000000001</v>
      </c>
      <c r="O72" s="2">
        <f>(I72/25)*0.125</f>
        <v>4.0099999999999997E-2</v>
      </c>
      <c r="P72" s="2">
        <f>K72+L72+M72+N72+O72</f>
        <v>0.61153000000000002</v>
      </c>
      <c r="Q72">
        <f>E72+F72+G72</f>
        <v>9.4500000000000011</v>
      </c>
      <c r="R72">
        <f>((Q72-J72)/(25-J72))*100</f>
        <v>15.166393889798153</v>
      </c>
      <c r="S72" s="2">
        <v>0.76607999999999998</v>
      </c>
      <c r="T72" s="2">
        <v>5.604E-2</v>
      </c>
      <c r="U72">
        <f t="shared" si="1"/>
        <v>13.670235546038544</v>
      </c>
    </row>
    <row r="73" spans="1:21" x14ac:dyDescent="0.25">
      <c r="A73" t="s">
        <v>20</v>
      </c>
      <c r="B73" t="s">
        <v>30</v>
      </c>
      <c r="C73" t="s">
        <v>18</v>
      </c>
      <c r="D73">
        <v>3</v>
      </c>
      <c r="E73">
        <v>1.01</v>
      </c>
      <c r="F73">
        <v>1.94</v>
      </c>
      <c r="G73">
        <v>5.2</v>
      </c>
      <c r="H73">
        <v>7.04</v>
      </c>
      <c r="I73">
        <f>25-(E73+F73+G73+H73)</f>
        <v>9.8099999999999987</v>
      </c>
      <c r="J73">
        <v>4.75</v>
      </c>
      <c r="K73">
        <f>(E73/25)*3.35</f>
        <v>0.13533999999999999</v>
      </c>
      <c r="L73">
        <f>(F73/25)*1.5</f>
        <v>0.1164</v>
      </c>
      <c r="M73">
        <f>(G73/25)*0.75</f>
        <v>0.15600000000000003</v>
      </c>
      <c r="N73">
        <f>(H73/25)*0.375</f>
        <v>0.1056</v>
      </c>
      <c r="O73" s="2">
        <f>(I73/25)*0.125</f>
        <v>4.9049999999999996E-2</v>
      </c>
      <c r="P73" s="2">
        <f>K73+L73+M73+N73+O73</f>
        <v>0.56239000000000006</v>
      </c>
      <c r="Q73">
        <f>E73+F73+G73</f>
        <v>8.15</v>
      </c>
      <c r="R73">
        <f>((Q73-J73)/(25-J73))*100</f>
        <v>16.790123456790127</v>
      </c>
      <c r="S73" s="2">
        <v>0.77924700000000002</v>
      </c>
      <c r="T73" s="2">
        <v>7.0050000000000001E-2</v>
      </c>
      <c r="U73">
        <f t="shared" si="1"/>
        <v>11.124154175588865</v>
      </c>
    </row>
    <row r="74" spans="1:21" x14ac:dyDescent="0.25">
      <c r="A74" t="s">
        <v>22</v>
      </c>
      <c r="B74" t="s">
        <v>28</v>
      </c>
      <c r="C74" t="s">
        <v>15</v>
      </c>
      <c r="D74">
        <v>1</v>
      </c>
      <c r="E74" s="1">
        <v>0.13</v>
      </c>
      <c r="F74" s="1">
        <v>2.23</v>
      </c>
      <c r="G74" s="1">
        <v>6.49</v>
      </c>
      <c r="H74" s="1">
        <v>5.0999999999999996</v>
      </c>
      <c r="I74" s="1">
        <v>11.05</v>
      </c>
      <c r="J74" s="1">
        <v>2.81</v>
      </c>
      <c r="K74">
        <f>(E74/25)*3.35</f>
        <v>1.7419999999999998E-2</v>
      </c>
      <c r="L74">
        <f>(F74/25)*1.5</f>
        <v>0.1338</v>
      </c>
      <c r="M74">
        <f>(G74/25)*0.75</f>
        <v>0.19469999999999998</v>
      </c>
      <c r="N74">
        <f>(H74/25)*0.375</f>
        <v>7.6499999999999999E-2</v>
      </c>
      <c r="O74" s="2">
        <f>(I74/25)*0.125</f>
        <v>5.525E-2</v>
      </c>
      <c r="P74" s="2">
        <f>K74+L74+M74+N74+O74</f>
        <v>0.47767000000000004</v>
      </c>
      <c r="Q74">
        <f>E74+F74+G74</f>
        <v>8.85</v>
      </c>
      <c r="R74">
        <f>((Q74-J74)/(25-J74))*100</f>
        <v>27.219468228931948</v>
      </c>
      <c r="S74" s="2">
        <v>2.0891639999999998</v>
      </c>
      <c r="T74" s="2">
        <v>9.8070000000000004E-2</v>
      </c>
    </row>
    <row r="75" spans="1:21" x14ac:dyDescent="0.25">
      <c r="A75" t="s">
        <v>22</v>
      </c>
      <c r="B75" t="s">
        <v>28</v>
      </c>
      <c r="C75" t="s">
        <v>15</v>
      </c>
      <c r="D75">
        <v>2</v>
      </c>
      <c r="E75" s="1">
        <v>0.17</v>
      </c>
      <c r="F75" s="1">
        <v>6.81</v>
      </c>
      <c r="G75" s="1">
        <v>4.66</v>
      </c>
      <c r="H75" s="1">
        <v>1.52</v>
      </c>
      <c r="I75" s="1">
        <v>11.84</v>
      </c>
      <c r="J75" s="1">
        <v>6.65</v>
      </c>
      <c r="K75">
        <f>(E75/25)*3.35</f>
        <v>2.2780000000000002E-2</v>
      </c>
      <c r="L75">
        <f>(F75/25)*1.5</f>
        <v>0.40859999999999996</v>
      </c>
      <c r="M75">
        <f>(G75/25)*0.75</f>
        <v>0.13980000000000001</v>
      </c>
      <c r="N75">
        <f>(H75/25)*0.375</f>
        <v>2.2800000000000001E-2</v>
      </c>
      <c r="O75" s="2">
        <f>(I75/25)*0.125</f>
        <v>5.9200000000000003E-2</v>
      </c>
      <c r="P75" s="2">
        <f>K75+L75+M75+N75+O75</f>
        <v>0.65318000000000009</v>
      </c>
      <c r="Q75">
        <f>E75+F75+G75</f>
        <v>11.64</v>
      </c>
      <c r="R75">
        <f>((Q75-J75)/(25-J75))*100</f>
        <v>27.193460490463213</v>
      </c>
      <c r="S75" s="2">
        <v>2.7064170000000001</v>
      </c>
      <c r="T75" s="2">
        <v>0.1401</v>
      </c>
    </row>
    <row r="76" spans="1:21" x14ac:dyDescent="0.25">
      <c r="A76" t="s">
        <v>22</v>
      </c>
      <c r="B76" t="s">
        <v>28</v>
      </c>
      <c r="C76" t="s">
        <v>15</v>
      </c>
      <c r="D76">
        <v>3</v>
      </c>
      <c r="E76" s="1">
        <v>0.92</v>
      </c>
      <c r="F76" s="1">
        <v>5.28</v>
      </c>
      <c r="G76" s="1">
        <v>5.13</v>
      </c>
      <c r="H76" s="1">
        <v>5.35</v>
      </c>
      <c r="I76" s="1">
        <v>8.32</v>
      </c>
      <c r="J76" s="1">
        <v>7.11</v>
      </c>
      <c r="K76">
        <f>(E76/25)*3.35</f>
        <v>0.12328</v>
      </c>
      <c r="L76">
        <f>(F76/25)*1.5</f>
        <v>0.31679999999999997</v>
      </c>
      <c r="M76">
        <f>(G76/25)*0.75</f>
        <v>0.15389999999999998</v>
      </c>
      <c r="N76">
        <f>(H76/25)*0.375</f>
        <v>8.0250000000000002E-2</v>
      </c>
      <c r="O76" s="2">
        <f>(I76/25)*0.125</f>
        <v>4.1599999999999998E-2</v>
      </c>
      <c r="P76" s="2">
        <f>K76+L76+M76+N76+O76</f>
        <v>0.71582999999999997</v>
      </c>
      <c r="Q76">
        <f>E76+F76+G76</f>
        <v>11.33</v>
      </c>
      <c r="R76">
        <f>((Q76-J76)/(25-J76))*100</f>
        <v>23.588596981553938</v>
      </c>
      <c r="S76" s="2">
        <v>1.9467209999999999</v>
      </c>
      <c r="T76" s="2">
        <v>0.11208</v>
      </c>
    </row>
    <row r="77" spans="1:21" x14ac:dyDescent="0.25">
      <c r="A77" t="s">
        <v>22</v>
      </c>
      <c r="B77" t="s">
        <v>29</v>
      </c>
      <c r="C77" t="s">
        <v>15</v>
      </c>
      <c r="D77">
        <v>1</v>
      </c>
      <c r="E77" s="1">
        <v>0.19</v>
      </c>
      <c r="F77" s="1">
        <v>3.71</v>
      </c>
      <c r="G77" s="1">
        <v>6.43</v>
      </c>
      <c r="H77" s="1">
        <v>8.3699999999999992</v>
      </c>
      <c r="I77" s="1">
        <v>6.3</v>
      </c>
      <c r="J77" s="1">
        <v>9.23</v>
      </c>
      <c r="K77">
        <f>(E77/17)*3.35</f>
        <v>3.7441176470588235E-2</v>
      </c>
      <c r="L77">
        <f>(F77/17)*1.5</f>
        <v>0.32735294117647057</v>
      </c>
      <c r="M77">
        <f>(G77/17)*0.75</f>
        <v>0.28367647058823531</v>
      </c>
      <c r="N77">
        <f>(H77/17)*0.375</f>
        <v>0.18463235294117647</v>
      </c>
      <c r="O77" s="2">
        <f>(I77/17)*0.125</f>
        <v>4.6323529411764708E-2</v>
      </c>
      <c r="P77" s="2">
        <f>K77+L77+M77+N77+O77</f>
        <v>0.87942647058823531</v>
      </c>
      <c r="Q77">
        <f>E77+F77+G77</f>
        <v>10.33</v>
      </c>
      <c r="R77">
        <f>((Q77-J77)/(17-J77))*100</f>
        <v>14.157014157014153</v>
      </c>
      <c r="S77" s="2">
        <v>1.661835</v>
      </c>
      <c r="T77" s="2">
        <v>7.0050000000000001E-2</v>
      </c>
    </row>
    <row r="78" spans="1:21" x14ac:dyDescent="0.25">
      <c r="A78" t="s">
        <v>22</v>
      </c>
      <c r="B78" t="s">
        <v>29</v>
      </c>
      <c r="C78" t="s">
        <v>15</v>
      </c>
      <c r="D78">
        <v>2</v>
      </c>
      <c r="E78" s="1">
        <v>1.2</v>
      </c>
      <c r="F78" s="1">
        <v>1.69</v>
      </c>
      <c r="G78" s="1">
        <v>2.81</v>
      </c>
      <c r="H78" s="1">
        <v>3.76</v>
      </c>
      <c r="I78" s="1">
        <v>15.54</v>
      </c>
      <c r="J78" s="1">
        <v>2.7</v>
      </c>
      <c r="K78">
        <f>(E78/25)*3.35</f>
        <v>0.1608</v>
      </c>
      <c r="L78">
        <f>(F78/25)*1.5</f>
        <v>0.10139999999999999</v>
      </c>
      <c r="M78">
        <f>(G78/25)*0.75</f>
        <v>8.43E-2</v>
      </c>
      <c r="N78">
        <f>(H78/25)*0.375</f>
        <v>5.6399999999999992E-2</v>
      </c>
      <c r="O78" s="2">
        <f>(I78/25)*0.125</f>
        <v>7.7699999999999991E-2</v>
      </c>
      <c r="P78" s="2">
        <f>K78+L78+M78+N78+O78</f>
        <v>0.48059999999999997</v>
      </c>
      <c r="Q78">
        <f>E78+F78+G78</f>
        <v>5.6999999999999993</v>
      </c>
      <c r="R78">
        <f>((Q78-J78)/(25-J78))*100</f>
        <v>13.452914798206272</v>
      </c>
      <c r="S78" s="2">
        <v>1.661835</v>
      </c>
      <c r="T78" s="2">
        <v>7.0050000000000001E-2</v>
      </c>
    </row>
    <row r="79" spans="1:21" x14ac:dyDescent="0.25">
      <c r="A79" t="s">
        <v>22</v>
      </c>
      <c r="B79" t="s">
        <v>29</v>
      </c>
      <c r="C79" t="s">
        <v>15</v>
      </c>
      <c r="D79">
        <v>3</v>
      </c>
      <c r="E79" s="1">
        <v>0.6</v>
      </c>
      <c r="F79" s="1">
        <v>3.86</v>
      </c>
      <c r="G79" s="1">
        <v>5.77</v>
      </c>
      <c r="H79" s="1">
        <v>7.14</v>
      </c>
      <c r="I79" s="1">
        <v>7.63</v>
      </c>
      <c r="J79" s="1">
        <v>7.74</v>
      </c>
      <c r="K79">
        <f>(E79/25)*3.35</f>
        <v>8.0399999999999999E-2</v>
      </c>
      <c r="L79">
        <f>(F79/25)*1.5</f>
        <v>0.23159999999999997</v>
      </c>
      <c r="M79">
        <f>(G79/25)*0.75</f>
        <v>0.17309999999999998</v>
      </c>
      <c r="N79">
        <f>(H79/25)*0.375</f>
        <v>0.10709999999999999</v>
      </c>
      <c r="O79" s="2">
        <f>(I79/25)*0.125</f>
        <v>3.8149999999999996E-2</v>
      </c>
      <c r="P79" s="2">
        <f>K79+L79+M79+N79+O79</f>
        <v>0.63034999999999997</v>
      </c>
      <c r="Q79">
        <f>E79+F79+G79</f>
        <v>10.23</v>
      </c>
      <c r="R79">
        <f>((Q79-J79)/(25-J79))*100</f>
        <v>14.426419466975668</v>
      </c>
      <c r="S79" s="2">
        <v>1.7093160000000001</v>
      </c>
      <c r="T79" s="2">
        <v>0.1401</v>
      </c>
    </row>
    <row r="80" spans="1:21" x14ac:dyDescent="0.25">
      <c r="A80" t="s">
        <v>22</v>
      </c>
      <c r="B80" t="s">
        <v>30</v>
      </c>
      <c r="C80" t="s">
        <v>15</v>
      </c>
      <c r="D80">
        <v>1</v>
      </c>
      <c r="E80" s="1">
        <v>0.14000000000000001</v>
      </c>
      <c r="F80" s="1">
        <v>2.44</v>
      </c>
      <c r="G80" s="1">
        <v>6.62</v>
      </c>
      <c r="H80" s="1">
        <v>8.85</v>
      </c>
      <c r="I80" s="1">
        <v>6.95</v>
      </c>
      <c r="J80" s="1">
        <v>8.99</v>
      </c>
      <c r="K80">
        <f>(E80/22)*3.35</f>
        <v>2.1318181818181819E-2</v>
      </c>
      <c r="L80">
        <f>(F80/22)*1.5</f>
        <v>0.16636363636363635</v>
      </c>
      <c r="M80">
        <f>(G80/22)*0.75</f>
        <v>0.22568181818181818</v>
      </c>
      <c r="N80">
        <f>(H80/22)*0.375</f>
        <v>0.15085227272727272</v>
      </c>
      <c r="O80" s="2">
        <f>(I80/22)*0.125</f>
        <v>3.9488636363636365E-2</v>
      </c>
      <c r="P80" s="2">
        <f>K80+L80+M80+N80+O80</f>
        <v>0.60370454545454555</v>
      </c>
      <c r="Q80">
        <f>E80+F80+G80</f>
        <v>9.1999999999999993</v>
      </c>
      <c r="R80">
        <f>((Q80-J80)/(22-J80))*100</f>
        <v>1.6141429669484941</v>
      </c>
      <c r="S80" s="2">
        <v>0.48239100000000001</v>
      </c>
      <c r="T80" s="2">
        <v>9.8070000000000004E-2</v>
      </c>
    </row>
    <row r="81" spans="1:20" x14ac:dyDescent="0.25">
      <c r="A81" t="s">
        <v>22</v>
      </c>
      <c r="B81" t="s">
        <v>30</v>
      </c>
      <c r="C81" t="s">
        <v>15</v>
      </c>
      <c r="D81">
        <v>2</v>
      </c>
      <c r="E81" s="1">
        <v>0.21</v>
      </c>
      <c r="F81" s="1">
        <v>2.82</v>
      </c>
      <c r="G81" s="1">
        <v>0.12</v>
      </c>
      <c r="H81" s="1">
        <v>8.5299999999999994</v>
      </c>
      <c r="I81" s="1">
        <v>13.32</v>
      </c>
      <c r="J81" s="1">
        <v>2.5499999999999998</v>
      </c>
      <c r="K81">
        <f>(E81/25)*3.35</f>
        <v>2.8139999999999998E-2</v>
      </c>
      <c r="L81">
        <f>(F81/25)*1.5</f>
        <v>0.16919999999999999</v>
      </c>
      <c r="M81">
        <f>(G81/25)*0.75</f>
        <v>3.5999999999999999E-3</v>
      </c>
      <c r="N81">
        <f>(H81/25)*0.375</f>
        <v>0.12794999999999998</v>
      </c>
      <c r="O81" s="2">
        <f>(I81/25)*0.125</f>
        <v>6.6600000000000006E-2</v>
      </c>
      <c r="P81" s="2">
        <f>K81+L81+M81+N81+O81</f>
        <v>0.39548999999999995</v>
      </c>
      <c r="Q81">
        <f>E81+F81+G81</f>
        <v>3.15</v>
      </c>
      <c r="R81">
        <f>((Q81-J81)/(25-J81))*100</f>
        <v>2.6726057906458802</v>
      </c>
      <c r="S81" s="2">
        <v>0.70503300000000002</v>
      </c>
      <c r="T81" s="2">
        <v>7.0050000000000001E-2</v>
      </c>
    </row>
    <row r="82" spans="1:20" x14ac:dyDescent="0.25">
      <c r="A82" t="s">
        <v>22</v>
      </c>
      <c r="B82" t="s">
        <v>30</v>
      </c>
      <c r="C82" t="s">
        <v>15</v>
      </c>
      <c r="D82">
        <v>3</v>
      </c>
      <c r="E82">
        <v>0.05</v>
      </c>
      <c r="F82">
        <v>1.34</v>
      </c>
      <c r="G82">
        <v>3.45</v>
      </c>
      <c r="H82">
        <v>5.51</v>
      </c>
      <c r="I82">
        <f>25-(E82+F82+G82+H82)</f>
        <v>14.65</v>
      </c>
      <c r="J82">
        <v>4.55</v>
      </c>
      <c r="K82">
        <f>(E82/15.1)*3.35</f>
        <v>1.1092715231788081E-2</v>
      </c>
      <c r="L82">
        <f>(F82/15.1)*1.5</f>
        <v>0.13311258278145696</v>
      </c>
      <c r="M82">
        <f>(G82/15.1)*0.75</f>
        <v>0.17135761589403975</v>
      </c>
      <c r="N82">
        <f>(H82/15.1)*0.375</f>
        <v>0.13683774834437085</v>
      </c>
      <c r="O82" s="2">
        <f>(I82/15.1)*0.125</f>
        <v>0.1212748344370861</v>
      </c>
      <c r="P82" s="2">
        <f>K82+L82+M82+N82+O82</f>
        <v>0.57367549668874174</v>
      </c>
      <c r="Q82">
        <f>E82+F82+G82</f>
        <v>4.84</v>
      </c>
      <c r="R82">
        <f>((Q82-J82)/(15.1-J82))*100</f>
        <v>2.7488151658767777</v>
      </c>
      <c r="S82" s="2">
        <v>0.72777599999999998</v>
      </c>
      <c r="T82" s="2">
        <v>7.0050000000000001E-2</v>
      </c>
    </row>
    <row r="83" spans="1:20" x14ac:dyDescent="0.25">
      <c r="A83" t="s">
        <v>22</v>
      </c>
      <c r="B83" t="s">
        <v>28</v>
      </c>
      <c r="C83" t="s">
        <v>16</v>
      </c>
      <c r="D83">
        <v>1</v>
      </c>
      <c r="E83" s="1">
        <v>0.97</v>
      </c>
      <c r="F83" s="1">
        <v>4.22</v>
      </c>
      <c r="G83" s="1">
        <v>5.17</v>
      </c>
      <c r="H83" s="1">
        <v>5.68</v>
      </c>
      <c r="I83" s="1">
        <v>8.9600000000000009</v>
      </c>
      <c r="J83" s="1">
        <v>8.1999999999999993</v>
      </c>
      <c r="K83">
        <f>(E83/25)*3.35</f>
        <v>0.12998000000000001</v>
      </c>
      <c r="L83">
        <f>(F83/25)*1.5</f>
        <v>0.25319999999999998</v>
      </c>
      <c r="M83">
        <f>(G83/25)*0.75</f>
        <v>0.15509999999999999</v>
      </c>
      <c r="N83">
        <f>(H83/25)*0.375</f>
        <v>8.5199999999999998E-2</v>
      </c>
      <c r="O83" s="2">
        <f>(I83/25)*0.125</f>
        <v>4.4800000000000006E-2</v>
      </c>
      <c r="P83" s="2">
        <f>K83+L83+M83+N83+O83</f>
        <v>0.66827999999999999</v>
      </c>
      <c r="Q83">
        <f>E83+F83+G83</f>
        <v>10.36</v>
      </c>
      <c r="R83">
        <f>((Q83-J83)/(25-J83))*100</f>
        <v>12.857142857142859</v>
      </c>
      <c r="S83" s="2">
        <v>1.6143540000000001</v>
      </c>
      <c r="T83" s="2">
        <v>4.2029999999999998E-2</v>
      </c>
    </row>
    <row r="84" spans="1:20" x14ac:dyDescent="0.25">
      <c r="A84" t="s">
        <v>22</v>
      </c>
      <c r="B84" t="s">
        <v>28</v>
      </c>
      <c r="C84" t="s">
        <v>16</v>
      </c>
      <c r="D84">
        <v>2</v>
      </c>
      <c r="E84" s="1">
        <v>0.38</v>
      </c>
      <c r="F84" s="1">
        <v>4.3899999999999997</v>
      </c>
      <c r="G84" s="1">
        <v>6.61</v>
      </c>
      <c r="H84" s="1">
        <v>7.42</v>
      </c>
      <c r="I84" s="1">
        <v>6.2</v>
      </c>
      <c r="J84" s="1">
        <v>9.64</v>
      </c>
      <c r="K84">
        <f>(E84/25)*3.35</f>
        <v>5.092E-2</v>
      </c>
      <c r="L84">
        <f>(F84/25)*1.5</f>
        <v>0.26339999999999997</v>
      </c>
      <c r="M84">
        <f>(G84/25)*0.75</f>
        <v>0.19830000000000003</v>
      </c>
      <c r="N84">
        <f>(H84/25)*0.375</f>
        <v>0.11130000000000001</v>
      </c>
      <c r="O84" s="2">
        <f>(I84/25)*0.125</f>
        <v>3.1E-2</v>
      </c>
      <c r="P84" s="2">
        <f>K84+L84+M84+N84+O84</f>
        <v>0.65492000000000006</v>
      </c>
      <c r="Q84">
        <f>E84+F84+G84</f>
        <v>11.379999999999999</v>
      </c>
      <c r="R84">
        <f>((Q84-J84)/(25-J84))*100</f>
        <v>11.328124999999991</v>
      </c>
      <c r="S84" s="2">
        <v>1.89924</v>
      </c>
      <c r="T84" s="2">
        <v>0.11208</v>
      </c>
    </row>
    <row r="85" spans="1:20" x14ac:dyDescent="0.25">
      <c r="A85" t="s">
        <v>22</v>
      </c>
      <c r="B85" t="s">
        <v>28</v>
      </c>
      <c r="C85" t="s">
        <v>16</v>
      </c>
      <c r="D85">
        <v>3</v>
      </c>
      <c r="E85">
        <v>0.4</v>
      </c>
      <c r="F85">
        <v>3.06</v>
      </c>
      <c r="G85">
        <v>6.46</v>
      </c>
      <c r="H85">
        <v>7.98</v>
      </c>
      <c r="I85">
        <f>25-(E85+F85+G85+H85)</f>
        <v>7.1000000000000014</v>
      </c>
      <c r="J85">
        <v>7.98</v>
      </c>
      <c r="K85">
        <f>(E85/25)*3.35</f>
        <v>5.3600000000000002E-2</v>
      </c>
      <c r="L85">
        <f>(F85/25)*1.5</f>
        <v>0.18360000000000001</v>
      </c>
      <c r="M85">
        <f>(G85/25)*0.75</f>
        <v>0.19380000000000003</v>
      </c>
      <c r="N85">
        <f>(H85/25)*0.375</f>
        <v>0.11970000000000001</v>
      </c>
      <c r="O85" s="2">
        <f>(I85/25)*0.125</f>
        <v>3.5500000000000004E-2</v>
      </c>
      <c r="P85" s="2">
        <f>K85+L85+M85+N85+O85</f>
        <v>0.58620000000000005</v>
      </c>
      <c r="Q85">
        <f>E85+F85+G85</f>
        <v>9.92</v>
      </c>
      <c r="R85">
        <f>((Q85-J85)/(25-J85))*100</f>
        <v>11.398354876615743</v>
      </c>
      <c r="S85" s="2">
        <v>1.566873</v>
      </c>
      <c r="T85" s="2">
        <v>5.604E-2</v>
      </c>
    </row>
    <row r="86" spans="1:20" x14ac:dyDescent="0.25">
      <c r="A86" t="s">
        <v>22</v>
      </c>
      <c r="B86" t="s">
        <v>29</v>
      </c>
      <c r="C86" t="s">
        <v>16</v>
      </c>
      <c r="D86">
        <v>1</v>
      </c>
      <c r="E86">
        <v>0.49</v>
      </c>
      <c r="F86">
        <v>2.13</v>
      </c>
      <c r="G86">
        <v>6.08</v>
      </c>
      <c r="H86">
        <v>8.06</v>
      </c>
      <c r="I86">
        <f>25-(E86+F86+G86+H86)</f>
        <v>8.240000000000002</v>
      </c>
      <c r="J86">
        <v>6.62</v>
      </c>
      <c r="K86">
        <f>(E86/25)*3.35</f>
        <v>6.5659999999999996E-2</v>
      </c>
      <c r="L86">
        <f>(F86/25)*1.5</f>
        <v>0.1278</v>
      </c>
      <c r="M86">
        <f>(G86/25)*0.75</f>
        <v>0.18240000000000001</v>
      </c>
      <c r="N86">
        <f>(H86/25)*0.375</f>
        <v>0.12090000000000001</v>
      </c>
      <c r="O86" s="2">
        <f>(I86/25)*0.125</f>
        <v>4.1200000000000007E-2</v>
      </c>
      <c r="P86" s="2">
        <f>K86+L86+M86+N86+O86</f>
        <v>0.53795999999999999</v>
      </c>
      <c r="Q86">
        <f>E86+F86+G86</f>
        <v>8.6999999999999993</v>
      </c>
      <c r="R86">
        <f>((Q86-J86)/(25-J86))*100</f>
        <v>11.316648531011966</v>
      </c>
      <c r="S86" s="2">
        <v>1.335852</v>
      </c>
      <c r="T86" s="2">
        <v>0.1401</v>
      </c>
    </row>
    <row r="87" spans="1:20" x14ac:dyDescent="0.25">
      <c r="A87" t="s">
        <v>22</v>
      </c>
      <c r="B87" t="s">
        <v>29</v>
      </c>
      <c r="C87" t="s">
        <v>16</v>
      </c>
      <c r="D87">
        <v>2</v>
      </c>
      <c r="E87">
        <v>0.2</v>
      </c>
      <c r="F87">
        <v>3.53</v>
      </c>
      <c r="G87">
        <v>6.29</v>
      </c>
      <c r="H87">
        <v>7.67</v>
      </c>
      <c r="I87">
        <f>25-(E87+F87+G87+H87)</f>
        <v>7.3100000000000023</v>
      </c>
      <c r="J87">
        <v>8.09</v>
      </c>
      <c r="K87">
        <f>(E87/25)*3.35</f>
        <v>2.6800000000000001E-2</v>
      </c>
      <c r="L87">
        <f>(F87/25)*1.5</f>
        <v>0.21179999999999999</v>
      </c>
      <c r="M87">
        <f>(G87/25)*0.75</f>
        <v>0.18869999999999998</v>
      </c>
      <c r="N87">
        <f>(H87/25)*0.375</f>
        <v>0.11505000000000001</v>
      </c>
      <c r="O87" s="2">
        <f>(I87/25)*0.125</f>
        <v>3.6550000000000013E-2</v>
      </c>
      <c r="P87" s="2">
        <f>K87+L87+M87+N87+O87</f>
        <v>0.57889999999999997</v>
      </c>
      <c r="Q87">
        <f>E87+F87+G87</f>
        <v>10.02</v>
      </c>
      <c r="R87">
        <f>((Q87-J87)/(25-J87))*100</f>
        <v>11.413364872856297</v>
      </c>
      <c r="S87" s="2">
        <v>1.2903659999999999</v>
      </c>
      <c r="T87" s="2">
        <v>0.1401</v>
      </c>
    </row>
    <row r="88" spans="1:20" x14ac:dyDescent="0.25">
      <c r="A88" t="s">
        <v>22</v>
      </c>
      <c r="B88" t="s">
        <v>29</v>
      </c>
      <c r="C88" t="s">
        <v>16</v>
      </c>
      <c r="D88">
        <v>3</v>
      </c>
      <c r="E88">
        <v>0.1</v>
      </c>
      <c r="F88">
        <v>2.4700000000000002</v>
      </c>
      <c r="G88">
        <v>5.23</v>
      </c>
      <c r="H88">
        <v>8.32</v>
      </c>
      <c r="I88">
        <f>25-(E88+F88+G88+H88)</f>
        <v>8.879999999999999</v>
      </c>
      <c r="J88">
        <v>5.87</v>
      </c>
      <c r="K88">
        <f>(E88/25)*3.35</f>
        <v>1.34E-2</v>
      </c>
      <c r="L88">
        <f>(F88/25)*1.5</f>
        <v>0.14820000000000003</v>
      </c>
      <c r="M88">
        <f>(G88/25)*0.75</f>
        <v>0.15690000000000001</v>
      </c>
      <c r="N88">
        <f>(H88/25)*0.375</f>
        <v>0.12479999999999999</v>
      </c>
      <c r="O88" s="2">
        <f>(I88/25)*0.125</f>
        <v>4.4399999999999995E-2</v>
      </c>
      <c r="P88" s="2">
        <f>K88+L88+M88+N88+O88</f>
        <v>0.48770000000000002</v>
      </c>
      <c r="Q88">
        <f>E88+F88+G88</f>
        <v>7.8000000000000007</v>
      </c>
      <c r="R88">
        <f>((Q88-J88)/(25-J88))*100</f>
        <v>10.08886565603764</v>
      </c>
      <c r="S88" s="2">
        <v>1.2903659999999999</v>
      </c>
      <c r="T88" s="2">
        <v>8.4059999999999996E-2</v>
      </c>
    </row>
    <row r="89" spans="1:20" x14ac:dyDescent="0.25">
      <c r="A89" t="s">
        <v>22</v>
      </c>
      <c r="B89" t="s">
        <v>30</v>
      </c>
      <c r="C89" t="s">
        <v>16</v>
      </c>
      <c r="D89">
        <v>1</v>
      </c>
      <c r="E89">
        <v>0.14000000000000001</v>
      </c>
      <c r="F89">
        <v>2</v>
      </c>
      <c r="G89">
        <v>5.71</v>
      </c>
      <c r="H89">
        <v>9.0399999999999991</v>
      </c>
      <c r="I89">
        <f>25-(E89+F89+G89+H89)</f>
        <v>8.11</v>
      </c>
      <c r="J89">
        <v>7.46</v>
      </c>
      <c r="K89">
        <f>(E89/25)*3.35</f>
        <v>1.8760000000000002E-2</v>
      </c>
      <c r="L89">
        <f>(F89/25)*1.5</f>
        <v>0.12</v>
      </c>
      <c r="M89">
        <f>(G89/25)*0.75</f>
        <v>0.17130000000000001</v>
      </c>
      <c r="N89">
        <f>(H89/25)*0.375</f>
        <v>0.1356</v>
      </c>
      <c r="O89" s="2">
        <f>(I89/25)*0.125</f>
        <v>4.0549999999999996E-2</v>
      </c>
      <c r="P89" s="2">
        <f>K89+L89+M89+N89+O89</f>
        <v>0.48620999999999998</v>
      </c>
      <c r="Q89">
        <f>E89+F89+G89</f>
        <v>7.85</v>
      </c>
      <c r="R89">
        <f>((Q89-J89)/(25-J89))*100</f>
        <v>2.223489167616874</v>
      </c>
      <c r="S89" s="2">
        <v>0.84268799999999999</v>
      </c>
      <c r="T89" s="2">
        <v>2.802E-2</v>
      </c>
    </row>
    <row r="90" spans="1:20" x14ac:dyDescent="0.25">
      <c r="A90" t="s">
        <v>22</v>
      </c>
      <c r="B90" t="s">
        <v>30</v>
      </c>
      <c r="C90" t="s">
        <v>16</v>
      </c>
      <c r="D90">
        <v>2</v>
      </c>
      <c r="E90" s="1">
        <v>0.24</v>
      </c>
      <c r="F90" s="1">
        <v>3.23</v>
      </c>
      <c r="G90" s="1">
        <v>6.4</v>
      </c>
      <c r="H90" s="1">
        <v>8.5399999999999991</v>
      </c>
      <c r="I90" s="1">
        <v>6.59</v>
      </c>
      <c r="J90" s="1">
        <v>9.5500000000000007</v>
      </c>
      <c r="K90">
        <f>(E90/25)*3.35</f>
        <v>3.2160000000000001E-2</v>
      </c>
      <c r="L90">
        <f>(F90/25)*1.5</f>
        <v>0.19380000000000003</v>
      </c>
      <c r="M90">
        <f>(G90/25)*0.75</f>
        <v>0.192</v>
      </c>
      <c r="N90">
        <f>(H90/25)*0.375</f>
        <v>0.12809999999999999</v>
      </c>
      <c r="O90" s="2">
        <f>(I90/25)*0.125</f>
        <v>3.295E-2</v>
      </c>
      <c r="P90" s="2">
        <f>K90+L90+M90+N90+O90</f>
        <v>0.57901000000000002</v>
      </c>
      <c r="Q90">
        <f>E90+F90+G90</f>
        <v>9.870000000000001</v>
      </c>
      <c r="R90">
        <f>((Q90-J90)/(25-J90))*100</f>
        <v>2.0711974110032378</v>
      </c>
      <c r="S90" s="2">
        <v>0.81635400000000002</v>
      </c>
      <c r="T90" s="2">
        <v>9.8070000000000004E-2</v>
      </c>
    </row>
    <row r="91" spans="1:20" x14ac:dyDescent="0.25">
      <c r="A91" t="s">
        <v>22</v>
      </c>
      <c r="B91" t="s">
        <v>30</v>
      </c>
      <c r="C91" t="s">
        <v>16</v>
      </c>
      <c r="D91">
        <v>3</v>
      </c>
      <c r="E91">
        <v>0.02</v>
      </c>
      <c r="F91">
        <v>0.77</v>
      </c>
      <c r="G91">
        <v>2.59</v>
      </c>
      <c r="H91">
        <v>4.12</v>
      </c>
      <c r="I91">
        <f>25-(E91+F91+G91+H91)</f>
        <v>17.5</v>
      </c>
      <c r="J91">
        <v>3.02</v>
      </c>
      <c r="K91">
        <f>(E91/10.5)*3.35</f>
        <v>6.3809523809523813E-3</v>
      </c>
      <c r="L91">
        <f>(F91/10.5)*1.5</f>
        <v>0.11</v>
      </c>
      <c r="M91">
        <f>(G91/10.5)*0.75</f>
        <v>0.185</v>
      </c>
      <c r="N91">
        <f>(H91/10.5)*0.375</f>
        <v>0.14714285714285713</v>
      </c>
      <c r="O91" s="2">
        <f>(I91/10.5)*0.125</f>
        <v>0.20833333333333334</v>
      </c>
      <c r="P91" s="2">
        <f>K91+L91+M91+N91+O91</f>
        <v>0.65685714285714281</v>
      </c>
      <c r="Q91">
        <f>E91+F91+G91</f>
        <v>3.38</v>
      </c>
      <c r="R91">
        <f>((Q91-J91)/(10.5-J91))*100</f>
        <v>4.8128342245989284</v>
      </c>
      <c r="S91" s="2">
        <v>0.95760000000000001</v>
      </c>
      <c r="T91" s="2">
        <v>0.1401</v>
      </c>
    </row>
    <row r="92" spans="1:20" x14ac:dyDescent="0.25">
      <c r="A92" t="s">
        <v>22</v>
      </c>
      <c r="B92" t="s">
        <v>28</v>
      </c>
      <c r="C92" t="s">
        <v>17</v>
      </c>
      <c r="D92">
        <v>1</v>
      </c>
      <c r="E92" s="1">
        <v>0.41</v>
      </c>
      <c r="F92" s="1">
        <v>4.51</v>
      </c>
      <c r="G92" s="1">
        <v>4.87</v>
      </c>
      <c r="H92" s="1">
        <v>4.82</v>
      </c>
      <c r="I92" s="1">
        <v>10.39</v>
      </c>
      <c r="J92" s="1">
        <v>8.25</v>
      </c>
      <c r="K92">
        <f>(E92/25)*3.35</f>
        <v>5.4939999999999996E-2</v>
      </c>
      <c r="L92">
        <f>(F92/25)*1.5</f>
        <v>0.27060000000000001</v>
      </c>
      <c r="M92">
        <f>(G92/25)*0.75</f>
        <v>0.14610000000000001</v>
      </c>
      <c r="N92">
        <f>(H92/25)*0.375</f>
        <v>7.2300000000000003E-2</v>
      </c>
      <c r="O92" s="2">
        <f>(I92/25)*0.125</f>
        <v>5.1950000000000003E-2</v>
      </c>
      <c r="P92" s="2">
        <f>K92+L92+M92+N92+O92</f>
        <v>0.59589000000000003</v>
      </c>
      <c r="Q92">
        <f>E92+F92+G92</f>
        <v>9.7899999999999991</v>
      </c>
      <c r="R92">
        <f>((Q92-J92)/(25-J92))*100</f>
        <v>9.1940298507462632</v>
      </c>
      <c r="S92" s="2">
        <v>1.2903659999999999</v>
      </c>
      <c r="T92" s="2">
        <v>4.2029999999999998E-2</v>
      </c>
    </row>
    <row r="93" spans="1:20" x14ac:dyDescent="0.25">
      <c r="A93" t="s">
        <v>22</v>
      </c>
      <c r="B93" t="s">
        <v>28</v>
      </c>
      <c r="C93" t="s">
        <v>17</v>
      </c>
      <c r="D93">
        <v>2</v>
      </c>
      <c r="E93" s="1">
        <v>0.51</v>
      </c>
      <c r="F93" s="1">
        <v>2.33</v>
      </c>
      <c r="G93" s="1">
        <v>6.27</v>
      </c>
      <c r="H93" s="1">
        <v>8.86</v>
      </c>
      <c r="I93" s="1">
        <v>7.03</v>
      </c>
      <c r="J93" s="1">
        <v>7.4</v>
      </c>
      <c r="K93">
        <f>(E93/25)*3.35</f>
        <v>6.8340000000000012E-2</v>
      </c>
      <c r="L93">
        <f>(F93/25)*1.5</f>
        <v>0.13980000000000001</v>
      </c>
      <c r="M93">
        <f>(G93/25)*0.75</f>
        <v>0.18809999999999999</v>
      </c>
      <c r="N93">
        <f>(H93/25)*0.375</f>
        <v>0.13289999999999999</v>
      </c>
      <c r="O93" s="2">
        <f>(I93/25)*0.125</f>
        <v>3.5150000000000001E-2</v>
      </c>
      <c r="P93" s="2">
        <f>K93+L93+M93+N93+O93</f>
        <v>0.56429000000000007</v>
      </c>
      <c r="Q93">
        <f>E93+F93+G93</f>
        <v>9.11</v>
      </c>
      <c r="R93">
        <f>((Q93-J93)/(25-J93))*100</f>
        <v>9.7159090909090846</v>
      </c>
      <c r="S93" s="2">
        <v>1.2512639999999999</v>
      </c>
      <c r="T93" s="2">
        <v>0.11208</v>
      </c>
    </row>
    <row r="94" spans="1:20" x14ac:dyDescent="0.25">
      <c r="A94" t="s">
        <v>22</v>
      </c>
      <c r="B94" t="s">
        <v>28</v>
      </c>
      <c r="C94" t="s">
        <v>17</v>
      </c>
      <c r="D94">
        <v>3</v>
      </c>
      <c r="E94" s="1">
        <v>0.28999999999999998</v>
      </c>
      <c r="F94" s="1">
        <v>1.63</v>
      </c>
      <c r="G94" s="1">
        <v>6.3</v>
      </c>
      <c r="H94" s="1">
        <v>10.57</v>
      </c>
      <c r="I94" s="1">
        <v>6.21</v>
      </c>
      <c r="J94" s="1">
        <v>7.17</v>
      </c>
      <c r="K94">
        <f>(E94/18)*3.35</f>
        <v>5.397222222222222E-2</v>
      </c>
      <c r="L94">
        <f>(F94/18)*1.5</f>
        <v>0.13583333333333333</v>
      </c>
      <c r="M94">
        <f>(G94/18)*0.75</f>
        <v>0.26249999999999996</v>
      </c>
      <c r="N94">
        <f>(H94/18)*0.375</f>
        <v>0.22020833333333334</v>
      </c>
      <c r="O94" s="2">
        <f>(I94/18)*0.125</f>
        <v>4.3124999999999997E-2</v>
      </c>
      <c r="P94" s="2">
        <f>K94+L94+M94+N94+O94</f>
        <v>0.71563888888888882</v>
      </c>
      <c r="Q94">
        <f>E94+F94+G94</f>
        <v>8.2199999999999989</v>
      </c>
      <c r="R94">
        <f>((Q94-J94)/(18-J94))*100</f>
        <v>9.6952908587257518</v>
      </c>
      <c r="S94" s="2">
        <v>1.2512639999999999</v>
      </c>
      <c r="T94" s="2">
        <v>0.12609000000000001</v>
      </c>
    </row>
    <row r="95" spans="1:20" x14ac:dyDescent="0.25">
      <c r="A95" t="s">
        <v>22</v>
      </c>
      <c r="B95" t="s">
        <v>29</v>
      </c>
      <c r="C95" t="s">
        <v>17</v>
      </c>
      <c r="D95">
        <v>1</v>
      </c>
      <c r="E95" s="1">
        <v>0.04</v>
      </c>
      <c r="F95" s="1">
        <v>2.2999999999999998</v>
      </c>
      <c r="G95" s="1">
        <v>5.43</v>
      </c>
      <c r="H95" s="1">
        <v>8.17</v>
      </c>
      <c r="I95" s="1">
        <v>9.06</v>
      </c>
      <c r="J95" s="1">
        <v>5.95</v>
      </c>
      <c r="K95">
        <f>(E95/25)*3.35</f>
        <v>5.3600000000000002E-3</v>
      </c>
      <c r="L95">
        <f>(F95/25)*1.5</f>
        <v>0.13800000000000001</v>
      </c>
      <c r="M95">
        <f>(G95/25)*0.75</f>
        <v>0.16289999999999999</v>
      </c>
      <c r="N95">
        <f>(H95/25)*0.375</f>
        <v>0.12254999999999999</v>
      </c>
      <c r="O95" s="2">
        <f>(I95/25)*0.125</f>
        <v>4.53E-2</v>
      </c>
      <c r="P95" s="2">
        <f>K95+L95+M95+N95+O95</f>
        <v>0.47410999999999998</v>
      </c>
      <c r="Q95">
        <f>E95+F95+G95</f>
        <v>7.77</v>
      </c>
      <c r="R95">
        <f>((Q95-J95)/(25-J95))*100</f>
        <v>9.5538057742782119</v>
      </c>
      <c r="S95" s="2">
        <v>1.261638</v>
      </c>
      <c r="T95" s="2">
        <v>0.11208</v>
      </c>
    </row>
    <row r="96" spans="1:20" x14ac:dyDescent="0.25">
      <c r="A96" t="s">
        <v>22</v>
      </c>
      <c r="B96" t="s">
        <v>29</v>
      </c>
      <c r="C96" t="s">
        <v>17</v>
      </c>
      <c r="D96">
        <v>2</v>
      </c>
      <c r="E96" s="1">
        <v>0.26</v>
      </c>
      <c r="F96" s="1">
        <v>2.69</v>
      </c>
      <c r="G96" s="1">
        <v>5.75</v>
      </c>
      <c r="H96" s="1">
        <v>8.32</v>
      </c>
      <c r="I96" s="1">
        <v>7.98</v>
      </c>
      <c r="J96" s="1">
        <v>7.12</v>
      </c>
      <c r="K96">
        <f>(E96/25)*3.35</f>
        <v>3.4839999999999996E-2</v>
      </c>
      <c r="L96">
        <f>(F96/25)*1.5</f>
        <v>0.16139999999999999</v>
      </c>
      <c r="M96">
        <f>(G96/25)*0.75</f>
        <v>0.17250000000000001</v>
      </c>
      <c r="N96">
        <f>(H96/25)*0.375</f>
        <v>0.12479999999999999</v>
      </c>
      <c r="O96" s="2">
        <f>(I96/25)*0.125</f>
        <v>3.9900000000000005E-2</v>
      </c>
      <c r="P96" s="2">
        <f>K96+L96+M96+N96+O96</f>
        <v>0.53344000000000003</v>
      </c>
      <c r="Q96">
        <f>E96+F96+G96</f>
        <v>8.6999999999999993</v>
      </c>
      <c r="R96">
        <f>((Q96-J96)/(25-J96))*100</f>
        <v>8.8366890380313166</v>
      </c>
      <c r="S96" s="2">
        <v>1.224531</v>
      </c>
      <c r="T96" s="2">
        <v>0.12609000000000001</v>
      </c>
    </row>
    <row r="97" spans="1:20" x14ac:dyDescent="0.25">
      <c r="A97" t="s">
        <v>22</v>
      </c>
      <c r="B97" t="s">
        <v>29</v>
      </c>
      <c r="C97" t="s">
        <v>17</v>
      </c>
      <c r="D97">
        <v>3</v>
      </c>
      <c r="E97" s="1">
        <v>0.38</v>
      </c>
      <c r="F97" s="1">
        <v>2.97</v>
      </c>
      <c r="G97" s="1">
        <v>6.52</v>
      </c>
      <c r="H97" s="1">
        <v>8.33</v>
      </c>
      <c r="I97" s="1">
        <v>6.8</v>
      </c>
      <c r="J97" s="1">
        <v>8.44</v>
      </c>
      <c r="K97">
        <f>(E97/25)*3.35</f>
        <v>5.092E-2</v>
      </c>
      <c r="L97">
        <f>(F97/25)*1.5</f>
        <v>0.1782</v>
      </c>
      <c r="M97">
        <f>(G97/25)*0.75</f>
        <v>0.1956</v>
      </c>
      <c r="N97">
        <f>(H97/25)*0.375</f>
        <v>0.12495000000000001</v>
      </c>
      <c r="O97" s="2">
        <f>(I97/25)*0.125</f>
        <v>3.4000000000000002E-2</v>
      </c>
      <c r="P97" s="2">
        <f>K97+L97+M97+N97+O97</f>
        <v>0.58367000000000002</v>
      </c>
      <c r="Q97">
        <f>E97+F97+G97</f>
        <v>9.8699999999999992</v>
      </c>
      <c r="R97">
        <f>((Q97-J97)/(25-J97))*100</f>
        <v>8.6352657004830888</v>
      </c>
      <c r="S97" s="2">
        <v>1.150317</v>
      </c>
      <c r="T97" s="2">
        <v>0.12609000000000001</v>
      </c>
    </row>
    <row r="98" spans="1:20" x14ac:dyDescent="0.25">
      <c r="A98" t="s">
        <v>22</v>
      </c>
      <c r="B98" t="s">
        <v>30</v>
      </c>
      <c r="C98" t="s">
        <v>17</v>
      </c>
      <c r="D98">
        <v>1</v>
      </c>
      <c r="E98" s="1">
        <v>7.0000000000000007E-2</v>
      </c>
      <c r="F98" s="1">
        <v>2.0299999999999998</v>
      </c>
      <c r="G98" s="1">
        <v>4.3</v>
      </c>
      <c r="H98" s="1">
        <v>6.17</v>
      </c>
      <c r="I98" s="1">
        <v>12.43</v>
      </c>
      <c r="J98" s="1">
        <v>6.11</v>
      </c>
      <c r="K98">
        <f>(E98/25)*3.35</f>
        <v>9.3800000000000012E-3</v>
      </c>
      <c r="L98">
        <f>(F98/25)*1.5</f>
        <v>0.12179999999999999</v>
      </c>
      <c r="M98">
        <f>(G98/25)*0.75</f>
        <v>0.129</v>
      </c>
      <c r="N98">
        <f>(H98/25)*0.375</f>
        <v>9.2549999999999993E-2</v>
      </c>
      <c r="O98" s="2">
        <f>(I98/25)*0.125</f>
        <v>6.2149999999999997E-2</v>
      </c>
      <c r="P98" s="2">
        <f>K98+L98+M98+N98+O98</f>
        <v>0.41487999999999997</v>
      </c>
      <c r="Q98">
        <f>E98+F98+G98</f>
        <v>6.3999999999999995</v>
      </c>
      <c r="R98">
        <f>((Q98-J98)/(25-J98))*100</f>
        <v>1.5352038115404931</v>
      </c>
      <c r="S98" s="2">
        <v>0.919296</v>
      </c>
      <c r="T98" s="2">
        <v>5.604E-2</v>
      </c>
    </row>
    <row r="99" spans="1:20" x14ac:dyDescent="0.25">
      <c r="A99" t="s">
        <v>22</v>
      </c>
      <c r="B99" t="s">
        <v>30</v>
      </c>
      <c r="C99" t="s">
        <v>17</v>
      </c>
      <c r="D99">
        <v>2</v>
      </c>
      <c r="E99" s="1">
        <v>0.1</v>
      </c>
      <c r="F99" s="1">
        <v>2.29</v>
      </c>
      <c r="G99" s="1">
        <v>5.94</v>
      </c>
      <c r="H99" s="1">
        <v>9.23</v>
      </c>
      <c r="I99" s="1">
        <v>7.44</v>
      </c>
      <c r="J99" s="1">
        <v>7.99</v>
      </c>
      <c r="K99">
        <f>(E99/25)*3.35</f>
        <v>1.34E-2</v>
      </c>
      <c r="L99">
        <f>(F99/25)*1.5</f>
        <v>0.13739999999999999</v>
      </c>
      <c r="M99">
        <f>(G99/25)*0.75</f>
        <v>0.1782</v>
      </c>
      <c r="N99">
        <f>(H99/25)*0.375</f>
        <v>0.13845000000000002</v>
      </c>
      <c r="O99" s="2">
        <f>(I99/25)*0.125</f>
        <v>3.7200000000000004E-2</v>
      </c>
      <c r="P99" s="2">
        <f>K99+L99+M99+N99+O99</f>
        <v>0.50464999999999993</v>
      </c>
      <c r="Q99">
        <f>E99+F99+G99</f>
        <v>8.33</v>
      </c>
      <c r="R99">
        <f>((Q99-J99)/(25-J99))*100</f>
        <v>1.9988242210464426</v>
      </c>
      <c r="S99" s="2">
        <v>0.80438399999999999</v>
      </c>
      <c r="T99" s="2">
        <v>5.604E-2</v>
      </c>
    </row>
    <row r="100" spans="1:20" x14ac:dyDescent="0.25">
      <c r="A100" t="s">
        <v>22</v>
      </c>
      <c r="B100" t="s">
        <v>30</v>
      </c>
      <c r="C100" t="s">
        <v>17</v>
      </c>
      <c r="D100">
        <v>3</v>
      </c>
      <c r="E100">
        <v>0.09</v>
      </c>
      <c r="F100">
        <v>2.86</v>
      </c>
      <c r="G100">
        <v>5.65</v>
      </c>
      <c r="H100">
        <v>7.47</v>
      </c>
      <c r="I100">
        <f>25-(E100+F100+G100+H100)</f>
        <v>8.93</v>
      </c>
      <c r="J100">
        <v>8.2799999999999994</v>
      </c>
      <c r="K100">
        <f>(E100/22.5)*3.35</f>
        <v>1.34E-2</v>
      </c>
      <c r="L100">
        <f>(F100/22.5)*1.5</f>
        <v>0.19066666666666668</v>
      </c>
      <c r="M100">
        <f>(G100/22.5)*0.75</f>
        <v>0.18833333333333335</v>
      </c>
      <c r="N100">
        <f>(H100/22.5)*0.375</f>
        <v>0.12449999999999999</v>
      </c>
      <c r="O100" s="2">
        <f>(I100/22.5)*0.125</f>
        <v>4.9611111111111113E-2</v>
      </c>
      <c r="P100" s="2">
        <f>K100+L100+M100+N100+O100</f>
        <v>0.56651111111111119</v>
      </c>
      <c r="Q100">
        <f>E100+F100+G100</f>
        <v>8.6</v>
      </c>
      <c r="R100">
        <f>((Q100-J100)/(22.5-J100))*100</f>
        <v>2.2503516174402267</v>
      </c>
      <c r="S100" s="2">
        <v>0.92767500000000003</v>
      </c>
      <c r="T100" s="2">
        <v>9.8070000000000004E-2</v>
      </c>
    </row>
    <row r="101" spans="1:20" x14ac:dyDescent="0.25">
      <c r="A101" t="s">
        <v>22</v>
      </c>
      <c r="B101" t="s">
        <v>28</v>
      </c>
      <c r="C101" t="s">
        <v>18</v>
      </c>
      <c r="D101">
        <v>1</v>
      </c>
      <c r="E101">
        <v>0.14000000000000001</v>
      </c>
      <c r="F101">
        <v>2.62</v>
      </c>
      <c r="G101">
        <v>6.3</v>
      </c>
      <c r="H101">
        <v>7.95</v>
      </c>
      <c r="I101">
        <f>25-(E101+F101+G101+H101)</f>
        <v>7.9899999999999984</v>
      </c>
      <c r="J101">
        <v>7.89</v>
      </c>
      <c r="K101">
        <f>(E101/25)*3.35</f>
        <v>1.8760000000000002E-2</v>
      </c>
      <c r="L101">
        <f>(F101/25)*1.5</f>
        <v>0.15720000000000001</v>
      </c>
      <c r="M101">
        <f>(G101/25)*0.75</f>
        <v>0.189</v>
      </c>
      <c r="N101">
        <f>(H101/25)*0.375</f>
        <v>0.11924999999999999</v>
      </c>
      <c r="O101" s="2">
        <f>(I101/25)*0.125</f>
        <v>3.9949999999999992E-2</v>
      </c>
      <c r="P101" s="2">
        <f>K101+L101+M101+N101+O101</f>
        <v>0.52416000000000007</v>
      </c>
      <c r="Q101">
        <f>E101+F101+G101</f>
        <v>9.06</v>
      </c>
      <c r="R101">
        <f>((Q101-J101)/(25-J101))*100</f>
        <v>6.8381063705435468</v>
      </c>
      <c r="S101" s="2">
        <v>1.0166519999999999</v>
      </c>
      <c r="T101" s="2">
        <v>8.4059999999999996E-2</v>
      </c>
    </row>
    <row r="102" spans="1:20" x14ac:dyDescent="0.25">
      <c r="A102" t="s">
        <v>22</v>
      </c>
      <c r="B102" t="s">
        <v>28</v>
      </c>
      <c r="C102" t="s">
        <v>18</v>
      </c>
      <c r="D102">
        <v>2</v>
      </c>
      <c r="E102">
        <v>0.21</v>
      </c>
      <c r="F102">
        <v>2.2200000000000002</v>
      </c>
      <c r="G102">
        <v>6.36</v>
      </c>
      <c r="H102">
        <v>7.9</v>
      </c>
      <c r="I102">
        <f>25-(E102+F102+G102+H102)</f>
        <v>8.3099999999999987</v>
      </c>
      <c r="J102">
        <v>7.7</v>
      </c>
      <c r="K102">
        <f>(E102/25)*3.35</f>
        <v>2.8139999999999998E-2</v>
      </c>
      <c r="L102">
        <f>(F102/25)*1.5</f>
        <v>0.13320000000000001</v>
      </c>
      <c r="M102">
        <f>(G102/25)*0.75</f>
        <v>0.19080000000000003</v>
      </c>
      <c r="N102">
        <f>(H102/25)*0.375</f>
        <v>0.11849999999999999</v>
      </c>
      <c r="O102" s="2">
        <f>(I102/25)*0.125</f>
        <v>4.1549999999999997E-2</v>
      </c>
      <c r="P102" s="2">
        <f>K102+L102+M102+N102+O102</f>
        <v>0.51219000000000003</v>
      </c>
      <c r="Q102">
        <f>E102+F102+G102</f>
        <v>8.7900000000000009</v>
      </c>
      <c r="R102">
        <f>((Q102-J102)/(25-J102))*100</f>
        <v>6.3005780346820845</v>
      </c>
      <c r="S102" s="2">
        <v>0.95760000000000001</v>
      </c>
      <c r="T102" s="2">
        <v>5.604E-2</v>
      </c>
    </row>
    <row r="103" spans="1:20" x14ac:dyDescent="0.25">
      <c r="A103" t="s">
        <v>22</v>
      </c>
      <c r="B103" t="s">
        <v>28</v>
      </c>
      <c r="C103" t="s">
        <v>18</v>
      </c>
      <c r="D103">
        <v>3</v>
      </c>
      <c r="E103" s="1">
        <v>0.1</v>
      </c>
      <c r="F103" s="1">
        <v>1.84</v>
      </c>
      <c r="G103" s="1">
        <v>5.26</v>
      </c>
      <c r="H103" s="1">
        <v>7.8</v>
      </c>
      <c r="I103" s="1">
        <v>10</v>
      </c>
      <c r="J103" s="1">
        <v>5.77</v>
      </c>
      <c r="K103">
        <f>(E103/25)*3.35</f>
        <v>1.34E-2</v>
      </c>
      <c r="L103">
        <f>(F103/25)*1.5</f>
        <v>0.1104</v>
      </c>
      <c r="M103">
        <f>(G103/25)*0.75</f>
        <v>0.1578</v>
      </c>
      <c r="N103">
        <f>(H103/25)*0.375</f>
        <v>0.11699999999999999</v>
      </c>
      <c r="O103" s="2">
        <f>(I103/25)*0.125</f>
        <v>0.05</v>
      </c>
      <c r="P103" s="2">
        <f>K103+L103+M103+N103+O103</f>
        <v>0.44859999999999994</v>
      </c>
      <c r="Q103">
        <f>E103+F103+G103</f>
        <v>7.2</v>
      </c>
      <c r="R103">
        <f>((Q103-J103)/(25-J103))*100</f>
        <v>7.4362974518980787</v>
      </c>
      <c r="S103" s="2">
        <v>1.0725119999999999</v>
      </c>
      <c r="T103" s="2">
        <v>0.12609000000000001</v>
      </c>
    </row>
    <row r="104" spans="1:20" x14ac:dyDescent="0.25">
      <c r="A104" t="s">
        <v>22</v>
      </c>
      <c r="B104" t="s">
        <v>29</v>
      </c>
      <c r="C104" t="s">
        <v>18</v>
      </c>
      <c r="D104">
        <v>1</v>
      </c>
      <c r="E104" s="1">
        <v>0.13</v>
      </c>
      <c r="F104" s="1">
        <v>2.4900000000000002</v>
      </c>
      <c r="G104" s="1">
        <v>1.77</v>
      </c>
      <c r="H104" s="1">
        <v>6.84</v>
      </c>
      <c r="I104" s="1">
        <v>13.77</v>
      </c>
      <c r="J104" s="1">
        <v>3.12</v>
      </c>
      <c r="K104">
        <f>(E104/23.17)*3.35</f>
        <v>1.8795856711264568E-2</v>
      </c>
      <c r="L104">
        <f>(F104/23.17)*1.5</f>
        <v>0.16119982736296934</v>
      </c>
      <c r="M104">
        <f>(G104/23.17)*0.75</f>
        <v>5.7293914544669824E-2</v>
      </c>
      <c r="N104">
        <f>(H104/23.17)*0.375</f>
        <v>0.11070349589987051</v>
      </c>
      <c r="O104" s="2">
        <f>(I104/23.17)*0.125</f>
        <v>7.4287872248597314E-2</v>
      </c>
      <c r="P104" s="2">
        <f>K104+L104+M104+N104+O104</f>
        <v>0.42228096676737159</v>
      </c>
      <c r="Q104">
        <f>E104+F104+G104</f>
        <v>4.3900000000000006</v>
      </c>
      <c r="R104">
        <f>((Q104-J104)/(23.17-J104))*100</f>
        <v>6.3341645885286804</v>
      </c>
      <c r="S104" s="2">
        <v>1.17306</v>
      </c>
      <c r="T104" s="2">
        <v>0.12609000000000001</v>
      </c>
    </row>
    <row r="105" spans="1:20" x14ac:dyDescent="0.25">
      <c r="A105" t="s">
        <v>22</v>
      </c>
      <c r="B105" t="s">
        <v>29</v>
      </c>
      <c r="C105" t="s">
        <v>18</v>
      </c>
      <c r="D105">
        <v>2</v>
      </c>
      <c r="E105">
        <v>0.13</v>
      </c>
      <c r="F105">
        <v>2.36</v>
      </c>
      <c r="G105">
        <v>5.68</v>
      </c>
      <c r="H105">
        <v>9.14</v>
      </c>
      <c r="I105">
        <f>25-(E105+F105+G105+H105)</f>
        <v>7.6899999999999977</v>
      </c>
      <c r="J105">
        <v>6.77</v>
      </c>
      <c r="K105">
        <f>(E105/25)*3.35</f>
        <v>1.7419999999999998E-2</v>
      </c>
      <c r="L105">
        <f>(F105/25)*1.5</f>
        <v>0.1416</v>
      </c>
      <c r="M105">
        <f>(G105/25)*0.75</f>
        <v>0.1704</v>
      </c>
      <c r="N105">
        <f>(H105/25)*0.375</f>
        <v>0.1371</v>
      </c>
      <c r="O105" s="2">
        <f>(I105/25)*0.125</f>
        <v>3.8449999999999991E-2</v>
      </c>
      <c r="P105" s="2">
        <f>K105+L105+M105+N105+O105</f>
        <v>0.50497000000000003</v>
      </c>
      <c r="Q105">
        <f>E105+F105+G105</f>
        <v>8.17</v>
      </c>
      <c r="R105">
        <f>((Q105-J105)/(25-J105))*100</f>
        <v>7.6796489303346149</v>
      </c>
      <c r="S105" s="2">
        <v>1.11321</v>
      </c>
      <c r="T105" s="2">
        <v>9.8070000000000004E-2</v>
      </c>
    </row>
    <row r="106" spans="1:20" x14ac:dyDescent="0.25">
      <c r="A106" t="s">
        <v>22</v>
      </c>
      <c r="B106" t="s">
        <v>29</v>
      </c>
      <c r="C106" t="s">
        <v>18</v>
      </c>
      <c r="D106">
        <v>3</v>
      </c>
      <c r="E106">
        <v>0.11</v>
      </c>
      <c r="F106">
        <v>2.06</v>
      </c>
      <c r="G106">
        <v>5.49</v>
      </c>
      <c r="H106">
        <v>8.41</v>
      </c>
      <c r="I106">
        <f>25-(E106+F106+G106+H106)</f>
        <v>8.93</v>
      </c>
      <c r="J106">
        <v>6.66</v>
      </c>
      <c r="K106">
        <f>(E106/25)*3.35</f>
        <v>1.4740000000000001E-2</v>
      </c>
      <c r="L106">
        <f>(F106/25)*1.5</f>
        <v>0.1236</v>
      </c>
      <c r="M106">
        <f>(G106/25)*0.75</f>
        <v>0.16470000000000001</v>
      </c>
      <c r="N106">
        <f>(H106/25)*0.375</f>
        <v>0.12615000000000001</v>
      </c>
      <c r="O106" s="2">
        <f>(I106/25)*0.125</f>
        <v>4.4649999999999995E-2</v>
      </c>
      <c r="P106" s="2">
        <f>K106+L106+M106+N106+O106</f>
        <v>0.47383999999999993</v>
      </c>
      <c r="Q106">
        <f>E106+F106+G106</f>
        <v>7.66</v>
      </c>
      <c r="R106">
        <f>((Q106-J106)/(25-J106))*100</f>
        <v>5.4525627044711014</v>
      </c>
      <c r="S106" s="2">
        <v>1.11321</v>
      </c>
      <c r="T106" s="2">
        <v>4.2029999999999998E-2</v>
      </c>
    </row>
    <row r="107" spans="1:20" x14ac:dyDescent="0.25">
      <c r="A107" t="s">
        <v>22</v>
      </c>
      <c r="B107" t="s">
        <v>30</v>
      </c>
      <c r="C107" t="s">
        <v>18</v>
      </c>
      <c r="D107">
        <v>1</v>
      </c>
      <c r="E107" s="1">
        <v>0.15</v>
      </c>
      <c r="F107" s="1">
        <v>3.87</v>
      </c>
      <c r="G107" s="1">
        <v>5.35</v>
      </c>
      <c r="H107" s="1">
        <v>7.17</v>
      </c>
      <c r="I107" s="1">
        <v>8.4600000000000009</v>
      </c>
      <c r="J107" s="1">
        <v>8.68</v>
      </c>
      <c r="K107">
        <f>(E107/25)*3.35</f>
        <v>2.01E-2</v>
      </c>
      <c r="L107">
        <f>(F107/25)*1.5</f>
        <v>0.23219999999999999</v>
      </c>
      <c r="M107">
        <f>(G107/25)*0.75</f>
        <v>0.1605</v>
      </c>
      <c r="N107">
        <f>(H107/25)*0.375</f>
        <v>0.10755000000000001</v>
      </c>
      <c r="O107" s="2">
        <f>(I107/25)*0.125</f>
        <v>4.2300000000000004E-2</v>
      </c>
      <c r="P107" s="2">
        <f>K107+L107+M107+N107+O107</f>
        <v>0.56264999999999998</v>
      </c>
      <c r="Q107">
        <f>E107+F107+G107</f>
        <v>9.370000000000001</v>
      </c>
      <c r="R107">
        <f>((Q107-J107)/(25-J107))*100</f>
        <v>4.2279411764705959</v>
      </c>
      <c r="S107" s="2">
        <v>0.96478200000000003</v>
      </c>
      <c r="T107" s="2">
        <v>0.12609000000000001</v>
      </c>
    </row>
    <row r="108" spans="1:20" x14ac:dyDescent="0.25">
      <c r="A108" t="s">
        <v>22</v>
      </c>
      <c r="B108" t="s">
        <v>30</v>
      </c>
      <c r="C108" t="s">
        <v>18</v>
      </c>
      <c r="D108">
        <v>2</v>
      </c>
      <c r="E108" s="1">
        <v>0.22</v>
      </c>
      <c r="F108" s="1">
        <v>2.78</v>
      </c>
      <c r="G108" s="1">
        <v>6.15</v>
      </c>
      <c r="H108" s="1">
        <v>8.86</v>
      </c>
      <c r="I108" s="1">
        <v>6.99</v>
      </c>
      <c r="J108" s="1">
        <v>8.25</v>
      </c>
      <c r="K108">
        <f>(E108/25)*3.35</f>
        <v>2.9480000000000003E-2</v>
      </c>
      <c r="L108">
        <f>(F108/25)*1.5</f>
        <v>0.1668</v>
      </c>
      <c r="M108">
        <f>(G108/25)*0.75</f>
        <v>0.18450000000000003</v>
      </c>
      <c r="N108">
        <f>(H108/25)*0.375</f>
        <v>0.13289999999999999</v>
      </c>
      <c r="O108" s="2">
        <f>(I108/25)*0.125</f>
        <v>3.4950000000000002E-2</v>
      </c>
      <c r="P108" s="2">
        <f>K108+L108+M108+N108+O108</f>
        <v>0.54863000000000006</v>
      </c>
      <c r="Q108">
        <f>E108+F108+G108</f>
        <v>9.15</v>
      </c>
      <c r="R108">
        <f>((Q108-J108)/(25-J108))*100</f>
        <v>5.3731343283582111</v>
      </c>
      <c r="S108" s="2">
        <v>0.95760000000000001</v>
      </c>
      <c r="T108" s="2">
        <v>7.0050000000000001E-2</v>
      </c>
    </row>
    <row r="109" spans="1:20" x14ac:dyDescent="0.25">
      <c r="A109" t="s">
        <v>22</v>
      </c>
      <c r="B109" t="s">
        <v>30</v>
      </c>
      <c r="C109" t="s">
        <v>18</v>
      </c>
      <c r="D109">
        <v>3</v>
      </c>
      <c r="E109" s="1">
        <v>0.27</v>
      </c>
      <c r="F109" s="1">
        <v>3.44</v>
      </c>
      <c r="G109" s="1">
        <v>6.26</v>
      </c>
      <c r="H109" s="1">
        <v>8.33</v>
      </c>
      <c r="I109" s="1">
        <v>6.7</v>
      </c>
      <c r="J109" s="1">
        <v>9.2200000000000006</v>
      </c>
      <c r="K109">
        <f>(E109/25)*3.35</f>
        <v>3.6180000000000004E-2</v>
      </c>
      <c r="L109">
        <f>(F109/25)*1.5</f>
        <v>0.2064</v>
      </c>
      <c r="M109">
        <f>(G109/25)*0.75</f>
        <v>0.18780000000000002</v>
      </c>
      <c r="N109">
        <f>(H109/25)*0.375</f>
        <v>0.12495000000000001</v>
      </c>
      <c r="O109" s="2">
        <f>(I109/25)*0.125</f>
        <v>3.3500000000000002E-2</v>
      </c>
      <c r="P109" s="2">
        <f>K109+L109+M109+N109+O109</f>
        <v>0.58883000000000008</v>
      </c>
      <c r="Q109">
        <f>E109+F109+G109</f>
        <v>9.9699999999999989</v>
      </c>
      <c r="R109">
        <f>((Q109-J109)/(25-J109))*100</f>
        <v>4.7528517110266044</v>
      </c>
      <c r="S109" s="2">
        <v>0.80438399999999999</v>
      </c>
      <c r="T109" s="2">
        <v>0.1401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E310-4D15-41EA-9FA8-B45713A958B8}">
  <dimension ref="A1:R5"/>
  <sheetViews>
    <sheetView workbookViewId="0">
      <selection activeCell="E1" sqref="E1"/>
    </sheetView>
  </sheetViews>
  <sheetFormatPr defaultRowHeight="15" x14ac:dyDescent="0.25"/>
  <sheetData>
    <row r="1" spans="1:1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32</v>
      </c>
    </row>
    <row r="2" spans="1:18" x14ac:dyDescent="0.25">
      <c r="A2" t="s">
        <v>19</v>
      </c>
      <c r="B2">
        <v>6.45</v>
      </c>
      <c r="C2">
        <v>1.81</v>
      </c>
      <c r="D2">
        <v>4.49</v>
      </c>
      <c r="E2">
        <v>6.62</v>
      </c>
      <c r="F2">
        <f>25-(B2+C2+D2+E2)</f>
        <v>5.629999999999999</v>
      </c>
      <c r="G2">
        <v>3.02</v>
      </c>
      <c r="H2">
        <f>(B2/25)*3.35</f>
        <v>0.86430000000000007</v>
      </c>
      <c r="I2">
        <f>(C2/25)*1.5</f>
        <v>0.1086</v>
      </c>
      <c r="J2">
        <f>(D2/25)*0.75</f>
        <v>0.13470000000000001</v>
      </c>
      <c r="K2">
        <f>(E2/25)*0.375</f>
        <v>9.9299999999999999E-2</v>
      </c>
      <c r="L2" s="2">
        <f>(F2/25)*0.125</f>
        <v>2.8149999999999994E-2</v>
      </c>
      <c r="M2" s="2">
        <f>H2+I2+J2+K2+L2</f>
        <v>1.23505</v>
      </c>
      <c r="N2">
        <f>B2+C2+D2</f>
        <v>12.75</v>
      </c>
      <c r="O2">
        <f>((N2-G2)/(25-G2))*100</f>
        <v>44.267515923566883</v>
      </c>
      <c r="P2">
        <v>1.3294680000000001</v>
      </c>
      <c r="Q2">
        <v>0.105075</v>
      </c>
    </row>
    <row r="3" spans="1:18" x14ac:dyDescent="0.25">
      <c r="A3" t="s">
        <v>20</v>
      </c>
      <c r="B3">
        <v>11.79</v>
      </c>
      <c r="C3">
        <v>3.3</v>
      </c>
      <c r="D3">
        <v>2.4300000000000002</v>
      </c>
      <c r="E3">
        <v>2.13</v>
      </c>
      <c r="F3">
        <f>25-(B3+C3+D3+E3)</f>
        <v>5.3500000000000014</v>
      </c>
      <c r="G3">
        <v>3.14</v>
      </c>
      <c r="H3">
        <f>(B3/25)*3.35</f>
        <v>1.5798599999999998</v>
      </c>
      <c r="I3">
        <f>(C3/25)*1.5</f>
        <v>0.19800000000000001</v>
      </c>
      <c r="J3">
        <f>(D3/25)*0.75</f>
        <v>7.2900000000000006E-2</v>
      </c>
      <c r="K3">
        <f>(E3/25)*0.375</f>
        <v>3.1949999999999999E-2</v>
      </c>
      <c r="L3" s="2">
        <f>(F3/25)*0.125</f>
        <v>2.6750000000000006E-2</v>
      </c>
      <c r="M3" s="2">
        <f>H3+I3+J3+K3+L3</f>
        <v>1.9094599999999997</v>
      </c>
      <c r="N3">
        <f>B3+C3+D3</f>
        <v>17.52</v>
      </c>
      <c r="O3">
        <f>((N3-G3)/(25-G3))*100</f>
        <v>65.78225068618481</v>
      </c>
      <c r="P3">
        <v>1.1144069999999999</v>
      </c>
      <c r="Q3">
        <v>0.11208</v>
      </c>
    </row>
    <row r="4" spans="1:18" x14ac:dyDescent="0.25">
      <c r="A4" t="s">
        <v>22</v>
      </c>
      <c r="B4">
        <v>7.52</v>
      </c>
      <c r="C4">
        <v>3.85</v>
      </c>
      <c r="D4">
        <v>4.55</v>
      </c>
      <c r="E4">
        <v>4.5</v>
      </c>
      <c r="F4">
        <f>25-(B4+C4+D4+E4)</f>
        <v>4.5800000000000018</v>
      </c>
      <c r="G4">
        <v>4.9400000000000004</v>
      </c>
      <c r="H4">
        <f>(B4/25)*3.35</f>
        <v>1.0076799999999999</v>
      </c>
      <c r="I4">
        <f>(C4/25)*1.5</f>
        <v>0.23099999999999998</v>
      </c>
      <c r="J4">
        <f>(D4/25)*0.75</f>
        <v>0.13650000000000001</v>
      </c>
      <c r="K4">
        <f>(E4/25)*0.375</f>
        <v>6.7500000000000004E-2</v>
      </c>
      <c r="L4" s="2">
        <f>(F4/25)*0.125</f>
        <v>2.2900000000000011E-2</v>
      </c>
      <c r="M4" s="2">
        <f>H4+I4+J4+K4+L4</f>
        <v>1.4655800000000001</v>
      </c>
      <c r="N4">
        <f>B4+C4+D4</f>
        <v>15.919999999999998</v>
      </c>
      <c r="O4">
        <f>((N4-G4)/(25-G4))*100</f>
        <v>54.73579262213358</v>
      </c>
      <c r="P4">
        <v>0.74293799999999999</v>
      </c>
      <c r="Q4">
        <v>9.8070000000000004E-2</v>
      </c>
    </row>
    <row r="5" spans="1:18" x14ac:dyDescent="0.25">
      <c r="P5" s="2"/>
      <c r="Q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3386-17FC-413B-A605-4D59FB3D0C6C}">
  <dimension ref="A1:D5"/>
  <sheetViews>
    <sheetView workbookViewId="0">
      <selection activeCell="D4" sqref="D4"/>
    </sheetView>
  </sheetViews>
  <sheetFormatPr defaultRowHeight="15" x14ac:dyDescent="0.25"/>
  <sheetData>
    <row r="1" spans="1:4" ht="15.75" thickBot="1" x14ac:dyDescent="0.3">
      <c r="B1" t="s">
        <v>13</v>
      </c>
      <c r="C1" t="s">
        <v>14</v>
      </c>
      <c r="D1" t="s">
        <v>31</v>
      </c>
    </row>
    <row r="2" spans="1:4" ht="17.25" thickTop="1" thickBot="1" x14ac:dyDescent="0.3">
      <c r="A2" t="s">
        <v>28</v>
      </c>
      <c r="B2" s="4">
        <v>28.22</v>
      </c>
      <c r="C2" s="5">
        <v>2.27</v>
      </c>
      <c r="D2" t="str">
        <f>(B2/C2)&amp;":"&amp;(C2/C2)</f>
        <v>12.431718061674:1</v>
      </c>
    </row>
    <row r="3" spans="1:4" ht="17.25" thickTop="1" thickBot="1" x14ac:dyDescent="0.3">
      <c r="A3" t="s">
        <v>29</v>
      </c>
      <c r="B3" s="4">
        <v>13.52</v>
      </c>
      <c r="C3" s="5">
        <v>3.22</v>
      </c>
      <c r="D3" t="str">
        <f>(B3/C3)&amp;":"&amp;(C3/C3)</f>
        <v>4.19875776397515:1</v>
      </c>
    </row>
    <row r="4" spans="1:4" ht="16.5" thickBot="1" x14ac:dyDescent="0.3">
      <c r="A4" s="5"/>
    </row>
    <row r="5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UNN</vt:lpstr>
      <vt:lpstr>ANI</vt:lpstr>
      <vt:lpstr>OPI</vt:lpstr>
      <vt:lpstr>COMBINED</vt:lpstr>
      <vt:lpstr>CTRL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2019-02-08T16:03:39Z</dcterms:created>
  <dcterms:modified xsi:type="dcterms:W3CDTF">2019-02-09T15:13:58Z</dcterms:modified>
</cp:coreProperties>
</file>