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co/Documents/data/NGC253_HR/Results_v2/"/>
    </mc:Choice>
  </mc:AlternateContent>
  <xr:revisionPtr revIDLastSave="0" documentId="8_{962FB01C-32EC-1F47-A779-A85B5D49A3A2}" xr6:coauthVersionLast="36" xr6:coauthVersionMax="36" xr10:uidLastSave="{00000000-0000-0000-0000-000000000000}"/>
  <bookViews>
    <workbookView xWindow="10980" yWindow="2220" windowWidth="17820" windowHeight="14540" xr2:uid="{D84E9F21-AFA0-DF4E-AF15-09AAC3D130D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M13" i="1" l="1"/>
  <c r="K12" i="1"/>
  <c r="K11" i="1"/>
  <c r="F2" i="1"/>
  <c r="E6" i="1"/>
  <c r="E7" i="1"/>
  <c r="E8" i="1"/>
  <c r="E5" i="1"/>
  <c r="E4" i="1"/>
  <c r="E3" i="1"/>
  <c r="E2" i="1"/>
  <c r="D8" i="1"/>
  <c r="D7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<sst xmlns="http://schemas.openxmlformats.org/spreadsheetml/2006/main" count="97" uniqueCount="54">
  <si>
    <t>Source</t>
  </si>
  <si>
    <t>Sgr B2M</t>
  </si>
  <si>
    <t>Sgr B2N1</t>
  </si>
  <si>
    <t>Sgr B2N2</t>
  </si>
  <si>
    <t>Sgr B2R1</t>
  </si>
  <si>
    <t>Sgr B2R2</t>
  </si>
  <si>
    <t>Sgr B2R3</t>
  </si>
  <si>
    <t>Sgr B2R4</t>
  </si>
  <si>
    <t>NHC3N</t>
  </si>
  <si>
    <t>size_arcsec2</t>
  </si>
  <si>
    <t>size2_arcsec2</t>
  </si>
  <si>
    <t>nH2</t>
  </si>
  <si>
    <t>NH2</t>
  </si>
  <si>
    <t>XHC3N</t>
  </si>
  <si>
    <t>Mass_Msun</t>
  </si>
  <si>
    <t>LIR_Lsun</t>
  </si>
  <si>
    <t>References</t>
  </si>
  <si>
    <t>deVicente2000</t>
  </si>
  <si>
    <t>Duronea2019</t>
  </si>
  <si>
    <t>G331.512-0.103</t>
  </si>
  <si>
    <t>r_pc</t>
  </si>
  <si>
    <t>D_kpc</t>
  </si>
  <si>
    <t>Etxaluze2013</t>
  </si>
  <si>
    <t>Md_Msun</t>
  </si>
  <si>
    <t>Simonishi2016</t>
  </si>
  <si>
    <t>ST11</t>
  </si>
  <si>
    <t>LIR_type</t>
  </si>
  <si>
    <t>IRAS</t>
  </si>
  <si>
    <t>IRAS12326-6245</t>
  </si>
  <si>
    <t>G327.3-06</t>
  </si>
  <si>
    <t>NGC6334I</t>
  </si>
  <si>
    <t>IRAS17233-3606</t>
  </si>
  <si>
    <t>SgrB2(N)</t>
  </si>
  <si>
    <t>SgrB2(M)</t>
  </si>
  <si>
    <t>G10.47+0.03</t>
  </si>
  <si>
    <t>G31.41+0.31</t>
  </si>
  <si>
    <t>G34.26+0.15</t>
  </si>
  <si>
    <t>W51d</t>
  </si>
  <si>
    <t>W51e</t>
  </si>
  <si>
    <t>FWHM_arcsec</t>
  </si>
  <si>
    <t>Rolffs2011a</t>
  </si>
  <si>
    <t>deVicente2002</t>
  </si>
  <si>
    <t>OrionKL</t>
  </si>
  <si>
    <t>LIRMH2_xpos</t>
  </si>
  <si>
    <t>LIRMH2_ypos</t>
  </si>
  <si>
    <t>IRAS16065-5158</t>
  </si>
  <si>
    <t>LIRMH2sig_xpos</t>
  </si>
  <si>
    <t>LIRMH2sig_ypos</t>
  </si>
  <si>
    <t>LIR_xpos</t>
  </si>
  <si>
    <t>LIR_ypos</t>
  </si>
  <si>
    <t>LIR_mod</t>
  </si>
  <si>
    <t>R_ph_au</t>
  </si>
  <si>
    <t>R_out_au</t>
  </si>
  <si>
    <t>LIR_mod_err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</si>
</sst>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5BD1-F829-F248-8DE6-7A9157F94A1F}">
  <dimension ref="A1:Z25"/>
  <sheetViews>
    <sheetView tabSelected="1" workbookViewId="0">
      <selection activeCell="A19" sqref="A19:XFD19"/>
    </sheetView>
  </sheetViews>
  <sheetFormatPr baseColWidth="10" defaultRowHeight="16" x14ac:dyDescent="0.2"/>
  <cols>
    <col min="7" max="7" width="14.6640625" customWidth="1"/>
    <col min="9" max="9" width="17" customWidth="1"/>
  </cols>
  <sheetData>
    <row r="1" spans="1:26" x14ac:dyDescent="0.2">
      <c r="A1" t="s">
        <v>0</v>
      </c>
      <c r="B1" t="s">
        <v>21</v>
      </c>
      <c r="C1" t="s">
        <v>8</v>
      </c>
      <c r="D1" t="s">
        <v>9</v>
      </c>
      <c r="E1" t="s">
        <v>10</v>
      </c>
      <c r="F1" t="s">
        <v>20</v>
      </c>
      <c r="G1" t="s">
        <v>39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15</v>
      </c>
      <c r="N1" t="s">
        <v>16</v>
      </c>
      <c r="O1" t="s">
        <v>26</v>
      </c>
      <c r="P1" t="s">
        <v>50</v>
      </c>
      <c r="Q1" t="s">
        <v>53</v>
      </c>
      <c r="R1" t="s">
        <v>51</v>
      </c>
      <c r="S1" t="s">
        <v>52</v>
      </c>
      <c r="T1" t="s">
        <v>43</v>
      </c>
      <c r="U1" t="s">
        <v>44</v>
      </c>
      <c r="V1" t="s">
        <v>46</v>
      </c>
      <c r="W1" t="s">
        <v>47</v>
      </c>
      <c r="X1" t="s">
        <v>48</v>
      </c>
      <c r="Y1" t="s">
        <v>49</v>
      </c>
    </row>
    <row r="2" spans="1:26" x14ac:dyDescent="0.2">
      <c r="A2" t="s">
        <v>1</v>
      </c>
      <c r="B2">
        <v>7.1</v>
      </c>
      <c r="C2" s="1">
        <v>7E+16</v>
      </c>
      <c r="D2">
        <f>1.8*1.8</f>
        <v>3.24</v>
      </c>
      <c r="E2">
        <f>3*5</f>
        <v>15</v>
      </c>
      <c r="F2" s="2">
        <f>0.0344</f>
        <v>3.44E-2</v>
      </c>
      <c r="G2" s="2"/>
      <c r="H2" s="1">
        <v>50000000</v>
      </c>
      <c r="I2" s="1">
        <v>1.4000000000000001E+25</v>
      </c>
      <c r="J2" s="1">
        <v>5.0000000000000001E-9</v>
      </c>
      <c r="K2" s="1">
        <v>500</v>
      </c>
      <c r="L2" s="1"/>
      <c r="M2" s="1">
        <v>3000000</v>
      </c>
      <c r="N2" t="s">
        <v>17</v>
      </c>
    </row>
    <row r="3" spans="1:26" x14ac:dyDescent="0.2">
      <c r="A3" t="s">
        <v>2</v>
      </c>
      <c r="B3">
        <v>7.1</v>
      </c>
      <c r="C3" s="1">
        <v>1E+18</v>
      </c>
      <c r="D3">
        <f>0.5*0.5</f>
        <v>0.25</v>
      </c>
      <c r="E3">
        <f>3*5</f>
        <v>15</v>
      </c>
      <c r="F3" s="2">
        <v>2.5815999999999999E-2</v>
      </c>
      <c r="G3" s="2"/>
      <c r="H3" s="1">
        <v>60000000</v>
      </c>
      <c r="I3" s="1">
        <v>1.0000000000000001E+25</v>
      </c>
      <c r="J3" s="1">
        <v>9.9999999999999995E-8</v>
      </c>
      <c r="K3" s="1">
        <v>200</v>
      </c>
      <c r="L3" s="1"/>
      <c r="M3" s="1">
        <v>20000000</v>
      </c>
      <c r="N3" t="s">
        <v>17</v>
      </c>
    </row>
    <row r="4" spans="1:26" x14ac:dyDescent="0.2">
      <c r="A4" t="s">
        <v>3</v>
      </c>
      <c r="B4">
        <v>7.1</v>
      </c>
      <c r="C4" s="1">
        <v>9E+16</v>
      </c>
      <c r="D4">
        <f>0.5*0.5</f>
        <v>0.25</v>
      </c>
      <c r="E4">
        <f>3*5</f>
        <v>15</v>
      </c>
      <c r="F4" s="2">
        <v>2.5815999999999999E-2</v>
      </c>
      <c r="G4" s="2"/>
      <c r="H4" s="1">
        <v>200000000</v>
      </c>
      <c r="I4" s="1">
        <v>3.0000000000000001E+25</v>
      </c>
      <c r="J4" s="1">
        <v>3E-9</v>
      </c>
      <c r="K4" s="1">
        <v>600</v>
      </c>
      <c r="L4" s="1"/>
      <c r="M4" s="1">
        <v>3400000</v>
      </c>
      <c r="N4" t="s">
        <v>17</v>
      </c>
    </row>
    <row r="5" spans="1:26" x14ac:dyDescent="0.2">
      <c r="A5" t="s">
        <v>4</v>
      </c>
      <c r="B5">
        <v>7.1</v>
      </c>
      <c r="C5" s="1">
        <v>5E+17</v>
      </c>
      <c r="D5">
        <f>0.7*0.7</f>
        <v>0.48999999999999994</v>
      </c>
      <c r="E5">
        <f>7*7</f>
        <v>49</v>
      </c>
      <c r="F5" s="2">
        <v>2.5815999999999999E-2</v>
      </c>
      <c r="G5" s="2"/>
      <c r="H5" s="1">
        <v>10000000</v>
      </c>
      <c r="I5" s="1">
        <v>2.5000000000000002E+24</v>
      </c>
      <c r="J5" s="1">
        <v>1.9999999999999999E-7</v>
      </c>
      <c r="K5" s="1">
        <v>10</v>
      </c>
      <c r="L5" s="1"/>
      <c r="M5" s="1">
        <v>3000000</v>
      </c>
      <c r="N5" t="s">
        <v>17</v>
      </c>
    </row>
    <row r="6" spans="1:26" x14ac:dyDescent="0.2">
      <c r="A6" t="s">
        <v>5</v>
      </c>
      <c r="B6">
        <v>7.1</v>
      </c>
      <c r="C6" s="1">
        <v>7E+17</v>
      </c>
      <c r="D6">
        <f>0.6*0.6</f>
        <v>0.36</v>
      </c>
      <c r="E6">
        <f>7*7</f>
        <v>49</v>
      </c>
      <c r="F6" s="2">
        <v>2.5815999999999999E-2</v>
      </c>
      <c r="G6" s="2"/>
      <c r="H6" s="1">
        <v>30000000</v>
      </c>
      <c r="I6" s="1">
        <v>2.9999999999999999E+24</v>
      </c>
      <c r="J6" s="1">
        <v>1.9999999999999999E-7</v>
      </c>
      <c r="K6" s="1">
        <v>30</v>
      </c>
      <c r="L6" s="1"/>
      <c r="M6" s="1">
        <v>5000000</v>
      </c>
      <c r="N6" t="s">
        <v>17</v>
      </c>
    </row>
    <row r="7" spans="1:26" x14ac:dyDescent="0.2">
      <c r="A7" t="s">
        <v>6</v>
      </c>
      <c r="B7">
        <v>7.1</v>
      </c>
      <c r="C7" s="1">
        <v>2E+17</v>
      </c>
      <c r="D7">
        <f>1*1</f>
        <v>1</v>
      </c>
      <c r="E7">
        <f>7*7</f>
        <v>49</v>
      </c>
      <c r="F7" s="2">
        <v>2.5815999999999999E-2</v>
      </c>
      <c r="G7" s="2"/>
      <c r="H7" s="1">
        <v>10000000</v>
      </c>
      <c r="I7" s="1">
        <v>9.9999999999999998E+23</v>
      </c>
      <c r="J7" s="1">
        <v>1.9999999999999999E-7</v>
      </c>
      <c r="K7" s="1">
        <v>10</v>
      </c>
      <c r="L7" s="1"/>
      <c r="M7" s="1">
        <v>2000000</v>
      </c>
      <c r="N7" t="s">
        <v>17</v>
      </c>
    </row>
    <row r="8" spans="1:26" x14ac:dyDescent="0.2">
      <c r="A8" t="s">
        <v>7</v>
      </c>
      <c r="B8">
        <v>7.1</v>
      </c>
      <c r="C8" s="1">
        <v>2E+17</v>
      </c>
      <c r="D8">
        <f>0.8*0.8</f>
        <v>0.64000000000000012</v>
      </c>
      <c r="E8">
        <f>7*7</f>
        <v>49</v>
      </c>
      <c r="F8" s="2">
        <v>2.5815999999999999E-2</v>
      </c>
      <c r="G8" s="2"/>
      <c r="H8" s="1">
        <v>10000000</v>
      </c>
      <c r="I8" s="1">
        <v>9.9999999999999998E+23</v>
      </c>
      <c r="J8" s="1">
        <v>1.9999999999999999E-7</v>
      </c>
      <c r="K8" s="1">
        <v>10</v>
      </c>
      <c r="L8" s="1"/>
      <c r="M8" s="1">
        <v>3000000</v>
      </c>
      <c r="N8" t="s">
        <v>17</v>
      </c>
    </row>
    <row r="9" spans="1:26" x14ac:dyDescent="0.2">
      <c r="A9" t="s">
        <v>42</v>
      </c>
      <c r="B9">
        <v>0.45</v>
      </c>
      <c r="C9" s="1">
        <v>4000000000000000</v>
      </c>
      <c r="E9">
        <f>4*6</f>
        <v>24</v>
      </c>
      <c r="F9" s="2">
        <f>0.00545</f>
        <v>5.45E-3</v>
      </c>
      <c r="G9" s="2"/>
      <c r="H9" s="1"/>
      <c r="I9" s="1">
        <v>1.9999999999999998E+23</v>
      </c>
      <c r="J9" s="1">
        <v>2E-8</v>
      </c>
      <c r="K9" s="1"/>
      <c r="L9" s="1"/>
      <c r="M9" s="1">
        <v>25000</v>
      </c>
      <c r="N9" t="s">
        <v>41</v>
      </c>
    </row>
    <row r="10" spans="1:26" x14ac:dyDescent="0.2">
      <c r="A10" t="s">
        <v>19</v>
      </c>
      <c r="B10">
        <v>7.5</v>
      </c>
      <c r="C10" s="1">
        <v>690000000000000</v>
      </c>
      <c r="F10" s="2">
        <v>0.11</v>
      </c>
      <c r="G10" s="2"/>
      <c r="H10" s="1">
        <v>20000000</v>
      </c>
      <c r="I10" s="1">
        <v>9.6999999999999996E+23</v>
      </c>
      <c r="J10" s="1">
        <v>7.8999999999999996E-10</v>
      </c>
      <c r="K10" s="1">
        <v>591.03866500000004</v>
      </c>
      <c r="L10" s="1"/>
      <c r="M10" s="1">
        <v>6000000</v>
      </c>
      <c r="N10" t="s">
        <v>18</v>
      </c>
    </row>
    <row r="11" spans="1:26" x14ac:dyDescent="0.2">
      <c r="A11" t="s">
        <v>33</v>
      </c>
      <c r="B11">
        <v>7.1</v>
      </c>
      <c r="F11">
        <v>0.68842999999999999</v>
      </c>
      <c r="H11" s="1"/>
      <c r="I11" s="1">
        <v>5.0000000000000005E+24</v>
      </c>
      <c r="J11" s="1"/>
      <c r="K11" s="1">
        <f>119331.3074948</f>
        <v>119331.3074948</v>
      </c>
      <c r="L11" s="1">
        <v>2300</v>
      </c>
      <c r="M11" s="1">
        <v>5000000</v>
      </c>
      <c r="N11" t="s">
        <v>22</v>
      </c>
    </row>
    <row r="12" spans="1:26" x14ac:dyDescent="0.2">
      <c r="A12" t="s">
        <v>32</v>
      </c>
      <c r="B12">
        <v>7.1</v>
      </c>
      <c r="F12">
        <v>0.68842999999999999</v>
      </c>
      <c r="H12" s="1"/>
      <c r="I12" s="1">
        <v>7.0000000000000004E+24</v>
      </c>
      <c r="J12" s="1"/>
      <c r="K12" s="1">
        <f>167063.83049</f>
        <v>167063.83048999999</v>
      </c>
      <c r="L12" s="1">
        <v>2500</v>
      </c>
      <c r="M12" s="1">
        <v>1100000</v>
      </c>
      <c r="N12" t="s">
        <v>22</v>
      </c>
    </row>
    <row r="13" spans="1:26" x14ac:dyDescent="0.2">
      <c r="A13" t="s">
        <v>25</v>
      </c>
      <c r="B13">
        <v>49.97</v>
      </c>
      <c r="C13" s="1">
        <v>18000000000000</v>
      </c>
      <c r="F13" s="2">
        <v>0.05</v>
      </c>
      <c r="G13" s="2"/>
      <c r="H13" s="1">
        <v>2000000</v>
      </c>
      <c r="I13" s="1">
        <v>4.4999999999999998E+23</v>
      </c>
      <c r="J13" s="1"/>
      <c r="K13" s="1">
        <v>30.2</v>
      </c>
      <c r="L13" s="1"/>
      <c r="M13" s="1">
        <f>0.6*500000</f>
        <v>300000</v>
      </c>
      <c r="N13" t="s">
        <v>24</v>
      </c>
    </row>
    <row r="14" spans="1:26" x14ac:dyDescent="0.2">
      <c r="A14" t="s">
        <v>28</v>
      </c>
      <c r="B14">
        <v>4.4000000000000004</v>
      </c>
      <c r="C14" s="1"/>
      <c r="G14">
        <v>26.5</v>
      </c>
      <c r="I14" s="2"/>
      <c r="K14" s="1">
        <v>4200</v>
      </c>
      <c r="M14" s="1">
        <v>270000</v>
      </c>
      <c r="N14" t="s">
        <v>40</v>
      </c>
      <c r="O14" t="s">
        <v>27</v>
      </c>
      <c r="P14" s="1">
        <v>170000</v>
      </c>
      <c r="Q14" s="1">
        <v>63000</v>
      </c>
      <c r="R14" s="1">
        <v>10000</v>
      </c>
      <c r="S14" s="1">
        <v>220000</v>
      </c>
      <c r="T14">
        <v>3.9</v>
      </c>
      <c r="U14">
        <v>0.35</v>
      </c>
      <c r="V14">
        <v>3.75</v>
      </c>
      <c r="W14">
        <v>0.38</v>
      </c>
      <c r="X14">
        <v>0.1</v>
      </c>
      <c r="Y14">
        <v>0</v>
      </c>
      <c r="Z14" t="s">
        <v>28</v>
      </c>
    </row>
    <row r="15" spans="1:26" x14ac:dyDescent="0.2">
      <c r="A15" t="s">
        <v>29</v>
      </c>
      <c r="B15">
        <v>2.9</v>
      </c>
      <c r="G15">
        <v>27.5</v>
      </c>
      <c r="I15" s="2"/>
      <c r="K15" s="1">
        <v>3800</v>
      </c>
      <c r="M15" s="1">
        <v>100000</v>
      </c>
      <c r="N15" t="s">
        <v>40</v>
      </c>
      <c r="O15" t="s">
        <v>27</v>
      </c>
      <c r="P15" s="1">
        <v>65000</v>
      </c>
      <c r="Q15" s="1">
        <v>22000</v>
      </c>
      <c r="R15" s="1">
        <v>12000</v>
      </c>
      <c r="S15" s="1">
        <v>110000</v>
      </c>
      <c r="T15">
        <v>4.5</v>
      </c>
      <c r="U15">
        <v>1.35</v>
      </c>
      <c r="V15">
        <v>5.32</v>
      </c>
      <c r="W15">
        <v>1.35</v>
      </c>
      <c r="X15">
        <v>-0.05</v>
      </c>
      <c r="Y15">
        <v>-0.28000000000000003</v>
      </c>
      <c r="Z15" t="s">
        <v>29</v>
      </c>
    </row>
    <row r="16" spans="1:26" x14ac:dyDescent="0.2">
      <c r="A16" t="s">
        <v>45</v>
      </c>
      <c r="B16">
        <v>4</v>
      </c>
      <c r="G16">
        <v>27.8</v>
      </c>
      <c r="I16" s="2"/>
      <c r="K16" s="1">
        <v>3600</v>
      </c>
      <c r="M16" s="1">
        <v>290000</v>
      </c>
      <c r="N16" t="s">
        <v>40</v>
      </c>
      <c r="O16" t="s">
        <v>27</v>
      </c>
      <c r="P16" s="1">
        <v>190000</v>
      </c>
      <c r="Q16" s="1">
        <v>69000</v>
      </c>
      <c r="R16" s="1">
        <v>8100</v>
      </c>
      <c r="S16" s="1">
        <v>280000</v>
      </c>
      <c r="T16">
        <v>5.5</v>
      </c>
      <c r="U16">
        <v>1.98</v>
      </c>
      <c r="V16">
        <v>5.27</v>
      </c>
      <c r="W16">
        <v>1.98</v>
      </c>
      <c r="X16">
        <v>-0.15</v>
      </c>
      <c r="Y16">
        <v>-0.25</v>
      </c>
      <c r="Z16" t="s">
        <v>45</v>
      </c>
    </row>
    <row r="17" spans="1:26" x14ac:dyDescent="0.2">
      <c r="A17" t="s">
        <v>30</v>
      </c>
      <c r="B17">
        <v>1.7</v>
      </c>
      <c r="G17">
        <v>28.6</v>
      </c>
      <c r="I17" s="2"/>
      <c r="K17" s="1">
        <v>3700</v>
      </c>
      <c r="M17" s="1">
        <v>260000</v>
      </c>
      <c r="N17" t="s">
        <v>40</v>
      </c>
      <c r="O17" t="s">
        <v>27</v>
      </c>
      <c r="P17" s="1">
        <v>180000</v>
      </c>
      <c r="Q17" s="1">
        <v>60000</v>
      </c>
      <c r="R17" s="1">
        <v>8600</v>
      </c>
      <c r="S17" s="1">
        <v>260000</v>
      </c>
      <c r="T17">
        <v>5</v>
      </c>
      <c r="U17">
        <v>1.77</v>
      </c>
      <c r="V17">
        <v>6.13</v>
      </c>
      <c r="W17">
        <v>1.91</v>
      </c>
      <c r="X17">
        <v>-0.15</v>
      </c>
      <c r="Y17">
        <v>-0.28000000000000003</v>
      </c>
      <c r="Z17" t="s">
        <v>30</v>
      </c>
    </row>
    <row r="18" spans="1:26" x14ac:dyDescent="0.2">
      <c r="A18" t="s">
        <v>31</v>
      </c>
      <c r="B18">
        <v>1</v>
      </c>
      <c r="G18">
        <v>27</v>
      </c>
      <c r="I18" s="2"/>
      <c r="K18" s="1">
        <v>620</v>
      </c>
      <c r="M18" s="1">
        <v>27000</v>
      </c>
      <c r="N18" t="s">
        <v>40</v>
      </c>
      <c r="O18" t="s">
        <v>27</v>
      </c>
      <c r="P18" s="1">
        <v>17000</v>
      </c>
      <c r="Q18" s="1">
        <v>6000</v>
      </c>
      <c r="R18" s="1">
        <v>4100</v>
      </c>
      <c r="S18" s="1">
        <v>65000</v>
      </c>
      <c r="T18">
        <v>4</v>
      </c>
      <c r="U18">
        <v>1.55</v>
      </c>
      <c r="V18">
        <v>5.5</v>
      </c>
      <c r="W18">
        <v>1.7</v>
      </c>
      <c r="X18">
        <v>7.0000000000000007E-2</v>
      </c>
      <c r="Y18">
        <v>-0.2</v>
      </c>
      <c r="Z18" t="s">
        <v>31</v>
      </c>
    </row>
    <row r="19" spans="1:26" x14ac:dyDescent="0.2">
      <c r="A19" t="s">
        <v>32</v>
      </c>
      <c r="B19">
        <v>7.8</v>
      </c>
      <c r="G19">
        <v>27.8</v>
      </c>
      <c r="I19" s="2"/>
      <c r="K19" s="1">
        <v>84000</v>
      </c>
      <c r="M19" s="1">
        <v>840000</v>
      </c>
      <c r="N19" t="s">
        <v>40</v>
      </c>
      <c r="O19" t="s">
        <v>27</v>
      </c>
      <c r="P19" s="1">
        <v>620000</v>
      </c>
      <c r="Q19" s="1">
        <v>160000</v>
      </c>
      <c r="R19" s="1">
        <v>70000</v>
      </c>
      <c r="S19" s="1">
        <v>260000</v>
      </c>
      <c r="T19">
        <v>6.1</v>
      </c>
      <c r="U19">
        <v>1.02</v>
      </c>
      <c r="V19">
        <v>5.47</v>
      </c>
      <c r="W19">
        <v>1.02</v>
      </c>
      <c r="X19">
        <v>-0.53</v>
      </c>
      <c r="Y19">
        <v>0.17</v>
      </c>
      <c r="Z19" t="s">
        <v>32</v>
      </c>
    </row>
    <row r="20" spans="1:26" x14ac:dyDescent="0.2">
      <c r="A20" t="s">
        <v>33</v>
      </c>
      <c r="B20">
        <v>7.8</v>
      </c>
      <c r="G20">
        <v>32.6</v>
      </c>
      <c r="K20" s="1">
        <v>220000</v>
      </c>
      <c r="M20" s="1">
        <v>6300000</v>
      </c>
      <c r="N20" t="s">
        <v>40</v>
      </c>
      <c r="O20" t="s">
        <v>27</v>
      </c>
      <c r="P20" s="1">
        <v>4000000</v>
      </c>
      <c r="Q20" s="1">
        <v>1500000</v>
      </c>
      <c r="R20" s="1">
        <v>83000</v>
      </c>
      <c r="S20" s="1">
        <v>920000</v>
      </c>
      <c r="T20">
        <v>6.9</v>
      </c>
      <c r="U20">
        <v>1.38</v>
      </c>
      <c r="V20">
        <v>6.03</v>
      </c>
      <c r="W20">
        <v>1.38</v>
      </c>
      <c r="X20">
        <v>-0.4</v>
      </c>
      <c r="Y20">
        <v>0.25</v>
      </c>
      <c r="Z20" t="s">
        <v>33</v>
      </c>
    </row>
    <row r="21" spans="1:26" x14ac:dyDescent="0.2">
      <c r="A21" t="s">
        <v>34</v>
      </c>
      <c r="B21">
        <v>10.6</v>
      </c>
      <c r="G21">
        <v>25.3</v>
      </c>
      <c r="J21" s="1"/>
      <c r="K21" s="1">
        <v>23000</v>
      </c>
      <c r="M21" s="1">
        <v>700000</v>
      </c>
      <c r="N21" t="s">
        <v>40</v>
      </c>
      <c r="O21" t="s">
        <v>27</v>
      </c>
      <c r="P21" s="1">
        <v>530000</v>
      </c>
      <c r="Q21" s="1">
        <v>130000</v>
      </c>
      <c r="R21" s="1">
        <v>27000</v>
      </c>
      <c r="S21" s="1">
        <v>340000</v>
      </c>
      <c r="T21">
        <v>5.6</v>
      </c>
      <c r="U21">
        <v>1.41</v>
      </c>
      <c r="V21">
        <v>5.05</v>
      </c>
      <c r="W21">
        <v>1.55</v>
      </c>
      <c r="X21">
        <v>7.0000000000000007E-2</v>
      </c>
      <c r="Y21">
        <v>0.1</v>
      </c>
      <c r="Z21" t="s">
        <v>34</v>
      </c>
    </row>
    <row r="22" spans="1:26" x14ac:dyDescent="0.2">
      <c r="A22" t="s">
        <v>35</v>
      </c>
      <c r="B22">
        <v>7.9</v>
      </c>
      <c r="G22">
        <v>26.7</v>
      </c>
      <c r="K22" s="1">
        <v>12000</v>
      </c>
      <c r="M22" s="1">
        <v>260000</v>
      </c>
      <c r="N22" t="s">
        <v>40</v>
      </c>
      <c r="O22" t="s">
        <v>27</v>
      </c>
      <c r="P22" s="1">
        <v>200000</v>
      </c>
      <c r="Q22" s="1">
        <v>44000</v>
      </c>
      <c r="R22" s="1">
        <v>19000</v>
      </c>
      <c r="S22" s="1">
        <v>200000</v>
      </c>
      <c r="T22">
        <v>5.56</v>
      </c>
      <c r="U22">
        <v>1.27</v>
      </c>
      <c r="V22">
        <v>4.8499999999999996</v>
      </c>
      <c r="W22">
        <v>1.2649999999999999</v>
      </c>
      <c r="X22">
        <v>-0.05</v>
      </c>
      <c r="Y22">
        <v>-0.25</v>
      </c>
      <c r="Z22" t="s">
        <v>35</v>
      </c>
    </row>
    <row r="23" spans="1:26" x14ac:dyDescent="0.2">
      <c r="A23" t="s">
        <v>36</v>
      </c>
      <c r="B23">
        <v>3.7</v>
      </c>
      <c r="G23">
        <v>29.1</v>
      </c>
      <c r="K23" s="1">
        <v>13000</v>
      </c>
      <c r="M23" s="1">
        <v>470000</v>
      </c>
      <c r="N23" t="s">
        <v>40</v>
      </c>
      <c r="O23" t="s">
        <v>27</v>
      </c>
      <c r="P23" s="1">
        <v>300000</v>
      </c>
      <c r="Q23" s="1">
        <v>100000</v>
      </c>
      <c r="R23" s="1">
        <v>18000</v>
      </c>
      <c r="S23" s="1">
        <v>270000</v>
      </c>
      <c r="T23">
        <v>5.75</v>
      </c>
      <c r="U23">
        <v>1.6</v>
      </c>
      <c r="V23">
        <v>5.85</v>
      </c>
      <c r="W23">
        <v>1.56</v>
      </c>
      <c r="X23">
        <v>-0.18</v>
      </c>
      <c r="Y23">
        <v>0</v>
      </c>
      <c r="Z23" t="s">
        <v>36</v>
      </c>
    </row>
    <row r="24" spans="1:26" x14ac:dyDescent="0.2">
      <c r="A24" t="s">
        <v>37</v>
      </c>
      <c r="B24">
        <v>5.4</v>
      </c>
      <c r="G24">
        <v>30</v>
      </c>
      <c r="K24" s="1">
        <v>38000</v>
      </c>
      <c r="M24" s="1">
        <v>2400000</v>
      </c>
      <c r="N24" t="s">
        <v>40</v>
      </c>
      <c r="O24" t="s">
        <v>27</v>
      </c>
      <c r="P24" s="1">
        <v>1500000</v>
      </c>
      <c r="Q24" s="1">
        <v>550000</v>
      </c>
      <c r="R24" s="1">
        <v>24000</v>
      </c>
      <c r="S24" s="1">
        <v>760000</v>
      </c>
      <c r="T24">
        <v>6.2</v>
      </c>
      <c r="U24">
        <v>1.73</v>
      </c>
      <c r="V24">
        <v>6.1</v>
      </c>
      <c r="W24">
        <v>1.73</v>
      </c>
      <c r="X24">
        <v>-0.23</v>
      </c>
      <c r="Y24">
        <v>7.0000000000000007E-2</v>
      </c>
      <c r="Z24" t="s">
        <v>37</v>
      </c>
    </row>
    <row r="25" spans="1:26" x14ac:dyDescent="0.2">
      <c r="A25" t="s">
        <v>38</v>
      </c>
      <c r="B25">
        <v>5.4</v>
      </c>
      <c r="G25">
        <v>29.1</v>
      </c>
      <c r="K25" s="1">
        <v>38000</v>
      </c>
      <c r="M25" s="1">
        <v>1200000</v>
      </c>
      <c r="N25" t="s">
        <v>40</v>
      </c>
      <c r="O25" t="s">
        <v>27</v>
      </c>
      <c r="P25" s="1">
        <v>820000</v>
      </c>
      <c r="Q25" s="1">
        <v>270000</v>
      </c>
      <c r="R25" s="1">
        <v>34000</v>
      </c>
      <c r="S25" s="1">
        <v>4300000</v>
      </c>
      <c r="T25">
        <v>6.07</v>
      </c>
      <c r="U25">
        <v>1.43</v>
      </c>
      <c r="V25">
        <v>5.5</v>
      </c>
      <c r="W25">
        <v>1.47</v>
      </c>
      <c r="X25">
        <v>0.08</v>
      </c>
      <c r="Y25">
        <v>0.15</v>
      </c>
      <c r="Z2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2021-10-18T18:48:28Z</dcterms:created>
  <dcterms:modified xsi:type="dcterms:W3CDTF">2021-11-16T11:27:02Z</dcterms:modified>
</cp:coreProperties>
</file>