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\Documents\GitHub\Plugin-AutoCAD-ExFil\EXCEL - Arquivos exemplos\"/>
    </mc:Choice>
  </mc:AlternateContent>
  <xr:revisionPtr revIDLastSave="0" documentId="13_ncr:1_{750AD934-A800-4BE0-9D7F-081A19F8D24A}" xr6:coauthVersionLast="47" xr6:coauthVersionMax="47" xr10:uidLastSave="{00000000-0000-0000-0000-000000000000}"/>
  <bookViews>
    <workbookView xWindow="28680" yWindow="-120" windowWidth="38640" windowHeight="15840" xr2:uid="{C950D6C1-EC16-4C46-9C52-C961FACA0DE2}"/>
  </bookViews>
  <sheets>
    <sheet name="QD" sheetId="1" r:id="rId1"/>
    <sheet name="DEFAULT" sheetId="3" r:id="rId2"/>
  </sheets>
  <definedNames>
    <definedName name="IDR1_">QD!$T$4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2" i="1" l="1"/>
  <c r="G12" i="1"/>
  <c r="F12" i="1"/>
  <c r="I19" i="1"/>
  <c r="F19" i="1"/>
  <c r="C4" i="1"/>
  <c r="E4" i="1" s="1"/>
  <c r="E20" i="1"/>
  <c r="I20" i="1" s="1"/>
  <c r="E19" i="1"/>
  <c r="H19" i="1" s="1"/>
  <c r="E18" i="1"/>
  <c r="I18" i="1" s="1"/>
  <c r="E17" i="1"/>
  <c r="I17" i="1" s="1"/>
  <c r="E16" i="1"/>
  <c r="I16" i="1" s="1"/>
  <c r="E15" i="1"/>
  <c r="I15" i="1" s="1"/>
  <c r="E14" i="1"/>
  <c r="I14" i="1" s="1"/>
  <c r="E13" i="1"/>
  <c r="I13" i="1" s="1"/>
  <c r="E12" i="1"/>
  <c r="I12" i="1" s="1"/>
  <c r="E11" i="1"/>
  <c r="I11" i="1" s="1"/>
  <c r="E10" i="1"/>
  <c r="I10" i="1" s="1"/>
  <c r="E9" i="1"/>
  <c r="I9" i="1" s="1"/>
  <c r="E8" i="1"/>
  <c r="I8" i="1" s="1"/>
  <c r="E5" i="1"/>
  <c r="I5" i="1" s="1"/>
  <c r="E6" i="1"/>
  <c r="I6" i="1" s="1"/>
  <c r="E7" i="1"/>
  <c r="I7" i="1" s="1"/>
  <c r="F20" i="1"/>
  <c r="H18" i="1"/>
  <c r="G17" i="1"/>
  <c r="F16" i="1"/>
  <c r="H15" i="1"/>
  <c r="G14" i="1"/>
  <c r="F13" i="1"/>
  <c r="G11" i="1"/>
  <c r="F10" i="1"/>
  <c r="H9" i="1"/>
  <c r="G8" i="1"/>
  <c r="F7" i="1"/>
  <c r="H6" i="1"/>
  <c r="G5" i="1"/>
  <c r="I4" i="1" l="1"/>
  <c r="G19" i="1"/>
  <c r="C27" i="1"/>
  <c r="C26" i="1" s="1"/>
  <c r="F4" i="1"/>
</calcChain>
</file>

<file path=xl/sharedStrings.xml><?xml version="1.0" encoding="utf-8"?>
<sst xmlns="http://schemas.openxmlformats.org/spreadsheetml/2006/main" count="355" uniqueCount="129">
  <si>
    <t>NOME DO QUADRO:</t>
  </si>
  <si>
    <t>CIRCUITO</t>
  </si>
  <si>
    <t>QD - RESIDÊNCIA</t>
  </si>
  <si>
    <t>DESCRIÇÃO (LOCAL)</t>
  </si>
  <si>
    <t>POTÊNCIA</t>
  </si>
  <si>
    <t>FASE - A</t>
  </si>
  <si>
    <t>FASE - B</t>
  </si>
  <si>
    <t>FASE - C</t>
  </si>
  <si>
    <t>CONDUTOR</t>
  </si>
  <si>
    <t>QUANTIDADE DE CABOS</t>
  </si>
  <si>
    <t>CURVA DISJUNTOR</t>
  </si>
  <si>
    <t>TIPO DISJUNTOR</t>
  </si>
  <si>
    <t>CORRENTE DISJUNTOR</t>
  </si>
  <si>
    <t>QUANTIDADE PÓLOS DISJUNTOR</t>
  </si>
  <si>
    <t>NÚMERAÇÃO I/DR</t>
  </si>
  <si>
    <t>QUANTIDADE DE PÓLOS I/DR</t>
  </si>
  <si>
    <t>FUGA I/DR</t>
  </si>
  <si>
    <t>CORRENTE I/DR</t>
  </si>
  <si>
    <t>A</t>
  </si>
  <si>
    <t>B</t>
  </si>
  <si>
    <t>D</t>
  </si>
  <si>
    <t>C</t>
  </si>
  <si>
    <t>#1,5</t>
  </si>
  <si>
    <t>#2,5</t>
  </si>
  <si>
    <t>#4,0</t>
  </si>
  <si>
    <t>#6,0</t>
  </si>
  <si>
    <t>#10,0</t>
  </si>
  <si>
    <t>#16,0</t>
  </si>
  <si>
    <t>#25,0</t>
  </si>
  <si>
    <t>#0,5</t>
  </si>
  <si>
    <t>#0,75</t>
  </si>
  <si>
    <t>#35,0</t>
  </si>
  <si>
    <t>#50,0</t>
  </si>
  <si>
    <t>#70,0</t>
  </si>
  <si>
    <t>#95,0</t>
  </si>
  <si>
    <t>#120,0</t>
  </si>
  <si>
    <t>#1,0</t>
  </si>
  <si>
    <t>#240,0</t>
  </si>
  <si>
    <t>#300,0</t>
  </si>
  <si>
    <t>DIVIDIR CABOS?</t>
  </si>
  <si>
    <t>REDUZIR TERRA?</t>
  </si>
  <si>
    <t>DIN</t>
  </si>
  <si>
    <t>CAIXA MOLDADA</t>
  </si>
  <si>
    <t>UNIPOLAR</t>
  </si>
  <si>
    <t>BIPOLAR</t>
  </si>
  <si>
    <t>TRIPOLAR</t>
  </si>
  <si>
    <t>2 A</t>
  </si>
  <si>
    <t>4 A</t>
  </si>
  <si>
    <t>6 A</t>
  </si>
  <si>
    <t>10 A</t>
  </si>
  <si>
    <t>16 A</t>
  </si>
  <si>
    <t>20 A</t>
  </si>
  <si>
    <t>25 A</t>
  </si>
  <si>
    <t>32 A</t>
  </si>
  <si>
    <t>40 A</t>
  </si>
  <si>
    <t>50 A</t>
  </si>
  <si>
    <t>63 A</t>
  </si>
  <si>
    <t>70 A</t>
  </si>
  <si>
    <t>80 A</t>
  </si>
  <si>
    <t>100 A</t>
  </si>
  <si>
    <t>125 A</t>
  </si>
  <si>
    <t>TETRAPOLAR</t>
  </si>
  <si>
    <t>30 mA</t>
  </si>
  <si>
    <t>300 mA</t>
  </si>
  <si>
    <t>CLASSE I/DR</t>
  </si>
  <si>
    <t>CLASSE A</t>
  </si>
  <si>
    <t>CLASSE AC</t>
  </si>
  <si>
    <t>CLASSE B</t>
  </si>
  <si>
    <t>CLASSE SI</t>
  </si>
  <si>
    <t>100 mA</t>
  </si>
  <si>
    <t>CARREGADOR AUTOMOTIVO</t>
  </si>
  <si>
    <t>ILUMINAÇÃO VIGIA</t>
  </si>
  <si>
    <t>RESERVA</t>
  </si>
  <si>
    <t>NÃO</t>
  </si>
  <si>
    <t>ATENÇÃO NÃO MEXER NOS VALORES DESSA PLANILHA</t>
  </si>
  <si>
    <t>TIPO CONDUTOR</t>
  </si>
  <si>
    <t>PVC 750 V</t>
  </si>
  <si>
    <t>EPR 1 kV</t>
  </si>
  <si>
    <t>HEPR 1kV</t>
  </si>
  <si>
    <t>ENTRADA DE ENERGIA</t>
  </si>
  <si>
    <t>TOTAL</t>
  </si>
  <si>
    <t>FATOR DE DEMANDA</t>
  </si>
  <si>
    <t>SEÇÃO CONDUTOR</t>
  </si>
  <si>
    <t>TIPO ISOLAÇÃO</t>
  </si>
  <si>
    <t>F+N+T</t>
  </si>
  <si>
    <t>3F+N+T</t>
  </si>
  <si>
    <t>Icu [kA]</t>
  </si>
  <si>
    <t>POTÊNCIA [W]</t>
  </si>
  <si>
    <t xml:space="preserve">FATOR DE POTÊNCIA </t>
  </si>
  <si>
    <t>POTÊNCIA [VA]</t>
  </si>
  <si>
    <t>I [A]</t>
  </si>
  <si>
    <t>DPS</t>
  </si>
  <si>
    <t>PROTEÇÃO DPS</t>
  </si>
  <si>
    <t>DPS Classe II - 12 kA (F)</t>
  </si>
  <si>
    <t>DPS Classe II - 12 kA (FN)</t>
  </si>
  <si>
    <t>DPS Classe II - 20 kA (F)</t>
  </si>
  <si>
    <t>DPS Classe II - 20 kA (FN)</t>
  </si>
  <si>
    <t>DPS Classe II - 45 kA (FN)</t>
  </si>
  <si>
    <t>DPS Classe II - 45 kA (F)</t>
  </si>
  <si>
    <t>DPS Classe II - 60 kA (FN)</t>
  </si>
  <si>
    <t>DPS Classe II - 60 kA (F)</t>
  </si>
  <si>
    <t>DPS Classe II - 90 kA (FN)</t>
  </si>
  <si>
    <t>DPS Classe II - 90 kA (F)</t>
  </si>
  <si>
    <t>DPS Classe III - 12 kA (F)</t>
  </si>
  <si>
    <t>DPS Classe III - 12 kA (FN)</t>
  </si>
  <si>
    <t>DPS Classe III - 20 kA (F)</t>
  </si>
  <si>
    <t>DPS Classe III - 20 kA (FN)</t>
  </si>
  <si>
    <t>DPS Classe III - 45 kA (F)</t>
  </si>
  <si>
    <t>DPS Classe III - 45 kA (FN)</t>
  </si>
  <si>
    <t>DPS Classe III - 60 kA (F)</t>
  </si>
  <si>
    <t>DPS Classe III - 60 kA (FN)</t>
  </si>
  <si>
    <t>DPS Classe III - 90 kA (F)</t>
  </si>
  <si>
    <t>DPS Classe III - 90 kA (FN)</t>
  </si>
  <si>
    <t>3 kA</t>
  </si>
  <si>
    <t>TOMADAS BANCADAS COZINHA</t>
  </si>
  <si>
    <t>TOMADA COIFA E FOGÃO</t>
  </si>
  <si>
    <t>TOMADAS LAVANDERIA</t>
  </si>
  <si>
    <t>TOMADAS SALA</t>
  </si>
  <si>
    <t>TOMADAS GARAGEM E HALL</t>
  </si>
  <si>
    <t>CHUVEIRO</t>
  </si>
  <si>
    <t xml:space="preserve">ALIMENTAÇÃO QDB-PISCINA </t>
  </si>
  <si>
    <t>ILUMINAÇÃO JARDIM</t>
  </si>
  <si>
    <t>ILUMINAÇÃO HALL, GARAGEM E LAVANDERIA</t>
  </si>
  <si>
    <t>ILUMINAÇÃO COZINHA E SALA</t>
  </si>
  <si>
    <t>ALIMENTAÇÃO QTS-1</t>
  </si>
  <si>
    <t>ALIMENTAÇÃO QD-2 PAVIMENTO SUPERIOR</t>
  </si>
  <si>
    <t>(5x)</t>
  </si>
  <si>
    <t>ESPAÇO FÍSICO</t>
  </si>
  <si>
    <t>2F+N+T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</si>
</sst>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4"/>
      <color rgb="FFFF0000"/>
      <name val="Calibri"/>
      <family val="2"/>
      <scheme val="minor"/>
    </font>
    <font>
      <sz val="10"/>
      <color indexed="8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/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18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18" fontId="0" fillId="0" borderId="4" xfId="0" applyNumberForma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" fontId="1" fillId="0" borderId="6" xfId="0" applyNumberFormat="1" applyFont="1" applyBorder="1" applyAlignment="1">
      <alignment horizontal="center" vertical="center"/>
    </xf>
    <xf numFmtId="1" fontId="0" fillId="0" borderId="9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1" fillId="0" borderId="10" xfId="0" applyNumberFormat="1" applyFon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2" xfId="0" applyBorder="1" applyAlignment="1">
      <alignment vertical="center"/>
    </xf>
    <xf numFmtId="18" fontId="0" fillId="0" borderId="11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1" fillId="0" borderId="9" xfId="0" applyNumberFormat="1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 wrapText="1"/>
    </xf>
    <xf numFmtId="0" fontId="0" fillId="0" borderId="24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1">
    <dxf>
      <fill>
        <patternFill>
          <bgColor theme="2" tint="-9.9948118533890809E-2"/>
        </patternFill>
      </fill>
    </dxf>
  </dxfs>
  <tableStyles count="0" defaultTableStyle="TableStyleMedium2" defaultPivotStyle="PivotStyleLight16"/>
  <colors>
    <mruColors>
      <color rgb="FFFFB9B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55077-F166-4040-9421-CB252F8BDD53}">
  <dimension ref="A1:W27"/>
  <sheetViews>
    <sheetView tabSelected="1" zoomScaleNormal="10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J27" sqref="J27"/>
    </sheetView>
  </sheetViews>
  <sheetFormatPr defaultRowHeight="15" x14ac:dyDescent="0.25"/>
  <cols>
    <col min="1" max="1" width="23.5703125" style="1" bestFit="1" customWidth="1"/>
    <col min="2" max="2" width="49.5703125" style="1" bestFit="1" customWidth="1"/>
    <col min="3" max="3" width="15.140625" style="1" bestFit="1" customWidth="1"/>
    <col min="4" max="4" width="15.140625" style="33" customWidth="1"/>
    <col min="5" max="5" width="10.85546875" style="1" bestFit="1" customWidth="1"/>
    <col min="6" max="6" width="9.7109375" style="1" customWidth="1"/>
    <col min="7" max="7" width="9.85546875" style="1" customWidth="1"/>
    <col min="8" max="8" width="9.5703125" style="1" customWidth="1"/>
    <col min="9" max="9" width="7" style="1" customWidth="1"/>
    <col min="10" max="10" width="14.28515625" style="1" bestFit="1" customWidth="1"/>
    <col min="11" max="11" width="8.5703125" style="1" bestFit="1" customWidth="1"/>
    <col min="12" max="12" width="9.85546875" style="1" bestFit="1" customWidth="1"/>
    <col min="13" max="14" width="12.140625" style="1" bestFit="1" customWidth="1"/>
    <col min="15" max="16" width="12.42578125" style="1" bestFit="1" customWidth="1"/>
    <col min="17" max="17" width="19.85546875" style="1" customWidth="1"/>
    <col min="18" max="18" width="12.42578125" style="1" bestFit="1" customWidth="1"/>
    <col min="19" max="19" width="11.85546875" style="1" customWidth="1"/>
    <col min="20" max="20" width="14.140625" style="1" bestFit="1" customWidth="1"/>
    <col min="21" max="21" width="15.7109375" style="1" bestFit="1" customWidth="1"/>
    <col min="22" max="22" width="11.28515625" style="1" bestFit="1" customWidth="1"/>
    <col min="23" max="23" width="6.42578125" style="1" bestFit="1" customWidth="1"/>
    <col min="24" max="16384" width="9.140625" style="1"/>
  </cols>
  <sheetData>
    <row r="1" spans="1:23" ht="16.5" thickBot="1" x14ac:dyDescent="0.3">
      <c r="A1" s="19" t="s">
        <v>0</v>
      </c>
      <c r="B1" s="18" t="s">
        <v>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ht="15.75" thickBot="1" x14ac:dyDescent="0.3">
      <c r="A2" s="11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</row>
    <row r="3" spans="1:23" ht="32.25" thickBot="1" x14ac:dyDescent="0.3">
      <c r="A3" s="19" t="s">
        <v>1</v>
      </c>
      <c r="B3" s="20" t="s">
        <v>3</v>
      </c>
      <c r="C3" s="19" t="s">
        <v>87</v>
      </c>
      <c r="D3" s="21" t="s">
        <v>88</v>
      </c>
      <c r="E3" s="21" t="s">
        <v>89</v>
      </c>
      <c r="F3" s="20" t="s">
        <v>5</v>
      </c>
      <c r="G3" s="19" t="s">
        <v>6</v>
      </c>
      <c r="H3" s="20" t="s">
        <v>7</v>
      </c>
      <c r="I3" s="19" t="s">
        <v>90</v>
      </c>
      <c r="J3" s="21" t="s">
        <v>9</v>
      </c>
      <c r="K3" s="22" t="s">
        <v>39</v>
      </c>
      <c r="L3" s="21" t="s">
        <v>40</v>
      </c>
      <c r="M3" s="22" t="s">
        <v>82</v>
      </c>
      <c r="N3" s="21" t="s">
        <v>83</v>
      </c>
      <c r="O3" s="22" t="s">
        <v>11</v>
      </c>
      <c r="P3" s="21" t="s">
        <v>10</v>
      </c>
      <c r="Q3" s="22" t="s">
        <v>13</v>
      </c>
      <c r="R3" s="21" t="s">
        <v>12</v>
      </c>
      <c r="S3" s="21" t="s">
        <v>86</v>
      </c>
      <c r="T3" s="37" t="s">
        <v>14</v>
      </c>
      <c r="U3" s="21" t="s">
        <v>15</v>
      </c>
      <c r="V3" s="63" t="s">
        <v>17</v>
      </c>
      <c r="W3" s="21" t="s">
        <v>16</v>
      </c>
    </row>
    <row r="4" spans="1:23" x14ac:dyDescent="0.25">
      <c r="A4" s="60">
        <v>1</v>
      </c>
      <c r="B4" s="56" t="s">
        <v>114</v>
      </c>
      <c r="C4" s="50">
        <f>3*600+7*100</f>
        <v>2500</v>
      </c>
      <c r="D4" s="31">
        <v>1</v>
      </c>
      <c r="E4" s="27">
        <f>C4/D4</f>
        <v>2500</v>
      </c>
      <c r="F4" s="25">
        <f>C4</f>
        <v>2500</v>
      </c>
      <c r="G4" s="12"/>
      <c r="H4" s="12"/>
      <c r="I4" s="28">
        <f>IF(J4="F+N+T",E4/220,E4/(SQRT(3)*380))</f>
        <v>11.363636363636363</v>
      </c>
      <c r="J4" s="2" t="s">
        <v>84</v>
      </c>
      <c r="K4" s="2" t="s">
        <v>73</v>
      </c>
      <c r="L4" s="2" t="s">
        <v>73</v>
      </c>
      <c r="M4" s="2" t="s">
        <v>24</v>
      </c>
      <c r="N4" s="2" t="s">
        <v>76</v>
      </c>
      <c r="O4" s="2" t="s">
        <v>41</v>
      </c>
      <c r="P4" s="2" t="s">
        <v>21</v>
      </c>
      <c r="Q4" s="2" t="s">
        <v>43</v>
      </c>
      <c r="R4" s="8" t="s">
        <v>52</v>
      </c>
      <c r="S4" s="35"/>
      <c r="T4" s="38">
        <v>1</v>
      </c>
      <c r="U4" s="25" t="s">
        <v>61</v>
      </c>
      <c r="V4" s="2" t="s">
        <v>56</v>
      </c>
      <c r="W4" s="34" t="s">
        <v>62</v>
      </c>
    </row>
    <row r="5" spans="1:23" x14ac:dyDescent="0.25">
      <c r="A5" s="55">
        <v>2</v>
      </c>
      <c r="B5" s="56" t="s">
        <v>115</v>
      </c>
      <c r="C5" s="50">
        <v>1000</v>
      </c>
      <c r="D5" s="31">
        <v>1</v>
      </c>
      <c r="E5" s="27">
        <f t="shared" ref="E5:E7" si="0">C5/D5</f>
        <v>1000</v>
      </c>
      <c r="F5" s="2"/>
      <c r="G5" s="2">
        <f>C5</f>
        <v>1000</v>
      </c>
      <c r="H5" s="2"/>
      <c r="I5" s="28">
        <f t="shared" ref="I5:I20" si="1">IF(J5="F+N+T",E5/220,E5/(SQRT(3)*380))</f>
        <v>4.5454545454545459</v>
      </c>
      <c r="J5" s="2" t="s">
        <v>84</v>
      </c>
      <c r="K5" s="2" t="s">
        <v>73</v>
      </c>
      <c r="L5" s="2" t="s">
        <v>73</v>
      </c>
      <c r="M5" s="2" t="s">
        <v>23</v>
      </c>
      <c r="N5" s="2" t="s">
        <v>76</v>
      </c>
      <c r="O5" s="2" t="s">
        <v>41</v>
      </c>
      <c r="P5" s="2" t="s">
        <v>21</v>
      </c>
      <c r="Q5" s="2" t="s">
        <v>43</v>
      </c>
      <c r="R5" s="2" t="s">
        <v>50</v>
      </c>
      <c r="S5" s="36"/>
      <c r="T5" s="39">
        <v>1</v>
      </c>
      <c r="U5" s="18" t="s">
        <v>61</v>
      </c>
      <c r="V5" s="2" t="s">
        <v>56</v>
      </c>
      <c r="W5" s="34" t="s">
        <v>62</v>
      </c>
    </row>
    <row r="6" spans="1:23" x14ac:dyDescent="0.25">
      <c r="A6" s="55">
        <v>3</v>
      </c>
      <c r="B6" s="56" t="s">
        <v>116</v>
      </c>
      <c r="C6" s="50">
        <v>2400</v>
      </c>
      <c r="D6" s="31">
        <v>1</v>
      </c>
      <c r="E6" s="27">
        <f t="shared" si="0"/>
        <v>2400</v>
      </c>
      <c r="F6" s="2"/>
      <c r="G6" s="2"/>
      <c r="H6" s="2">
        <f>C6</f>
        <v>2400</v>
      </c>
      <c r="I6" s="28">
        <f t="shared" si="1"/>
        <v>10.909090909090908</v>
      </c>
      <c r="J6" s="2" t="s">
        <v>84</v>
      </c>
      <c r="K6" s="2" t="s">
        <v>73</v>
      </c>
      <c r="L6" s="2" t="s">
        <v>73</v>
      </c>
      <c r="M6" s="2" t="s">
        <v>24</v>
      </c>
      <c r="N6" s="2" t="s">
        <v>76</v>
      </c>
      <c r="O6" s="2" t="s">
        <v>41</v>
      </c>
      <c r="P6" s="2" t="s">
        <v>21</v>
      </c>
      <c r="Q6" s="2" t="s">
        <v>43</v>
      </c>
      <c r="R6" s="2" t="s">
        <v>52</v>
      </c>
      <c r="S6" s="36"/>
      <c r="T6" s="39">
        <v>1</v>
      </c>
      <c r="U6" s="18" t="s">
        <v>61</v>
      </c>
      <c r="V6" s="2" t="s">
        <v>56</v>
      </c>
      <c r="W6" s="34" t="s">
        <v>62</v>
      </c>
    </row>
    <row r="7" spans="1:23" x14ac:dyDescent="0.25">
      <c r="A7" s="55">
        <v>4</v>
      </c>
      <c r="B7" s="56" t="s">
        <v>117</v>
      </c>
      <c r="C7" s="50">
        <v>600</v>
      </c>
      <c r="D7" s="31">
        <v>1</v>
      </c>
      <c r="E7" s="27">
        <f t="shared" si="0"/>
        <v>600</v>
      </c>
      <c r="F7" s="2">
        <f>C7</f>
        <v>600</v>
      </c>
      <c r="G7" s="2"/>
      <c r="H7" s="2"/>
      <c r="I7" s="28">
        <f t="shared" si="1"/>
        <v>2.7272727272727271</v>
      </c>
      <c r="J7" s="2" t="s">
        <v>84</v>
      </c>
      <c r="K7" s="2" t="s">
        <v>73</v>
      </c>
      <c r="L7" s="2" t="s">
        <v>73</v>
      </c>
      <c r="M7" s="2" t="s">
        <v>23</v>
      </c>
      <c r="N7" s="2" t="s">
        <v>76</v>
      </c>
      <c r="O7" s="2" t="s">
        <v>41</v>
      </c>
      <c r="P7" s="2" t="s">
        <v>21</v>
      </c>
      <c r="Q7" s="2" t="s">
        <v>43</v>
      </c>
      <c r="R7" s="2" t="s">
        <v>50</v>
      </c>
      <c r="S7" s="36"/>
      <c r="T7" s="39">
        <v>1</v>
      </c>
      <c r="U7" s="18" t="s">
        <v>61</v>
      </c>
      <c r="V7" s="2" t="s">
        <v>56</v>
      </c>
      <c r="W7" s="34" t="s">
        <v>62</v>
      </c>
    </row>
    <row r="8" spans="1:23" ht="15.75" thickBot="1" x14ac:dyDescent="0.3">
      <c r="A8" s="55">
        <v>5</v>
      </c>
      <c r="B8" s="56" t="s">
        <v>118</v>
      </c>
      <c r="C8" s="50">
        <v>700</v>
      </c>
      <c r="D8" s="31">
        <v>1</v>
      </c>
      <c r="E8" s="27">
        <f t="shared" ref="E8:E20" si="2">C8/D8</f>
        <v>700</v>
      </c>
      <c r="F8" s="2"/>
      <c r="G8" s="2">
        <f>C8</f>
        <v>700</v>
      </c>
      <c r="H8" s="2"/>
      <c r="I8" s="28">
        <f t="shared" si="1"/>
        <v>3.1818181818181817</v>
      </c>
      <c r="J8" s="2" t="s">
        <v>84</v>
      </c>
      <c r="K8" s="2" t="s">
        <v>73</v>
      </c>
      <c r="L8" s="2" t="s">
        <v>73</v>
      </c>
      <c r="M8" s="2" t="s">
        <v>23</v>
      </c>
      <c r="N8" s="2" t="s">
        <v>76</v>
      </c>
      <c r="O8" s="2" t="s">
        <v>41</v>
      </c>
      <c r="P8" s="2" t="s">
        <v>21</v>
      </c>
      <c r="Q8" s="2" t="s">
        <v>43</v>
      </c>
      <c r="R8" s="2" t="s">
        <v>50</v>
      </c>
      <c r="S8" s="36"/>
      <c r="T8" s="40">
        <v>1</v>
      </c>
      <c r="U8" s="18" t="s">
        <v>61</v>
      </c>
      <c r="V8" s="2" t="s">
        <v>56</v>
      </c>
      <c r="W8" s="34" t="s">
        <v>62</v>
      </c>
    </row>
    <row r="9" spans="1:23" x14ac:dyDescent="0.25">
      <c r="A9" s="55">
        <v>6</v>
      </c>
      <c r="B9" s="61" t="s">
        <v>119</v>
      </c>
      <c r="C9" s="50">
        <v>5400</v>
      </c>
      <c r="D9" s="31">
        <v>1</v>
      </c>
      <c r="E9" s="27">
        <f t="shared" si="2"/>
        <v>5400</v>
      </c>
      <c r="F9" s="2"/>
      <c r="G9" s="2"/>
      <c r="H9" s="2">
        <f>C9</f>
        <v>5400</v>
      </c>
      <c r="I9" s="28">
        <f t="shared" si="1"/>
        <v>24.545454545454547</v>
      </c>
      <c r="J9" s="2" t="s">
        <v>84</v>
      </c>
      <c r="K9" s="2" t="s">
        <v>73</v>
      </c>
      <c r="L9" s="2" t="s">
        <v>73</v>
      </c>
      <c r="M9" s="2" t="s">
        <v>25</v>
      </c>
      <c r="N9" s="2" t="s">
        <v>76</v>
      </c>
      <c r="O9" s="2" t="s">
        <v>41</v>
      </c>
      <c r="P9" s="2" t="s">
        <v>21</v>
      </c>
      <c r="Q9" s="2" t="s">
        <v>43</v>
      </c>
      <c r="R9" s="2" t="s">
        <v>53</v>
      </c>
      <c r="S9" s="36"/>
      <c r="T9" s="38">
        <v>2</v>
      </c>
      <c r="U9" s="18" t="s">
        <v>61</v>
      </c>
      <c r="V9" s="10" t="s">
        <v>54</v>
      </c>
      <c r="W9" s="34" t="s">
        <v>62</v>
      </c>
    </row>
    <row r="10" spans="1:23" x14ac:dyDescent="0.25">
      <c r="A10" s="55">
        <v>7</v>
      </c>
      <c r="B10" s="57" t="s">
        <v>120</v>
      </c>
      <c r="C10" s="51">
        <v>3000</v>
      </c>
      <c r="D10" s="31">
        <v>1</v>
      </c>
      <c r="E10" s="27">
        <f t="shared" si="2"/>
        <v>3000</v>
      </c>
      <c r="F10" s="2">
        <f>C10</f>
        <v>3000</v>
      </c>
      <c r="G10" s="2"/>
      <c r="H10" s="2"/>
      <c r="I10" s="28">
        <f t="shared" si="1"/>
        <v>13.636363636363637</v>
      </c>
      <c r="J10" s="2" t="s">
        <v>84</v>
      </c>
      <c r="K10" s="2" t="s">
        <v>73</v>
      </c>
      <c r="L10" s="2" t="s">
        <v>73</v>
      </c>
      <c r="M10" s="2" t="s">
        <v>25</v>
      </c>
      <c r="N10" s="2" t="s">
        <v>76</v>
      </c>
      <c r="O10" s="2" t="s">
        <v>41</v>
      </c>
      <c r="P10" s="2" t="s">
        <v>21</v>
      </c>
      <c r="Q10" s="2" t="s">
        <v>43</v>
      </c>
      <c r="R10" s="2" t="s">
        <v>53</v>
      </c>
      <c r="S10" s="36"/>
      <c r="T10" s="39">
        <v>2</v>
      </c>
      <c r="U10" s="18" t="s">
        <v>61</v>
      </c>
      <c r="V10" s="10" t="s">
        <v>54</v>
      </c>
      <c r="W10" s="34" t="s">
        <v>62</v>
      </c>
    </row>
    <row r="11" spans="1:23" ht="15.75" thickBot="1" x14ac:dyDescent="0.3">
      <c r="A11" s="55">
        <v>8</v>
      </c>
      <c r="B11" s="62" t="s">
        <v>121</v>
      </c>
      <c r="C11" s="52">
        <v>300</v>
      </c>
      <c r="D11" s="31">
        <v>1</v>
      </c>
      <c r="E11" s="27">
        <f t="shared" si="2"/>
        <v>300</v>
      </c>
      <c r="F11" s="2"/>
      <c r="G11" s="2">
        <f>C11</f>
        <v>300</v>
      </c>
      <c r="H11" s="2"/>
      <c r="I11" s="28">
        <f t="shared" si="1"/>
        <v>1.3636363636363635</v>
      </c>
      <c r="J11" s="2" t="s">
        <v>84</v>
      </c>
      <c r="K11" s="2" t="s">
        <v>73</v>
      </c>
      <c r="L11" s="2" t="s">
        <v>73</v>
      </c>
      <c r="M11" s="2" t="s">
        <v>22</v>
      </c>
      <c r="N11" s="2" t="s">
        <v>76</v>
      </c>
      <c r="O11" s="2" t="s">
        <v>41</v>
      </c>
      <c r="P11" s="2" t="s">
        <v>21</v>
      </c>
      <c r="Q11" s="2" t="s">
        <v>43</v>
      </c>
      <c r="R11" s="2" t="s">
        <v>49</v>
      </c>
      <c r="S11" s="36"/>
      <c r="T11" s="64">
        <v>2</v>
      </c>
      <c r="U11" s="18" t="s">
        <v>61</v>
      </c>
      <c r="V11" s="10" t="s">
        <v>54</v>
      </c>
      <c r="W11" s="34" t="s">
        <v>62</v>
      </c>
    </row>
    <row r="12" spans="1:23" ht="15.75" thickBot="1" x14ac:dyDescent="0.3">
      <c r="A12" s="55">
        <v>9</v>
      </c>
      <c r="B12" s="55" t="s">
        <v>70</v>
      </c>
      <c r="C12" s="49">
        <v>11000</v>
      </c>
      <c r="D12" s="31">
        <v>1</v>
      </c>
      <c r="E12" s="27">
        <f t="shared" si="2"/>
        <v>11000</v>
      </c>
      <c r="F12" s="9">
        <f>E12/3</f>
        <v>3666.6666666666665</v>
      </c>
      <c r="G12" s="9">
        <f>E12/3</f>
        <v>3666.6666666666665</v>
      </c>
      <c r="H12" s="9">
        <f>E12/3</f>
        <v>3666.6666666666665</v>
      </c>
      <c r="I12" s="28">
        <f t="shared" si="1"/>
        <v>16.712770950226009</v>
      </c>
      <c r="J12" s="2" t="s">
        <v>85</v>
      </c>
      <c r="K12" s="2" t="s">
        <v>73</v>
      </c>
      <c r="L12" s="2" t="s">
        <v>73</v>
      </c>
      <c r="M12" s="2" t="s">
        <v>25</v>
      </c>
      <c r="N12" s="2" t="s">
        <v>76</v>
      </c>
      <c r="O12" s="2" t="s">
        <v>41</v>
      </c>
      <c r="P12" s="2" t="s">
        <v>21</v>
      </c>
      <c r="Q12" s="2" t="s">
        <v>45</v>
      </c>
      <c r="R12" s="2" t="s">
        <v>53</v>
      </c>
      <c r="S12" s="36"/>
      <c r="T12" s="41">
        <v>3</v>
      </c>
      <c r="U12" s="18" t="s">
        <v>61</v>
      </c>
      <c r="V12" s="10" t="s">
        <v>54</v>
      </c>
      <c r="W12" s="34" t="s">
        <v>62</v>
      </c>
    </row>
    <row r="13" spans="1:23" x14ac:dyDescent="0.25">
      <c r="A13" s="55">
        <v>10</v>
      </c>
      <c r="B13" s="56" t="s">
        <v>122</v>
      </c>
      <c r="C13" s="50">
        <v>200</v>
      </c>
      <c r="D13" s="31">
        <v>1</v>
      </c>
      <c r="E13" s="27">
        <f t="shared" si="2"/>
        <v>200</v>
      </c>
      <c r="F13" s="2">
        <f>C13</f>
        <v>200</v>
      </c>
      <c r="G13" s="2"/>
      <c r="H13" s="2"/>
      <c r="I13" s="28">
        <f t="shared" si="1"/>
        <v>0.90909090909090906</v>
      </c>
      <c r="J13" s="2" t="s">
        <v>84</v>
      </c>
      <c r="K13" s="2" t="s">
        <v>73</v>
      </c>
      <c r="L13" s="2" t="s">
        <v>73</v>
      </c>
      <c r="M13" s="2" t="s">
        <v>22</v>
      </c>
      <c r="N13" s="2" t="s">
        <v>76</v>
      </c>
      <c r="O13" s="2" t="s">
        <v>41</v>
      </c>
      <c r="P13" s="2" t="s">
        <v>21</v>
      </c>
      <c r="Q13" s="2" t="s">
        <v>43</v>
      </c>
      <c r="R13" s="2" t="s">
        <v>49</v>
      </c>
      <c r="S13" s="36"/>
      <c r="T13" s="12">
        <v>0</v>
      </c>
      <c r="U13" s="18"/>
      <c r="V13" s="10"/>
      <c r="W13" s="34"/>
    </row>
    <row r="14" spans="1:23" x14ac:dyDescent="0.25">
      <c r="A14" s="55">
        <v>11</v>
      </c>
      <c r="B14" s="58" t="s">
        <v>123</v>
      </c>
      <c r="C14" s="53">
        <v>500</v>
      </c>
      <c r="D14" s="31">
        <v>1</v>
      </c>
      <c r="E14" s="27">
        <f t="shared" si="2"/>
        <v>500</v>
      </c>
      <c r="F14" s="2"/>
      <c r="G14" s="2">
        <f>C14</f>
        <v>500</v>
      </c>
      <c r="H14" s="2"/>
      <c r="I14" s="28">
        <f t="shared" si="1"/>
        <v>2.2727272727272729</v>
      </c>
      <c r="J14" s="2" t="s">
        <v>84</v>
      </c>
      <c r="K14" s="2" t="s">
        <v>73</v>
      </c>
      <c r="L14" s="2" t="s">
        <v>73</v>
      </c>
      <c r="M14" s="2" t="s">
        <v>22</v>
      </c>
      <c r="N14" s="2" t="s">
        <v>76</v>
      </c>
      <c r="O14" s="2" t="s">
        <v>41</v>
      </c>
      <c r="P14" s="2" t="s">
        <v>21</v>
      </c>
      <c r="Q14" s="2" t="s">
        <v>43</v>
      </c>
      <c r="R14" s="2" t="s">
        <v>49</v>
      </c>
      <c r="S14" s="36"/>
      <c r="T14" s="2">
        <v>0</v>
      </c>
      <c r="U14" s="18"/>
      <c r="V14" s="10"/>
      <c r="W14" s="34"/>
    </row>
    <row r="15" spans="1:23" x14ac:dyDescent="0.25">
      <c r="A15" s="55">
        <v>12</v>
      </c>
      <c r="B15" s="61" t="s">
        <v>71</v>
      </c>
      <c r="C15" s="54">
        <v>200</v>
      </c>
      <c r="D15" s="31">
        <v>1</v>
      </c>
      <c r="E15" s="27">
        <f t="shared" si="2"/>
        <v>200</v>
      </c>
      <c r="F15" s="2"/>
      <c r="G15" s="2"/>
      <c r="H15" s="2">
        <f>C15</f>
        <v>200</v>
      </c>
      <c r="I15" s="28">
        <f t="shared" si="1"/>
        <v>0.90909090909090906</v>
      </c>
      <c r="J15" s="2" t="s">
        <v>84</v>
      </c>
      <c r="K15" s="2" t="s">
        <v>73</v>
      </c>
      <c r="L15" s="2" t="s">
        <v>73</v>
      </c>
      <c r="M15" s="2" t="s">
        <v>22</v>
      </c>
      <c r="N15" s="2" t="s">
        <v>76</v>
      </c>
      <c r="O15" s="2" t="s">
        <v>41</v>
      </c>
      <c r="P15" s="2" t="s">
        <v>21</v>
      </c>
      <c r="Q15" s="2" t="s">
        <v>43</v>
      </c>
      <c r="R15" s="2" t="s">
        <v>49</v>
      </c>
      <c r="S15" s="36"/>
      <c r="T15" s="2">
        <v>0</v>
      </c>
      <c r="U15" s="18"/>
      <c r="V15" s="10"/>
      <c r="W15" s="34"/>
    </row>
    <row r="16" spans="1:23" x14ac:dyDescent="0.25">
      <c r="A16" s="55">
        <v>13</v>
      </c>
      <c r="B16" s="59" t="s">
        <v>124</v>
      </c>
      <c r="C16" s="50">
        <v>200</v>
      </c>
      <c r="D16" s="31">
        <v>1</v>
      </c>
      <c r="E16" s="27">
        <f t="shared" si="2"/>
        <v>200</v>
      </c>
      <c r="F16" s="2">
        <f>C16</f>
        <v>200</v>
      </c>
      <c r="G16" s="2"/>
      <c r="H16" s="2"/>
      <c r="I16" s="28">
        <f t="shared" si="1"/>
        <v>0.90909090909090906</v>
      </c>
      <c r="J16" s="2" t="s">
        <v>84</v>
      </c>
      <c r="K16" s="2" t="s">
        <v>73</v>
      </c>
      <c r="L16" s="2" t="s">
        <v>73</v>
      </c>
      <c r="M16" s="2" t="s">
        <v>23</v>
      </c>
      <c r="N16" s="2" t="s">
        <v>76</v>
      </c>
      <c r="O16" s="2" t="s">
        <v>41</v>
      </c>
      <c r="P16" s="2" t="s">
        <v>21</v>
      </c>
      <c r="Q16" s="2" t="s">
        <v>43</v>
      </c>
      <c r="R16" s="2" t="s">
        <v>50</v>
      </c>
      <c r="S16" s="36"/>
      <c r="T16" s="2">
        <v>0</v>
      </c>
      <c r="U16" s="18"/>
      <c r="V16" s="10"/>
      <c r="W16" s="34"/>
    </row>
    <row r="17" spans="1:23" x14ac:dyDescent="0.25">
      <c r="A17" s="55">
        <v>14</v>
      </c>
      <c r="B17" s="59" t="s">
        <v>72</v>
      </c>
      <c r="C17" s="51">
        <v>1000</v>
      </c>
      <c r="D17" s="31">
        <v>1</v>
      </c>
      <c r="E17" s="27">
        <f t="shared" si="2"/>
        <v>1000</v>
      </c>
      <c r="F17" s="2"/>
      <c r="G17" s="2">
        <f>C17</f>
        <v>1000</v>
      </c>
      <c r="H17" s="2"/>
      <c r="I17" s="28">
        <f t="shared" si="1"/>
        <v>4.5454545454545459</v>
      </c>
      <c r="J17" s="2" t="s">
        <v>84</v>
      </c>
      <c r="K17" s="2" t="s">
        <v>73</v>
      </c>
      <c r="L17" s="2" t="s">
        <v>73</v>
      </c>
      <c r="M17" s="2" t="s">
        <v>23</v>
      </c>
      <c r="N17" s="2" t="s">
        <v>76</v>
      </c>
      <c r="O17" s="2" t="s">
        <v>41</v>
      </c>
      <c r="P17" s="2" t="s">
        <v>21</v>
      </c>
      <c r="Q17" s="2" t="s">
        <v>43</v>
      </c>
      <c r="R17" s="2" t="s">
        <v>50</v>
      </c>
      <c r="S17" s="36"/>
      <c r="T17" s="2">
        <v>0</v>
      </c>
      <c r="U17" s="18"/>
      <c r="V17" s="10"/>
      <c r="W17" s="34"/>
    </row>
    <row r="18" spans="1:23" x14ac:dyDescent="0.25">
      <c r="A18" s="55">
        <v>15</v>
      </c>
      <c r="B18" s="57" t="s">
        <v>72</v>
      </c>
      <c r="C18" s="51">
        <v>1000</v>
      </c>
      <c r="D18" s="31">
        <v>1</v>
      </c>
      <c r="E18" s="27">
        <f t="shared" si="2"/>
        <v>1000</v>
      </c>
      <c r="F18" s="2"/>
      <c r="G18" s="2"/>
      <c r="H18" s="2">
        <f>C18</f>
        <v>1000</v>
      </c>
      <c r="I18" s="28">
        <f t="shared" si="1"/>
        <v>4.5454545454545459</v>
      </c>
      <c r="J18" s="2" t="s">
        <v>84</v>
      </c>
      <c r="K18" s="2" t="s">
        <v>73</v>
      </c>
      <c r="L18" s="2" t="s">
        <v>73</v>
      </c>
      <c r="M18" s="2" t="s">
        <v>23</v>
      </c>
      <c r="N18" s="2" t="s">
        <v>76</v>
      </c>
      <c r="O18" s="2" t="s">
        <v>41</v>
      </c>
      <c r="P18" s="2" t="s">
        <v>21</v>
      </c>
      <c r="Q18" s="2" t="s">
        <v>43</v>
      </c>
      <c r="R18" s="2" t="s">
        <v>50</v>
      </c>
      <c r="S18" s="36"/>
      <c r="T18" s="2">
        <v>0</v>
      </c>
      <c r="U18" s="18"/>
      <c r="V18" s="10"/>
      <c r="W18" s="34"/>
    </row>
    <row r="19" spans="1:23" x14ac:dyDescent="0.25">
      <c r="A19" s="55">
        <v>16</v>
      </c>
      <c r="B19" s="59" t="s">
        <v>125</v>
      </c>
      <c r="C19" s="50">
        <v>33630</v>
      </c>
      <c r="D19" s="31">
        <v>0.92</v>
      </c>
      <c r="E19" s="27">
        <f t="shared" si="2"/>
        <v>36554.347826086952</v>
      </c>
      <c r="F19" s="9">
        <f>E19/3</f>
        <v>12184.78260869565</v>
      </c>
      <c r="G19" s="9">
        <f>E19/3</f>
        <v>12184.78260869565</v>
      </c>
      <c r="H19" s="9">
        <f>E19/3</f>
        <v>12184.78260869565</v>
      </c>
      <c r="I19" s="28">
        <f>IF(J19="F+N+T",E19/220,E19/(SQRT(3)*380))</f>
        <v>55.538585677480306</v>
      </c>
      <c r="J19" s="2" t="s">
        <v>85</v>
      </c>
      <c r="K19" s="2" t="s">
        <v>73</v>
      </c>
      <c r="L19" s="2" t="s">
        <v>73</v>
      </c>
      <c r="M19" s="2" t="s">
        <v>26</v>
      </c>
      <c r="N19" s="2" t="s">
        <v>76</v>
      </c>
      <c r="O19" s="2" t="s">
        <v>41</v>
      </c>
      <c r="P19" s="2" t="s">
        <v>21</v>
      </c>
      <c r="Q19" s="2" t="s">
        <v>45</v>
      </c>
      <c r="R19" s="2" t="s">
        <v>54</v>
      </c>
      <c r="S19" s="36"/>
      <c r="T19" s="2">
        <v>0</v>
      </c>
      <c r="U19" s="18"/>
      <c r="V19" s="10"/>
      <c r="W19" s="34"/>
    </row>
    <row r="20" spans="1:23" x14ac:dyDescent="0.25">
      <c r="A20" s="55" t="s">
        <v>126</v>
      </c>
      <c r="B20" s="55" t="s">
        <v>127</v>
      </c>
      <c r="C20" s="2">
        <v>0</v>
      </c>
      <c r="D20" s="31">
        <v>1</v>
      </c>
      <c r="E20" s="27">
        <f t="shared" si="2"/>
        <v>0</v>
      </c>
      <c r="F20" s="2">
        <f>C20</f>
        <v>0</v>
      </c>
      <c r="G20" s="2"/>
      <c r="H20" s="2"/>
      <c r="I20" s="28">
        <f t="shared" si="1"/>
        <v>0</v>
      </c>
      <c r="J20" s="2" t="s">
        <v>84</v>
      </c>
      <c r="K20" s="2" t="s">
        <v>73</v>
      </c>
      <c r="L20" s="2" t="s">
        <v>73</v>
      </c>
      <c r="M20" s="2" t="s">
        <v>22</v>
      </c>
      <c r="N20" s="2" t="s">
        <v>76</v>
      </c>
      <c r="O20" s="2" t="s">
        <v>41</v>
      </c>
      <c r="P20" s="2" t="s">
        <v>21</v>
      </c>
      <c r="Q20" s="2" t="s">
        <v>43</v>
      </c>
      <c r="R20" s="2" t="s">
        <v>50</v>
      </c>
      <c r="S20" s="36"/>
      <c r="T20" s="2">
        <v>0</v>
      </c>
      <c r="U20" s="18"/>
      <c r="V20" s="10"/>
      <c r="W20" s="34"/>
    </row>
    <row r="21" spans="1:23" x14ac:dyDescent="0.25">
      <c r="A21" s="2"/>
      <c r="B21" s="2"/>
      <c r="C21" s="2"/>
      <c r="D21" s="31"/>
      <c r="E21" s="27"/>
      <c r="F21" s="2"/>
      <c r="G21" s="2"/>
      <c r="H21" s="2"/>
      <c r="I21" s="28"/>
      <c r="J21" s="2"/>
      <c r="K21" s="2"/>
      <c r="L21" s="2"/>
      <c r="M21" s="2"/>
      <c r="N21" s="2"/>
      <c r="O21" s="2"/>
      <c r="P21" s="2"/>
      <c r="Q21" s="2"/>
      <c r="R21" s="2"/>
      <c r="S21" s="36"/>
      <c r="T21" s="12"/>
      <c r="U21" s="2"/>
      <c r="V21" s="2"/>
      <c r="W21" s="2"/>
    </row>
    <row r="22" spans="1:23" ht="15.75" x14ac:dyDescent="0.25">
      <c r="A22" s="3" t="s">
        <v>91</v>
      </c>
      <c r="B22" s="2" t="s">
        <v>96</v>
      </c>
      <c r="C22" s="2"/>
      <c r="D22" s="31"/>
      <c r="E22" s="2"/>
      <c r="F22" s="2"/>
      <c r="G22" s="2"/>
      <c r="H22" s="2"/>
      <c r="I22" s="2"/>
      <c r="J22" s="2" t="s">
        <v>85</v>
      </c>
      <c r="K22" s="2" t="s">
        <v>73</v>
      </c>
      <c r="L22" s="2" t="s">
        <v>73</v>
      </c>
      <c r="M22" s="2" t="s">
        <v>25</v>
      </c>
      <c r="N22" s="2" t="s">
        <v>76</v>
      </c>
      <c r="O22" s="2" t="s">
        <v>41</v>
      </c>
      <c r="P22" s="2"/>
      <c r="Q22" s="2" t="s">
        <v>45</v>
      </c>
      <c r="R22" s="2"/>
      <c r="S22" s="2"/>
      <c r="T22" s="2"/>
      <c r="U22" s="2"/>
      <c r="V22" s="2"/>
      <c r="W22" s="2"/>
    </row>
    <row r="23" spans="1:23" ht="15.75" x14ac:dyDescent="0.25">
      <c r="A23" s="3" t="s">
        <v>92</v>
      </c>
      <c r="B23" s="10"/>
      <c r="C23" s="10"/>
      <c r="D23" s="42"/>
      <c r="E23" s="10"/>
      <c r="F23" s="2"/>
      <c r="G23" s="2"/>
      <c r="H23" s="2"/>
      <c r="I23" s="2"/>
      <c r="J23" s="2" t="s">
        <v>85</v>
      </c>
      <c r="K23" s="2" t="s">
        <v>73</v>
      </c>
      <c r="L23" s="2" t="s">
        <v>73</v>
      </c>
      <c r="M23" s="2" t="s">
        <v>25</v>
      </c>
      <c r="N23" s="2" t="s">
        <v>76</v>
      </c>
      <c r="O23" s="2" t="s">
        <v>41</v>
      </c>
      <c r="P23" s="2" t="s">
        <v>21</v>
      </c>
      <c r="Q23" s="2" t="s">
        <v>45</v>
      </c>
      <c r="R23" s="2" t="s">
        <v>54</v>
      </c>
      <c r="S23" s="2" t="s">
        <v>113</v>
      </c>
      <c r="T23" s="2"/>
      <c r="U23" s="2"/>
      <c r="V23" s="2"/>
      <c r="W23" s="2"/>
    </row>
    <row r="24" spans="1:23" ht="15.75" x14ac:dyDescent="0.25">
      <c r="A24" s="48" t="s">
        <v>79</v>
      </c>
      <c r="B24" s="3"/>
      <c r="C24" s="3"/>
      <c r="D24" s="45"/>
      <c r="E24" s="3"/>
      <c r="F24" s="15"/>
      <c r="G24" s="15"/>
      <c r="H24" s="15"/>
      <c r="I24" s="15"/>
      <c r="J24" s="12" t="s">
        <v>128</v>
      </c>
      <c r="K24" s="12" t="s">
        <v>73</v>
      </c>
      <c r="L24" s="12" t="s">
        <v>73</v>
      </c>
      <c r="M24" s="12" t="s">
        <v>25</v>
      </c>
      <c r="N24" s="12" t="s">
        <v>77</v>
      </c>
      <c r="O24" s="12" t="s">
        <v>41</v>
      </c>
      <c r="P24" s="12" t="s">
        <v>21</v>
      </c>
      <c r="Q24" s="12" t="s">
        <v>45</v>
      </c>
      <c r="R24" s="16" t="s">
        <v>54</v>
      </c>
      <c r="S24" s="8"/>
      <c r="T24" s="3"/>
      <c r="U24" s="4"/>
      <c r="V24" s="4"/>
      <c r="W24" s="3"/>
    </row>
    <row r="25" spans="1:23" ht="15.75" x14ac:dyDescent="0.25">
      <c r="A25" s="48"/>
      <c r="B25" s="13"/>
      <c r="C25" s="13"/>
      <c r="D25" s="45"/>
      <c r="E25" s="3"/>
      <c r="F25" s="30"/>
      <c r="G25" s="17"/>
      <c r="H25" s="17"/>
      <c r="I25" s="17"/>
      <c r="J25" s="12"/>
      <c r="K25" s="12"/>
      <c r="L25" s="12"/>
      <c r="M25" s="12"/>
      <c r="N25" s="12"/>
      <c r="O25" s="12"/>
      <c r="P25" s="12"/>
      <c r="Q25" s="12"/>
      <c r="R25" s="16"/>
      <c r="S25" s="8"/>
      <c r="T25" s="3"/>
      <c r="U25" s="4"/>
      <c r="V25" s="4"/>
      <c r="W25" s="3"/>
    </row>
    <row r="26" spans="1:23" ht="15.75" x14ac:dyDescent="0.25">
      <c r="A26" s="46" t="s">
        <v>81</v>
      </c>
      <c r="B26" s="46">
        <v>0.45</v>
      </c>
      <c r="C26" s="47">
        <f>C27*B26</f>
        <v>28633.5</v>
      </c>
      <c r="D26" s="43"/>
      <c r="E26" s="44"/>
      <c r="F26" s="24"/>
      <c r="G26" s="13"/>
      <c r="H26" s="13"/>
      <c r="I26" s="13"/>
      <c r="J26" s="3"/>
      <c r="K26" s="3"/>
      <c r="L26" s="3"/>
      <c r="M26" s="3"/>
      <c r="N26" s="2"/>
      <c r="O26" s="3"/>
      <c r="P26" s="3"/>
      <c r="Q26" s="4"/>
      <c r="R26" s="3"/>
      <c r="S26" s="13"/>
      <c r="T26" s="13"/>
      <c r="U26" s="14"/>
      <c r="V26" s="14"/>
      <c r="W26" s="3"/>
    </row>
    <row r="27" spans="1:23" ht="15.75" x14ac:dyDescent="0.25">
      <c r="A27" s="46" t="s">
        <v>80</v>
      </c>
      <c r="B27" s="3"/>
      <c r="C27" s="46">
        <f>SUM(C4:C22)</f>
        <v>63630</v>
      </c>
      <c r="D27" s="32"/>
      <c r="E27" s="29"/>
      <c r="F27" s="47"/>
      <c r="G27" s="47"/>
      <c r="H27" s="47"/>
      <c r="I27" s="26"/>
      <c r="J27" s="23"/>
      <c r="K27" s="3"/>
      <c r="L27" s="3"/>
      <c r="M27" s="3"/>
      <c r="N27" s="2"/>
      <c r="O27" s="3"/>
      <c r="P27" s="3"/>
      <c r="Q27" s="4"/>
      <c r="R27" s="3"/>
      <c r="S27" s="3"/>
      <c r="T27" s="3"/>
      <c r="U27" s="4"/>
      <c r="V27" s="4"/>
      <c r="W27" s="3"/>
    </row>
  </sheetData>
  <conditionalFormatting sqref="A1:XFD1048576">
    <cfRule type="expression" dxfId="0" priority="1">
      <formula>ODD(ROW())=ROW()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2">
        <x14:dataValidation type="list" errorStyle="warning" allowBlank="1" showInputMessage="1" showErrorMessage="1" errorTitle="Entrada Inválida" error="Você selecionou um valor que não está presente na lista!" xr:uid="{77BA229F-12BA-4899-AF25-40023EA41510}">
          <x14:formula1>
            <xm:f>DEFAULT!$G$4:$G$5</xm:f>
          </x14:formula1>
          <xm:sqref>J24:J25</xm:sqref>
        </x14:dataValidation>
        <x14:dataValidation type="list" allowBlank="1" showInputMessage="1" showErrorMessage="1" xr:uid="{B58585E9-16F0-4779-B01A-381791EE1AA2}">
          <x14:formula1>
            <xm:f>DEFAULT!$S$4:$S$23</xm:f>
          </x14:formula1>
          <xm:sqref>B22</xm:sqref>
        </x14:dataValidation>
        <x14:dataValidation type="list" errorStyle="warning" allowBlank="1" showInputMessage="1" showErrorMessage="1" errorTitle="Entrada Inválida" error="Você selecionou um valor que não está presente na lista!" xr:uid="{FC37381C-32D9-431E-9E51-2240FA935E5F}">
          <x14:formula1>
            <xm:f>DEFAULT!$G$4:$G$8</xm:f>
          </x14:formula1>
          <xm:sqref>J4:J20</xm:sqref>
        </x14:dataValidation>
        <x14:dataValidation type="list" errorStyle="warning" allowBlank="1" showInputMessage="1" showErrorMessage="1" errorTitle="Entrada Inválida" error="Você selecionou um valor que não está presente na lista!" xr:uid="{F584613E-804F-4B0A-A2C4-092D85D5F9F2}">
          <x14:formula1>
            <xm:f>DEFAULT!$H$4:$H$25</xm:f>
          </x14:formula1>
          <xm:sqref>M4:M25</xm:sqref>
        </x14:dataValidation>
        <x14:dataValidation type="list" errorStyle="warning" allowBlank="1" showInputMessage="1" showErrorMessage="1" errorTitle="Entrada Inválida!" error="Você selecionou um valor que não está presente na lista!" xr:uid="{A28216E5-B374-4498-8B30-24511B70FBE7}">
          <x14:formula1>
            <xm:f>DEFAULT!$J$4:$J$11</xm:f>
          </x14:formula1>
          <xm:sqref>O4:O25</xm:sqref>
        </x14:dataValidation>
        <x14:dataValidation type="list" errorStyle="warning" allowBlank="1" showInputMessage="1" showErrorMessage="1" errorTitle="Entrada Inválida!" error="Você selecionou um valor que não está presente na lista!" xr:uid="{3AC0380D-44CF-49CC-83C5-5DA070D91F5A}">
          <x14:formula1>
            <xm:f>DEFAULT!$K$4:$K$7</xm:f>
          </x14:formula1>
          <xm:sqref>P4:P25</xm:sqref>
        </x14:dataValidation>
        <x14:dataValidation type="list" errorStyle="warning" allowBlank="1" showInputMessage="1" showErrorMessage="1" errorTitle="Entrada Inválida!" error="Você selecionou um valor que não está presente na lista!" xr:uid="{EC53200E-40F5-46AD-AA92-E7A298E448A4}">
          <x14:formula1>
            <xm:f>DEFAULT!$L$4:$L$6</xm:f>
          </x14:formula1>
          <xm:sqref>Q4:Q25</xm:sqref>
        </x14:dataValidation>
        <x14:dataValidation type="list" errorStyle="warning" allowBlank="1" showInputMessage="1" showErrorMessage="1" errorTitle="Entrada Inválida!" error="Você selecionou um valor que não está presente na lista!" xr:uid="{D29E858B-D843-4126-81AF-55B966CDFFCE}">
          <x14:formula1>
            <xm:f>DEFAULT!$M$4:$M$18</xm:f>
          </x14:formula1>
          <xm:sqref>R4:S25</xm:sqref>
        </x14:dataValidation>
        <x14:dataValidation type="list" errorStyle="warning" allowBlank="1" showInputMessage="1" showErrorMessage="1" errorTitle="Entrada Inválida" error="Você selecionou um valor que não está presente na lista!" xr:uid="{10CD9C36-34B8-4D6A-BDFC-C0E22C073A37}">
          <x14:formula1>
            <xm:f>DEFAULT!$O$4:$O$6</xm:f>
          </x14:formula1>
          <xm:sqref>U4:U23</xm:sqref>
        </x14:dataValidation>
        <x14:dataValidation type="list" errorStyle="warning" allowBlank="1" showInputMessage="1" showErrorMessage="1" errorTitle="Entrada Inválida" error="Você selecionou um valor que não está presente na lista!" xr:uid="{A4D9E258-DB64-4EB7-BF60-269EFFD389B8}">
          <x14:formula1>
            <xm:f>DEFAULT!$P$4:$P$7</xm:f>
          </x14:formula1>
          <xm:sqref>V4:V23</xm:sqref>
        </x14:dataValidation>
        <x14:dataValidation type="list" errorStyle="warning" allowBlank="1" showInputMessage="1" showErrorMessage="1" errorTitle="Entrada Inválida!" error="Você selecionou um valor que não está presente na lista!" xr:uid="{EF6E8146-181C-4FA6-918F-73161958FCB3}">
          <x14:formula1>
            <xm:f>DEFAULT!$Q$4:$Q$6</xm:f>
          </x14:formula1>
          <xm:sqref>W4:W23</xm:sqref>
        </x14:dataValidation>
        <x14:dataValidation type="list" errorStyle="warning" allowBlank="1" showInputMessage="1" showErrorMessage="1" errorTitle="Entrada Inválida" error="Você selecionou um valor que não está presente na lista!" xr:uid="{5AC8D33E-13C3-48FB-B935-3E788F7B42CA}">
          <x14:formula1>
            <xm:f>DEFAULT!$I$4:$I$6</xm:f>
          </x14:formula1>
          <xm:sqref>N4:N27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99496-C687-4E4E-A6AD-E2E967FD2B08}">
  <dimension ref="A1:S23"/>
  <sheetViews>
    <sheetView topLeftCell="L1" workbookViewId="0">
      <selection activeCell="S5" sqref="S5"/>
    </sheetView>
  </sheetViews>
  <sheetFormatPr defaultRowHeight="15" x14ac:dyDescent="0.25"/>
  <cols>
    <col min="1" max="1" width="19.140625" style="1" bestFit="1" customWidth="1"/>
    <col min="2" max="2" width="20.28515625" style="1" bestFit="1" customWidth="1"/>
    <col min="3" max="3" width="10.85546875" style="1" bestFit="1" customWidth="1"/>
    <col min="4" max="5" width="9.140625" style="1"/>
    <col min="6" max="6" width="8.7109375" style="1" bestFit="1" customWidth="1"/>
    <col min="7" max="7" width="24.85546875" style="1" bestFit="1" customWidth="1"/>
    <col min="8" max="8" width="12.140625" style="1" bestFit="1" customWidth="1"/>
    <col min="9" max="9" width="17.5703125" style="1" bestFit="1" customWidth="1"/>
    <col min="10" max="10" width="17.28515625" style="1" bestFit="1" customWidth="1"/>
    <col min="11" max="11" width="19.28515625" style="1" bestFit="1" customWidth="1"/>
    <col min="12" max="12" width="19.85546875" style="1" customWidth="1"/>
    <col min="13" max="13" width="23.140625" style="1" bestFit="1" customWidth="1"/>
    <col min="14" max="14" width="19.140625" style="1" bestFit="1" customWidth="1"/>
    <col min="15" max="15" width="15.7109375" style="1" bestFit="1" customWidth="1"/>
    <col min="16" max="16" width="16.28515625" style="1" bestFit="1" customWidth="1"/>
    <col min="17" max="17" width="11.140625" style="1" bestFit="1" customWidth="1"/>
    <col min="18" max="18" width="12.85546875" style="1" bestFit="1" customWidth="1"/>
    <col min="19" max="19" width="23" style="1" bestFit="1" customWidth="1"/>
    <col min="20" max="16384" width="9.140625" style="1"/>
  </cols>
  <sheetData>
    <row r="1" spans="1:19" ht="18.75" x14ac:dyDescent="0.25">
      <c r="A1" s="65" t="s">
        <v>74</v>
      </c>
      <c r="B1" s="65"/>
      <c r="C1" s="65"/>
      <c r="D1" s="65"/>
      <c r="E1" s="65"/>
      <c r="F1" s="65"/>
      <c r="G1" s="65"/>
    </row>
    <row r="3" spans="1:19" ht="31.5" x14ac:dyDescent="0.25">
      <c r="A3" s="5" t="s">
        <v>1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9</v>
      </c>
      <c r="H3" s="5" t="s">
        <v>8</v>
      </c>
      <c r="I3" s="5" t="s">
        <v>75</v>
      </c>
      <c r="J3" s="5" t="s">
        <v>11</v>
      </c>
      <c r="K3" s="5" t="s">
        <v>10</v>
      </c>
      <c r="L3" s="6" t="s">
        <v>13</v>
      </c>
      <c r="M3" s="5" t="s">
        <v>12</v>
      </c>
      <c r="N3" s="5" t="s">
        <v>14</v>
      </c>
      <c r="O3" s="6" t="s">
        <v>15</v>
      </c>
      <c r="P3" s="6" t="s">
        <v>17</v>
      </c>
      <c r="Q3" s="5" t="s">
        <v>16</v>
      </c>
      <c r="R3" s="5" t="s">
        <v>64</v>
      </c>
      <c r="S3" s="5" t="s">
        <v>91</v>
      </c>
    </row>
    <row r="4" spans="1:19" x14ac:dyDescent="0.25">
      <c r="G4" s="1" t="s">
        <v>84</v>
      </c>
      <c r="H4" s="1" t="s">
        <v>29</v>
      </c>
      <c r="I4" s="1" t="s">
        <v>76</v>
      </c>
      <c r="J4" s="1" t="s">
        <v>41</v>
      </c>
      <c r="K4" s="1" t="s">
        <v>18</v>
      </c>
      <c r="L4" s="1" t="s">
        <v>43</v>
      </c>
      <c r="M4" s="7" t="s">
        <v>46</v>
      </c>
      <c r="O4" s="1" t="s">
        <v>44</v>
      </c>
      <c r="P4" s="1" t="s">
        <v>52</v>
      </c>
      <c r="Q4" s="1" t="s">
        <v>62</v>
      </c>
      <c r="R4" s="1" t="s">
        <v>66</v>
      </c>
      <c r="S4" s="1" t="s">
        <v>93</v>
      </c>
    </row>
    <row r="5" spans="1:19" x14ac:dyDescent="0.25">
      <c r="G5" s="1" t="s">
        <v>85</v>
      </c>
      <c r="H5" s="1" t="s">
        <v>30</v>
      </c>
      <c r="I5" s="1" t="s">
        <v>77</v>
      </c>
      <c r="J5" s="1" t="s">
        <v>42</v>
      </c>
      <c r="K5" s="1" t="s">
        <v>19</v>
      </c>
      <c r="L5" s="1" t="s">
        <v>44</v>
      </c>
      <c r="M5" s="7" t="s">
        <v>47</v>
      </c>
      <c r="O5" s="1" t="s">
        <v>45</v>
      </c>
      <c r="P5" s="1" t="s">
        <v>54</v>
      </c>
      <c r="Q5" s="1" t="s">
        <v>69</v>
      </c>
      <c r="R5" s="1" t="s">
        <v>65</v>
      </c>
      <c r="S5" s="1" t="s">
        <v>94</v>
      </c>
    </row>
    <row r="6" spans="1:19" x14ac:dyDescent="0.25">
      <c r="H6" s="1" t="s">
        <v>36</v>
      </c>
      <c r="I6" s="1" t="s">
        <v>78</v>
      </c>
      <c r="K6" s="1" t="s">
        <v>21</v>
      </c>
      <c r="L6" s="1" t="s">
        <v>45</v>
      </c>
      <c r="M6" s="7" t="s">
        <v>48</v>
      </c>
      <c r="O6" s="1" t="s">
        <v>61</v>
      </c>
      <c r="P6" s="1" t="s">
        <v>56</v>
      </c>
      <c r="Q6" s="1" t="s">
        <v>63</v>
      </c>
      <c r="R6" s="1" t="s">
        <v>67</v>
      </c>
      <c r="S6" s="1" t="s">
        <v>95</v>
      </c>
    </row>
    <row r="7" spans="1:19" x14ac:dyDescent="0.25">
      <c r="H7" s="1" t="s">
        <v>22</v>
      </c>
      <c r="K7" s="1" t="s">
        <v>20</v>
      </c>
      <c r="M7" s="7" t="s">
        <v>49</v>
      </c>
      <c r="P7" s="1" t="s">
        <v>58</v>
      </c>
      <c r="R7" s="1" t="s">
        <v>68</v>
      </c>
      <c r="S7" s="1" t="s">
        <v>96</v>
      </c>
    </row>
    <row r="8" spans="1:19" x14ac:dyDescent="0.25">
      <c r="H8" s="1" t="s">
        <v>23</v>
      </c>
      <c r="M8" s="7" t="s">
        <v>50</v>
      </c>
      <c r="S8" s="1" t="s">
        <v>98</v>
      </c>
    </row>
    <row r="9" spans="1:19" x14ac:dyDescent="0.25">
      <c r="H9" s="1" t="s">
        <v>24</v>
      </c>
      <c r="M9" s="7" t="s">
        <v>51</v>
      </c>
      <c r="S9" s="1" t="s">
        <v>97</v>
      </c>
    </row>
    <row r="10" spans="1:19" x14ac:dyDescent="0.25">
      <c r="H10" s="1" t="s">
        <v>25</v>
      </c>
      <c r="M10" s="7" t="s">
        <v>52</v>
      </c>
      <c r="S10" s="1" t="s">
        <v>100</v>
      </c>
    </row>
    <row r="11" spans="1:19" x14ac:dyDescent="0.25">
      <c r="H11" s="1" t="s">
        <v>26</v>
      </c>
      <c r="M11" s="7" t="s">
        <v>53</v>
      </c>
      <c r="S11" s="1" t="s">
        <v>99</v>
      </c>
    </row>
    <row r="12" spans="1:19" x14ac:dyDescent="0.25">
      <c r="H12" s="1" t="s">
        <v>27</v>
      </c>
      <c r="M12" s="7" t="s">
        <v>54</v>
      </c>
      <c r="S12" s="1" t="s">
        <v>102</v>
      </c>
    </row>
    <row r="13" spans="1:19" x14ac:dyDescent="0.25">
      <c r="H13" s="1" t="s">
        <v>28</v>
      </c>
      <c r="M13" s="7" t="s">
        <v>55</v>
      </c>
      <c r="S13" s="1" t="s">
        <v>101</v>
      </c>
    </row>
    <row r="14" spans="1:19" x14ac:dyDescent="0.25">
      <c r="H14" s="1" t="s">
        <v>31</v>
      </c>
      <c r="M14" s="7" t="s">
        <v>56</v>
      </c>
      <c r="S14" s="1" t="s">
        <v>103</v>
      </c>
    </row>
    <row r="15" spans="1:19" x14ac:dyDescent="0.25">
      <c r="H15" s="1" t="s">
        <v>32</v>
      </c>
      <c r="M15" s="7" t="s">
        <v>57</v>
      </c>
      <c r="S15" s="1" t="s">
        <v>104</v>
      </c>
    </row>
    <row r="16" spans="1:19" x14ac:dyDescent="0.25">
      <c r="H16" s="1" t="s">
        <v>33</v>
      </c>
      <c r="M16" s="7" t="s">
        <v>58</v>
      </c>
      <c r="S16" s="1" t="s">
        <v>105</v>
      </c>
    </row>
    <row r="17" spans="8:19" x14ac:dyDescent="0.25">
      <c r="H17" s="1" t="s">
        <v>34</v>
      </c>
      <c r="M17" s="7" t="s">
        <v>59</v>
      </c>
      <c r="S17" s="1" t="s">
        <v>106</v>
      </c>
    </row>
    <row r="18" spans="8:19" x14ac:dyDescent="0.25">
      <c r="H18" s="1" t="s">
        <v>35</v>
      </c>
      <c r="M18" s="7" t="s">
        <v>60</v>
      </c>
      <c r="S18" s="1" t="s">
        <v>107</v>
      </c>
    </row>
    <row r="19" spans="8:19" x14ac:dyDescent="0.25">
      <c r="H19" s="1" t="s">
        <v>37</v>
      </c>
      <c r="S19" s="1" t="s">
        <v>108</v>
      </c>
    </row>
    <row r="20" spans="8:19" x14ac:dyDescent="0.25">
      <c r="H20" s="1" t="s">
        <v>38</v>
      </c>
      <c r="M20" s="7"/>
      <c r="S20" s="1" t="s">
        <v>109</v>
      </c>
    </row>
    <row r="21" spans="8:19" x14ac:dyDescent="0.25">
      <c r="M21" s="7"/>
      <c r="S21" s="1" t="s">
        <v>110</v>
      </c>
    </row>
    <row r="22" spans="8:19" x14ac:dyDescent="0.25">
      <c r="S22" s="1" t="s">
        <v>111</v>
      </c>
    </row>
    <row r="23" spans="8:19" x14ac:dyDescent="0.25">
      <c r="S23" s="1" t="s">
        <v>112</v>
      </c>
    </row>
  </sheetData>
  <mergeCells count="1">
    <mergeCell ref="A1:G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size="3" baseType="lpstr">
      <vt:lpstr>QD</vt:lpstr>
      <vt:lpstr>DEFAULT</vt:lpstr>
      <vt:lpstr>IDR1_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Zanetti</dc:creator>
  <cp:lastModifiedBy>Gustavo Zanetti</cp:lastModifiedBy>
  <dcterms:created xsi:type="dcterms:W3CDTF">2023-05-09T21:33:56Z</dcterms:created>
  <dcterms:modified xsi:type="dcterms:W3CDTF">2024-02-20T23:31:40Z</dcterms:modified>
</cp:coreProperties>
</file>