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ocuments\GitHub\Plugin-AutoCAD-ExFil\EXCEL - Arquivos exemplos\"/>
    </mc:Choice>
  </mc:AlternateContent>
  <xr:revisionPtr revIDLastSave="0" documentId="13_ncr:1_{AC172E4D-A577-4DB5-9E76-A2C5F9E06359}" xr6:coauthVersionLast="47" xr6:coauthVersionMax="47" xr10:uidLastSave="{00000000-0000-0000-0000-000000000000}"/>
  <bookViews>
    <workbookView xWindow="28680" yWindow="-120" windowWidth="38640" windowHeight="15840" xr2:uid="{C950D6C1-EC16-4C46-9C52-C961FACA0DE2}"/>
  </bookViews>
  <sheets>
    <sheet name="QD" sheetId="1" r:id="rId1"/>
    <sheet name="QD-2" sheetId="4" r:id="rId2"/>
    <sheet name="DEFAULT" sheetId="3" r:id="rId3"/>
  </sheets>
  <definedNames>
    <definedName name="IDR1_" localSheetId="1">'QD-2'!$T$4</definedName>
    <definedName name="IDR1_">QD!$T$4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4" l="1"/>
  <c r="C43" i="4"/>
  <c r="G37" i="4"/>
  <c r="E37" i="4"/>
  <c r="I37" i="4" s="1"/>
  <c r="E36" i="4"/>
  <c r="I36" i="4" s="1"/>
  <c r="F35" i="4"/>
  <c r="E35" i="4"/>
  <c r="I35" i="4" s="1"/>
  <c r="I34" i="4"/>
  <c r="H34" i="4"/>
  <c r="E34" i="4"/>
  <c r="G33" i="4"/>
  <c r="E33" i="4"/>
  <c r="I33" i="4" s="1"/>
  <c r="I32" i="4"/>
  <c r="F32" i="4"/>
  <c r="E32" i="4"/>
  <c r="H31" i="4"/>
  <c r="E31" i="4"/>
  <c r="I31" i="4" s="1"/>
  <c r="I30" i="4"/>
  <c r="G30" i="4"/>
  <c r="E30" i="4"/>
  <c r="F29" i="4"/>
  <c r="E29" i="4"/>
  <c r="I29" i="4" s="1"/>
  <c r="I28" i="4"/>
  <c r="H28" i="4"/>
  <c r="E28" i="4"/>
  <c r="G27" i="4"/>
  <c r="E27" i="4"/>
  <c r="I27" i="4" s="1"/>
  <c r="I26" i="4"/>
  <c r="F26" i="4"/>
  <c r="E26" i="4"/>
  <c r="G25" i="4"/>
  <c r="E25" i="4"/>
  <c r="I25" i="4" s="1"/>
  <c r="I24" i="4"/>
  <c r="G24" i="4"/>
  <c r="E24" i="4"/>
  <c r="I23" i="4"/>
  <c r="H23" i="4"/>
  <c r="G23" i="4"/>
  <c r="F23" i="4"/>
  <c r="E23" i="4"/>
  <c r="F22" i="4"/>
  <c r="E22" i="4"/>
  <c r="I22" i="4" s="1"/>
  <c r="I21" i="4"/>
  <c r="H21" i="4"/>
  <c r="E21" i="4"/>
  <c r="G20" i="4"/>
  <c r="E20" i="4"/>
  <c r="I20" i="4" s="1"/>
  <c r="I19" i="4"/>
  <c r="F19" i="4"/>
  <c r="E19" i="4"/>
  <c r="H18" i="4"/>
  <c r="E18" i="4"/>
  <c r="I18" i="4" s="1"/>
  <c r="I17" i="4"/>
  <c r="G17" i="4"/>
  <c r="E17" i="4"/>
  <c r="F16" i="4"/>
  <c r="E16" i="4"/>
  <c r="I16" i="4" s="1"/>
  <c r="I15" i="4"/>
  <c r="H15" i="4"/>
  <c r="E15" i="4"/>
  <c r="G14" i="4"/>
  <c r="E14" i="4"/>
  <c r="I14" i="4" s="1"/>
  <c r="I13" i="4"/>
  <c r="F13" i="4"/>
  <c r="E13" i="4"/>
  <c r="H12" i="4"/>
  <c r="E12" i="4"/>
  <c r="I12" i="4" s="1"/>
  <c r="I11" i="4"/>
  <c r="G11" i="4"/>
  <c r="E11" i="4"/>
  <c r="F10" i="4"/>
  <c r="E10" i="4"/>
  <c r="I10" i="4" s="1"/>
  <c r="I9" i="4"/>
  <c r="H9" i="4"/>
  <c r="E9" i="4"/>
  <c r="G8" i="4"/>
  <c r="E8" i="4"/>
  <c r="I8" i="4" s="1"/>
  <c r="I7" i="4"/>
  <c r="F7" i="4"/>
  <c r="E7" i="4"/>
  <c r="H6" i="4"/>
  <c r="E6" i="4"/>
  <c r="I6" i="4" s="1"/>
  <c r="I5" i="4"/>
  <c r="G5" i="4"/>
  <c r="E5" i="4"/>
  <c r="F4" i="4"/>
  <c r="E4" i="4"/>
  <c r="I4" i="4" s="1"/>
  <c r="C19" i="1"/>
  <c r="H19" i="1"/>
  <c r="G19" i="1"/>
  <c r="F19" i="1"/>
  <c r="F7" i="1"/>
  <c r="F13" i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C22" i="1"/>
  <c r="C21" i="1" s="1"/>
  <c r="E4" i="1"/>
  <c r="I4" i="1" s="1"/>
  <c r="F4" i="1"/>
  <c r="G8" i="1" l="1"/>
  <c r="F10" i="1"/>
  <c r="G14" i="1"/>
  <c r="H12" i="1"/>
  <c r="G5" i="1"/>
  <c r="H9" i="1"/>
  <c r="H6" i="1"/>
  <c r="G11" i="1"/>
</calcChain>
</file>

<file path=xl/sharedStrings.xml><?xml version="1.0" encoding="utf-8"?>
<sst xmlns="http://schemas.openxmlformats.org/spreadsheetml/2006/main" count="759" uniqueCount="161">
  <si>
    <t>NOME DO QUADRO:</t>
  </si>
  <si>
    <t>CIRCUITO</t>
  </si>
  <si>
    <t>DESCRIÇÃO (LOCAL)</t>
  </si>
  <si>
    <t>POTÊNCIA</t>
  </si>
  <si>
    <t>FASE - A</t>
  </si>
  <si>
    <t>FASE - B</t>
  </si>
  <si>
    <t>FASE - C</t>
  </si>
  <si>
    <t>CONDUTOR</t>
  </si>
  <si>
    <t>QUANTIDADE DE CABOS</t>
  </si>
  <si>
    <t>CURVA DISJUNTOR</t>
  </si>
  <si>
    <t>TIPO DISJUNTOR</t>
  </si>
  <si>
    <t>CORRENTE DISJUNTOR</t>
  </si>
  <si>
    <t>QUANTIDADE PÓLOS DISJUNTOR</t>
  </si>
  <si>
    <t>NÚMERAÇÃO I/DR</t>
  </si>
  <si>
    <t>QUANTIDADE DE PÓLOS I/DR</t>
  </si>
  <si>
    <t>FUGA I/DR</t>
  </si>
  <si>
    <t>CORRENTE I/DR</t>
  </si>
  <si>
    <t>A</t>
  </si>
  <si>
    <t>B</t>
  </si>
  <si>
    <t>D</t>
  </si>
  <si>
    <t>C</t>
  </si>
  <si>
    <t>#1,5</t>
  </si>
  <si>
    <t>#2,5</t>
  </si>
  <si>
    <t>#4,0</t>
  </si>
  <si>
    <t>#6,0</t>
  </si>
  <si>
    <t>#10,0</t>
  </si>
  <si>
    <t>#16,0</t>
  </si>
  <si>
    <t>#25,0</t>
  </si>
  <si>
    <t>#0,5</t>
  </si>
  <si>
    <t>#0,75</t>
  </si>
  <si>
    <t>#35,0</t>
  </si>
  <si>
    <t>#50,0</t>
  </si>
  <si>
    <t>#70,0</t>
  </si>
  <si>
    <t>#95,0</t>
  </si>
  <si>
    <t>#120,0</t>
  </si>
  <si>
    <t>#1,0</t>
  </si>
  <si>
    <t>#240,0</t>
  </si>
  <si>
    <t>#300,0</t>
  </si>
  <si>
    <t>DIVIDIR CABOS?</t>
  </si>
  <si>
    <t>REDUZIR TERRA?</t>
  </si>
  <si>
    <t>DIN</t>
  </si>
  <si>
    <t>CAIXA MOLDADA</t>
  </si>
  <si>
    <t>UNIPOLAR</t>
  </si>
  <si>
    <t>BIPOLAR</t>
  </si>
  <si>
    <t>TRIPOLAR</t>
  </si>
  <si>
    <t>2 A</t>
  </si>
  <si>
    <t>4 A</t>
  </si>
  <si>
    <t>6 A</t>
  </si>
  <si>
    <t>10 A</t>
  </si>
  <si>
    <t>16 A</t>
  </si>
  <si>
    <t>20 A</t>
  </si>
  <si>
    <t>25 A</t>
  </si>
  <si>
    <t>32 A</t>
  </si>
  <si>
    <t>40 A</t>
  </si>
  <si>
    <t>50 A</t>
  </si>
  <si>
    <t>63 A</t>
  </si>
  <si>
    <t>70 A</t>
  </si>
  <si>
    <t>80 A</t>
  </si>
  <si>
    <t>100 A</t>
  </si>
  <si>
    <t>125 A</t>
  </si>
  <si>
    <t>TETRAPOLAR</t>
  </si>
  <si>
    <t>30 mA</t>
  </si>
  <si>
    <t>300 mA</t>
  </si>
  <si>
    <t>CLASSE I/DR</t>
  </si>
  <si>
    <t>CLASSE A</t>
  </si>
  <si>
    <t>CLASSE AC</t>
  </si>
  <si>
    <t>CLASSE B</t>
  </si>
  <si>
    <t>CLASSE SI</t>
  </si>
  <si>
    <t>100 mA</t>
  </si>
  <si>
    <t>NÃO</t>
  </si>
  <si>
    <t>ATENÇÃO NÃO MEXER NOS VALORES DESSA PLANILHA</t>
  </si>
  <si>
    <t>TIPO CONDUTOR</t>
  </si>
  <si>
    <t>PVC 750 V</t>
  </si>
  <si>
    <t>EPR 1 kV</t>
  </si>
  <si>
    <t>HEPR 1kV</t>
  </si>
  <si>
    <t>ENTRADA DE ENERGIA</t>
  </si>
  <si>
    <t>TOTAL</t>
  </si>
  <si>
    <t>FATOR DE DEMANDA</t>
  </si>
  <si>
    <t>SEÇÃO CONDUTOR</t>
  </si>
  <si>
    <t>TIPO ISOLAÇÃO</t>
  </si>
  <si>
    <t>F+N+T</t>
  </si>
  <si>
    <t>3F+N+T</t>
  </si>
  <si>
    <t>Icu [kA]</t>
  </si>
  <si>
    <t>POTÊNCIA [W]</t>
  </si>
  <si>
    <t xml:space="preserve">FATOR DE POTÊNCIA </t>
  </si>
  <si>
    <t>POTÊNCIA [VA]</t>
  </si>
  <si>
    <t>I [A]</t>
  </si>
  <si>
    <t>ILUMINAÇÃO COZINHA E SALA</t>
  </si>
  <si>
    <t>TOMADAS SALA</t>
  </si>
  <si>
    <t>TOMADAS COZINHA</t>
  </si>
  <si>
    <t>FOGÃO ELÉTRICO</t>
  </si>
  <si>
    <t>ILUMINAÇÃO QUARTOS E BWC</t>
  </si>
  <si>
    <t>TOMADAS QUARTOS E BWC</t>
  </si>
  <si>
    <t>CHUVEIRO</t>
  </si>
  <si>
    <t>AR-CONDICIONADO SALA</t>
  </si>
  <si>
    <t>AR-CONDICIONADO QUARTO 1</t>
  </si>
  <si>
    <t>AR-CONDICIONADO QUARTO 2</t>
  </si>
  <si>
    <t>RESERVA</t>
  </si>
  <si>
    <t>ESPAÇOS FÍSICOS</t>
  </si>
  <si>
    <t>(x3)</t>
  </si>
  <si>
    <t>3kA</t>
  </si>
  <si>
    <t>DPS</t>
  </si>
  <si>
    <t>PROTEÇÃO DPS</t>
  </si>
  <si>
    <t>DPS Classe II - 12 kA (F)</t>
  </si>
  <si>
    <t>DPS Classe II - 12 kA (FN)</t>
  </si>
  <si>
    <t>DPS Classe II - 20 kA (F)</t>
  </si>
  <si>
    <t>DPS Classe II - 20 kA (FN)</t>
  </si>
  <si>
    <t>DPS Classe II - 45 kA (F)</t>
  </si>
  <si>
    <t>DPS Classe II - 45 kA (FN)</t>
  </si>
  <si>
    <t>DPS Classe II - 60 kA (F)</t>
  </si>
  <si>
    <t>DPS Classe II - 60 kA (FN)</t>
  </si>
  <si>
    <t>DPS Classe II - 90 kA (F)</t>
  </si>
  <si>
    <t>DPS Classe II - 90 kA (FN)</t>
  </si>
  <si>
    <t>DPS Classe III - 12 kA (F)</t>
  </si>
  <si>
    <t>DPS Classe III - 12 kA (FN)</t>
  </si>
  <si>
    <t>DPS Classe III - 20 kA (F)</t>
  </si>
  <si>
    <t>DPS Classe III - 20 kA (FN)</t>
  </si>
  <si>
    <t>DPS Classe III - 45 kA (F)</t>
  </si>
  <si>
    <t>DPS Classe III - 45 kA (FN)</t>
  </si>
  <si>
    <t>DPS Classe III - 60 kA (F)</t>
  </si>
  <si>
    <t>DPS Classe III - 60 kA (FN)</t>
  </si>
  <si>
    <t>DPS Classe III - 90 kA (F)</t>
  </si>
  <si>
    <t>DPS Classe III - 90 kA (FN)</t>
  </si>
  <si>
    <t>GERAL</t>
  </si>
  <si>
    <t>QD1 - RESIDÊNCIA</t>
  </si>
  <si>
    <t>ILUMINAÇÃO QUARTOS, BWC SUÍTE E CLOSET</t>
  </si>
  <si>
    <t>TOMADAS SUÍTE, CLOSET E BWC SUÍTE</t>
  </si>
  <si>
    <t>TOMADAS QUARTOS E CIRCULAÇÃO</t>
  </si>
  <si>
    <t>TOMADAS SALA DE JANTAR E LIVING</t>
  </si>
  <si>
    <t>ILUMINAÇÃO SALA DE TV, SALA DE JANTAR E COZINHA</t>
  </si>
  <si>
    <t>CHUVEIRO SUÍTE</t>
  </si>
  <si>
    <t>CHUVEIRO BWC QUARTOS</t>
  </si>
  <si>
    <t>APOIO SOLAR ÁGUA</t>
  </si>
  <si>
    <t>BOMBA PRESSURIZAÇÃO</t>
  </si>
  <si>
    <t>ILUMINAÇÃO E TOMADA CAIXA D'ÁGUA</t>
  </si>
  <si>
    <t>TOMADAS GELADEIRA</t>
  </si>
  <si>
    <t>TOMADAS FORNOS</t>
  </si>
  <si>
    <t>TOMADAS BANCADA CENTRAL COZINHA</t>
  </si>
  <si>
    <t>TOMADAS BANCADA GERAL COZINHA</t>
  </si>
  <si>
    <t>TOMADA COIFA COZINHA</t>
  </si>
  <si>
    <t>TOMADA SECADORA</t>
  </si>
  <si>
    <t>TOMADAS LAVANDEIRA</t>
  </si>
  <si>
    <t>TOMADAS GARAGEM E DEPÓSITO</t>
  </si>
  <si>
    <t>ILUMINAÇÃO LAVANDERIA, DEPÓSITO E GARAGEM</t>
  </si>
  <si>
    <t>CARREGADOR AUTOMOTIVO</t>
  </si>
  <si>
    <t>ILUMINAÇÃO JARDIM FRENTE</t>
  </si>
  <si>
    <t>ILUMINAÇÃO JARDIM FUNDOS</t>
  </si>
  <si>
    <t>AR CONDICIONADO SUÍTE MASTER</t>
  </si>
  <si>
    <t>AR CONDICIONADO CLOSET</t>
  </si>
  <si>
    <t>AR CONDICIONADO DORMITÓRIO 1</t>
  </si>
  <si>
    <t>AR CONDICONADO DORMITÓRIO 2</t>
  </si>
  <si>
    <t>AR CONDICIONADO SALA DE JANTAR/TV</t>
  </si>
  <si>
    <t>AR CONDICIONADO COZINHA</t>
  </si>
  <si>
    <t>ILUMINAÇÃO VIGIA</t>
  </si>
  <si>
    <t>ALIMENTAÇÃO QTS - TELECOM E SEGURANÇA</t>
  </si>
  <si>
    <t>MOTOR PORTÃO</t>
  </si>
  <si>
    <t>ENERGIA FOTOVOLTAICA</t>
  </si>
  <si>
    <t>R1</t>
  </si>
  <si>
    <t>R2</t>
  </si>
  <si>
    <t>3 kA</t>
  </si>
  <si>
    <t>QD -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</si>
</sst>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8" fontId="0" fillId="0" borderId="5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8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18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auto="1"/>
      </font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5077-F166-4040-9421-CB252F8BDD53}">
  <dimension ref="A1:W22"/>
  <sheetViews>
    <sheetView tabSelected="1" zoomScaleNormal="100" workbookViewId="0">
      <selection activeCell="B2" sqref="B2"/>
    </sheetView>
  </sheetViews>
  <sheetFormatPr defaultRowHeight="15" x14ac:dyDescent="0.25"/>
  <cols>
    <col min="1" max="1" width="23.140625" style="1" bestFit="1" customWidth="1"/>
    <col min="2" max="2" width="49.5703125" style="1" bestFit="1" customWidth="1"/>
    <col min="3" max="3" width="15.140625" style="1" bestFit="1" customWidth="1"/>
    <col min="4" max="4" width="15.140625" style="41" customWidth="1"/>
    <col min="5" max="5" width="10.85546875" style="1" bestFit="1" customWidth="1"/>
    <col min="6" max="6" width="9.7109375" style="1" customWidth="1"/>
    <col min="7" max="7" width="9.85546875" style="1" customWidth="1"/>
    <col min="8" max="8" width="9.5703125" style="1" customWidth="1"/>
    <col min="9" max="9" width="7" style="1" customWidth="1"/>
    <col min="10" max="10" width="14.28515625" style="1" bestFit="1" customWidth="1"/>
    <col min="11" max="11" width="8.5703125" style="1" bestFit="1" customWidth="1"/>
    <col min="12" max="12" width="9.28515625" style="1" bestFit="1" customWidth="1"/>
    <col min="13" max="14" width="12.140625" style="1" bestFit="1" customWidth="1"/>
    <col min="15" max="16" width="11.85546875" style="1" bestFit="1" customWidth="1"/>
    <col min="17" max="17" width="19.85546875" style="1" customWidth="1"/>
    <col min="18" max="18" width="11.85546875" style="1" bestFit="1" customWidth="1"/>
    <col min="19" max="19" width="11.85546875" style="1" customWidth="1"/>
    <col min="20" max="20" width="14.140625" style="1" bestFit="1" customWidth="1"/>
    <col min="21" max="21" width="15.7109375" style="1" bestFit="1" customWidth="1"/>
    <col min="22" max="22" width="11.28515625" style="1" bestFit="1" customWidth="1"/>
    <col min="23" max="23" width="6.42578125" style="1" bestFit="1" customWidth="1"/>
    <col min="24" max="16384" width="9.140625" style="1"/>
  </cols>
  <sheetData>
    <row r="1" spans="1:23" ht="16.5" thickBot="1" x14ac:dyDescent="0.3">
      <c r="A1" s="20" t="s">
        <v>0</v>
      </c>
      <c r="B1" s="19" t="s">
        <v>160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thickBot="1" x14ac:dyDescent="0.3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ht="32.25" thickBot="1" x14ac:dyDescent="0.3">
      <c r="A3" s="20" t="s">
        <v>1</v>
      </c>
      <c r="B3" s="21" t="s">
        <v>2</v>
      </c>
      <c r="C3" s="20" t="s">
        <v>83</v>
      </c>
      <c r="D3" s="22" t="s">
        <v>84</v>
      </c>
      <c r="E3" s="22" t="s">
        <v>85</v>
      </c>
      <c r="F3" s="21" t="s">
        <v>4</v>
      </c>
      <c r="G3" s="20" t="s">
        <v>5</v>
      </c>
      <c r="H3" s="21" t="s">
        <v>6</v>
      </c>
      <c r="I3" s="20" t="s">
        <v>86</v>
      </c>
      <c r="J3" s="22" t="s">
        <v>8</v>
      </c>
      <c r="K3" s="23" t="s">
        <v>38</v>
      </c>
      <c r="L3" s="22" t="s">
        <v>39</v>
      </c>
      <c r="M3" s="23" t="s">
        <v>78</v>
      </c>
      <c r="N3" s="22" t="s">
        <v>79</v>
      </c>
      <c r="O3" s="23" t="s">
        <v>10</v>
      </c>
      <c r="P3" s="22" t="s">
        <v>9</v>
      </c>
      <c r="Q3" s="23" t="s">
        <v>12</v>
      </c>
      <c r="R3" s="22" t="s">
        <v>11</v>
      </c>
      <c r="S3" s="22" t="s">
        <v>82</v>
      </c>
      <c r="T3" s="23" t="s">
        <v>13</v>
      </c>
      <c r="U3" s="22" t="s">
        <v>14</v>
      </c>
      <c r="V3" s="23" t="s">
        <v>16</v>
      </c>
      <c r="W3" s="22" t="s">
        <v>15</v>
      </c>
    </row>
    <row r="4" spans="1:23" ht="15.75" x14ac:dyDescent="0.25">
      <c r="A4" s="12">
        <v>1</v>
      </c>
      <c r="B4" s="9" t="s">
        <v>87</v>
      </c>
      <c r="C4" s="30">
        <v>200</v>
      </c>
      <c r="D4" s="38">
        <v>0.92</v>
      </c>
      <c r="E4" s="34">
        <f>C4/D4</f>
        <v>217.39130434782606</v>
      </c>
      <c r="F4" s="31">
        <f>C4</f>
        <v>200</v>
      </c>
      <c r="G4" s="12"/>
      <c r="H4" s="12"/>
      <c r="I4" s="35">
        <f>IF(J4="F+N+T",E4/220,E4/(SQRT(3)*380))</f>
        <v>0.98814229249011842</v>
      </c>
      <c r="J4" s="2" t="s">
        <v>80</v>
      </c>
      <c r="K4" s="2" t="s">
        <v>69</v>
      </c>
      <c r="L4" s="2" t="s">
        <v>69</v>
      </c>
      <c r="M4" s="2" t="s">
        <v>21</v>
      </c>
      <c r="N4" s="2" t="s">
        <v>72</v>
      </c>
      <c r="O4" s="2" t="s">
        <v>40</v>
      </c>
      <c r="P4" s="2" t="s">
        <v>20</v>
      </c>
      <c r="Q4" s="2" t="s">
        <v>42</v>
      </c>
      <c r="R4" s="8" t="s">
        <v>48</v>
      </c>
      <c r="S4" s="8" t="s">
        <v>100</v>
      </c>
      <c r="T4" s="42">
        <v>1</v>
      </c>
      <c r="U4" s="42" t="s">
        <v>60</v>
      </c>
      <c r="V4" s="42" t="s">
        <v>55</v>
      </c>
      <c r="W4" s="42" t="s">
        <v>61</v>
      </c>
    </row>
    <row r="5" spans="1:23" ht="15.75" x14ac:dyDescent="0.25">
      <c r="A5" s="2">
        <v>2</v>
      </c>
      <c r="B5" s="2" t="s">
        <v>88</v>
      </c>
      <c r="C5" s="2">
        <v>500</v>
      </c>
      <c r="D5" s="38">
        <v>0.92</v>
      </c>
      <c r="E5" s="34">
        <f t="shared" ref="E5:E15" si="0">C5/D5</f>
        <v>543.47826086956525</v>
      </c>
      <c r="F5" s="31"/>
      <c r="G5" s="44">
        <f>E5</f>
        <v>543.47826086956525</v>
      </c>
      <c r="H5" s="2"/>
      <c r="I5" s="35">
        <f t="shared" ref="I5:I15" si="1">IF(J5="F+N+T",E5/220,E5/(SQRT(3)*380))</f>
        <v>2.4703557312252964</v>
      </c>
      <c r="J5" s="2" t="s">
        <v>80</v>
      </c>
      <c r="K5" s="2" t="s">
        <v>69</v>
      </c>
      <c r="L5" s="2" t="s">
        <v>69</v>
      </c>
      <c r="M5" s="2" t="s">
        <v>22</v>
      </c>
      <c r="N5" s="2" t="s">
        <v>72</v>
      </c>
      <c r="O5" s="2" t="s">
        <v>40</v>
      </c>
      <c r="P5" s="2" t="s">
        <v>20</v>
      </c>
      <c r="Q5" s="2" t="s">
        <v>42</v>
      </c>
      <c r="R5" s="2" t="s">
        <v>49</v>
      </c>
      <c r="S5" s="8" t="s">
        <v>100</v>
      </c>
      <c r="T5" s="43">
        <v>1</v>
      </c>
      <c r="U5" s="43" t="s">
        <v>60</v>
      </c>
      <c r="V5" s="43" t="s">
        <v>55</v>
      </c>
      <c r="W5" s="43" t="s">
        <v>61</v>
      </c>
    </row>
    <row r="6" spans="1:23" ht="15.75" x14ac:dyDescent="0.25">
      <c r="A6" s="2">
        <v>3</v>
      </c>
      <c r="B6" s="2" t="s">
        <v>89</v>
      </c>
      <c r="C6" s="2">
        <v>1500</v>
      </c>
      <c r="D6" s="38">
        <v>0.92</v>
      </c>
      <c r="E6" s="34">
        <f t="shared" si="0"/>
        <v>1630.4347826086955</v>
      </c>
      <c r="F6" s="31"/>
      <c r="G6" s="2"/>
      <c r="H6" s="44">
        <f>E6</f>
        <v>1630.4347826086955</v>
      </c>
      <c r="I6" s="35">
        <f t="shared" si="1"/>
        <v>7.4110671936758887</v>
      </c>
      <c r="J6" s="2" t="s">
        <v>80</v>
      </c>
      <c r="K6" s="2" t="s">
        <v>69</v>
      </c>
      <c r="L6" s="2" t="s">
        <v>69</v>
      </c>
      <c r="M6" s="2" t="s">
        <v>23</v>
      </c>
      <c r="N6" s="2" t="s">
        <v>72</v>
      </c>
      <c r="O6" s="2" t="s">
        <v>40</v>
      </c>
      <c r="P6" s="2" t="s">
        <v>20</v>
      </c>
      <c r="Q6" s="2" t="s">
        <v>42</v>
      </c>
      <c r="R6" s="2" t="s">
        <v>51</v>
      </c>
      <c r="S6" s="8" t="s">
        <v>100</v>
      </c>
      <c r="T6" s="43">
        <v>1</v>
      </c>
      <c r="U6" s="43" t="s">
        <v>60</v>
      </c>
      <c r="V6" s="43" t="s">
        <v>55</v>
      </c>
      <c r="W6" s="43" t="s">
        <v>61</v>
      </c>
    </row>
    <row r="7" spans="1:23" ht="15.75" x14ac:dyDescent="0.25">
      <c r="A7" s="2">
        <v>4</v>
      </c>
      <c r="B7" s="2" t="s">
        <v>90</v>
      </c>
      <c r="C7" s="2">
        <v>6500</v>
      </c>
      <c r="D7" s="38">
        <v>0.92</v>
      </c>
      <c r="E7" s="34">
        <f t="shared" si="0"/>
        <v>7065.2173913043471</v>
      </c>
      <c r="F7" s="31">
        <f t="shared" ref="F7:F13" si="2">C7</f>
        <v>6500</v>
      </c>
      <c r="G7" s="2"/>
      <c r="H7" s="2"/>
      <c r="I7" s="35">
        <f t="shared" si="1"/>
        <v>32.114624505928852</v>
      </c>
      <c r="J7" s="2" t="s">
        <v>80</v>
      </c>
      <c r="K7" s="2" t="s">
        <v>69</v>
      </c>
      <c r="L7" s="2" t="s">
        <v>69</v>
      </c>
      <c r="M7" s="2" t="s">
        <v>24</v>
      </c>
      <c r="N7" s="2" t="s">
        <v>72</v>
      </c>
      <c r="O7" s="2" t="s">
        <v>40</v>
      </c>
      <c r="P7" s="2" t="s">
        <v>20</v>
      </c>
      <c r="Q7" s="2" t="s">
        <v>42</v>
      </c>
      <c r="R7" s="2" t="s">
        <v>52</v>
      </c>
      <c r="S7" s="8" t="s">
        <v>100</v>
      </c>
      <c r="T7" s="43">
        <v>1</v>
      </c>
      <c r="U7" s="43" t="s">
        <v>60</v>
      </c>
      <c r="V7" s="43" t="s">
        <v>55</v>
      </c>
      <c r="W7" s="43" t="s">
        <v>61</v>
      </c>
    </row>
    <row r="8" spans="1:23" ht="15.75" x14ac:dyDescent="0.25">
      <c r="A8" s="2">
        <v>5</v>
      </c>
      <c r="B8" s="2" t="s">
        <v>91</v>
      </c>
      <c r="C8" s="2">
        <v>200</v>
      </c>
      <c r="D8" s="38">
        <v>0.92</v>
      </c>
      <c r="E8" s="34">
        <f t="shared" si="0"/>
        <v>217.39130434782606</v>
      </c>
      <c r="F8" s="31"/>
      <c r="G8" s="44">
        <f>E8</f>
        <v>217.39130434782606</v>
      </c>
      <c r="H8" s="2"/>
      <c r="I8" s="35">
        <f t="shared" si="1"/>
        <v>0.98814229249011842</v>
      </c>
      <c r="J8" s="2" t="s">
        <v>80</v>
      </c>
      <c r="K8" s="2" t="s">
        <v>69</v>
      </c>
      <c r="L8" s="2" t="s">
        <v>69</v>
      </c>
      <c r="M8" s="2" t="s">
        <v>21</v>
      </c>
      <c r="N8" s="2" t="s">
        <v>72</v>
      </c>
      <c r="O8" s="2" t="s">
        <v>40</v>
      </c>
      <c r="P8" s="2" t="s">
        <v>20</v>
      </c>
      <c r="Q8" s="2" t="s">
        <v>42</v>
      </c>
      <c r="R8" s="2" t="s">
        <v>48</v>
      </c>
      <c r="S8" s="8" t="s">
        <v>100</v>
      </c>
      <c r="T8" s="43">
        <v>2</v>
      </c>
      <c r="U8" s="43" t="s">
        <v>60</v>
      </c>
      <c r="V8" s="43" t="s">
        <v>55</v>
      </c>
      <c r="W8" s="43" t="s">
        <v>61</v>
      </c>
    </row>
    <row r="9" spans="1:23" ht="15.75" x14ac:dyDescent="0.25">
      <c r="A9" s="2">
        <v>6</v>
      </c>
      <c r="B9" s="2" t="s">
        <v>92</v>
      </c>
      <c r="C9" s="2">
        <v>1100</v>
      </c>
      <c r="D9" s="38">
        <v>0.92</v>
      </c>
      <c r="E9" s="34">
        <f t="shared" si="0"/>
        <v>1195.6521739130435</v>
      </c>
      <c r="F9" s="31"/>
      <c r="G9" s="2"/>
      <c r="H9" s="44">
        <f>E9</f>
        <v>1195.6521739130435</v>
      </c>
      <c r="I9" s="35">
        <f t="shared" si="1"/>
        <v>5.4347826086956523</v>
      </c>
      <c r="J9" s="2" t="s">
        <v>80</v>
      </c>
      <c r="K9" s="2" t="s">
        <v>69</v>
      </c>
      <c r="L9" s="2" t="s">
        <v>69</v>
      </c>
      <c r="M9" s="2" t="s">
        <v>22</v>
      </c>
      <c r="N9" s="2" t="s">
        <v>72</v>
      </c>
      <c r="O9" s="2" t="s">
        <v>40</v>
      </c>
      <c r="P9" s="2" t="s">
        <v>20</v>
      </c>
      <c r="Q9" s="2" t="s">
        <v>42</v>
      </c>
      <c r="R9" s="2" t="s">
        <v>49</v>
      </c>
      <c r="S9" s="8" t="s">
        <v>100</v>
      </c>
      <c r="T9" s="43">
        <v>2</v>
      </c>
      <c r="U9" s="43" t="s">
        <v>60</v>
      </c>
      <c r="V9" s="43" t="s">
        <v>55</v>
      </c>
      <c r="W9" s="43" t="s">
        <v>61</v>
      </c>
    </row>
    <row r="10" spans="1:23" ht="15.75" x14ac:dyDescent="0.25">
      <c r="A10" s="2">
        <v>7</v>
      </c>
      <c r="B10" s="2" t="s">
        <v>93</v>
      </c>
      <c r="C10" s="2">
        <v>6600</v>
      </c>
      <c r="D10" s="38">
        <v>0.92</v>
      </c>
      <c r="E10" s="34">
        <f t="shared" si="0"/>
        <v>7173.913043478261</v>
      </c>
      <c r="F10" s="34">
        <f>E10</f>
        <v>7173.913043478261</v>
      </c>
      <c r="G10" s="2"/>
      <c r="H10" s="2"/>
      <c r="I10" s="35">
        <f t="shared" si="1"/>
        <v>32.608695652173914</v>
      </c>
      <c r="J10" s="2" t="s">
        <v>80</v>
      </c>
      <c r="K10" s="2" t="s">
        <v>69</v>
      </c>
      <c r="L10" s="2" t="s">
        <v>69</v>
      </c>
      <c r="M10" s="2" t="s">
        <v>24</v>
      </c>
      <c r="N10" s="2" t="s">
        <v>72</v>
      </c>
      <c r="O10" s="2" t="s">
        <v>40</v>
      </c>
      <c r="P10" s="2" t="s">
        <v>20</v>
      </c>
      <c r="Q10" s="2" t="s">
        <v>42</v>
      </c>
      <c r="R10" s="2" t="s">
        <v>52</v>
      </c>
      <c r="S10" s="8" t="s">
        <v>100</v>
      </c>
      <c r="T10" s="43">
        <v>2</v>
      </c>
      <c r="U10" s="43" t="s">
        <v>60</v>
      </c>
      <c r="V10" s="43" t="s">
        <v>55</v>
      </c>
      <c r="W10" s="43" t="s">
        <v>61</v>
      </c>
    </row>
    <row r="11" spans="1:23" ht="15.75" x14ac:dyDescent="0.25">
      <c r="A11" s="2">
        <v>8</v>
      </c>
      <c r="B11" s="2" t="s">
        <v>94</v>
      </c>
      <c r="C11" s="2">
        <v>1000</v>
      </c>
      <c r="D11" s="38">
        <v>0.92</v>
      </c>
      <c r="E11" s="34">
        <f t="shared" si="0"/>
        <v>1086.9565217391305</v>
      </c>
      <c r="F11" s="31"/>
      <c r="G11" s="44">
        <f>E11</f>
        <v>1086.9565217391305</v>
      </c>
      <c r="H11" s="2"/>
      <c r="I11" s="35">
        <f t="shared" si="1"/>
        <v>4.9407114624505928</v>
      </c>
      <c r="J11" s="2" t="s">
        <v>80</v>
      </c>
      <c r="K11" s="2" t="s">
        <v>69</v>
      </c>
      <c r="L11" s="2" t="s">
        <v>69</v>
      </c>
      <c r="M11" s="2" t="s">
        <v>22</v>
      </c>
      <c r="N11" s="2" t="s">
        <v>72</v>
      </c>
      <c r="O11" s="2" t="s">
        <v>40</v>
      </c>
      <c r="P11" s="2" t="s">
        <v>20</v>
      </c>
      <c r="Q11" s="2" t="s">
        <v>42</v>
      </c>
      <c r="R11" s="2" t="s">
        <v>49</v>
      </c>
      <c r="S11" s="8" t="s">
        <v>100</v>
      </c>
      <c r="T11" s="43">
        <v>0</v>
      </c>
      <c r="U11" s="43"/>
      <c r="V11" s="43"/>
      <c r="W11" s="43"/>
    </row>
    <row r="12" spans="1:23" ht="15.75" x14ac:dyDescent="0.25">
      <c r="A12" s="2">
        <v>9</v>
      </c>
      <c r="B12" s="2" t="s">
        <v>95</v>
      </c>
      <c r="C12" s="2">
        <v>1000</v>
      </c>
      <c r="D12" s="38">
        <v>0.92</v>
      </c>
      <c r="E12" s="34">
        <f t="shared" si="0"/>
        <v>1086.9565217391305</v>
      </c>
      <c r="F12" s="31"/>
      <c r="G12" s="2"/>
      <c r="H12" s="44">
        <f>E12</f>
        <v>1086.9565217391305</v>
      </c>
      <c r="I12" s="35">
        <f t="shared" si="1"/>
        <v>4.9407114624505928</v>
      </c>
      <c r="J12" s="2" t="s">
        <v>80</v>
      </c>
      <c r="K12" s="2" t="s">
        <v>69</v>
      </c>
      <c r="L12" s="2" t="s">
        <v>69</v>
      </c>
      <c r="M12" s="2" t="s">
        <v>22</v>
      </c>
      <c r="N12" s="2" t="s">
        <v>72</v>
      </c>
      <c r="O12" s="2" t="s">
        <v>40</v>
      </c>
      <c r="P12" s="2" t="s">
        <v>20</v>
      </c>
      <c r="Q12" s="2" t="s">
        <v>42</v>
      </c>
      <c r="R12" s="2" t="s">
        <v>49</v>
      </c>
      <c r="S12" s="8" t="s">
        <v>100</v>
      </c>
      <c r="T12" s="43">
        <v>0</v>
      </c>
      <c r="U12" s="43"/>
      <c r="V12" s="43"/>
      <c r="W12" s="43"/>
    </row>
    <row r="13" spans="1:23" ht="15.75" x14ac:dyDescent="0.25">
      <c r="A13" s="2">
        <v>10</v>
      </c>
      <c r="B13" s="2" t="s">
        <v>96</v>
      </c>
      <c r="C13" s="2">
        <v>1000</v>
      </c>
      <c r="D13" s="38">
        <v>0.92</v>
      </c>
      <c r="E13" s="34">
        <f t="shared" si="0"/>
        <v>1086.9565217391305</v>
      </c>
      <c r="F13" s="31">
        <f t="shared" si="2"/>
        <v>1000</v>
      </c>
      <c r="G13" s="2"/>
      <c r="H13" s="2"/>
      <c r="I13" s="35">
        <f t="shared" si="1"/>
        <v>4.9407114624505928</v>
      </c>
      <c r="J13" s="2" t="s">
        <v>80</v>
      </c>
      <c r="K13" s="2" t="s">
        <v>69</v>
      </c>
      <c r="L13" s="2" t="s">
        <v>69</v>
      </c>
      <c r="M13" s="2" t="s">
        <v>22</v>
      </c>
      <c r="N13" s="2" t="s">
        <v>72</v>
      </c>
      <c r="O13" s="2" t="s">
        <v>40</v>
      </c>
      <c r="P13" s="2" t="s">
        <v>20</v>
      </c>
      <c r="Q13" s="2" t="s">
        <v>42</v>
      </c>
      <c r="R13" s="2" t="s">
        <v>49</v>
      </c>
      <c r="S13" s="8" t="s">
        <v>100</v>
      </c>
      <c r="T13" s="43">
        <v>0</v>
      </c>
      <c r="U13" s="43"/>
      <c r="V13" s="43"/>
      <c r="W13" s="43"/>
    </row>
    <row r="14" spans="1:23" ht="15.75" x14ac:dyDescent="0.25">
      <c r="A14" s="2">
        <v>11</v>
      </c>
      <c r="B14" s="2" t="s">
        <v>97</v>
      </c>
      <c r="C14" s="2">
        <v>100</v>
      </c>
      <c r="D14" s="38">
        <v>0.92</v>
      </c>
      <c r="E14" s="34">
        <f t="shared" si="0"/>
        <v>108.69565217391303</v>
      </c>
      <c r="F14" s="31"/>
      <c r="G14" s="44">
        <f>E14</f>
        <v>108.69565217391303</v>
      </c>
      <c r="H14" s="2"/>
      <c r="I14" s="35">
        <f t="shared" si="1"/>
        <v>0.49407114624505921</v>
      </c>
      <c r="J14" s="2" t="s">
        <v>80</v>
      </c>
      <c r="K14" s="2" t="s">
        <v>69</v>
      </c>
      <c r="L14" s="2" t="s">
        <v>69</v>
      </c>
      <c r="M14" s="2" t="s">
        <v>22</v>
      </c>
      <c r="N14" s="2" t="s">
        <v>72</v>
      </c>
      <c r="O14" s="2" t="s">
        <v>40</v>
      </c>
      <c r="P14" s="2" t="s">
        <v>20</v>
      </c>
      <c r="Q14" s="2" t="s">
        <v>42</v>
      </c>
      <c r="R14" s="2" t="s">
        <v>49</v>
      </c>
      <c r="S14" s="8" t="s">
        <v>100</v>
      </c>
      <c r="T14" s="43">
        <v>0</v>
      </c>
      <c r="U14" s="43"/>
      <c r="V14" s="43"/>
      <c r="W14" s="43"/>
    </row>
    <row r="15" spans="1:23" ht="15.75" x14ac:dyDescent="0.25">
      <c r="A15" s="2" t="s">
        <v>99</v>
      </c>
      <c r="B15" s="2" t="s">
        <v>98</v>
      </c>
      <c r="C15" s="2">
        <v>0</v>
      </c>
      <c r="D15" s="38">
        <v>0.92</v>
      </c>
      <c r="E15" s="34">
        <f t="shared" si="0"/>
        <v>0</v>
      </c>
      <c r="F15" s="31"/>
      <c r="G15" s="2"/>
      <c r="H15" s="44"/>
      <c r="I15" s="35">
        <f t="shared" si="1"/>
        <v>0</v>
      </c>
      <c r="J15" s="2"/>
      <c r="K15" s="2"/>
      <c r="L15" s="2"/>
      <c r="M15" s="2"/>
      <c r="N15" s="2"/>
      <c r="O15" s="2"/>
      <c r="P15" s="2"/>
      <c r="Q15" s="2"/>
      <c r="R15" s="2"/>
      <c r="S15" s="8"/>
      <c r="T15" s="43"/>
      <c r="U15" s="43"/>
      <c r="V15" s="43"/>
      <c r="W15" s="43"/>
    </row>
    <row r="16" spans="1:23" x14ac:dyDescent="0.25">
      <c r="A16" s="2"/>
      <c r="B16" s="10"/>
      <c r="C16" s="10"/>
      <c r="D16" s="45"/>
      <c r="E16" s="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s="48" t="s">
        <v>101</v>
      </c>
      <c r="B17" s="2" t="s">
        <v>106</v>
      </c>
      <c r="C17" s="2"/>
      <c r="D17" s="38"/>
      <c r="E17" s="2"/>
      <c r="F17" s="12"/>
      <c r="G17" s="12"/>
      <c r="H17" s="12"/>
      <c r="I17" s="12"/>
      <c r="J17" s="2" t="s">
        <v>81</v>
      </c>
      <c r="K17" s="2" t="s">
        <v>69</v>
      </c>
      <c r="L17" s="2" t="s">
        <v>69</v>
      </c>
      <c r="M17" s="2" t="s">
        <v>24</v>
      </c>
      <c r="N17" s="2" t="s">
        <v>72</v>
      </c>
      <c r="O17" s="2" t="s">
        <v>40</v>
      </c>
      <c r="P17" s="2" t="s">
        <v>20</v>
      </c>
      <c r="Q17" s="2" t="s">
        <v>44</v>
      </c>
      <c r="R17" s="12"/>
      <c r="S17" s="11"/>
      <c r="T17" s="11"/>
      <c r="U17" s="11"/>
      <c r="V17" s="11"/>
      <c r="W17" s="11"/>
    </row>
    <row r="18" spans="1:23" ht="15.75" x14ac:dyDescent="0.25">
      <c r="A18" s="49" t="s">
        <v>102</v>
      </c>
      <c r="B18" s="3"/>
      <c r="C18" s="3"/>
      <c r="D18" s="50"/>
      <c r="E18" s="3"/>
      <c r="F18" s="15"/>
      <c r="G18" s="15"/>
      <c r="H18" s="15"/>
      <c r="I18" s="15"/>
      <c r="J18" s="12"/>
      <c r="K18" s="12"/>
      <c r="L18" s="12"/>
      <c r="M18" s="12"/>
      <c r="N18" s="12"/>
      <c r="O18" s="12"/>
      <c r="P18" s="12"/>
      <c r="Q18" s="12"/>
      <c r="R18" s="16"/>
      <c r="S18" s="29"/>
      <c r="T18" s="42"/>
      <c r="U18" s="18"/>
      <c r="V18" s="18"/>
      <c r="W18" s="17"/>
    </row>
    <row r="19" spans="1:23" ht="15.75" x14ac:dyDescent="0.25">
      <c r="A19" s="49" t="s">
        <v>75</v>
      </c>
      <c r="B19" s="3" t="s">
        <v>123</v>
      </c>
      <c r="C19" s="3">
        <f>SUM(C4:C15)</f>
        <v>19700</v>
      </c>
      <c r="D19" s="50"/>
      <c r="E19" s="3"/>
      <c r="F19" s="51">
        <f>SUM(F4:F15)</f>
        <v>14873.91304347826</v>
      </c>
      <c r="G19" s="52">
        <f>SUM(G4:G15)</f>
        <v>1956.5217391304348</v>
      </c>
      <c r="H19" s="52">
        <f>SUM(H4:H15)</f>
        <v>3913.0434782608695</v>
      </c>
      <c r="I19" s="17"/>
      <c r="J19" s="12" t="s">
        <v>81</v>
      </c>
      <c r="K19" s="12" t="s">
        <v>69</v>
      </c>
      <c r="L19" s="12" t="s">
        <v>69</v>
      </c>
      <c r="M19" s="12" t="s">
        <v>25</v>
      </c>
      <c r="N19" s="12" t="s">
        <v>73</v>
      </c>
      <c r="O19" s="12" t="s">
        <v>40</v>
      </c>
      <c r="P19" s="12" t="s">
        <v>20</v>
      </c>
      <c r="Q19" s="12" t="s">
        <v>44</v>
      </c>
      <c r="R19" s="16" t="s">
        <v>54</v>
      </c>
      <c r="S19" s="29" t="s">
        <v>100</v>
      </c>
      <c r="T19" s="42">
        <v>0</v>
      </c>
      <c r="U19" s="18"/>
      <c r="V19" s="18"/>
      <c r="W19" s="17"/>
    </row>
    <row r="20" spans="1:23" ht="16.5" thickBot="1" x14ac:dyDescent="0.3">
      <c r="A20" s="46"/>
      <c r="B20" s="15"/>
      <c r="C20" s="5"/>
      <c r="D20" s="47"/>
      <c r="E20" s="37"/>
      <c r="F20" s="37"/>
      <c r="G20" s="17"/>
      <c r="H20" s="17"/>
      <c r="I20" s="17"/>
      <c r="J20" s="12"/>
      <c r="K20" s="12"/>
      <c r="L20" s="12"/>
      <c r="M20" s="12"/>
      <c r="N20" s="12"/>
      <c r="O20" s="12"/>
      <c r="P20" s="12"/>
      <c r="Q20" s="12"/>
      <c r="R20" s="16"/>
      <c r="S20" s="29"/>
      <c r="T20" s="42"/>
      <c r="U20" s="18"/>
      <c r="V20" s="18"/>
      <c r="W20" s="17"/>
    </row>
    <row r="21" spans="1:23" ht="16.5" thickBot="1" x14ac:dyDescent="0.3">
      <c r="A21" s="20" t="s">
        <v>77</v>
      </c>
      <c r="B21" s="25">
        <v>0.45</v>
      </c>
      <c r="C21" s="26">
        <f>C22*B21</f>
        <v>8865</v>
      </c>
      <c r="D21" s="39"/>
      <c r="E21" s="33"/>
      <c r="F21" s="27"/>
      <c r="G21" s="13"/>
      <c r="H21" s="13"/>
      <c r="I21" s="13"/>
      <c r="J21" s="3"/>
      <c r="K21" s="3"/>
      <c r="L21" s="3"/>
      <c r="M21" s="3"/>
      <c r="N21" s="2"/>
      <c r="O21" s="3"/>
      <c r="P21" s="3"/>
      <c r="Q21" s="4"/>
      <c r="R21" s="3"/>
      <c r="S21" s="13"/>
      <c r="T21" s="13"/>
      <c r="U21" s="14"/>
      <c r="V21" s="14"/>
      <c r="W21" s="13"/>
    </row>
    <row r="22" spans="1:23" ht="16.5" thickBot="1" x14ac:dyDescent="0.3">
      <c r="A22" s="25" t="s">
        <v>76</v>
      </c>
      <c r="B22" s="28"/>
      <c r="C22" s="25">
        <f>SUM(C4:C15)</f>
        <v>19700</v>
      </c>
      <c r="D22" s="40"/>
      <c r="E22" s="36"/>
      <c r="F22" s="26"/>
      <c r="G22" s="26"/>
      <c r="H22" s="26"/>
      <c r="I22" s="32"/>
      <c r="J22" s="24"/>
      <c r="K22" s="3"/>
      <c r="L22" s="3"/>
      <c r="M22" s="3"/>
      <c r="N22" s="2"/>
      <c r="O22" s="3"/>
      <c r="P22" s="3"/>
      <c r="Q22" s="4"/>
      <c r="R22" s="3"/>
      <c r="S22" s="3"/>
      <c r="T22" s="3"/>
      <c r="U22" s="4"/>
      <c r="V22" s="4"/>
      <c r="W22" s="3"/>
    </row>
  </sheetData>
  <conditionalFormatting sqref="A1:XFD3 A4:S4 T4:XFD15 M5:M14 A5:L15 N5:S15 K15:M15 A16:XFD16 A17:I17 R17:XFD17 A18:XFD1048576">
    <cfRule type="expression" dxfId="3" priority="2">
      <formula>ODD(ROW())=ROW()</formula>
    </cfRule>
  </conditionalFormatting>
  <conditionalFormatting sqref="J17:Q17">
    <cfRule type="expression" dxfId="2" priority="1">
      <formula>ODD(ROW())=ROW()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errorStyle="warning" allowBlank="1" showInputMessage="1" showErrorMessage="1" errorTitle="Entrada Inválida" error="Você selecionou um valor que não está presente na lista!" xr:uid="{10CD9C36-34B8-4D6A-BDFC-C0E22C073A37}">
          <x14:formula1>
            <xm:f>DEFAULT!$O$4:$O$6</xm:f>
          </x14:formula1>
          <xm:sqref>U4 U14 U16:U17</xm:sqref>
        </x14:dataValidation>
        <x14:dataValidation type="list" errorStyle="warning" allowBlank="1" showInputMessage="1" showErrorMessage="1" errorTitle="Entrada Inválida" error="Você selecionou um valor que não está presente na lista!" xr:uid="{A4D9E258-DB64-4EB7-BF60-269EFFD389B8}">
          <x14:formula1>
            <xm:f>DEFAULT!$P$4:$P$7</xm:f>
          </x14:formula1>
          <xm:sqref>V4 V14 V16:V17</xm:sqref>
        </x14:dataValidation>
        <x14:dataValidation type="list" errorStyle="warning" allowBlank="1" showInputMessage="1" showErrorMessage="1" errorTitle="Entrada Inválida!" error="Você selecionou um valor que não está presente na lista!" xr:uid="{EF6E8146-181C-4FA6-918F-73161958FCB3}">
          <x14:formula1>
            <xm:f>DEFAULT!$Q$4:$Q$6</xm:f>
          </x14:formula1>
          <xm:sqref>W4 W14 W16:W17</xm:sqref>
        </x14:dataValidation>
        <x14:dataValidation type="list" errorStyle="warning" allowBlank="1" showInputMessage="1" showErrorMessage="1" errorTitle="Entrada Inválida" error="Você selecionou um valor que não está presente na lista!" xr:uid="{77BA229F-12BA-4899-AF25-40023EA41510}">
          <x14:formula1>
            <xm:f>DEFAULT!$G$4:$G$5</xm:f>
          </x14:formula1>
          <xm:sqref>J18:J20</xm:sqref>
        </x14:dataValidation>
        <x14:dataValidation type="list" errorStyle="warning" allowBlank="1" showInputMessage="1" showErrorMessage="1" errorTitle="Entrada Inválida" error="Você selecionou um valor que não está presente na lista!" xr:uid="{FC37381C-32D9-431E-9E51-2240FA935E5F}">
          <x14:formula1>
            <xm:f>DEFAULT!$G$4:$G$8</xm:f>
          </x14:formula1>
          <xm:sqref>J4:J15</xm:sqref>
        </x14:dataValidation>
        <x14:dataValidation type="list" errorStyle="warning" allowBlank="1" showInputMessage="1" showErrorMessage="1" errorTitle="Entrada Inválida" error="Você selecionou um valor que não está presente na lista!" xr:uid="{F584613E-804F-4B0A-A2C4-092D85D5F9F2}">
          <x14:formula1>
            <xm:f>DEFAULT!$H$4:$H$25</xm:f>
          </x14:formula1>
          <xm:sqref>M4:M16 M18:M20</xm:sqref>
        </x14:dataValidation>
        <x14:dataValidation type="list" errorStyle="warning" allowBlank="1" showInputMessage="1" showErrorMessage="1" errorTitle="Entrada Inválida!" error="Você selecionou um valor que não está presente na lista!" xr:uid="{A28216E5-B374-4498-8B30-24511B70FBE7}">
          <x14:formula1>
            <xm:f>DEFAULT!$J$4:$J$11</xm:f>
          </x14:formula1>
          <xm:sqref>O4:O16 O18:O20</xm:sqref>
        </x14:dataValidation>
        <x14:dataValidation type="list" errorStyle="warning" allowBlank="1" showInputMessage="1" showErrorMessage="1" errorTitle="Entrada Inválida!" error="Você selecionou um valor que não está presente na lista!" xr:uid="{3AC0380D-44CF-49CC-83C5-5DA070D91F5A}">
          <x14:formula1>
            <xm:f>DEFAULT!$K$4:$K$7</xm:f>
          </x14:formula1>
          <xm:sqref>P4:P16 P18:P20</xm:sqref>
        </x14:dataValidation>
        <x14:dataValidation type="list" errorStyle="warning" allowBlank="1" showInputMessage="1" showErrorMessage="1" errorTitle="Entrada Inválida!" error="Você selecionou um valor que não está presente na lista!" xr:uid="{EC53200E-40F5-46AD-AA92-E7A298E448A4}">
          <x14:formula1>
            <xm:f>DEFAULT!$L$4:$L$6</xm:f>
          </x14:formula1>
          <xm:sqref>Q4:Q16 Q18:Q20</xm:sqref>
        </x14:dataValidation>
        <x14:dataValidation type="list" errorStyle="warning" allowBlank="1" showInputMessage="1" showErrorMessage="1" errorTitle="Entrada Inválida!" error="Você selecionou um valor que não está presente na lista!" xr:uid="{D29E858B-D843-4126-81AF-55B966CDFFCE}">
          <x14:formula1>
            <xm:f>DEFAULT!$M$4:$M$18</xm:f>
          </x14:formula1>
          <xm:sqref>R4:S20</xm:sqref>
        </x14:dataValidation>
        <x14:dataValidation type="list" errorStyle="warning" allowBlank="1" showInputMessage="1" showErrorMessage="1" errorTitle="Entrada Inválida" error="Você selecionou um valor que não está presente na lista!" xr:uid="{5AC8D33E-13C3-48FB-B935-3E788F7B42CA}">
          <x14:formula1>
            <xm:f>DEFAULT!$I$4:$I$6</xm:f>
          </x14:formula1>
          <xm:sqref>N4:N16 N18:N22</xm:sqref>
        </x14:dataValidation>
        <x14:dataValidation type="list" allowBlank="1" showInputMessage="1" showErrorMessage="1" xr:uid="{AF427BBD-F2E3-438B-889B-BC4E17C53D53}">
          <x14:formula1>
            <xm:f>DEFAULT!$S$4:$S$23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ABCD-E474-4849-95B6-79CC98BBAF75}">
  <dimension ref="A1:W44"/>
  <sheetViews>
    <sheetView zoomScaleNormal="100" workbookViewId="0">
      <selection activeCell="C37" sqref="C37"/>
    </sheetView>
  </sheetViews>
  <sheetFormatPr defaultRowHeight="15" x14ac:dyDescent="0.25"/>
  <cols>
    <col min="1" max="1" width="23.140625" style="1" bestFit="1" customWidth="1"/>
    <col min="2" max="2" width="49.5703125" style="1" bestFit="1" customWidth="1"/>
    <col min="3" max="3" width="15.140625" style="1" bestFit="1" customWidth="1"/>
    <col min="4" max="4" width="15.140625" style="41" customWidth="1"/>
    <col min="5" max="5" width="10.85546875" style="1" bestFit="1" customWidth="1"/>
    <col min="6" max="6" width="9.7109375" style="1" customWidth="1"/>
    <col min="7" max="7" width="9.85546875" style="1" customWidth="1"/>
    <col min="8" max="8" width="9.5703125" style="1" customWidth="1"/>
    <col min="9" max="9" width="7" style="1" customWidth="1"/>
    <col min="10" max="10" width="14.28515625" style="1" bestFit="1" customWidth="1"/>
    <col min="11" max="11" width="8.5703125" style="1" bestFit="1" customWidth="1"/>
    <col min="12" max="12" width="9.28515625" style="1" bestFit="1" customWidth="1"/>
    <col min="13" max="14" width="12.140625" style="1" bestFit="1" customWidth="1"/>
    <col min="15" max="16" width="11.85546875" style="1" bestFit="1" customWidth="1"/>
    <col min="17" max="17" width="19.85546875" style="1" customWidth="1"/>
    <col min="18" max="18" width="11.85546875" style="1" bestFit="1" customWidth="1"/>
    <col min="19" max="19" width="11.85546875" style="1" customWidth="1"/>
    <col min="20" max="20" width="14.140625" style="1" bestFit="1" customWidth="1"/>
    <col min="21" max="21" width="15.7109375" style="1" bestFit="1" customWidth="1"/>
    <col min="22" max="22" width="11.28515625" style="1" bestFit="1" customWidth="1"/>
    <col min="23" max="23" width="6.42578125" style="1" bestFit="1" customWidth="1"/>
    <col min="24" max="16384" width="9.140625" style="1"/>
  </cols>
  <sheetData>
    <row r="1" spans="1:23" ht="16.5" thickBot="1" x14ac:dyDescent="0.3">
      <c r="A1" s="20" t="s">
        <v>0</v>
      </c>
      <c r="B1" s="19" t="s">
        <v>124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thickBot="1" x14ac:dyDescent="0.3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ht="32.25" thickBot="1" x14ac:dyDescent="0.3">
      <c r="A3" s="20" t="s">
        <v>1</v>
      </c>
      <c r="B3" s="21" t="s">
        <v>2</v>
      </c>
      <c r="C3" s="20" t="s">
        <v>83</v>
      </c>
      <c r="D3" s="22" t="s">
        <v>84</v>
      </c>
      <c r="E3" s="22" t="s">
        <v>85</v>
      </c>
      <c r="F3" s="21" t="s">
        <v>4</v>
      </c>
      <c r="G3" s="20" t="s">
        <v>5</v>
      </c>
      <c r="H3" s="21" t="s">
        <v>6</v>
      </c>
      <c r="I3" s="20" t="s">
        <v>86</v>
      </c>
      <c r="J3" s="22" t="s">
        <v>8</v>
      </c>
      <c r="K3" s="23" t="s">
        <v>38</v>
      </c>
      <c r="L3" s="22" t="s">
        <v>39</v>
      </c>
      <c r="M3" s="23" t="s">
        <v>78</v>
      </c>
      <c r="N3" s="22" t="s">
        <v>79</v>
      </c>
      <c r="O3" s="23" t="s">
        <v>10</v>
      </c>
      <c r="P3" s="22" t="s">
        <v>9</v>
      </c>
      <c r="Q3" s="23" t="s">
        <v>12</v>
      </c>
      <c r="R3" s="22" t="s">
        <v>11</v>
      </c>
      <c r="S3" s="22" t="s">
        <v>82</v>
      </c>
      <c r="T3" s="53" t="s">
        <v>13</v>
      </c>
      <c r="U3" s="22" t="s">
        <v>14</v>
      </c>
      <c r="V3" s="54" t="s">
        <v>16</v>
      </c>
      <c r="W3" s="22" t="s">
        <v>15</v>
      </c>
    </row>
    <row r="4" spans="1:23" x14ac:dyDescent="0.25">
      <c r="A4" s="12">
        <v>1</v>
      </c>
      <c r="B4" s="9" t="s">
        <v>125</v>
      </c>
      <c r="C4" s="30">
        <v>730</v>
      </c>
      <c r="D4" s="38">
        <v>0.7</v>
      </c>
      <c r="E4" s="34">
        <f>C4/D4</f>
        <v>1042.8571428571429</v>
      </c>
      <c r="F4" s="31">
        <f>C4</f>
        <v>730</v>
      </c>
      <c r="G4" s="12"/>
      <c r="H4" s="12"/>
      <c r="I4" s="35">
        <f>IF(J4="F+N+T",E4/220,E4/(SQRT(3)*380))</f>
        <v>4.7402597402597406</v>
      </c>
      <c r="J4" s="2" t="s">
        <v>80</v>
      </c>
      <c r="K4" s="2" t="s">
        <v>69</v>
      </c>
      <c r="L4" s="2" t="s">
        <v>69</v>
      </c>
      <c r="M4" s="2" t="s">
        <v>21</v>
      </c>
      <c r="N4" s="2" t="s">
        <v>72</v>
      </c>
      <c r="O4" s="2" t="s">
        <v>40</v>
      </c>
      <c r="P4" s="2" t="s">
        <v>20</v>
      </c>
      <c r="Q4" s="2" t="s">
        <v>42</v>
      </c>
      <c r="R4" s="8" t="s">
        <v>48</v>
      </c>
      <c r="S4" s="55"/>
      <c r="T4" s="56">
        <v>1</v>
      </c>
      <c r="U4" s="31" t="s">
        <v>60</v>
      </c>
      <c r="V4" s="11" t="s">
        <v>53</v>
      </c>
      <c r="W4" s="57" t="s">
        <v>61</v>
      </c>
    </row>
    <row r="5" spans="1:23" x14ac:dyDescent="0.25">
      <c r="A5" s="2">
        <v>2</v>
      </c>
      <c r="B5" s="2" t="s">
        <v>126</v>
      </c>
      <c r="C5" s="2">
        <v>2100</v>
      </c>
      <c r="D5" s="38">
        <v>0.98</v>
      </c>
      <c r="E5" s="34">
        <f t="shared" ref="E5:E37" si="0">C5/D5</f>
        <v>2142.8571428571431</v>
      </c>
      <c r="F5" s="2"/>
      <c r="G5" s="2">
        <f>C5</f>
        <v>2100</v>
      </c>
      <c r="H5" s="2"/>
      <c r="I5" s="35">
        <f t="shared" ref="I5:I37" si="1">IF(J5="F+N+T",E5/220,E5/(SQRT(3)*380))</f>
        <v>9.7402597402597415</v>
      </c>
      <c r="J5" s="2" t="s">
        <v>80</v>
      </c>
      <c r="K5" s="2" t="s">
        <v>69</v>
      </c>
      <c r="L5" s="2" t="s">
        <v>69</v>
      </c>
      <c r="M5" s="2" t="s">
        <v>22</v>
      </c>
      <c r="N5" s="2" t="s">
        <v>72</v>
      </c>
      <c r="O5" s="2" t="s">
        <v>40</v>
      </c>
      <c r="P5" s="2" t="s">
        <v>20</v>
      </c>
      <c r="Q5" s="2" t="s">
        <v>42</v>
      </c>
      <c r="R5" s="2" t="s">
        <v>49</v>
      </c>
      <c r="S5" s="58"/>
      <c r="T5" s="59">
        <v>1</v>
      </c>
      <c r="U5" s="19" t="s">
        <v>60</v>
      </c>
      <c r="V5" s="10" t="s">
        <v>53</v>
      </c>
      <c r="W5" s="57" t="s">
        <v>61</v>
      </c>
    </row>
    <row r="6" spans="1:23" x14ac:dyDescent="0.25">
      <c r="A6" s="2">
        <v>3</v>
      </c>
      <c r="B6" s="2" t="s">
        <v>127</v>
      </c>
      <c r="C6" s="2">
        <v>3300</v>
      </c>
      <c r="D6" s="38">
        <v>0.98</v>
      </c>
      <c r="E6" s="34">
        <f t="shared" si="0"/>
        <v>3367.3469387755104</v>
      </c>
      <c r="F6" s="2"/>
      <c r="G6" s="2"/>
      <c r="H6" s="2">
        <f>C6</f>
        <v>3300</v>
      </c>
      <c r="I6" s="35">
        <f t="shared" si="1"/>
        <v>15.306122448979593</v>
      </c>
      <c r="J6" s="2" t="s">
        <v>80</v>
      </c>
      <c r="K6" s="2" t="s">
        <v>69</v>
      </c>
      <c r="L6" s="2" t="s">
        <v>69</v>
      </c>
      <c r="M6" s="2" t="s">
        <v>22</v>
      </c>
      <c r="N6" s="2" t="s">
        <v>72</v>
      </c>
      <c r="O6" s="2" t="s">
        <v>40</v>
      </c>
      <c r="P6" s="2" t="s">
        <v>20</v>
      </c>
      <c r="Q6" s="2" t="s">
        <v>42</v>
      </c>
      <c r="R6" s="2" t="s">
        <v>49</v>
      </c>
      <c r="S6" s="58"/>
      <c r="T6" s="59">
        <v>1</v>
      </c>
      <c r="U6" s="19" t="s">
        <v>60</v>
      </c>
      <c r="V6" s="10" t="s">
        <v>53</v>
      </c>
      <c r="W6" s="57" t="s">
        <v>61</v>
      </c>
    </row>
    <row r="7" spans="1:23" x14ac:dyDescent="0.25">
      <c r="A7" s="2">
        <v>4</v>
      </c>
      <c r="B7" s="2" t="s">
        <v>128</v>
      </c>
      <c r="C7" s="2">
        <v>1600</v>
      </c>
      <c r="D7" s="38">
        <v>0.98</v>
      </c>
      <c r="E7" s="34">
        <f t="shared" si="0"/>
        <v>1632.6530612244899</v>
      </c>
      <c r="F7" s="2">
        <f>C7</f>
        <v>1600</v>
      </c>
      <c r="G7" s="2"/>
      <c r="H7" s="2"/>
      <c r="I7" s="35">
        <f t="shared" si="1"/>
        <v>7.421150278293136</v>
      </c>
      <c r="J7" s="2" t="s">
        <v>80</v>
      </c>
      <c r="K7" s="2" t="s">
        <v>69</v>
      </c>
      <c r="L7" s="2" t="s">
        <v>69</v>
      </c>
      <c r="M7" s="2" t="s">
        <v>22</v>
      </c>
      <c r="N7" s="2" t="s">
        <v>72</v>
      </c>
      <c r="O7" s="2" t="s">
        <v>40</v>
      </c>
      <c r="P7" s="2" t="s">
        <v>20</v>
      </c>
      <c r="Q7" s="2" t="s">
        <v>42</v>
      </c>
      <c r="R7" s="2" t="s">
        <v>49</v>
      </c>
      <c r="S7" s="58"/>
      <c r="T7" s="59">
        <v>1</v>
      </c>
      <c r="U7" s="19" t="s">
        <v>60</v>
      </c>
      <c r="V7" s="10" t="s">
        <v>53</v>
      </c>
      <c r="W7" s="57" t="s">
        <v>61</v>
      </c>
    </row>
    <row r="8" spans="1:23" ht="15.75" thickBot="1" x14ac:dyDescent="0.3">
      <c r="A8" s="2">
        <v>5</v>
      </c>
      <c r="B8" s="2" t="s">
        <v>129</v>
      </c>
      <c r="C8" s="2">
        <v>500</v>
      </c>
      <c r="D8" s="38">
        <v>0.98</v>
      </c>
      <c r="E8" s="34">
        <f t="shared" si="0"/>
        <v>510.20408163265307</v>
      </c>
      <c r="F8" s="2"/>
      <c r="G8" s="2">
        <f>C8</f>
        <v>500</v>
      </c>
      <c r="H8" s="2"/>
      <c r="I8" s="35">
        <f t="shared" si="1"/>
        <v>2.3191094619666051</v>
      </c>
      <c r="J8" s="2" t="s">
        <v>80</v>
      </c>
      <c r="K8" s="2" t="s">
        <v>69</v>
      </c>
      <c r="L8" s="2" t="s">
        <v>69</v>
      </c>
      <c r="M8" s="2" t="s">
        <v>21</v>
      </c>
      <c r="N8" s="2" t="s">
        <v>72</v>
      </c>
      <c r="O8" s="2" t="s">
        <v>40</v>
      </c>
      <c r="P8" s="2" t="s">
        <v>20</v>
      </c>
      <c r="Q8" s="2" t="s">
        <v>42</v>
      </c>
      <c r="R8" s="2" t="s">
        <v>48</v>
      </c>
      <c r="S8" s="58"/>
      <c r="T8" s="60">
        <v>1</v>
      </c>
      <c r="U8" s="19" t="s">
        <v>60</v>
      </c>
      <c r="V8" s="10" t="s">
        <v>53</v>
      </c>
      <c r="W8" s="57" t="s">
        <v>61</v>
      </c>
    </row>
    <row r="9" spans="1:23" x14ac:dyDescent="0.25">
      <c r="A9" s="2">
        <v>6</v>
      </c>
      <c r="B9" s="2" t="s">
        <v>130</v>
      </c>
      <c r="C9" s="2">
        <v>6800</v>
      </c>
      <c r="D9" s="38">
        <v>0.98</v>
      </c>
      <c r="E9" s="34">
        <f t="shared" si="0"/>
        <v>6938.7755102040819</v>
      </c>
      <c r="F9" s="2"/>
      <c r="G9" s="2"/>
      <c r="H9" s="2">
        <f>C9</f>
        <v>6800</v>
      </c>
      <c r="I9" s="35">
        <f t="shared" si="1"/>
        <v>31.539888682745826</v>
      </c>
      <c r="J9" s="2" t="s">
        <v>80</v>
      </c>
      <c r="K9" s="2" t="s">
        <v>69</v>
      </c>
      <c r="L9" s="2" t="s">
        <v>69</v>
      </c>
      <c r="M9" s="2" t="s">
        <v>24</v>
      </c>
      <c r="N9" s="2" t="s">
        <v>72</v>
      </c>
      <c r="O9" s="2" t="s">
        <v>40</v>
      </c>
      <c r="P9" s="2" t="s">
        <v>20</v>
      </c>
      <c r="Q9" s="2" t="s">
        <v>42</v>
      </c>
      <c r="R9" s="2" t="s">
        <v>52</v>
      </c>
      <c r="S9" s="58"/>
      <c r="T9" s="56">
        <v>2</v>
      </c>
      <c r="U9" s="19" t="s">
        <v>60</v>
      </c>
      <c r="V9" s="10" t="s">
        <v>55</v>
      </c>
      <c r="W9" s="57" t="s">
        <v>61</v>
      </c>
    </row>
    <row r="10" spans="1:23" x14ac:dyDescent="0.25">
      <c r="A10" s="2">
        <v>7</v>
      </c>
      <c r="B10" s="2" t="s">
        <v>131</v>
      </c>
      <c r="C10" s="2">
        <v>6800</v>
      </c>
      <c r="D10" s="38">
        <v>0.98</v>
      </c>
      <c r="E10" s="34">
        <f t="shared" si="0"/>
        <v>6938.7755102040819</v>
      </c>
      <c r="F10" s="2">
        <f>C10</f>
        <v>6800</v>
      </c>
      <c r="G10" s="2"/>
      <c r="H10" s="2"/>
      <c r="I10" s="35">
        <f t="shared" si="1"/>
        <v>31.539888682745826</v>
      </c>
      <c r="J10" s="2" t="s">
        <v>80</v>
      </c>
      <c r="K10" s="2" t="s">
        <v>69</v>
      </c>
      <c r="L10" s="2" t="s">
        <v>69</v>
      </c>
      <c r="M10" s="2" t="s">
        <v>24</v>
      </c>
      <c r="N10" s="2" t="s">
        <v>72</v>
      </c>
      <c r="O10" s="2" t="s">
        <v>40</v>
      </c>
      <c r="P10" s="2" t="s">
        <v>20</v>
      </c>
      <c r="Q10" s="2" t="s">
        <v>42</v>
      </c>
      <c r="R10" s="2" t="s">
        <v>52</v>
      </c>
      <c r="S10" s="58"/>
      <c r="T10" s="59">
        <v>2</v>
      </c>
      <c r="U10" s="19" t="s">
        <v>60</v>
      </c>
      <c r="V10" s="10" t="s">
        <v>55</v>
      </c>
      <c r="W10" s="57" t="s">
        <v>61</v>
      </c>
    </row>
    <row r="11" spans="1:23" x14ac:dyDescent="0.25">
      <c r="A11" s="2">
        <v>8</v>
      </c>
      <c r="B11" s="2" t="s">
        <v>132</v>
      </c>
      <c r="C11" s="2">
        <v>3500</v>
      </c>
      <c r="D11" s="38">
        <v>0.98</v>
      </c>
      <c r="E11" s="34">
        <f t="shared" si="0"/>
        <v>3571.4285714285716</v>
      </c>
      <c r="F11" s="2"/>
      <c r="G11" s="2">
        <f>C11</f>
        <v>3500</v>
      </c>
      <c r="H11" s="2"/>
      <c r="I11" s="35">
        <f t="shared" si="1"/>
        <v>16.233766233766236</v>
      </c>
      <c r="J11" s="2" t="s">
        <v>80</v>
      </c>
      <c r="K11" s="2" t="s">
        <v>69</v>
      </c>
      <c r="L11" s="2" t="s">
        <v>69</v>
      </c>
      <c r="M11" s="2" t="s">
        <v>24</v>
      </c>
      <c r="N11" s="2" t="s">
        <v>72</v>
      </c>
      <c r="O11" s="2" t="s">
        <v>40</v>
      </c>
      <c r="P11" s="2" t="s">
        <v>20</v>
      </c>
      <c r="Q11" s="2" t="s">
        <v>42</v>
      </c>
      <c r="R11" s="2" t="s">
        <v>52</v>
      </c>
      <c r="S11" s="58"/>
      <c r="T11" s="59">
        <v>2</v>
      </c>
      <c r="U11" s="19" t="s">
        <v>60</v>
      </c>
      <c r="V11" s="10" t="s">
        <v>55</v>
      </c>
      <c r="W11" s="57" t="s">
        <v>61</v>
      </c>
    </row>
    <row r="12" spans="1:23" x14ac:dyDescent="0.25">
      <c r="A12" s="2">
        <v>9</v>
      </c>
      <c r="B12" s="2" t="s">
        <v>133</v>
      </c>
      <c r="C12" s="2">
        <v>736</v>
      </c>
      <c r="D12" s="38">
        <v>0.98</v>
      </c>
      <c r="E12" s="34">
        <f t="shared" si="0"/>
        <v>751.0204081632653</v>
      </c>
      <c r="F12" s="2"/>
      <c r="G12" s="2"/>
      <c r="H12" s="2">
        <f>C12</f>
        <v>736</v>
      </c>
      <c r="I12" s="35">
        <f t="shared" si="1"/>
        <v>3.4137291280148423</v>
      </c>
      <c r="J12" s="2" t="s">
        <v>80</v>
      </c>
      <c r="K12" s="2" t="s">
        <v>69</v>
      </c>
      <c r="L12" s="2" t="s">
        <v>69</v>
      </c>
      <c r="M12" s="2" t="s">
        <v>22</v>
      </c>
      <c r="N12" s="2" t="s">
        <v>72</v>
      </c>
      <c r="O12" s="2" t="s">
        <v>40</v>
      </c>
      <c r="P12" s="2" t="s">
        <v>20</v>
      </c>
      <c r="Q12" s="2" t="s">
        <v>42</v>
      </c>
      <c r="R12" s="2" t="s">
        <v>49</v>
      </c>
      <c r="S12" s="58"/>
      <c r="T12" s="59">
        <v>2</v>
      </c>
      <c r="U12" s="19" t="s">
        <v>60</v>
      </c>
      <c r="V12" s="10" t="s">
        <v>55</v>
      </c>
      <c r="W12" s="57" t="s">
        <v>61</v>
      </c>
    </row>
    <row r="13" spans="1:23" ht="15.75" thickBot="1" x14ac:dyDescent="0.3">
      <c r="A13" s="2">
        <v>10</v>
      </c>
      <c r="B13" s="2" t="s">
        <v>134</v>
      </c>
      <c r="C13" s="2">
        <v>300</v>
      </c>
      <c r="D13" s="38">
        <v>0.98</v>
      </c>
      <c r="E13" s="34">
        <f t="shared" si="0"/>
        <v>306.12244897959187</v>
      </c>
      <c r="F13" s="2">
        <f>C13</f>
        <v>300</v>
      </c>
      <c r="G13" s="2"/>
      <c r="H13" s="2"/>
      <c r="I13" s="35">
        <f t="shared" si="1"/>
        <v>1.3914656771799629</v>
      </c>
      <c r="J13" s="2" t="s">
        <v>80</v>
      </c>
      <c r="K13" s="2" t="s">
        <v>69</v>
      </c>
      <c r="L13" s="2" t="s">
        <v>69</v>
      </c>
      <c r="M13" s="2" t="s">
        <v>22</v>
      </c>
      <c r="N13" s="2" t="s">
        <v>72</v>
      </c>
      <c r="O13" s="2" t="s">
        <v>40</v>
      </c>
      <c r="P13" s="2" t="s">
        <v>20</v>
      </c>
      <c r="Q13" s="2" t="s">
        <v>42</v>
      </c>
      <c r="R13" s="2" t="s">
        <v>49</v>
      </c>
      <c r="S13" s="58"/>
      <c r="T13" s="60">
        <v>2</v>
      </c>
      <c r="U13" s="19" t="s">
        <v>60</v>
      </c>
      <c r="V13" s="10" t="s">
        <v>55</v>
      </c>
      <c r="W13" s="57" t="s">
        <v>61</v>
      </c>
    </row>
    <row r="14" spans="1:23" x14ac:dyDescent="0.25">
      <c r="A14" s="2">
        <v>11</v>
      </c>
      <c r="B14" s="2" t="s">
        <v>135</v>
      </c>
      <c r="C14" s="2">
        <v>300</v>
      </c>
      <c r="D14" s="38">
        <v>0.98</v>
      </c>
      <c r="E14" s="34">
        <f t="shared" si="0"/>
        <v>306.12244897959187</v>
      </c>
      <c r="F14" s="2"/>
      <c r="G14" s="2">
        <f>C14</f>
        <v>300</v>
      </c>
      <c r="H14" s="2"/>
      <c r="I14" s="35">
        <f t="shared" si="1"/>
        <v>1.3914656771799629</v>
      </c>
      <c r="J14" s="2" t="s">
        <v>80</v>
      </c>
      <c r="K14" s="2" t="s">
        <v>69</v>
      </c>
      <c r="L14" s="2" t="s">
        <v>69</v>
      </c>
      <c r="M14" s="2" t="s">
        <v>22</v>
      </c>
      <c r="N14" s="2" t="s">
        <v>72</v>
      </c>
      <c r="O14" s="2" t="s">
        <v>40</v>
      </c>
      <c r="P14" s="2" t="s">
        <v>20</v>
      </c>
      <c r="Q14" s="2" t="s">
        <v>42</v>
      </c>
      <c r="R14" s="2" t="s">
        <v>49</v>
      </c>
      <c r="S14" s="58"/>
      <c r="T14" s="56">
        <v>3</v>
      </c>
      <c r="U14" s="19" t="s">
        <v>60</v>
      </c>
      <c r="V14" s="10" t="s">
        <v>53</v>
      </c>
      <c r="W14" s="57" t="s">
        <v>61</v>
      </c>
    </row>
    <row r="15" spans="1:23" x14ac:dyDescent="0.25">
      <c r="A15" s="2">
        <v>12</v>
      </c>
      <c r="B15" s="2" t="s">
        <v>136</v>
      </c>
      <c r="C15" s="2">
        <v>2000</v>
      </c>
      <c r="D15" s="38">
        <v>0.98</v>
      </c>
      <c r="E15" s="34">
        <f t="shared" si="0"/>
        <v>2040.8163265306123</v>
      </c>
      <c r="F15" s="2"/>
      <c r="G15" s="2"/>
      <c r="H15" s="2">
        <f>C15</f>
        <v>2000</v>
      </c>
      <c r="I15" s="35">
        <f t="shared" si="1"/>
        <v>9.2764378478664202</v>
      </c>
      <c r="J15" s="2" t="s">
        <v>80</v>
      </c>
      <c r="K15" s="2" t="s">
        <v>69</v>
      </c>
      <c r="L15" s="2" t="s">
        <v>69</v>
      </c>
      <c r="M15" s="2" t="s">
        <v>23</v>
      </c>
      <c r="N15" s="2" t="s">
        <v>72</v>
      </c>
      <c r="O15" s="2" t="s">
        <v>40</v>
      </c>
      <c r="P15" s="2" t="s">
        <v>20</v>
      </c>
      <c r="Q15" s="2" t="s">
        <v>42</v>
      </c>
      <c r="R15" s="2" t="s">
        <v>51</v>
      </c>
      <c r="S15" s="58"/>
      <c r="T15" s="59">
        <v>3</v>
      </c>
      <c r="U15" s="19" t="s">
        <v>60</v>
      </c>
      <c r="V15" s="10" t="s">
        <v>53</v>
      </c>
      <c r="W15" s="57" t="s">
        <v>61</v>
      </c>
    </row>
    <row r="16" spans="1:23" x14ac:dyDescent="0.25">
      <c r="A16" s="2">
        <v>13</v>
      </c>
      <c r="B16" s="2" t="s">
        <v>137</v>
      </c>
      <c r="C16" s="2">
        <v>500</v>
      </c>
      <c r="D16" s="38">
        <v>0.98</v>
      </c>
      <c r="E16" s="34">
        <f t="shared" si="0"/>
        <v>510.20408163265307</v>
      </c>
      <c r="F16" s="2">
        <f>C16</f>
        <v>500</v>
      </c>
      <c r="G16" s="2"/>
      <c r="H16" s="2"/>
      <c r="I16" s="35">
        <f t="shared" si="1"/>
        <v>2.3191094619666051</v>
      </c>
      <c r="J16" s="2" t="s">
        <v>80</v>
      </c>
      <c r="K16" s="2" t="s">
        <v>69</v>
      </c>
      <c r="L16" s="2" t="s">
        <v>69</v>
      </c>
      <c r="M16" s="2" t="s">
        <v>23</v>
      </c>
      <c r="N16" s="2" t="s">
        <v>72</v>
      </c>
      <c r="O16" s="2" t="s">
        <v>40</v>
      </c>
      <c r="P16" s="2" t="s">
        <v>20</v>
      </c>
      <c r="Q16" s="2" t="s">
        <v>42</v>
      </c>
      <c r="R16" s="2" t="s">
        <v>51</v>
      </c>
      <c r="S16" s="58"/>
      <c r="T16" s="59">
        <v>3</v>
      </c>
      <c r="U16" s="19" t="s">
        <v>60</v>
      </c>
      <c r="V16" s="10" t="s">
        <v>53</v>
      </c>
      <c r="W16" s="57" t="s">
        <v>61</v>
      </c>
    </row>
    <row r="17" spans="1:23" x14ac:dyDescent="0.25">
      <c r="A17" s="2">
        <v>14</v>
      </c>
      <c r="B17" s="2" t="s">
        <v>138</v>
      </c>
      <c r="C17" s="2">
        <v>2400</v>
      </c>
      <c r="D17" s="38">
        <v>0.98</v>
      </c>
      <c r="E17" s="34">
        <f t="shared" si="0"/>
        <v>2448.9795918367349</v>
      </c>
      <c r="F17" s="2"/>
      <c r="G17" s="2">
        <f>C17</f>
        <v>2400</v>
      </c>
      <c r="H17" s="2"/>
      <c r="I17" s="35">
        <f t="shared" si="1"/>
        <v>11.131725417439704</v>
      </c>
      <c r="J17" s="2" t="s">
        <v>80</v>
      </c>
      <c r="K17" s="2" t="s">
        <v>69</v>
      </c>
      <c r="L17" s="2" t="s">
        <v>69</v>
      </c>
      <c r="M17" s="2" t="s">
        <v>23</v>
      </c>
      <c r="N17" s="2" t="s">
        <v>72</v>
      </c>
      <c r="O17" s="2" t="s">
        <v>40</v>
      </c>
      <c r="P17" s="2" t="s">
        <v>20</v>
      </c>
      <c r="Q17" s="2" t="s">
        <v>42</v>
      </c>
      <c r="R17" s="2" t="s">
        <v>51</v>
      </c>
      <c r="S17" s="58"/>
      <c r="T17" s="59">
        <v>3</v>
      </c>
      <c r="U17" s="19" t="s">
        <v>60</v>
      </c>
      <c r="V17" s="10" t="s">
        <v>53</v>
      </c>
      <c r="W17" s="57" t="s">
        <v>61</v>
      </c>
    </row>
    <row r="18" spans="1:23" ht="15.75" thickBot="1" x14ac:dyDescent="0.3">
      <c r="A18" s="2">
        <v>15</v>
      </c>
      <c r="B18" s="2" t="s">
        <v>139</v>
      </c>
      <c r="C18" s="2">
        <v>1200</v>
      </c>
      <c r="D18" s="38">
        <v>0.98</v>
      </c>
      <c r="E18" s="34">
        <f t="shared" si="0"/>
        <v>1224.4897959183675</v>
      </c>
      <c r="F18" s="2"/>
      <c r="G18" s="2"/>
      <c r="H18" s="2">
        <f>C18</f>
        <v>1200</v>
      </c>
      <c r="I18" s="35">
        <f t="shared" si="1"/>
        <v>5.5658627087198518</v>
      </c>
      <c r="J18" s="2" t="s">
        <v>80</v>
      </c>
      <c r="K18" s="2" t="s">
        <v>69</v>
      </c>
      <c r="L18" s="2" t="s">
        <v>69</v>
      </c>
      <c r="M18" s="2" t="s">
        <v>22</v>
      </c>
      <c r="N18" s="2" t="s">
        <v>72</v>
      </c>
      <c r="O18" s="2" t="s">
        <v>40</v>
      </c>
      <c r="P18" s="2" t="s">
        <v>20</v>
      </c>
      <c r="Q18" s="2" t="s">
        <v>42</v>
      </c>
      <c r="R18" s="2" t="s">
        <v>49</v>
      </c>
      <c r="S18" s="58"/>
      <c r="T18" s="60">
        <v>3</v>
      </c>
      <c r="U18" s="19" t="s">
        <v>60</v>
      </c>
      <c r="V18" s="10" t="s">
        <v>53</v>
      </c>
      <c r="W18" s="57" t="s">
        <v>61</v>
      </c>
    </row>
    <row r="19" spans="1:23" x14ac:dyDescent="0.25">
      <c r="A19" s="2">
        <v>16</v>
      </c>
      <c r="B19" s="2" t="s">
        <v>140</v>
      </c>
      <c r="C19" s="2">
        <v>2400</v>
      </c>
      <c r="D19" s="38">
        <v>0.98</v>
      </c>
      <c r="E19" s="34">
        <f t="shared" si="0"/>
        <v>2448.9795918367349</v>
      </c>
      <c r="F19" s="2">
        <f>C19</f>
        <v>2400</v>
      </c>
      <c r="G19" s="2"/>
      <c r="H19" s="2"/>
      <c r="I19" s="35">
        <f t="shared" si="1"/>
        <v>11.131725417439704</v>
      </c>
      <c r="J19" s="2" t="s">
        <v>80</v>
      </c>
      <c r="K19" s="2" t="s">
        <v>69</v>
      </c>
      <c r="L19" s="2" t="s">
        <v>69</v>
      </c>
      <c r="M19" s="2" t="s">
        <v>23</v>
      </c>
      <c r="N19" s="2" t="s">
        <v>72</v>
      </c>
      <c r="O19" s="2" t="s">
        <v>40</v>
      </c>
      <c r="P19" s="2" t="s">
        <v>20</v>
      </c>
      <c r="Q19" s="2" t="s">
        <v>42</v>
      </c>
      <c r="R19" s="2" t="s">
        <v>50</v>
      </c>
      <c r="S19" s="58"/>
      <c r="T19" s="56">
        <v>4</v>
      </c>
      <c r="U19" s="19" t="s">
        <v>60</v>
      </c>
      <c r="V19" s="10" t="s">
        <v>53</v>
      </c>
      <c r="W19" s="57" t="s">
        <v>61</v>
      </c>
    </row>
    <row r="20" spans="1:23" x14ac:dyDescent="0.25">
      <c r="A20" s="2">
        <v>17</v>
      </c>
      <c r="B20" s="2" t="s">
        <v>141</v>
      </c>
      <c r="C20" s="2">
        <v>3000</v>
      </c>
      <c r="D20" s="38">
        <v>0.98</v>
      </c>
      <c r="E20" s="34">
        <f t="shared" si="0"/>
        <v>3061.2244897959185</v>
      </c>
      <c r="F20" s="2"/>
      <c r="G20" s="2">
        <f>C20</f>
        <v>3000</v>
      </c>
      <c r="H20" s="2"/>
      <c r="I20" s="35">
        <f t="shared" si="1"/>
        <v>13.914656771799629</v>
      </c>
      <c r="J20" s="2" t="s">
        <v>80</v>
      </c>
      <c r="K20" s="2" t="s">
        <v>69</v>
      </c>
      <c r="L20" s="2" t="s">
        <v>69</v>
      </c>
      <c r="M20" s="2" t="s">
        <v>23</v>
      </c>
      <c r="N20" s="2" t="s">
        <v>72</v>
      </c>
      <c r="O20" s="2" t="s">
        <v>40</v>
      </c>
      <c r="P20" s="2" t="s">
        <v>20</v>
      </c>
      <c r="Q20" s="2" t="s">
        <v>42</v>
      </c>
      <c r="R20" s="2" t="s">
        <v>50</v>
      </c>
      <c r="S20" s="58"/>
      <c r="T20" s="59">
        <v>4</v>
      </c>
      <c r="U20" s="19" t="s">
        <v>60</v>
      </c>
      <c r="V20" s="10" t="s">
        <v>53</v>
      </c>
      <c r="W20" s="57" t="s">
        <v>61</v>
      </c>
    </row>
    <row r="21" spans="1:23" x14ac:dyDescent="0.25">
      <c r="A21" s="2">
        <v>18</v>
      </c>
      <c r="B21" s="2" t="s">
        <v>142</v>
      </c>
      <c r="C21" s="2">
        <v>1000</v>
      </c>
      <c r="D21" s="38">
        <v>0.98</v>
      </c>
      <c r="E21" s="34">
        <f t="shared" si="0"/>
        <v>1020.4081632653061</v>
      </c>
      <c r="F21" s="2"/>
      <c r="G21" s="2"/>
      <c r="H21" s="2">
        <f>C21</f>
        <v>1000</v>
      </c>
      <c r="I21" s="35">
        <f t="shared" si="1"/>
        <v>4.6382189239332101</v>
      </c>
      <c r="J21" s="2" t="s">
        <v>80</v>
      </c>
      <c r="K21" s="2" t="s">
        <v>69</v>
      </c>
      <c r="L21" s="2" t="s">
        <v>69</v>
      </c>
      <c r="M21" s="2" t="s">
        <v>22</v>
      </c>
      <c r="N21" s="2" t="s">
        <v>72</v>
      </c>
      <c r="O21" s="2" t="s">
        <v>40</v>
      </c>
      <c r="P21" s="2" t="s">
        <v>20</v>
      </c>
      <c r="Q21" s="2" t="s">
        <v>42</v>
      </c>
      <c r="R21" s="2" t="s">
        <v>49</v>
      </c>
      <c r="S21" s="58"/>
      <c r="T21" s="59">
        <v>4</v>
      </c>
      <c r="U21" s="19" t="s">
        <v>60</v>
      </c>
      <c r="V21" s="10" t="s">
        <v>53</v>
      </c>
      <c r="W21" s="57" t="s">
        <v>61</v>
      </c>
    </row>
    <row r="22" spans="1:23" ht="15.75" thickBot="1" x14ac:dyDescent="0.3">
      <c r="A22" s="2">
        <v>19</v>
      </c>
      <c r="B22" s="2" t="s">
        <v>143</v>
      </c>
      <c r="C22" s="2">
        <v>400</v>
      </c>
      <c r="D22" s="38">
        <v>0.98</v>
      </c>
      <c r="E22" s="34">
        <f t="shared" si="0"/>
        <v>408.16326530612247</v>
      </c>
      <c r="F22" s="2">
        <f>C22</f>
        <v>400</v>
      </c>
      <c r="G22" s="2"/>
      <c r="H22" s="2"/>
      <c r="I22" s="35">
        <f t="shared" si="1"/>
        <v>1.855287569573284</v>
      </c>
      <c r="J22" s="2" t="s">
        <v>80</v>
      </c>
      <c r="K22" s="2" t="s">
        <v>69</v>
      </c>
      <c r="L22" s="2" t="s">
        <v>69</v>
      </c>
      <c r="M22" s="2" t="s">
        <v>21</v>
      </c>
      <c r="N22" s="2" t="s">
        <v>72</v>
      </c>
      <c r="O22" s="2" t="s">
        <v>40</v>
      </c>
      <c r="P22" s="2" t="s">
        <v>20</v>
      </c>
      <c r="Q22" s="2" t="s">
        <v>42</v>
      </c>
      <c r="R22" s="2" t="s">
        <v>48</v>
      </c>
      <c r="S22" s="58"/>
      <c r="T22" s="60">
        <v>4</v>
      </c>
      <c r="U22" s="19" t="s">
        <v>60</v>
      </c>
      <c r="V22" s="10" t="s">
        <v>53</v>
      </c>
      <c r="W22" s="57" t="s">
        <v>61</v>
      </c>
    </row>
    <row r="23" spans="1:23" ht="15.75" thickBot="1" x14ac:dyDescent="0.3">
      <c r="A23" s="2">
        <v>20</v>
      </c>
      <c r="B23" s="2" t="s">
        <v>144</v>
      </c>
      <c r="C23" s="2">
        <v>11000</v>
      </c>
      <c r="D23" s="38">
        <v>0.98</v>
      </c>
      <c r="E23" s="34">
        <f t="shared" si="0"/>
        <v>11224.489795918367</v>
      </c>
      <c r="F23" s="44">
        <f>C23/3</f>
        <v>3666.6666666666665</v>
      </c>
      <c r="G23" s="44">
        <f>C23/3</f>
        <v>3666.6666666666665</v>
      </c>
      <c r="H23" s="44">
        <f>C23/3</f>
        <v>3666.6666666666665</v>
      </c>
      <c r="I23" s="35">
        <f>IF(J23="F+N+T",E23/220,E23/(SQRT(3)*380))</f>
        <v>17.053847908393887</v>
      </c>
      <c r="J23" s="2" t="s">
        <v>81</v>
      </c>
      <c r="K23" s="2" t="s">
        <v>69</v>
      </c>
      <c r="L23" s="2" t="s">
        <v>69</v>
      </c>
      <c r="M23" s="2" t="s">
        <v>24</v>
      </c>
      <c r="N23" s="2" t="s">
        <v>73</v>
      </c>
      <c r="O23" s="2" t="s">
        <v>40</v>
      </c>
      <c r="P23" s="2" t="s">
        <v>20</v>
      </c>
      <c r="Q23" s="2" t="s">
        <v>44</v>
      </c>
      <c r="R23" s="2" t="s">
        <v>52</v>
      </c>
      <c r="S23" s="58"/>
      <c r="T23" s="61">
        <v>5</v>
      </c>
      <c r="U23" s="19" t="s">
        <v>60</v>
      </c>
      <c r="V23" s="2" t="s">
        <v>53</v>
      </c>
      <c r="W23" s="2" t="s">
        <v>61</v>
      </c>
    </row>
    <row r="24" spans="1:23" x14ac:dyDescent="0.25">
      <c r="A24" s="2">
        <v>21</v>
      </c>
      <c r="B24" s="2" t="s">
        <v>145</v>
      </c>
      <c r="C24" s="2">
        <v>200</v>
      </c>
      <c r="D24" s="38">
        <v>0.98</v>
      </c>
      <c r="E24" s="34">
        <f t="shared" si="0"/>
        <v>204.08163265306123</v>
      </c>
      <c r="F24" s="2"/>
      <c r="G24" s="2">
        <f t="shared" ref="G24:G25" si="2">C24</f>
        <v>200</v>
      </c>
      <c r="H24" s="2"/>
      <c r="I24" s="35">
        <f t="shared" si="1"/>
        <v>0.927643784786642</v>
      </c>
      <c r="J24" s="2" t="s">
        <v>80</v>
      </c>
      <c r="K24" s="2" t="s">
        <v>69</v>
      </c>
      <c r="L24" s="2" t="s">
        <v>69</v>
      </c>
      <c r="M24" s="2" t="s">
        <v>22</v>
      </c>
      <c r="N24" s="2" t="s">
        <v>72</v>
      </c>
      <c r="O24" s="2" t="s">
        <v>40</v>
      </c>
      <c r="P24" s="2" t="s">
        <v>20</v>
      </c>
      <c r="Q24" s="2" t="s">
        <v>42</v>
      </c>
      <c r="R24" s="2" t="s">
        <v>48</v>
      </c>
      <c r="S24" s="58"/>
      <c r="T24" s="56">
        <v>6</v>
      </c>
      <c r="U24" s="19" t="s">
        <v>43</v>
      </c>
      <c r="V24" s="10" t="s">
        <v>51</v>
      </c>
      <c r="W24" s="57" t="s">
        <v>61</v>
      </c>
    </row>
    <row r="25" spans="1:23" ht="15.75" thickBot="1" x14ac:dyDescent="0.3">
      <c r="A25" s="2">
        <v>22</v>
      </c>
      <c r="B25" s="2" t="s">
        <v>146</v>
      </c>
      <c r="C25" s="2">
        <v>200</v>
      </c>
      <c r="D25" s="38">
        <v>0.98</v>
      </c>
      <c r="E25" s="34">
        <f t="shared" si="0"/>
        <v>204.08163265306123</v>
      </c>
      <c r="F25" s="2"/>
      <c r="G25" s="2">
        <f t="shared" si="2"/>
        <v>200</v>
      </c>
      <c r="H25" s="2"/>
      <c r="I25" s="35">
        <f t="shared" si="1"/>
        <v>0.927643784786642</v>
      </c>
      <c r="J25" s="2" t="s">
        <v>80</v>
      </c>
      <c r="K25" s="2" t="s">
        <v>69</v>
      </c>
      <c r="L25" s="2" t="s">
        <v>69</v>
      </c>
      <c r="M25" s="2" t="s">
        <v>22</v>
      </c>
      <c r="N25" s="2" t="s">
        <v>72</v>
      </c>
      <c r="O25" s="2" t="s">
        <v>40</v>
      </c>
      <c r="P25" s="2" t="s">
        <v>20</v>
      </c>
      <c r="Q25" s="2" t="s">
        <v>42</v>
      </c>
      <c r="R25" s="2" t="s">
        <v>48</v>
      </c>
      <c r="S25" s="58"/>
      <c r="T25" s="60">
        <v>6</v>
      </c>
      <c r="U25" s="19" t="s">
        <v>43</v>
      </c>
      <c r="V25" s="10" t="s">
        <v>51</v>
      </c>
      <c r="W25" s="57" t="s">
        <v>61</v>
      </c>
    </row>
    <row r="26" spans="1:23" x14ac:dyDescent="0.25">
      <c r="A26" s="2">
        <v>23</v>
      </c>
      <c r="B26" s="2" t="s">
        <v>147</v>
      </c>
      <c r="C26" s="2">
        <v>900</v>
      </c>
      <c r="D26" s="38">
        <v>0.98</v>
      </c>
      <c r="E26" s="34">
        <f t="shared" si="0"/>
        <v>918.36734693877554</v>
      </c>
      <c r="F26" s="2">
        <f>C26</f>
        <v>900</v>
      </c>
      <c r="G26" s="2"/>
      <c r="H26" s="2"/>
      <c r="I26" s="35">
        <f t="shared" si="1"/>
        <v>4.1743970315398888</v>
      </c>
      <c r="J26" s="2" t="s">
        <v>80</v>
      </c>
      <c r="K26" s="2" t="s">
        <v>69</v>
      </c>
      <c r="L26" s="2" t="s">
        <v>69</v>
      </c>
      <c r="M26" s="2" t="s">
        <v>22</v>
      </c>
      <c r="N26" s="2" t="s">
        <v>72</v>
      </c>
      <c r="O26" s="2" t="s">
        <v>40</v>
      </c>
      <c r="P26" s="2" t="s">
        <v>20</v>
      </c>
      <c r="Q26" s="2" t="s">
        <v>42</v>
      </c>
      <c r="R26" s="2" t="s">
        <v>49</v>
      </c>
      <c r="S26" s="58"/>
      <c r="T26" s="12">
        <v>0</v>
      </c>
      <c r="U26" s="2"/>
      <c r="V26" s="2"/>
      <c r="W26" s="2"/>
    </row>
    <row r="27" spans="1:23" x14ac:dyDescent="0.25">
      <c r="A27" s="2">
        <v>24</v>
      </c>
      <c r="B27" s="2" t="s">
        <v>148</v>
      </c>
      <c r="C27" s="2">
        <v>900</v>
      </c>
      <c r="D27" s="38">
        <v>0.98</v>
      </c>
      <c r="E27" s="34">
        <f t="shared" si="0"/>
        <v>918.36734693877554</v>
      </c>
      <c r="F27" s="2"/>
      <c r="G27" s="2">
        <f>C27</f>
        <v>900</v>
      </c>
      <c r="H27" s="2"/>
      <c r="I27" s="35">
        <f t="shared" si="1"/>
        <v>4.1743970315398888</v>
      </c>
      <c r="J27" s="2" t="s">
        <v>80</v>
      </c>
      <c r="K27" s="2" t="s">
        <v>69</v>
      </c>
      <c r="L27" s="2" t="s">
        <v>69</v>
      </c>
      <c r="M27" s="2" t="s">
        <v>22</v>
      </c>
      <c r="N27" s="2" t="s">
        <v>72</v>
      </c>
      <c r="O27" s="2" t="s">
        <v>40</v>
      </c>
      <c r="P27" s="2" t="s">
        <v>20</v>
      </c>
      <c r="Q27" s="2" t="s">
        <v>42</v>
      </c>
      <c r="R27" s="2" t="s">
        <v>49</v>
      </c>
      <c r="S27" s="58"/>
      <c r="T27" s="2">
        <v>0</v>
      </c>
      <c r="U27" s="2"/>
      <c r="V27" s="2"/>
      <c r="W27" s="2"/>
    </row>
    <row r="28" spans="1:23" x14ac:dyDescent="0.25">
      <c r="A28" s="2">
        <v>25</v>
      </c>
      <c r="B28" s="2" t="s">
        <v>149</v>
      </c>
      <c r="C28" s="2">
        <v>900</v>
      </c>
      <c r="D28" s="38">
        <v>0.98</v>
      </c>
      <c r="E28" s="34">
        <f t="shared" si="0"/>
        <v>918.36734693877554</v>
      </c>
      <c r="F28" s="2"/>
      <c r="G28" s="2"/>
      <c r="H28" s="2">
        <f>C28</f>
        <v>900</v>
      </c>
      <c r="I28" s="35">
        <f t="shared" si="1"/>
        <v>4.1743970315398888</v>
      </c>
      <c r="J28" s="2" t="s">
        <v>80</v>
      </c>
      <c r="K28" s="2" t="s">
        <v>69</v>
      </c>
      <c r="L28" s="2" t="s">
        <v>69</v>
      </c>
      <c r="M28" s="2" t="s">
        <v>22</v>
      </c>
      <c r="N28" s="2" t="s">
        <v>72</v>
      </c>
      <c r="O28" s="2" t="s">
        <v>40</v>
      </c>
      <c r="P28" s="2" t="s">
        <v>20</v>
      </c>
      <c r="Q28" s="2" t="s">
        <v>42</v>
      </c>
      <c r="R28" s="2" t="s">
        <v>49</v>
      </c>
      <c r="S28" s="58"/>
      <c r="T28" s="2">
        <v>0</v>
      </c>
      <c r="U28" s="2"/>
      <c r="V28" s="2"/>
      <c r="W28" s="2"/>
    </row>
    <row r="29" spans="1:23" x14ac:dyDescent="0.25">
      <c r="A29" s="2">
        <v>26</v>
      </c>
      <c r="B29" s="2" t="s">
        <v>150</v>
      </c>
      <c r="C29" s="2">
        <v>900</v>
      </c>
      <c r="D29" s="38">
        <v>0.98</v>
      </c>
      <c r="E29" s="34">
        <f t="shared" si="0"/>
        <v>918.36734693877554</v>
      </c>
      <c r="F29" s="2">
        <f>C29</f>
        <v>900</v>
      </c>
      <c r="G29" s="2"/>
      <c r="H29" s="2"/>
      <c r="I29" s="35">
        <f t="shared" si="1"/>
        <v>4.1743970315398888</v>
      </c>
      <c r="J29" s="2" t="s">
        <v>80</v>
      </c>
      <c r="K29" s="2" t="s">
        <v>69</v>
      </c>
      <c r="L29" s="2" t="s">
        <v>69</v>
      </c>
      <c r="M29" s="2" t="s">
        <v>22</v>
      </c>
      <c r="N29" s="2" t="s">
        <v>72</v>
      </c>
      <c r="O29" s="2" t="s">
        <v>40</v>
      </c>
      <c r="P29" s="2" t="s">
        <v>20</v>
      </c>
      <c r="Q29" s="2" t="s">
        <v>42</v>
      </c>
      <c r="R29" s="2" t="s">
        <v>49</v>
      </c>
      <c r="S29" s="58"/>
      <c r="T29" s="2">
        <v>0</v>
      </c>
      <c r="U29" s="2"/>
      <c r="V29" s="2"/>
      <c r="W29" s="2"/>
    </row>
    <row r="30" spans="1:23" x14ac:dyDescent="0.25">
      <c r="A30" s="2">
        <v>27</v>
      </c>
      <c r="B30" s="2" t="s">
        <v>151</v>
      </c>
      <c r="C30" s="2">
        <v>3000</v>
      </c>
      <c r="D30" s="38">
        <v>0.98</v>
      </c>
      <c r="E30" s="34">
        <f t="shared" si="0"/>
        <v>3061.2244897959185</v>
      </c>
      <c r="F30" s="2"/>
      <c r="G30" s="2">
        <f>C30</f>
        <v>3000</v>
      </c>
      <c r="H30" s="2"/>
      <c r="I30" s="35">
        <f t="shared" si="1"/>
        <v>13.914656771799629</v>
      </c>
      <c r="J30" s="2" t="s">
        <v>80</v>
      </c>
      <c r="K30" s="2" t="s">
        <v>69</v>
      </c>
      <c r="L30" s="2" t="s">
        <v>69</v>
      </c>
      <c r="M30" s="2" t="s">
        <v>23</v>
      </c>
      <c r="N30" s="2" t="s">
        <v>72</v>
      </c>
      <c r="O30" s="2" t="s">
        <v>40</v>
      </c>
      <c r="P30" s="2" t="s">
        <v>20</v>
      </c>
      <c r="Q30" s="2" t="s">
        <v>42</v>
      </c>
      <c r="R30" s="2" t="s">
        <v>51</v>
      </c>
      <c r="S30" s="58"/>
      <c r="T30" s="2">
        <v>0</v>
      </c>
      <c r="U30" s="2"/>
      <c r="V30" s="2"/>
      <c r="W30" s="2"/>
    </row>
    <row r="31" spans="1:23" x14ac:dyDescent="0.25">
      <c r="A31" s="2">
        <v>28</v>
      </c>
      <c r="B31" s="2" t="s">
        <v>152</v>
      </c>
      <c r="C31" s="2">
        <v>3000</v>
      </c>
      <c r="D31" s="38">
        <v>0.98</v>
      </c>
      <c r="E31" s="34">
        <f t="shared" si="0"/>
        <v>3061.2244897959185</v>
      </c>
      <c r="F31" s="2"/>
      <c r="G31" s="2"/>
      <c r="H31" s="2">
        <f>C31</f>
        <v>3000</v>
      </c>
      <c r="I31" s="35">
        <f t="shared" si="1"/>
        <v>13.914656771799629</v>
      </c>
      <c r="J31" s="2" t="s">
        <v>80</v>
      </c>
      <c r="K31" s="2" t="s">
        <v>69</v>
      </c>
      <c r="L31" s="2" t="s">
        <v>69</v>
      </c>
      <c r="M31" s="2" t="s">
        <v>23</v>
      </c>
      <c r="N31" s="2" t="s">
        <v>72</v>
      </c>
      <c r="O31" s="2" t="s">
        <v>40</v>
      </c>
      <c r="P31" s="2" t="s">
        <v>20</v>
      </c>
      <c r="Q31" s="2" t="s">
        <v>42</v>
      </c>
      <c r="R31" s="2" t="s">
        <v>51</v>
      </c>
      <c r="S31" s="58"/>
      <c r="T31" s="2">
        <v>0</v>
      </c>
      <c r="U31" s="2"/>
      <c r="V31" s="2"/>
      <c r="W31" s="2"/>
    </row>
    <row r="32" spans="1:23" x14ac:dyDescent="0.25">
      <c r="A32" s="2">
        <v>29</v>
      </c>
      <c r="B32" s="2" t="s">
        <v>153</v>
      </c>
      <c r="C32" s="2">
        <v>200</v>
      </c>
      <c r="D32" s="38">
        <v>0.98</v>
      </c>
      <c r="E32" s="34">
        <f t="shared" si="0"/>
        <v>204.08163265306123</v>
      </c>
      <c r="F32" s="2">
        <f>C32</f>
        <v>200</v>
      </c>
      <c r="G32" s="2"/>
      <c r="H32" s="2"/>
      <c r="I32" s="35">
        <f t="shared" si="1"/>
        <v>0.927643784786642</v>
      </c>
      <c r="J32" s="2" t="s">
        <v>80</v>
      </c>
      <c r="K32" s="2" t="s">
        <v>69</v>
      </c>
      <c r="L32" s="2" t="s">
        <v>69</v>
      </c>
      <c r="M32" s="2" t="s">
        <v>22</v>
      </c>
      <c r="N32" s="2" t="s">
        <v>72</v>
      </c>
      <c r="O32" s="2" t="s">
        <v>40</v>
      </c>
      <c r="P32" s="2" t="s">
        <v>20</v>
      </c>
      <c r="Q32" s="2" t="s">
        <v>42</v>
      </c>
      <c r="R32" s="2" t="s">
        <v>48</v>
      </c>
      <c r="S32" s="58"/>
      <c r="T32" s="2">
        <v>0</v>
      </c>
      <c r="U32" s="2"/>
      <c r="V32" s="2"/>
      <c r="W32" s="2"/>
    </row>
    <row r="33" spans="1:23" x14ac:dyDescent="0.25">
      <c r="A33" s="2">
        <v>30</v>
      </c>
      <c r="B33" s="2" t="s">
        <v>154</v>
      </c>
      <c r="C33" s="2">
        <v>200</v>
      </c>
      <c r="D33" s="38">
        <v>0.98</v>
      </c>
      <c r="E33" s="34">
        <f t="shared" si="0"/>
        <v>204.08163265306123</v>
      </c>
      <c r="F33" s="2"/>
      <c r="G33" s="2">
        <f>C33</f>
        <v>200</v>
      </c>
      <c r="H33" s="2"/>
      <c r="I33" s="35">
        <f t="shared" si="1"/>
        <v>0.927643784786642</v>
      </c>
      <c r="J33" s="2" t="s">
        <v>80</v>
      </c>
      <c r="K33" s="2" t="s">
        <v>69</v>
      </c>
      <c r="L33" s="2" t="s">
        <v>69</v>
      </c>
      <c r="M33" s="2" t="s">
        <v>22</v>
      </c>
      <c r="N33" s="2" t="s">
        <v>72</v>
      </c>
      <c r="O33" s="2" t="s">
        <v>40</v>
      </c>
      <c r="P33" s="2" t="s">
        <v>20</v>
      </c>
      <c r="Q33" s="2" t="s">
        <v>42</v>
      </c>
      <c r="R33" s="2" t="s">
        <v>49</v>
      </c>
      <c r="S33" s="58"/>
      <c r="T33" s="2">
        <v>0</v>
      </c>
      <c r="U33" s="2"/>
      <c r="V33" s="2"/>
      <c r="W33" s="2"/>
    </row>
    <row r="34" spans="1:23" x14ac:dyDescent="0.25">
      <c r="A34" s="2">
        <v>31</v>
      </c>
      <c r="B34" s="2" t="s">
        <v>155</v>
      </c>
      <c r="C34" s="2">
        <v>368</v>
      </c>
      <c r="D34" s="38">
        <v>0.98</v>
      </c>
      <c r="E34" s="34">
        <f t="shared" si="0"/>
        <v>375.51020408163265</v>
      </c>
      <c r="F34" s="2"/>
      <c r="G34" s="2"/>
      <c r="H34" s="2">
        <f>C34</f>
        <v>368</v>
      </c>
      <c r="I34" s="35">
        <f t="shared" si="1"/>
        <v>1.7068645640074211</v>
      </c>
      <c r="J34" s="2" t="s">
        <v>80</v>
      </c>
      <c r="K34" s="2" t="s">
        <v>69</v>
      </c>
      <c r="L34" s="2" t="s">
        <v>69</v>
      </c>
      <c r="M34" s="2" t="s">
        <v>22</v>
      </c>
      <c r="N34" s="2" t="s">
        <v>72</v>
      </c>
      <c r="O34" s="2" t="s">
        <v>40</v>
      </c>
      <c r="P34" s="2" t="s">
        <v>20</v>
      </c>
      <c r="Q34" s="2" t="s">
        <v>42</v>
      </c>
      <c r="R34" s="2" t="s">
        <v>49</v>
      </c>
      <c r="S34" s="58"/>
      <c r="T34" s="2">
        <v>0</v>
      </c>
      <c r="U34" s="2"/>
      <c r="V34" s="2"/>
      <c r="W34" s="2"/>
    </row>
    <row r="35" spans="1:23" x14ac:dyDescent="0.25">
      <c r="A35" s="2">
        <v>32</v>
      </c>
      <c r="B35" s="2" t="s">
        <v>156</v>
      </c>
      <c r="C35" s="2">
        <v>6000</v>
      </c>
      <c r="D35" s="38">
        <v>0.98</v>
      </c>
      <c r="E35" s="34">
        <f t="shared" si="0"/>
        <v>6122.4489795918371</v>
      </c>
      <c r="F35" s="2">
        <f>C35</f>
        <v>6000</v>
      </c>
      <c r="G35" s="2"/>
      <c r="H35" s="2"/>
      <c r="I35" s="35">
        <f t="shared" si="1"/>
        <v>27.829313543599259</v>
      </c>
      <c r="J35" s="2" t="s">
        <v>80</v>
      </c>
      <c r="K35" s="2" t="s">
        <v>69</v>
      </c>
      <c r="L35" s="2" t="s">
        <v>69</v>
      </c>
      <c r="M35" s="2" t="s">
        <v>24</v>
      </c>
      <c r="N35" s="2" t="s">
        <v>72</v>
      </c>
      <c r="O35" s="2" t="s">
        <v>40</v>
      </c>
      <c r="P35" s="2" t="s">
        <v>20</v>
      </c>
      <c r="Q35" s="2" t="s">
        <v>42</v>
      </c>
      <c r="R35" s="2" t="s">
        <v>52</v>
      </c>
      <c r="S35" s="58"/>
      <c r="T35" s="2">
        <v>0</v>
      </c>
      <c r="U35" s="2"/>
      <c r="V35" s="2"/>
      <c r="W35" s="2"/>
    </row>
    <row r="36" spans="1:23" x14ac:dyDescent="0.25">
      <c r="A36" s="2" t="s">
        <v>157</v>
      </c>
      <c r="B36" s="2" t="s">
        <v>97</v>
      </c>
      <c r="C36" s="2">
        <v>1000</v>
      </c>
      <c r="D36" s="38">
        <v>0.98</v>
      </c>
      <c r="E36" s="34">
        <f t="shared" si="0"/>
        <v>1020.4081632653061</v>
      </c>
      <c r="F36" s="2">
        <v>1000</v>
      </c>
      <c r="G36" s="2"/>
      <c r="H36" s="2"/>
      <c r="I36" s="35">
        <f t="shared" si="1"/>
        <v>4.6382189239332101</v>
      </c>
      <c r="J36" s="2" t="s">
        <v>80</v>
      </c>
      <c r="K36" s="2" t="s">
        <v>69</v>
      </c>
      <c r="L36" s="2" t="s">
        <v>69</v>
      </c>
      <c r="M36" s="2" t="s">
        <v>22</v>
      </c>
      <c r="N36" s="2" t="s">
        <v>72</v>
      </c>
      <c r="O36" s="2" t="s">
        <v>40</v>
      </c>
      <c r="P36" s="2" t="s">
        <v>20</v>
      </c>
      <c r="Q36" s="2" t="s">
        <v>42</v>
      </c>
      <c r="R36" s="2" t="s">
        <v>49</v>
      </c>
      <c r="T36" s="2">
        <v>0</v>
      </c>
      <c r="U36" s="2"/>
      <c r="V36" s="2"/>
      <c r="W36" s="2"/>
    </row>
    <row r="37" spans="1:23" x14ac:dyDescent="0.25">
      <c r="A37" s="2" t="s">
        <v>158</v>
      </c>
      <c r="B37" s="2" t="s">
        <v>97</v>
      </c>
      <c r="C37" s="2">
        <v>1000</v>
      </c>
      <c r="D37" s="38">
        <v>0.98</v>
      </c>
      <c r="E37" s="34">
        <f t="shared" si="0"/>
        <v>1020.4081632653061</v>
      </c>
      <c r="F37" s="2"/>
      <c r="G37" s="2">
        <f>C37</f>
        <v>1000</v>
      </c>
      <c r="H37" s="2"/>
      <c r="I37" s="35">
        <f t="shared" si="1"/>
        <v>4.6382189239332101</v>
      </c>
      <c r="J37" s="2" t="s">
        <v>80</v>
      </c>
      <c r="K37" s="2" t="s">
        <v>69</v>
      </c>
      <c r="L37" s="2" t="s">
        <v>69</v>
      </c>
      <c r="M37" s="2" t="s">
        <v>22</v>
      </c>
      <c r="N37" s="2" t="s">
        <v>72</v>
      </c>
      <c r="O37" s="2" t="s">
        <v>40</v>
      </c>
      <c r="P37" s="2" t="s">
        <v>20</v>
      </c>
      <c r="Q37" s="2" t="s">
        <v>42</v>
      </c>
      <c r="R37" s="2" t="s">
        <v>49</v>
      </c>
      <c r="S37" s="58"/>
      <c r="T37" s="2">
        <v>0</v>
      </c>
      <c r="U37" s="2"/>
      <c r="V37" s="2"/>
      <c r="W37" s="2"/>
    </row>
    <row r="38" spans="1:23" x14ac:dyDescent="0.25">
      <c r="A38" s="2"/>
      <c r="B38" s="2"/>
      <c r="C38" s="2"/>
      <c r="D38" s="38"/>
      <c r="E38" s="34"/>
      <c r="F38" s="2"/>
      <c r="G38" s="2"/>
      <c r="H38" s="2"/>
      <c r="I38" s="35"/>
      <c r="J38" s="2"/>
      <c r="K38" s="2"/>
      <c r="L38" s="2"/>
      <c r="M38" s="2"/>
      <c r="N38" s="2"/>
      <c r="O38" s="2"/>
      <c r="P38" s="2"/>
      <c r="Q38" s="2"/>
      <c r="R38" s="2"/>
      <c r="S38" s="58"/>
      <c r="T38" s="2"/>
      <c r="U38" s="2"/>
      <c r="V38" s="2"/>
      <c r="W38" s="2"/>
    </row>
    <row r="39" spans="1:23" ht="15.75" x14ac:dyDescent="0.25">
      <c r="A39" s="3" t="s">
        <v>101</v>
      </c>
      <c r="B39" s="2" t="s">
        <v>106</v>
      </c>
      <c r="C39" s="2"/>
      <c r="D39" s="38"/>
      <c r="E39" s="2"/>
      <c r="F39" s="2"/>
      <c r="G39" s="2"/>
      <c r="H39" s="2"/>
      <c r="I39" s="2"/>
      <c r="J39" s="2" t="s">
        <v>81</v>
      </c>
      <c r="K39" s="2" t="s">
        <v>69</v>
      </c>
      <c r="L39" s="2" t="s">
        <v>69</v>
      </c>
      <c r="M39" s="2" t="s">
        <v>24</v>
      </c>
      <c r="N39" s="2" t="s">
        <v>72</v>
      </c>
      <c r="O39" s="2" t="s">
        <v>40</v>
      </c>
      <c r="P39" s="2"/>
      <c r="Q39" s="2" t="s">
        <v>44</v>
      </c>
      <c r="R39" s="2"/>
      <c r="S39" s="2"/>
      <c r="T39" s="2">
        <v>0</v>
      </c>
      <c r="U39" s="2"/>
      <c r="V39" s="2"/>
      <c r="W39" s="2"/>
    </row>
    <row r="40" spans="1:23" ht="15.75" x14ac:dyDescent="0.25">
      <c r="A40" s="3" t="s">
        <v>102</v>
      </c>
      <c r="B40" s="10"/>
      <c r="C40" s="10"/>
      <c r="D40" s="45"/>
      <c r="E40" s="10"/>
      <c r="F40" s="2"/>
      <c r="G40" s="2"/>
      <c r="H40" s="2"/>
      <c r="I40" s="2"/>
      <c r="J40" s="2" t="s">
        <v>81</v>
      </c>
      <c r="K40" s="2" t="s">
        <v>69</v>
      </c>
      <c r="L40" s="2" t="s">
        <v>69</v>
      </c>
      <c r="M40" s="2" t="s">
        <v>24</v>
      </c>
      <c r="N40" s="2" t="s">
        <v>72</v>
      </c>
      <c r="O40" s="2" t="s">
        <v>40</v>
      </c>
      <c r="P40" s="2" t="s">
        <v>20</v>
      </c>
      <c r="Q40" s="2" t="s">
        <v>44</v>
      </c>
      <c r="R40" s="2" t="s">
        <v>53</v>
      </c>
      <c r="S40" s="2" t="s">
        <v>159</v>
      </c>
      <c r="T40" s="2">
        <v>0</v>
      </c>
      <c r="U40" s="2"/>
      <c r="V40" s="2"/>
      <c r="W40" s="2"/>
    </row>
    <row r="41" spans="1:23" ht="15.75" x14ac:dyDescent="0.25">
      <c r="A41" s="49" t="s">
        <v>75</v>
      </c>
      <c r="B41" s="3"/>
      <c r="C41" s="3"/>
      <c r="D41" s="50"/>
      <c r="E41" s="3"/>
      <c r="F41" s="15"/>
      <c r="G41" s="15"/>
      <c r="H41" s="15"/>
      <c r="I41" s="15"/>
      <c r="J41" s="12" t="s">
        <v>81</v>
      </c>
      <c r="K41" s="12" t="s">
        <v>69</v>
      </c>
      <c r="L41" s="12" t="s">
        <v>69</v>
      </c>
      <c r="M41" s="12" t="s">
        <v>25</v>
      </c>
      <c r="N41" s="12" t="s">
        <v>73</v>
      </c>
      <c r="O41" s="12" t="s">
        <v>40</v>
      </c>
      <c r="P41" s="12" t="s">
        <v>20</v>
      </c>
      <c r="Q41" s="12" t="s">
        <v>44</v>
      </c>
      <c r="R41" s="16" t="s">
        <v>54</v>
      </c>
      <c r="S41" s="8"/>
      <c r="T41" s="3"/>
      <c r="U41" s="4"/>
      <c r="V41" s="4"/>
      <c r="W41" s="3"/>
    </row>
    <row r="42" spans="1:23" ht="15.75" x14ac:dyDescent="0.25">
      <c r="A42" s="49"/>
      <c r="B42" s="13"/>
      <c r="C42" s="13"/>
      <c r="D42" s="50"/>
      <c r="E42" s="3"/>
      <c r="F42" s="37"/>
      <c r="G42" s="17"/>
      <c r="H42" s="17"/>
      <c r="I42" s="17"/>
      <c r="J42" s="12"/>
      <c r="K42" s="12"/>
      <c r="L42" s="12"/>
      <c r="M42" s="12"/>
      <c r="N42" s="12"/>
      <c r="O42" s="12"/>
      <c r="P42" s="12"/>
      <c r="Q42" s="12"/>
      <c r="R42" s="16"/>
      <c r="S42" s="8"/>
      <c r="T42" s="3"/>
      <c r="U42" s="4"/>
      <c r="V42" s="4"/>
      <c r="W42" s="3"/>
    </row>
    <row r="43" spans="1:23" ht="15.75" x14ac:dyDescent="0.25">
      <c r="A43" s="62" t="s">
        <v>77</v>
      </c>
      <c r="B43" s="62">
        <v>0.45</v>
      </c>
      <c r="C43" s="63">
        <f>C44*B43</f>
        <v>31200.3</v>
      </c>
      <c r="D43" s="64"/>
      <c r="E43" s="51"/>
      <c r="F43" s="27"/>
      <c r="G43" s="13"/>
      <c r="H43" s="13"/>
      <c r="I43" s="13"/>
      <c r="J43" s="3"/>
      <c r="K43" s="3"/>
      <c r="L43" s="3"/>
      <c r="M43" s="3"/>
      <c r="N43" s="2"/>
      <c r="O43" s="3"/>
      <c r="P43" s="3"/>
      <c r="Q43" s="4"/>
      <c r="R43" s="3"/>
      <c r="S43" s="13"/>
      <c r="T43" s="13"/>
      <c r="U43" s="14"/>
      <c r="V43" s="14"/>
      <c r="W43" s="3"/>
    </row>
    <row r="44" spans="1:23" ht="15.75" x14ac:dyDescent="0.25">
      <c r="A44" s="62" t="s">
        <v>76</v>
      </c>
      <c r="B44" s="3"/>
      <c r="C44" s="62">
        <f>SUM(C4:C39)</f>
        <v>69334</v>
      </c>
      <c r="D44" s="40"/>
      <c r="E44" s="36"/>
      <c r="F44" s="63"/>
      <c r="G44" s="63"/>
      <c r="H44" s="63"/>
      <c r="I44" s="32"/>
      <c r="J44" s="24"/>
      <c r="K44" s="3"/>
      <c r="L44" s="3"/>
      <c r="M44" s="3"/>
      <c r="N44" s="2"/>
      <c r="O44" s="3"/>
      <c r="P44" s="3"/>
      <c r="Q44" s="4"/>
      <c r="R44" s="3"/>
      <c r="S44" s="3"/>
      <c r="T44" s="3"/>
      <c r="U44" s="4"/>
      <c r="V44" s="4"/>
      <c r="W44" s="3"/>
    </row>
  </sheetData>
  <conditionalFormatting sqref="A1:W44">
    <cfRule type="expression" dxfId="1" priority="1">
      <formula>ODD(ROW())=ROW()</formula>
    </cfRule>
  </conditionalFormatting>
  <conditionalFormatting sqref="X1:XFD44 A45:XFD1048576">
    <cfRule type="expression" dxfId="0" priority="3">
      <formula>ODD(ROW())=ROW()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9496-C687-4E4E-A6AD-E2E967FD2B08}">
  <dimension ref="A1:S23"/>
  <sheetViews>
    <sheetView topLeftCell="M1" workbookViewId="0">
      <selection activeCell="Z6" sqref="Z6"/>
    </sheetView>
  </sheetViews>
  <sheetFormatPr defaultRowHeight="15" x14ac:dyDescent="0.25"/>
  <cols>
    <col min="1" max="1" width="19.140625" style="1" bestFit="1" customWidth="1"/>
    <col min="2" max="2" width="20.28515625" style="1" bestFit="1" customWidth="1"/>
    <col min="3" max="3" width="10.85546875" style="1" bestFit="1" customWidth="1"/>
    <col min="4" max="5" width="9.140625" style="1"/>
    <col min="6" max="6" width="8.7109375" style="1" bestFit="1" customWidth="1"/>
    <col min="7" max="7" width="24.85546875" style="1" bestFit="1" customWidth="1"/>
    <col min="8" max="8" width="12.140625" style="1" bestFit="1" customWidth="1"/>
    <col min="9" max="9" width="17.5703125" style="1" bestFit="1" customWidth="1"/>
    <col min="10" max="10" width="17.28515625" style="1" bestFit="1" customWidth="1"/>
    <col min="11" max="11" width="19.28515625" style="1" bestFit="1" customWidth="1"/>
    <col min="12" max="12" width="19.85546875" style="1" customWidth="1"/>
    <col min="13" max="13" width="23.140625" style="1" bestFit="1" customWidth="1"/>
    <col min="14" max="14" width="19.140625" style="1" bestFit="1" customWidth="1"/>
    <col min="15" max="15" width="15.7109375" style="1" bestFit="1" customWidth="1"/>
    <col min="16" max="16" width="16.28515625" style="1" bestFit="1" customWidth="1"/>
    <col min="17" max="17" width="11.140625" style="1" bestFit="1" customWidth="1"/>
    <col min="18" max="18" width="11.5703125" style="1" bestFit="1" customWidth="1"/>
    <col min="19" max="19" width="23.5703125" style="1" bestFit="1" customWidth="1"/>
    <col min="20" max="16384" width="9.140625" style="1"/>
  </cols>
  <sheetData>
    <row r="1" spans="1:19" ht="18.75" x14ac:dyDescent="0.25">
      <c r="A1" s="65" t="s">
        <v>70</v>
      </c>
      <c r="B1" s="65"/>
      <c r="C1" s="65"/>
      <c r="D1" s="65"/>
      <c r="E1" s="65"/>
      <c r="F1" s="65"/>
      <c r="G1" s="65"/>
    </row>
    <row r="3" spans="1:19" ht="31.5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8</v>
      </c>
      <c r="H3" s="5" t="s">
        <v>7</v>
      </c>
      <c r="I3" s="5" t="s">
        <v>71</v>
      </c>
      <c r="J3" s="5" t="s">
        <v>10</v>
      </c>
      <c r="K3" s="5" t="s">
        <v>9</v>
      </c>
      <c r="L3" s="6" t="s">
        <v>12</v>
      </c>
      <c r="M3" s="5" t="s">
        <v>11</v>
      </c>
      <c r="N3" s="5" t="s">
        <v>13</v>
      </c>
      <c r="O3" s="6" t="s">
        <v>14</v>
      </c>
      <c r="P3" s="6" t="s">
        <v>16</v>
      </c>
      <c r="Q3" s="5" t="s">
        <v>15</v>
      </c>
      <c r="R3" s="5" t="s">
        <v>63</v>
      </c>
      <c r="S3" s="5" t="s">
        <v>101</v>
      </c>
    </row>
    <row r="4" spans="1:19" x14ac:dyDescent="0.25">
      <c r="G4" s="1" t="s">
        <v>80</v>
      </c>
      <c r="H4" s="1" t="s">
        <v>28</v>
      </c>
      <c r="I4" s="1" t="s">
        <v>72</v>
      </c>
      <c r="J4" s="1" t="s">
        <v>40</v>
      </c>
      <c r="K4" s="1" t="s">
        <v>17</v>
      </c>
      <c r="L4" s="1" t="s">
        <v>42</v>
      </c>
      <c r="M4" s="7" t="s">
        <v>45</v>
      </c>
      <c r="O4" s="1" t="s">
        <v>43</v>
      </c>
      <c r="P4" s="1" t="s">
        <v>51</v>
      </c>
      <c r="Q4" s="1" t="s">
        <v>61</v>
      </c>
      <c r="R4" s="1" t="s">
        <v>65</v>
      </c>
      <c r="S4" s="1" t="s">
        <v>103</v>
      </c>
    </row>
    <row r="5" spans="1:19" x14ac:dyDescent="0.25">
      <c r="G5" s="1" t="s">
        <v>81</v>
      </c>
      <c r="H5" s="1" t="s">
        <v>29</v>
      </c>
      <c r="I5" s="1" t="s">
        <v>73</v>
      </c>
      <c r="J5" s="1" t="s">
        <v>41</v>
      </c>
      <c r="K5" s="1" t="s">
        <v>18</v>
      </c>
      <c r="L5" s="1" t="s">
        <v>43</v>
      </c>
      <c r="M5" s="7" t="s">
        <v>46</v>
      </c>
      <c r="O5" s="1" t="s">
        <v>44</v>
      </c>
      <c r="P5" s="1" t="s">
        <v>53</v>
      </c>
      <c r="Q5" s="1" t="s">
        <v>68</v>
      </c>
      <c r="R5" s="1" t="s">
        <v>64</v>
      </c>
      <c r="S5" s="1" t="s">
        <v>104</v>
      </c>
    </row>
    <row r="6" spans="1:19" x14ac:dyDescent="0.25">
      <c r="H6" s="1" t="s">
        <v>35</v>
      </c>
      <c r="I6" s="1" t="s">
        <v>74</v>
      </c>
      <c r="K6" s="1" t="s">
        <v>20</v>
      </c>
      <c r="L6" s="1" t="s">
        <v>44</v>
      </c>
      <c r="M6" s="7" t="s">
        <v>47</v>
      </c>
      <c r="O6" s="1" t="s">
        <v>60</v>
      </c>
      <c r="P6" s="1" t="s">
        <v>55</v>
      </c>
      <c r="Q6" s="1" t="s">
        <v>62</v>
      </c>
      <c r="R6" s="1" t="s">
        <v>66</v>
      </c>
      <c r="S6" s="1" t="s">
        <v>105</v>
      </c>
    </row>
    <row r="7" spans="1:19" x14ac:dyDescent="0.25">
      <c r="H7" s="1" t="s">
        <v>21</v>
      </c>
      <c r="K7" s="1" t="s">
        <v>19</v>
      </c>
      <c r="M7" s="7" t="s">
        <v>48</v>
      </c>
      <c r="P7" s="1" t="s">
        <v>57</v>
      </c>
      <c r="R7" s="1" t="s">
        <v>67</v>
      </c>
      <c r="S7" s="1" t="s">
        <v>106</v>
      </c>
    </row>
    <row r="8" spans="1:19" x14ac:dyDescent="0.25">
      <c r="H8" s="1" t="s">
        <v>22</v>
      </c>
      <c r="M8" s="7" t="s">
        <v>49</v>
      </c>
      <c r="S8" s="1" t="s">
        <v>107</v>
      </c>
    </row>
    <row r="9" spans="1:19" x14ac:dyDescent="0.25">
      <c r="H9" s="1" t="s">
        <v>23</v>
      </c>
      <c r="M9" s="7" t="s">
        <v>50</v>
      </c>
      <c r="S9" s="1" t="s">
        <v>108</v>
      </c>
    </row>
    <row r="10" spans="1:19" x14ac:dyDescent="0.25">
      <c r="H10" s="1" t="s">
        <v>24</v>
      </c>
      <c r="M10" s="7" t="s">
        <v>51</v>
      </c>
      <c r="S10" s="1" t="s">
        <v>109</v>
      </c>
    </row>
    <row r="11" spans="1:19" x14ac:dyDescent="0.25">
      <c r="H11" s="1" t="s">
        <v>25</v>
      </c>
      <c r="M11" s="7" t="s">
        <v>52</v>
      </c>
      <c r="S11" s="1" t="s">
        <v>110</v>
      </c>
    </row>
    <row r="12" spans="1:19" x14ac:dyDescent="0.25">
      <c r="H12" s="1" t="s">
        <v>26</v>
      </c>
      <c r="M12" s="7" t="s">
        <v>53</v>
      </c>
      <c r="S12" s="1" t="s">
        <v>111</v>
      </c>
    </row>
    <row r="13" spans="1:19" x14ac:dyDescent="0.25">
      <c r="H13" s="1" t="s">
        <v>27</v>
      </c>
      <c r="M13" s="7" t="s">
        <v>54</v>
      </c>
      <c r="S13" s="1" t="s">
        <v>112</v>
      </c>
    </row>
    <row r="14" spans="1:19" x14ac:dyDescent="0.25">
      <c r="H14" s="1" t="s">
        <v>30</v>
      </c>
      <c r="M14" s="7" t="s">
        <v>55</v>
      </c>
      <c r="S14" s="1" t="s">
        <v>113</v>
      </c>
    </row>
    <row r="15" spans="1:19" x14ac:dyDescent="0.25">
      <c r="H15" s="1" t="s">
        <v>31</v>
      </c>
      <c r="M15" s="7" t="s">
        <v>56</v>
      </c>
      <c r="S15" s="1" t="s">
        <v>114</v>
      </c>
    </row>
    <row r="16" spans="1:19" x14ac:dyDescent="0.25">
      <c r="H16" s="1" t="s">
        <v>32</v>
      </c>
      <c r="M16" s="7" t="s">
        <v>57</v>
      </c>
      <c r="S16" s="1" t="s">
        <v>115</v>
      </c>
    </row>
    <row r="17" spans="8:19" x14ac:dyDescent="0.25">
      <c r="H17" s="1" t="s">
        <v>33</v>
      </c>
      <c r="M17" s="7" t="s">
        <v>58</v>
      </c>
      <c r="S17" s="1" t="s">
        <v>116</v>
      </c>
    </row>
    <row r="18" spans="8:19" x14ac:dyDescent="0.25">
      <c r="H18" s="1" t="s">
        <v>34</v>
      </c>
      <c r="M18" s="7" t="s">
        <v>59</v>
      </c>
      <c r="S18" s="1" t="s">
        <v>117</v>
      </c>
    </row>
    <row r="19" spans="8:19" x14ac:dyDescent="0.25">
      <c r="H19" s="1" t="s">
        <v>36</v>
      </c>
      <c r="S19" s="1" t="s">
        <v>118</v>
      </c>
    </row>
    <row r="20" spans="8:19" x14ac:dyDescent="0.25">
      <c r="H20" s="1" t="s">
        <v>37</v>
      </c>
      <c r="M20" s="7"/>
      <c r="S20" s="1" t="s">
        <v>119</v>
      </c>
    </row>
    <row r="21" spans="8:19" x14ac:dyDescent="0.25">
      <c r="M21" s="7"/>
      <c r="S21" s="1" t="s">
        <v>120</v>
      </c>
    </row>
    <row r="22" spans="8:19" x14ac:dyDescent="0.25">
      <c r="S22" s="1" t="s">
        <v>121</v>
      </c>
    </row>
    <row r="23" spans="8:19" x14ac:dyDescent="0.25">
      <c r="S23" s="1" t="s">
        <v>122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QD</vt:lpstr>
      <vt:lpstr>QD-2</vt:lpstr>
      <vt:lpstr>DEFAULT</vt:lpstr>
      <vt:lpstr>'QD-2'!IDR1_</vt:lpstr>
      <vt:lpstr>IDR1_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Zanetti</dc:creator>
  <cp:lastModifiedBy>Gustavo Zanetti</cp:lastModifiedBy>
  <dcterms:created xsi:type="dcterms:W3CDTF">2023-05-09T21:33:56Z</dcterms:created>
  <dcterms:modified xsi:type="dcterms:W3CDTF">2024-04-17T23:15:02Z</dcterms:modified>
</cp:coreProperties>
</file>