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cuments\College\"/>
    </mc:Choice>
  </mc:AlternateContent>
  <xr:revisionPtr revIDLastSave="0" documentId="13_ncr:1_{4425BE0C-2578-45B6-AC6E-D79FBCA47F89}" xr6:coauthVersionLast="47" xr6:coauthVersionMax="47" xr10:uidLastSave="{00000000-0000-0000-0000-000000000000}"/>
  <bookViews>
    <workbookView xWindow="-108" yWindow="-108" windowWidth="23256" windowHeight="12456" activeTab="1" xr2:uid="{605EDA67-C576-4EAB-B440-1A398C9991FD}"/>
  </bookViews>
  <sheets>
    <sheet name="IF FUNCTION" sheetId="1" r:id="rId1"/>
    <sheet name="Pre Course" sheetId="2" r:id="rId2"/>
    <sheet name="SUMIF Function" sheetId="3" r:id="rId3"/>
    <sheet name="Customer Info" sheetId="4" r:id="rId4"/>
    <sheet name="Sales Data" sheetId="5" r:id="rId5"/>
  </sheets>
  <externalReferences>
    <externalReference r:id="rId6"/>
    <externalReference r:id="rId7"/>
  </externalReferences>
  <definedNames>
    <definedName name="_xlnm._FilterDatabase" localSheetId="1" hidden="1">'Pre Course'!$J$7:$J$44</definedName>
    <definedName name="_xlnm._FilterDatabase" localSheetId="4" hidden="1">'Sales Data'!$A$4:$H$448</definedName>
    <definedName name="_xlnm._FilterDatabase" localSheetId="2" hidden="1">'SUMIF Function'!$A$2:$E$272</definedName>
    <definedName name="_xlcn.WorksheetConnection_T9A2C161" hidden="1">#REF!</definedName>
    <definedName name="applist">INDEX(([1]INDEX!$A$37:$A$51,[1]INDEX!$B$37:$B$51,[1]INDEX!$C$37:$C$51),,,[1]INDEX!$I$36)</definedName>
    <definedName name="Choose_Division">CHOOSE([2]Choose_NM!$H$7,[2]!data_py[Division],[2]!data_current[Division])</definedName>
    <definedName name="Choose_Revenue">CHOOSE([2]Choose_NM!$H$7,[2]!data_py[Revenue],[2]!data_current[Revenue])</definedName>
    <definedName name="combo">[2]ComboDepList!$N$4:INDEX([2]ComboDepList!$N$4:$N$18,MATCH("zzzzzzzz",[2]ComboDepList!$N$4:$N$18,1))</definedName>
    <definedName name="_xlnm.Criteria" localSheetId="1">'Pre Course'!$S$23:$T$23</definedName>
    <definedName name="_xlnm.Extract" localSheetId="1">'Pre Course'!$S$24:$AA$24</definedName>
    <definedName name="Gross_Margin">#REF!</definedName>
    <definedName name="List">#REF!</definedName>
    <definedName name="myapp">INDEX('[2]Charts#4'!$A$2:$A$41,MATCH('[2]Charts#4'!$F$3,'[2]Charts#4'!$A$2:$A$41,0)):INDEX('[2]Charts#4'!$A$2:$A$41,MATCH('[2]Charts#4'!$F$4,'[2]Charts#4'!$A$2:$A$41,0))</definedName>
    <definedName name="mydate">INDEX('[2]Charts#3'!$A$2:$A$127,MATCH('[2]Charts#3'!$F$3,'[2]Charts#3'!$A$2:$A$127,0)):INDEX('[2]Charts#3'!$A$2:$A$127,MATCH('[2]Charts#3'!$F$4,'[2]Charts#3'!$A$2:$A$127,0))</definedName>
    <definedName name="myrev">INDEX('[2]Charts#4'!$B$2:$B$41,MATCH('[2]Charts#4'!$F$3,'[2]Charts#4'!$A$2:$A$41,0)):INDEX('[2]Charts#4'!$B$2:$B$41,MATCH('[2]Charts#4'!$F$4,'[2]Charts#4'!$A$2:$A$41,0))</definedName>
    <definedName name="myvalue">INDEX('[2]Charts#3'!$B$2:$B$127,MATCH('[2]Charts#3'!$F$3,'[2]Charts#3'!$A$2:$A$127,0)):INDEX('[2]Charts#3'!$B$2:$B$127,MATCH('[2]Charts#3'!$F$4,'[2]Charts#3'!$A$2:$A$127,0))</definedName>
    <definedName name="Orders" localSheetId="0">#REF!</definedName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2" l="1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N28" i="2"/>
  <c r="N27" i="2"/>
  <c r="O27" i="2"/>
  <c r="Q27" i="2"/>
  <c r="Q26" i="2"/>
  <c r="P27" i="2"/>
  <c r="O28" i="2"/>
  <c r="P26" i="2"/>
  <c r="Q25" i="2"/>
  <c r="Q24" i="2"/>
  <c r="Q23" i="2"/>
  <c r="O26" i="2"/>
  <c r="N26" i="2"/>
  <c r="P25" i="2"/>
  <c r="O25" i="2"/>
  <c r="N25" i="2"/>
  <c r="P24" i="2"/>
  <c r="O24" i="2"/>
  <c r="N24" i="2"/>
  <c r="P23" i="2"/>
  <c r="O23" i="2"/>
  <c r="N23" i="2"/>
  <c r="Q22" i="2"/>
  <c r="P22" i="2"/>
  <c r="O22" i="2"/>
  <c r="N22" i="2"/>
  <c r="N16" i="2"/>
  <c r="N15" i="2"/>
  <c r="N14" i="2"/>
  <c r="N13" i="2"/>
  <c r="N12" i="2"/>
  <c r="N11" i="2"/>
  <c r="N6" i="2"/>
  <c r="N8" i="2"/>
  <c r="N7" i="2"/>
  <c r="N5" i="2"/>
  <c r="N4" i="2"/>
  <c r="N3" i="2"/>
  <c r="D20" i="1"/>
  <c r="D19" i="1"/>
  <c r="D18" i="1"/>
  <c r="D17" i="1"/>
  <c r="D16" i="1"/>
  <c r="D15" i="1"/>
  <c r="D14" i="1"/>
  <c r="D13" i="1"/>
  <c r="D12" i="1"/>
  <c r="D11" i="1"/>
  <c r="D10" i="1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322" i="5"/>
  <c r="F321" i="5"/>
  <c r="F320" i="5"/>
  <c r="F319" i="5"/>
  <c r="F318" i="5"/>
  <c r="F317" i="5"/>
  <c r="F316" i="5"/>
  <c r="F315" i="5"/>
  <c r="F306" i="5"/>
  <c r="F305" i="5"/>
  <c r="F304" i="5"/>
  <c r="F303" i="5"/>
  <c r="F202" i="5"/>
  <c r="F201" i="5"/>
  <c r="F200" i="5"/>
  <c r="F199" i="5"/>
  <c r="F198" i="5"/>
  <c r="F197" i="5"/>
  <c r="F196" i="5"/>
  <c r="F195" i="5"/>
  <c r="F186" i="5"/>
  <c r="F185" i="5"/>
  <c r="F262" i="5"/>
  <c r="F261" i="5"/>
  <c r="F260" i="5"/>
  <c r="F259" i="5"/>
  <c r="F258" i="5"/>
  <c r="F257" i="5"/>
  <c r="F256" i="5"/>
  <c r="F254" i="5"/>
  <c r="F248" i="5"/>
  <c r="F247" i="5"/>
  <c r="F246" i="5"/>
  <c r="F245" i="5"/>
  <c r="F244" i="5"/>
  <c r="F243" i="5"/>
  <c r="F130" i="5"/>
  <c r="F129" i="5"/>
  <c r="F128" i="5"/>
  <c r="F127" i="5"/>
  <c r="F126" i="5"/>
  <c r="F125" i="5"/>
  <c r="F124" i="5"/>
  <c r="F123" i="5"/>
  <c r="F118" i="5"/>
  <c r="F117" i="5"/>
  <c r="F116" i="5"/>
  <c r="F115" i="5"/>
  <c r="F114" i="5"/>
  <c r="F113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2" i="5"/>
  <c r="F410" i="5"/>
  <c r="F366" i="5"/>
  <c r="F365" i="5"/>
  <c r="F364" i="5"/>
  <c r="F363" i="5"/>
  <c r="F362" i="5"/>
  <c r="F361" i="5"/>
  <c r="F360" i="5"/>
  <c r="F359" i="5"/>
  <c r="F358" i="5"/>
  <c r="F357" i="5"/>
  <c r="F348" i="5"/>
  <c r="F347" i="5"/>
  <c r="F346" i="5"/>
  <c r="F345" i="5"/>
  <c r="F64" i="5"/>
  <c r="F63" i="5"/>
  <c r="F62" i="5"/>
  <c r="F61" i="5"/>
  <c r="F60" i="5"/>
  <c r="F59" i="5"/>
  <c r="F58" i="5"/>
  <c r="F57" i="5"/>
  <c r="F38" i="5"/>
  <c r="F37" i="5"/>
  <c r="F36" i="5"/>
  <c r="F35" i="5"/>
  <c r="F302" i="5"/>
  <c r="F301" i="5"/>
  <c r="F300" i="5"/>
  <c r="F299" i="5"/>
  <c r="F298" i="5"/>
  <c r="F297" i="5"/>
  <c r="F296" i="5"/>
  <c r="F295" i="5"/>
  <c r="F286" i="5"/>
  <c r="F285" i="5"/>
  <c r="F284" i="5"/>
  <c r="F283" i="5"/>
  <c r="F184" i="5"/>
  <c r="F183" i="5"/>
  <c r="F182" i="5"/>
  <c r="F181" i="5"/>
  <c r="F180" i="5"/>
  <c r="F179" i="5"/>
  <c r="F178" i="5"/>
  <c r="F177" i="5"/>
  <c r="F168" i="5"/>
  <c r="F167" i="5"/>
  <c r="F242" i="5"/>
  <c r="F241" i="5"/>
  <c r="F240" i="5"/>
  <c r="F239" i="5"/>
  <c r="F238" i="5"/>
  <c r="F237" i="5"/>
  <c r="F236" i="5"/>
  <c r="F234" i="5"/>
  <c r="F228" i="5"/>
  <c r="F227" i="5"/>
  <c r="F226" i="5"/>
  <c r="F225" i="5"/>
  <c r="F224" i="5"/>
  <c r="F22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166" i="5"/>
  <c r="F165" i="5"/>
  <c r="F164" i="5"/>
  <c r="F163" i="5"/>
  <c r="F162" i="5"/>
  <c r="F161" i="5"/>
  <c r="F160" i="5"/>
  <c r="F159" i="5"/>
  <c r="F150" i="5"/>
  <c r="F149" i="5"/>
  <c r="F222" i="5"/>
  <c r="F221" i="5"/>
  <c r="F220" i="5"/>
  <c r="F219" i="5"/>
  <c r="F218" i="5"/>
  <c r="F217" i="5"/>
  <c r="F216" i="5"/>
  <c r="F214" i="5"/>
  <c r="F208" i="5"/>
  <c r="F207" i="5"/>
  <c r="F206" i="5"/>
  <c r="F205" i="5"/>
  <c r="F204" i="5"/>
  <c r="F203" i="5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<sst xmlns="http://schemas.openxmlformats.org/spreadsheetml/2006/main" count="4282" uniqueCount="1361">
  <si>
    <t>IF() FUNCTION PRACTICE</t>
  </si>
  <si>
    <t>PROJECTS</t>
  </si>
  <si>
    <t>PERCENTAGE</t>
  </si>
  <si>
    <t>STATUS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</si>
  <si>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</si>
  <si>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</si>
  <si>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</si>
  <si>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</si>
  <si>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</si>
  <si>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</si>
  <si>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</si>
  <si>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</si>
  <si>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</si>
  <si>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</si>
  <si>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</si>
  <si>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</si>
  <si>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</si>
  <si>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</si>
  <si>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</si>
  <si>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</si>
  <si>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</si>
  <si>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</si>
  <si>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</si>
  <si>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</si>
  <si>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</si>
  <si>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</si>
  <si>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</si>
  <si>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</si>
  <si>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</si>
  <si>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</si>
  <si>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</si>
  <si>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</si>
  <si>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</si>
  <si>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</si>
  <si>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</si>
  <si>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</si>
  <si>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</si>
  <si>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</si>
  <si>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</si>
  <si>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</si>
  <si>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</si>
  <si>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</si>
  <si>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</si>
  <si>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</si>
  <si>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</si>
  <si>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</si>
  <si>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</si>
  <si>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</si>
  <si>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</si>
  <si>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</si>
  <si>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</si>
  <si>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</si>
  <si>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</si>
  <si>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</si>
  <si>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</si>
  <si>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</si>
  <si>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</si>
  <si>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</si>
  <si>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</si>
  <si>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</si>
  <si>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</si>
  <si>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</si>
  <si>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</si>
  <si>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</si>
  <si>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</si>
  <si>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</si>
  <si>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</si>
  <si>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</si>
  <si>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</si>
  <si>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</si>
  <si>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</si>
  <si>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</si>
  <si>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</si>
  <si>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</si>
  <si>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</si>
  <si>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</si>
  <si>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</si>
  <si>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</si>
  <si>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</si>
  <si>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</si>
  <si>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</si>
  <si>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 Total Salary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</si>
  <si>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</si>
  <si>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</si>
  <si>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</si>
  <si>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</si>
  <si>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</si>
  <si>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</si>
  <si>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</si>
  <si>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</si>
  <si>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</si>
  <si>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</si>
  <si>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</si>
  <si>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</si>
  <si>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</si>
  <si>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</si>
  <si>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</si>
  <si>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</si>
  <si>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</si>
  <si>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</si>
  <si>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</si>
  <si>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</si>
  <si>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</si>
  <si>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</si>
  <si>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</si>
  <si>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</si>
  <si>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</si>
  <si>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</si>
  <si>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</si>
  <si>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</si>
  <si>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</si>
  <si>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</si>
  <si>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</si>
  <si>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</si>
  <si>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</si>
  <si>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</si>
  <si>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</si>
  <si>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</si>
  <si>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</si>
  <si>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</si>
  <si>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</si>
  <si>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</si>
  <si>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</si>
  <si>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</si>
  <si>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</si>
  <si>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</si>
  <si>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</si>
  <si>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</si>
  <si>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</si>
  <si>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Month</t>
  </si>
  <si>
    <t>Store #</t>
  </si>
  <si>
    <t>SKU</t>
  </si>
  <si>
    <t>Units</t>
  </si>
  <si>
    <t>Total Units</t>
  </si>
  <si>
    <t>Total Sales</t>
  </si>
  <si>
    <t>JAN</t>
  </si>
  <si>
    <t>E0028M</t>
  </si>
  <si>
    <t>SKU #</t>
  </si>
  <si>
    <t>E0032M</t>
  </si>
  <si>
    <t>E0030M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</si>
  <si>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</si>
  <si>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</si>
  <si>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</si>
  <si>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</si>
  <si>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</si>
  <si>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</si>
  <si>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</si>
  <si>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</si>
  <si>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</si>
  <si>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</si>
  <si>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</si>
  <si>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</si>
  <si>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</si>
  <si>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</si>
  <si>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Company Name</t>
  </si>
  <si>
    <t>Customer ID</t>
  </si>
  <si>
    <t>Contact Name</t>
  </si>
  <si>
    <t>Contact Title</t>
  </si>
  <si>
    <t>Address</t>
  </si>
  <si>
    <t>City</t>
  </si>
  <si>
    <t>Postal Code</t>
  </si>
  <si>
    <t>Country</t>
  </si>
  <si>
    <t>Phone</t>
  </si>
  <si>
    <t>Fax</t>
  </si>
  <si>
    <t>Alfreds Futterkiste</t>
  </si>
  <si>
    <t>alfki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</si>
  <si>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</si>
  <si>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</si>
  <si>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</si>
  <si>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</si>
  <si>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</si>
  <si>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</si>
  <si>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</si>
  <si>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</si>
  <si>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 Trujillo Emparedados y helados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</si>
  <si>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</si>
  <si>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</si>
  <si>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</si>
  <si>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</si>
  <si>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</si>
  <si>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</si>
  <si>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</si>
  <si>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</si>
  <si>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</si>
  <si>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Antonio Moreno Taquería</t>
  </si>
  <si>
    <t>ANTON</t>
  </si>
  <si>
    <t>Antonio Moreno</t>
  </si>
  <si>
    <t>Mataderos  2312</t>
  </si>
  <si>
    <t>05023</t>
  </si>
  <si>
    <t>(5) 555-3932</t>
  </si>
  <si>
    <t>Around the Horn</t>
  </si>
  <si>
    <t>AROUT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</si>
  <si>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</si>
  <si>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</si>
  <si>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</si>
  <si>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</si>
  <si>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</si>
  <si>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</si>
  <si>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</si>
  <si>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Berglunds snabbköp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</si>
  <si>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</si>
  <si>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</si>
  <si>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</si>
  <si>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</si>
  <si>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</si>
  <si>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</si>
  <si>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</si>
  <si>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</si>
  <si>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</si>
  <si>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Blauer See Delikatessen</t>
  </si>
  <si>
    <t>BLAUS</t>
  </si>
  <si>
    <t>hanna moss</t>
  </si>
  <si>
    <t>Forsterstr. 57</t>
  </si>
  <si>
    <t>Mannheim</t>
  </si>
  <si>
    <t>68306</t>
  </si>
  <si>
    <t>0621-08460</t>
  </si>
  <si>
    <t>0621-08924</t>
  </si>
  <si>
    <t>Blondel père et fils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</si>
  <si>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</si>
  <si>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</si>
  <si>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</si>
  <si>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</si>
  <si>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</si>
  <si>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</si>
  <si>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</si>
  <si>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</si>
  <si>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</si>
  <si>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Bólido Comidas preparadas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</si>
  <si>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</si>
  <si>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</si>
  <si>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</si>
  <si>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</si>
  <si>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</si>
  <si>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</si>
  <si>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</si>
  <si>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</si>
  <si>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 app'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</si>
  <si>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</si>
  <si>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</si>
  <si>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</si>
  <si>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</si>
  <si>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</si>
  <si>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</si>
  <si>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</si>
  <si>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Bottom-Dollar Markets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</si>
  <si>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</si>
  <si>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</si>
  <si>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</si>
  <si>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</si>
  <si>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</si>
  <si>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</si>
  <si>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</si>
  <si>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</si>
  <si>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</si>
  <si>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</si>
  <si>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B's Beverages</t>
  </si>
  <si>
    <t>BSBEV</t>
  </si>
  <si>
    <t>Victoria Ashworth</t>
  </si>
  <si>
    <t>Fauntleroy Circus</t>
  </si>
  <si>
    <t>EC2 5NT</t>
  </si>
  <si>
    <t>(171) 555-1212</t>
  </si>
  <si>
    <t>Cactus Comidas para llevar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</si>
  <si>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</si>
  <si>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</si>
  <si>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</si>
  <si>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</si>
  <si>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</si>
  <si>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</si>
  <si>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</si>
  <si>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</si>
  <si>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</si>
  <si>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Centro comercial Moctezuma</t>
  </si>
  <si>
    <t>CENTC</t>
  </si>
  <si>
    <t>Francisco Chang</t>
  </si>
  <si>
    <t>Sierras de Granada 9993</t>
  </si>
  <si>
    <t>05022</t>
  </si>
  <si>
    <t>(5) 555-3392</t>
  </si>
  <si>
    <t>(5) 555-7293</t>
  </si>
  <si>
    <t>Chop-suey Chinese</t>
  </si>
  <si>
    <t>CHOPS</t>
  </si>
  <si>
    <t>yang wang</t>
  </si>
  <si>
    <t>Hauptstr. 29</t>
  </si>
  <si>
    <t>Bern</t>
  </si>
  <si>
    <t>3012</t>
  </si>
  <si>
    <t>Switzerland</t>
  </si>
  <si>
    <t>0452-076545</t>
  </si>
  <si>
    <t>Comércio Mineiro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</si>
  <si>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</si>
  <si>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</si>
  <si>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</si>
  <si>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</si>
  <si>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</si>
  <si>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</si>
  <si>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</si>
  <si>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</si>
  <si>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</si>
  <si>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Consolidated Holdings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</si>
  <si>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</si>
  <si>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</si>
  <si>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</si>
  <si>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</si>
  <si>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</si>
  <si>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</si>
  <si>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Drachenblut Delikatessen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</si>
  <si>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</si>
  <si>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</si>
  <si>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</si>
  <si>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</si>
  <si>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</si>
  <si>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</si>
  <si>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</si>
  <si>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 monde entier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</si>
  <si>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</si>
  <si>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</si>
  <si>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</si>
  <si>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</si>
  <si>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</si>
  <si>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</si>
  <si>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</si>
  <si>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Eastern Connection</t>
  </si>
  <si>
    <t>EASTC</t>
  </si>
  <si>
    <t>Ann devon</t>
  </si>
  <si>
    <t>35 King George</t>
  </si>
  <si>
    <t>WX3 6FW</t>
  </si>
  <si>
    <t>(171) 555-0297</t>
  </si>
  <si>
    <t>(171) 555-3373</t>
  </si>
  <si>
    <t>Ernst Handel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</si>
  <si>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</si>
  <si>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</si>
  <si>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</si>
  <si>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</si>
  <si>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</si>
  <si>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</si>
  <si>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</si>
  <si>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</si>
  <si>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</si>
  <si>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Familia Arquibaldo</t>
  </si>
  <si>
    <t>FAMIA</t>
  </si>
  <si>
    <t>aria cruz</t>
  </si>
  <si>
    <t>Marketing Assistant</t>
  </si>
  <si>
    <t>Rua Orós, 92</t>
  </si>
  <si>
    <t>05442-030</t>
  </si>
  <si>
    <t>(11) 555-9857</t>
  </si>
  <si>
    <t>FISSA Fabrica Inter. Salchichas S.A.</t>
  </si>
  <si>
    <t>fissa</t>
  </si>
  <si>
    <t>Diego Roel</t>
  </si>
  <si>
    <t>C/ Moralzarzal, 86</t>
  </si>
  <si>
    <t>28034</t>
  </si>
  <si>
    <t>(91) 555 94 44</t>
  </si>
  <si>
    <t>(91) 555 55 93</t>
  </si>
  <si>
    <t>Folies gourmandes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</si>
  <si>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</si>
  <si>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</si>
  <si>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</si>
  <si>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</si>
  <si>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</si>
  <si>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</si>
  <si>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</si>
  <si>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</si>
  <si>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 och fä HB</t>
  </si>
  <si>
    <t>FOLKO</t>
  </si>
  <si>
    <t>Maria Larsson</t>
  </si>
  <si>
    <t>Åkergatan 24</t>
  </si>
  <si>
    <t>Bräcke</t>
  </si>
  <si>
    <t>S-844 67</t>
  </si>
  <si>
    <t>0695-34 67 21</t>
  </si>
  <si>
    <t>Frankenversand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</si>
  <si>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</si>
  <si>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</si>
  <si>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</si>
  <si>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</si>
  <si>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</si>
  <si>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</si>
  <si>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</si>
  <si>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France restauration</t>
  </si>
  <si>
    <t>FRANR</t>
  </si>
  <si>
    <t>Carine Schmitt</t>
  </si>
  <si>
    <t>54, rue Royale</t>
  </si>
  <si>
    <t>40.32.21.21</t>
  </si>
  <si>
    <t>40.32.21.20</t>
  </si>
  <si>
    <t>Franchi S.p.A.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</si>
  <si>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</si>
  <si>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</si>
  <si>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</si>
  <si>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</si>
  <si>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</si>
  <si>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</si>
  <si>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</si>
  <si>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</si>
  <si>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Furia Bacalhau e Frutos do Mar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</si>
  <si>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</si>
  <si>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</si>
  <si>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</si>
  <si>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</si>
  <si>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</si>
  <si>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</si>
  <si>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</si>
  <si>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</si>
  <si>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Galería del gastrónomo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</si>
  <si>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</si>
  <si>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</si>
  <si>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</si>
  <si>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</si>
  <si>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</si>
  <si>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</si>
  <si>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</si>
  <si>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 Cocina Típica</t>
  </si>
  <si>
    <t>GODOS</t>
  </si>
  <si>
    <t>José Pedro Freyre</t>
  </si>
  <si>
    <t>C/ Romero, 33</t>
  </si>
  <si>
    <t>Sevilla</t>
  </si>
  <si>
    <t>41101</t>
  </si>
  <si>
    <t>(95) 555 82 82</t>
  </si>
  <si>
    <t>Gourmet Lanchonetes</t>
  </si>
  <si>
    <t>GOURL</t>
  </si>
  <si>
    <t>André Fonseca</t>
  </si>
  <si>
    <t>Av. Brasil, 442</t>
  </si>
  <si>
    <t>Campinas</t>
  </si>
  <si>
    <t>04876-786</t>
  </si>
  <si>
    <t>(11) 555-9482</t>
  </si>
  <si>
    <t>Great Lakes Food Market</t>
  </si>
  <si>
    <t>GREAL</t>
  </si>
  <si>
    <t>howard synder</t>
  </si>
  <si>
    <t>2732 Baker Blvd.</t>
  </si>
  <si>
    <t>Eugene</t>
  </si>
  <si>
    <t>OR</t>
  </si>
  <si>
    <t>97403</t>
  </si>
  <si>
    <t>USA</t>
  </si>
  <si>
    <t>(503) 555-7555</t>
  </si>
  <si>
    <t>GROSELLA-Restaurante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</si>
  <si>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</si>
  <si>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</si>
  <si>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</si>
  <si>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</si>
  <si>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</si>
  <si>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</si>
  <si>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</si>
  <si>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</si>
  <si>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</si>
  <si>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Hanari Carnes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</si>
  <si>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</si>
  <si>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</si>
  <si>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</si>
  <si>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</si>
  <si>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</si>
  <si>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</si>
  <si>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</si>
  <si>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</si>
  <si>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HILARIÓN-Abastos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</si>
  <si>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</si>
  <si>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</si>
  <si>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</si>
  <si>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</si>
  <si>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</si>
  <si>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</si>
  <si>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</si>
  <si>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</si>
  <si>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Hungry Coyote Import Store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</si>
  <si>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</si>
  <si>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</si>
  <si>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</si>
  <si>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</si>
  <si>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</si>
  <si>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</si>
  <si>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</si>
  <si>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Hungry Owl All-Night Grocers</t>
  </si>
  <si>
    <t>HUNGO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</si>
  <si>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</si>
  <si>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</si>
  <si>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</si>
  <si>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</si>
  <si>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</si>
  <si>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</si>
  <si>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</si>
  <si>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Island Trading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</si>
  <si>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</si>
  <si>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</si>
  <si>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</si>
  <si>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</si>
  <si>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</si>
  <si>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</si>
  <si>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</si>
  <si>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Königlich Essen</t>
  </si>
  <si>
    <t>KOENE</t>
  </si>
  <si>
    <t>philip cramer</t>
  </si>
  <si>
    <t>Maubelstr. 90</t>
  </si>
  <si>
    <t>Brandenburg</t>
  </si>
  <si>
    <t>14776</t>
  </si>
  <si>
    <t>0555-09876</t>
  </si>
  <si>
    <t>La corne d'abondance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</si>
  <si>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</si>
  <si>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</si>
  <si>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</si>
  <si>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</si>
  <si>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</si>
  <si>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</si>
  <si>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</si>
  <si>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 maison d'Asie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</si>
  <si>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</si>
  <si>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</si>
  <si>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</si>
  <si>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</si>
  <si>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</si>
  <si>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</si>
  <si>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</si>
  <si>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Laughing Bacchus Wine Cellars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</si>
  <si>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</si>
  <si>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</si>
  <si>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</si>
  <si>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</si>
  <si>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</si>
  <si>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</si>
  <si>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</si>
  <si>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 K Kountry Store</t>
  </si>
  <si>
    <t>LAZYK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</si>
  <si>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</si>
  <si>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</si>
  <si>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</si>
  <si>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</si>
  <si>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</si>
  <si>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</si>
  <si>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</si>
  <si>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Lehmanns Marktstand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</si>
  <si>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</si>
  <si>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</si>
  <si>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</si>
  <si>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</si>
  <si>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</si>
  <si>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</si>
  <si>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</si>
  <si>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Let's Stop N Shop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</si>
  <si>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</si>
  <si>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</si>
  <si>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</si>
  <si>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</si>
  <si>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</si>
  <si>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</si>
  <si>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</si>
  <si>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LILA-Supermercado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</si>
  <si>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</si>
  <si>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</si>
  <si>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</si>
  <si>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</si>
  <si>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</si>
  <si>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</si>
  <si>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</si>
  <si>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</si>
  <si>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LINO-Delicateses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</si>
  <si>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</si>
  <si>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</si>
  <si>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</si>
  <si>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</si>
  <si>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</si>
  <si>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</si>
  <si>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</si>
  <si>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</si>
  <si>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Lonesome Pine Restaurant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</si>
  <si>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</si>
  <si>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</si>
  <si>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</si>
  <si>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</si>
  <si>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</si>
  <si>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</si>
  <si>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</si>
  <si>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Magazzini Alimentari Riuniti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</si>
  <si>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</si>
  <si>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</si>
  <si>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</si>
  <si>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</si>
  <si>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</si>
  <si>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</si>
  <si>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</si>
  <si>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Maison Dewey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</si>
  <si>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</si>
  <si>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</si>
  <si>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</si>
  <si>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</si>
  <si>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</si>
  <si>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</si>
  <si>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</si>
  <si>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</si>
  <si>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Mère Paillarde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</si>
  <si>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</si>
  <si>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</si>
  <si>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</si>
  <si>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</si>
  <si>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</si>
  <si>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</si>
  <si>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</si>
  <si>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</si>
  <si>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Morgenstern Gesundkost</t>
  </si>
  <si>
    <t>MORGK</t>
  </si>
  <si>
    <t>Alexander Feuer</t>
  </si>
  <si>
    <t>Heerstr. 22</t>
  </si>
  <si>
    <t>Leipzig</t>
  </si>
  <si>
    <t>04179</t>
  </si>
  <si>
    <t>0342-023176</t>
  </si>
  <si>
    <t>North/South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</si>
  <si>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</si>
  <si>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</si>
  <si>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</si>
  <si>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</si>
  <si>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</si>
  <si>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</si>
  <si>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Océano Atlántico Ltda.</t>
  </si>
  <si>
    <t>OCEAN</t>
  </si>
  <si>
    <t>Yvonne Moncada</t>
  </si>
  <si>
    <t>Ing. Gustavo Moncada 8585_x000D_
Piso 20-A</t>
  </si>
  <si>
    <t>(1) 135-5333</t>
  </si>
  <si>
    <t>(1) 135-5535</t>
  </si>
  <si>
    <t>Old World Delicatessen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</si>
  <si>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</si>
  <si>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</si>
  <si>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</si>
  <si>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</si>
  <si>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</si>
  <si>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</si>
  <si>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</si>
  <si>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</si>
  <si>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Ottilies Käseladen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</si>
  <si>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</si>
  <si>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</si>
  <si>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</si>
  <si>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</si>
  <si>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</si>
  <si>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</si>
  <si>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</si>
  <si>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 spécialités</t>
  </si>
  <si>
    <t>PARIS</t>
  </si>
  <si>
    <t>Marie Bertrand</t>
  </si>
  <si>
    <t>265, boulevard Charonne</t>
  </si>
  <si>
    <t>Paris</t>
  </si>
  <si>
    <t>75012</t>
  </si>
  <si>
    <t>(1) 42.34.22.66</t>
  </si>
  <si>
    <t>(1) 42.34.22.77</t>
  </si>
  <si>
    <t>Pericles Comidas clásicas</t>
  </si>
  <si>
    <t>peric</t>
  </si>
  <si>
    <t>Guillermo Fernández</t>
  </si>
  <si>
    <t>Calle Dr. Jorge Cash 321</t>
  </si>
  <si>
    <t>05033</t>
  </si>
  <si>
    <t>(5) 552-3745</t>
  </si>
  <si>
    <t>(5) 545-3745</t>
  </si>
  <si>
    <t>Piccolo und mehr</t>
  </si>
  <si>
    <t>PICCO</t>
  </si>
  <si>
    <t>Georg Pipps</t>
  </si>
  <si>
    <t>Geislweg 14</t>
  </si>
  <si>
    <t>Salzburg</t>
  </si>
  <si>
    <t>5020</t>
  </si>
  <si>
    <t>6562-9722</t>
  </si>
  <si>
    <t>6562-9723</t>
  </si>
  <si>
    <t>Princesa Isabel Vinhos</t>
  </si>
  <si>
    <t>PRINI</t>
  </si>
  <si>
    <t>Isabel de Castro</t>
  </si>
  <si>
    <t>Estrada da saúde n. 58</t>
  </si>
  <si>
    <t>1756</t>
  </si>
  <si>
    <t>(1) 356-5634</t>
  </si>
  <si>
    <t>Que Delícia</t>
  </si>
  <si>
    <t>QUEDE</t>
  </si>
  <si>
    <t>Bernardo Batista</t>
  </si>
  <si>
    <t>Rua da Panificadora, 12</t>
  </si>
  <si>
    <t>02389-673</t>
  </si>
  <si>
    <t>(21) 555-4252</t>
  </si>
  <si>
    <t>(21) 555-4545</t>
  </si>
  <si>
    <t>Queen Cozinha</t>
  </si>
  <si>
    <t>QUEEN</t>
  </si>
  <si>
    <t>Lúcia Carvalho</t>
  </si>
  <si>
    <t>Alameda dos Canàrios, 891</t>
  </si>
  <si>
    <t>05487-020</t>
  </si>
  <si>
    <t>(11) 555-1189</t>
  </si>
  <si>
    <t>QUICK-Stop</t>
  </si>
  <si>
    <t>QUICK</t>
  </si>
  <si>
    <t>Horst Kloss</t>
  </si>
  <si>
    <t>Taucherstraße 10</t>
  </si>
  <si>
    <t>Cunewalde</t>
  </si>
  <si>
    <t>01307</t>
  </si>
  <si>
    <t>0372-035188</t>
  </si>
  <si>
    <t>Rancho grande</t>
  </si>
  <si>
    <t>RANCH</t>
  </si>
  <si>
    <t>Sergio Gutiérrez</t>
  </si>
  <si>
    <t>Av. del Libertador 900</t>
  </si>
  <si>
    <t>(1) 123-5555</t>
  </si>
  <si>
    <t>(1) 123-5556</t>
  </si>
  <si>
    <t>Rattlesnake Canyon Grocery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</si>
  <si>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</si>
  <si>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</si>
  <si>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</si>
  <si>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</si>
  <si>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</si>
  <si>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</si>
  <si>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</si>
  <si>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</si>
  <si>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</si>
  <si>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Reggiani Caseifici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</si>
  <si>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</si>
  <si>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</si>
  <si>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</si>
  <si>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</si>
  <si>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</si>
  <si>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</si>
  <si>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</si>
  <si>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Ricardo Adocicados</t>
  </si>
  <si>
    <t>RICAR</t>
  </si>
  <si>
    <t>Janete Limeira</t>
  </si>
  <si>
    <t>Av. Copacabana, 267</t>
  </si>
  <si>
    <t>02389-890</t>
  </si>
  <si>
    <t>(21) 555-3412</t>
  </si>
  <si>
    <t>Richter Supermarkt</t>
  </si>
  <si>
    <t>RICSU</t>
  </si>
  <si>
    <t>Michael Holz</t>
  </si>
  <si>
    <t>Grenzacherweg 237</t>
  </si>
  <si>
    <t>Genève</t>
  </si>
  <si>
    <t>1203</t>
  </si>
  <si>
    <t>0897-034214</t>
  </si>
  <si>
    <t>Romero y tomillo</t>
  </si>
  <si>
    <t>ROMEY</t>
  </si>
  <si>
    <t>Alejandra Camino</t>
  </si>
  <si>
    <t>Gran Vía, 1</t>
  </si>
  <si>
    <t>28001</t>
  </si>
  <si>
    <t>(91) 745 6200</t>
  </si>
  <si>
    <t>(91) 745 6210</t>
  </si>
  <si>
    <t>Santé Gourmet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</si>
  <si>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</si>
  <si>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</si>
  <si>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</si>
  <si>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</si>
  <si>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</si>
  <si>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</si>
  <si>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</si>
  <si>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</si>
  <si>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Save-a-lot Markets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</si>
  <si>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</si>
  <si>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</si>
  <si>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</si>
  <si>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</si>
  <si>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</si>
  <si>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</si>
  <si>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</si>
  <si>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Seven Seas Imports</t>
  </si>
  <si>
    <t>SEVES</t>
  </si>
  <si>
    <t>Hari Kumar</t>
  </si>
  <si>
    <t>90 Wadhurst Rd.</t>
  </si>
  <si>
    <t>OX15 4NB</t>
  </si>
  <si>
    <t>(171) 555-1717</t>
  </si>
  <si>
    <t>(171) 555-5646</t>
  </si>
  <si>
    <t>Simons bistro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</si>
  <si>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</si>
  <si>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</si>
  <si>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</si>
  <si>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</si>
  <si>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</si>
  <si>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</si>
  <si>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</si>
  <si>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</si>
  <si>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Spécialités du monde</t>
  </si>
  <si>
    <t>SPECD</t>
  </si>
  <si>
    <t>Dominique Perrier</t>
  </si>
  <si>
    <t>25, rue Lauriston</t>
  </si>
  <si>
    <t>75016</t>
  </si>
  <si>
    <t>(1) 47.55.60.10</t>
  </si>
  <si>
    <t>(1) 47.55.60.20</t>
  </si>
  <si>
    <t>Split Rail Beer &amp; Ale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</si>
  <si>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</si>
  <si>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</si>
  <si>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</si>
  <si>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</si>
  <si>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</si>
  <si>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</si>
  <si>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</si>
  <si>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</si>
  <si>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Suprêmes délices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</si>
  <si>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</si>
  <si>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</si>
  <si>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</si>
  <si>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</si>
  <si>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</si>
  <si>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</si>
  <si>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</si>
  <si>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 Big Cheese</t>
  </si>
  <si>
    <t>THEBI</t>
  </si>
  <si>
    <t>Liz Nixon</t>
  </si>
  <si>
    <t>89 Jefferson Way_x000D_
Suite 2</t>
  </si>
  <si>
    <t>97201</t>
  </si>
  <si>
    <t>(503) 555-3612</t>
  </si>
  <si>
    <t>The Cracker Box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</si>
  <si>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</si>
  <si>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</si>
  <si>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</si>
  <si>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</si>
  <si>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</si>
  <si>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</si>
  <si>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</si>
  <si>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</si>
  <si>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 Spezialitäten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</si>
  <si>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</si>
  <si>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</si>
  <si>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</si>
  <si>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</si>
  <si>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</si>
  <si>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</si>
  <si>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</si>
  <si>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Tortuga Restaurante</t>
  </si>
  <si>
    <t>tortu</t>
  </si>
  <si>
    <t>Miguel Angel Paolino</t>
  </si>
  <si>
    <t>Avda. Azteca 123</t>
  </si>
  <si>
    <t>(5) 555-2933</t>
  </si>
  <si>
    <t>Tradição Hipermercados</t>
  </si>
  <si>
    <t>TRADH</t>
  </si>
  <si>
    <t>Anabela Domingues</t>
  </si>
  <si>
    <t>Av. Inês de Castro, 414</t>
  </si>
  <si>
    <t>05634-030</t>
  </si>
  <si>
    <t>(11) 555-2167</t>
  </si>
  <si>
    <t>(11) 555-2168</t>
  </si>
  <si>
    <t>Trail's Head Gourmet Provisioners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</si>
  <si>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</si>
  <si>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</si>
  <si>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</si>
  <si>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</si>
  <si>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</si>
  <si>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</si>
  <si>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</si>
  <si>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Vaffeljernet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</si>
  <si>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</si>
  <si>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</si>
  <si>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</si>
  <si>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</si>
  <si>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</si>
  <si>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</si>
  <si>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</si>
  <si>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Victuailles en stock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</si>
  <si>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</si>
  <si>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</si>
  <si>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</si>
  <si>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</si>
  <si>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</si>
  <si>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</si>
  <si>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</si>
  <si>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Vins et alcools Chevalier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</si>
  <si>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</si>
  <si>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</si>
  <si>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</si>
  <si>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</si>
  <si>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</si>
  <si>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</si>
  <si>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</si>
  <si>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Die Wandernde Kuh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</si>
  <si>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</si>
  <si>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</si>
  <si>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</si>
  <si>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</si>
  <si>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</si>
  <si>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</si>
  <si>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</si>
  <si>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Wartian Herkku</t>
  </si>
  <si>
    <t>WARTH</t>
  </si>
  <si>
    <t>Pirkko Koskitalo</t>
  </si>
  <si>
    <t>Torikatu 38</t>
  </si>
  <si>
    <t>Oulu</t>
  </si>
  <si>
    <t>90110</t>
  </si>
  <si>
    <t>Finland</t>
  </si>
  <si>
    <t>981-443655</t>
  </si>
  <si>
    <t>Wellington Importadora</t>
  </si>
  <si>
    <t>WELLI</t>
  </si>
  <si>
    <t>Paula Parente</t>
  </si>
  <si>
    <t>Rua do Mercado, 12</t>
  </si>
  <si>
    <t>Resende</t>
  </si>
  <si>
    <t>08737-363</t>
  </si>
  <si>
    <t>(14) 555-8122</t>
  </si>
  <si>
    <t>White Clover Markets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</si>
  <si>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</si>
  <si>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</si>
  <si>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</si>
  <si>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</si>
  <si>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</si>
  <si>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</si>
  <si>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</si>
  <si>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Wilman Kala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</si>
  <si>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</si>
  <si>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</si>
  <si>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</si>
  <si>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</si>
  <si>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</si>
  <si>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</si>
  <si>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</si>
  <si>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Wolski Zajazd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</si>
  <si>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</si>
  <si>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</si>
  <si>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</si>
  <si>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</si>
  <si>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</si>
  <si>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</si>
  <si>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</si>
  <si>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Sales Past Three Years</t>
  </si>
  <si>
    <t>2013 - 2015</t>
  </si>
  <si>
    <t>Year</t>
  </si>
  <si>
    <t>Type</t>
  </si>
  <si>
    <t>Salesperson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</si>
  <si>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</si>
  <si>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</si>
  <si>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</si>
  <si>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</si>
  <si>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</si>
  <si>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</si>
  <si>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</si>
  <si>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</si>
  <si>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</si>
  <si>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</si>
  <si>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</si>
  <si>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</si>
  <si>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</si>
  <si>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</si>
  <si>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</si>
  <si>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</si>
  <si>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</si>
  <si>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</si>
  <si>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</si>
  <si>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</si>
  <si>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011</t>
  </si>
  <si>
    <t>012</t>
  </si>
  <si>
    <t>013</t>
  </si>
  <si>
    <t>014</t>
  </si>
  <si>
    <t>Popsicles</t>
  </si>
  <si>
    <t>Pullen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</si>
  <si>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</si>
  <si>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</si>
  <si>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</si>
  <si>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</si>
  <si>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</si>
  <si>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</si>
  <si>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</si>
  <si>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</si>
  <si>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</si>
  <si>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</si>
  <si>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</si>
  <si>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</si>
  <si>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</si>
  <si>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</si>
  <si>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</si>
  <si>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</si>
  <si>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</si>
  <si>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</si>
  <si>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</si>
  <si>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</si>
  <si>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</si>
  <si>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</si>
  <si>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</si>
  <si>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</si>
  <si>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</si>
  <si>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</si>
  <si>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</si>
  <si>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</si>
  <si>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</si>
  <si>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</si>
  <si>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</si>
  <si>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</si>
  <si>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</si>
  <si>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</si>
  <si>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</si>
  <si>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</si>
  <si>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</si>
  <si>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</si>
  <si>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</si>
  <si>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</si>
  <si>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</si>
  <si>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</si>
  <si>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</si>
  <si>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</si>
  <si>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</si>
  <si>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</si>
  <si>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</si>
  <si>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</si>
  <si>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</si>
  <si>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</si>
  <si>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</si>
  <si>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</si>
  <si>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</si>
  <si>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</si>
  <si>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</si>
  <si>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</si>
  <si>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</si>
  <si>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</si>
  <si>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</si>
  <si>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</si>
  <si>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</si>
  <si>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</si>
  <si>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</si>
  <si>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</si>
  <si>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</si>
  <si>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</si>
  <si>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</si>
  <si>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</si>
  <si>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</si>
  <si>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</si>
  <si>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</si>
  <si>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</si>
  <si>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</si>
  <si>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</si>
  <si>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</si>
  <si>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</si>
  <si>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</si>
  <si>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</si>
  <si>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</si>
  <si>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</si>
  <si>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</si>
  <si>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</si>
  <si>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</si>
  <si>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</si>
  <si>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</si>
  <si>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</si>
  <si>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</si>
  <si>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</si>
  <si>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</si>
  <si>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</si>
  <si>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</si>
  <si>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</si>
  <si>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</si>
  <si>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</si>
  <si>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</si>
  <si>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</si>
  <si>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</si>
  <si>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</si>
  <si>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</si>
  <si>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</si>
  <si>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</si>
  <si>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</si>
  <si>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</si>
  <si>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</si>
  <si>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</si>
  <si>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</si>
  <si>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</si>
  <si>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</si>
  <si>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</si>
  <si>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</si>
  <si>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</si>
  <si>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</si>
  <si>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</si>
  <si>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</si>
  <si>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</si>
  <si>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</si>
  <si>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</si>
  <si>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</si>
  <si>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</si>
  <si>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</si>
  <si>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</si>
  <si>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</si>
  <si>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</si>
  <si>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</si>
  <si>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</si>
  <si>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</si>
  <si>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</si>
  <si>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</si>
  <si>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</si>
  <si>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</si>
  <si>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</si>
  <si>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</si>
  <si>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</si>
  <si>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</si>
  <si>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</si>
  <si>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</si>
  <si>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</si>
  <si>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</si>
  <si>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</si>
  <si>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</si>
  <si>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</si>
  <si>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</si>
  <si>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</si>
  <si>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</si>
  <si>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</si>
  <si>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</si>
  <si>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</si>
  <si>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</si>
  <si>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</si>
  <si>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</si>
  <si>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</si>
  <si>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</si>
  <si>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</si>
  <si>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</si>
  <si>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</si>
  <si>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</si>
  <si>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</si>
  <si>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</si>
  <si>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</si>
  <si>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</si>
  <si>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</si>
  <si>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</si>
  <si>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</si>
  <si>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</si>
  <si>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</si>
  <si>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</si>
  <si>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</si>
  <si>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</si>
  <si>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</si>
  <si>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</si>
  <si>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</si>
  <si>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</si>
  <si>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</si>
  <si>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</si>
  <si>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</si>
  <si>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</si>
  <si>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</si>
  <si>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</si>
  <si>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</si>
  <si>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</si>
  <si>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</si>
  <si>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</si>
  <si>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</si>
  <si>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</si>
  <si>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</si>
  <si>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</si>
  <si>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</si>
  <si>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</si>
  <si>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</si>
  <si>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</si>
  <si>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</si>
  <si>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</si>
  <si>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</si>
  <si>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</si>
  <si>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</si>
  <si>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</si>
  <si>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</si>
  <si>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</si>
  <si>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</si>
  <si>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</si>
  <si>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</si>
  <si>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</si>
  <si>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</si>
  <si>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</si>
  <si>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</si>
  <si>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</si>
  <si>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</si>
  <si>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</si>
  <si>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</si>
  <si>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</si>
  <si>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</si>
  <si>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</si>
  <si>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</si>
  <si>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</si>
  <si>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</si>
  <si>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</si>
  <si>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</si>
  <si>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</si>
  <si>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</si>
  <si>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</si>
  <si>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</si>
  <si>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</si>
  <si>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</si>
  <si>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</si>
  <si>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</si>
  <si>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</si>
  <si>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</si>
  <si>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</si>
  <si>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</si>
  <si>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</si>
  <si>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</si>
  <si>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</si>
  <si>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</si>
  <si>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</si>
  <si>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</si>
  <si>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</si>
  <si>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</si>
  <si>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</si>
  <si>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</si>
  <si>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</si>
  <si>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</si>
  <si>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</si>
  <si>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</si>
  <si>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</si>
  <si>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</si>
  <si>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</si>
  <si>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</si>
  <si>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</si>
  <si>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</si>
  <si>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</si>
  <si>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</si>
  <si>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</si>
  <si>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</si>
  <si>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</si>
  <si>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</si>
  <si>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</si>
  <si>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</si>
  <si>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</si>
  <si>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</si>
  <si>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</si>
  <si>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</si>
  <si>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</si>
  <si>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</si>
  <si>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</si>
  <si>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</si>
  <si>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</si>
  <si>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</si>
  <si>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</si>
  <si>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</si>
  <si>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</si>
  <si>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</si>
  <si>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</si>
  <si>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</si>
  <si>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</si>
  <si>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</si>
  <si>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</si>
  <si>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</si>
  <si>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</si>
  <si>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</si>
  <si>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</si>
  <si>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</si>
  <si>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</si>
  <si>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</si>
  <si>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</si>
  <si>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</si>
  <si>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</si>
  <si>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</si>
  <si>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</si>
  <si>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</si>
  <si>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</si>
  <si>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</si>
  <si>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</si>
  <si>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</si>
  <si>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</si>
  <si>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</si>
  <si>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</si>
  <si>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</si>
  <si>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</si>
  <si>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</si>
  <si>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</si>
  <si>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</si>
  <si>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</si>
  <si>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</si>
  <si>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</si>
  <si>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</si>
  <si>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</si>
  <si>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</si>
  <si>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</si>
  <si>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</si>
  <si>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</si>
  <si>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</si>
  <si>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</si>
  <si>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</si>
  <si>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</si>
  <si>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</si>
  <si>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</si>
  <si>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</si>
  <si>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</si>
  <si>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</si>
  <si>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</si>
  <si>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</si>
  <si>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</si>
  <si>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</si>
  <si>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</si>
  <si>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</si>
  <si>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</si>
  <si>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</si>
  <si>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</si>
  <si>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</si>
  <si>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</si>
  <si>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</si>
  <si>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</si>
  <si>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</si>
  <si>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</si>
  <si>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</si>
  <si>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</si>
  <si>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</si>
  <si>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</si>
  <si>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</si>
  <si>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</si>
  <si>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</si>
  <si>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</si>
  <si>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</si>
  <si>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</si>
  <si>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</si>
  <si>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</si>
  <si>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</si>
  <si>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</si>
  <si>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</si>
  <si>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</si>
  <si>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</si>
  <si>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</si>
  <si>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</si>
  <si>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</si>
  <si>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</si>
  <si>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</si>
  <si>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</si>
  <si>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</si>
  <si>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</si>
  <si>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</si>
  <si>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</si>
  <si>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</si>
  <si>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</si>
  <si>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</si>
  <si>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</si>
  <si>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</si>
  <si>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</si>
  <si>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</si>
  <si>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</si>
  <si>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</si>
  <si>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</si>
  <si>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</si>
  <si>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</si>
  <si>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</si>
  <si>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</si>
  <si>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</si>
  <si>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</si>
  <si>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</si>
  <si>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</si>
  <si>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</si>
  <si>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</si>
  <si>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</si>
  <si>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</si>
  <si>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</si>
  <si>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</si>
  <si>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</si>
  <si>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</si>
  <si>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</si>
  <si>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</si>
  <si>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</si>
  <si>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</si>
  <si>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</si>
  <si>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</si>
  <si>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</si>
  <si>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</si>
  <si>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</si>
  <si>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</si>
  <si>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</si>
  <si>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</si>
  <si>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</si>
  <si>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</si>
  <si>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</si>
  <si>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</si>
  <si>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</si>
  <si>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</si>
  <si>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</si>
  <si>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</si>
  <si>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</si>
  <si>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</si>
  <si>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</si>
  <si>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</si>
  <si>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</si>
  <si>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</si>
  <si>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</si>
  <si>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</si>
  <si>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</si>
  <si>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</si>
  <si>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</si>
  <si>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</si>
  <si>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</si>
  <si>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</si>
  <si>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</si>
  <si>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</si>
  <si>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</si>
  <si>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</si>
  <si>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</si>
  <si>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</si>
  <si>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</si>
  <si>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</si>
  <si>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</si>
  <si>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</si>
  <si>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</si>
  <si>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</si>
  <si>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</si>
  <si>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</si>
  <si>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</si>
  <si>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</si>
  <si>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 xml:space="preserve">REGION 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</si>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</sst>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&quot;$&quot;#,##0_);\(&quot;$&quot;#,##0\)"/>
    <numFmt numFmtId="168" formatCode="&quot;$&quot;#,##0.00_);[Red]\(&quot;$&quot;#,##0.00\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color theme="0"/>
      <name val="MS Sans Serif"/>
    </font>
    <font>
      <sz val="10"/>
      <name val="MS Sans Serif"/>
      <charset val="178"/>
    </font>
    <font>
      <b/>
      <sz val="10"/>
      <color theme="0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name val="MS Sans Serif"/>
    </font>
    <font>
      <b/>
      <sz val="13.5"/>
      <name val="MS Sans Serif"/>
    </font>
    <font>
      <b/>
      <u/>
      <sz val="13.5"/>
      <name val="MS Sans Serif"/>
      <family val="2"/>
    </font>
    <font>
      <b/>
      <u/>
      <sz val="12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2" fillId="0" borderId="0"/>
    <xf numFmtId="168" fontId="12" fillId="0" borderId="0" applyFont="0" applyFill="0" applyBorder="0" applyAlignment="0" applyProtection="0"/>
  </cellStyleXfs>
  <cellXfs count="33">
    <xf numFmtId="0" fontId="0" fillId="0" borderId="0" xfId="0"/>
    <xf numFmtId="0" fontId="4" fillId="3" borderId="0" xfId="0" applyFont="1" applyFill="1"/>
    <xf numFmtId="164" fontId="0" fillId="0" borderId="0" xfId="1" applyFont="1"/>
    <xf numFmtId="0" fontId="5" fillId="4" borderId="0" xfId="0" applyFont="1" applyFill="1"/>
    <xf numFmtId="0" fontId="2" fillId="0" borderId="3" xfId="0" applyFont="1" applyBorder="1"/>
    <xf numFmtId="0" fontId="0" fillId="0" borderId="3" xfId="0" applyBorder="1"/>
    <xf numFmtId="0" fontId="0" fillId="0" borderId="3" xfId="0" quotePrefix="1" applyBorder="1" applyAlignment="1">
      <alignment horizontal="center"/>
    </xf>
    <xf numFmtId="0" fontId="0" fillId="0" borderId="3" xfId="0" quotePrefix="1" applyBorder="1"/>
    <xf numFmtId="15" fontId="0" fillId="0" borderId="3" xfId="0" applyNumberForma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7" fillId="5" borderId="3" xfId="2" applyFont="1" applyFill="1" applyBorder="1" applyAlignment="1">
      <alignment horizontal="center"/>
    </xf>
    <xf numFmtId="0" fontId="6" fillId="0" borderId="0" xfId="2"/>
    <xf numFmtId="0" fontId="9" fillId="5" borderId="3" xfId="3" applyFont="1" applyFill="1" applyBorder="1" applyAlignment="1">
      <alignment horizontal="center"/>
    </xf>
    <xf numFmtId="0" fontId="9" fillId="6" borderId="3" xfId="3" applyFont="1" applyFill="1" applyBorder="1" applyAlignment="1">
      <alignment horizontal="center"/>
    </xf>
    <xf numFmtId="0" fontId="6" fillId="0" borderId="0" xfId="2" applyAlignment="1">
      <alignment horizontal="center"/>
    </xf>
    <xf numFmtId="166" fontId="6" fillId="0" borderId="0" xfId="4" applyNumberFormat="1" applyAlignment="1">
      <alignment horizontal="center"/>
    </xf>
    <xf numFmtId="0" fontId="10" fillId="0" borderId="3" xfId="3" applyFont="1" applyBorder="1" applyAlignment="1">
      <alignment horizontal="center"/>
    </xf>
    <xf numFmtId="37" fontId="11" fillId="0" borderId="3" xfId="5" applyNumberFormat="1" applyFont="1" applyBorder="1" applyAlignment="1">
      <alignment horizontal="center"/>
    </xf>
    <xf numFmtId="167" fontId="11" fillId="0" borderId="3" xfId="5" applyNumberFormat="1" applyFont="1" applyBorder="1" applyAlignment="1">
      <alignment horizontal="center"/>
    </xf>
    <xf numFmtId="0" fontId="12" fillId="0" borderId="0" xfId="6"/>
    <xf numFmtId="0" fontId="14" fillId="0" borderId="0" xfId="6" applyFont="1" applyAlignment="1">
      <alignment horizontal="centerContinuous"/>
    </xf>
    <xf numFmtId="0" fontId="12" fillId="0" borderId="0" xfId="6" applyAlignment="1">
      <alignment horizontal="centerContinuous"/>
    </xf>
    <xf numFmtId="0" fontId="7" fillId="5" borderId="4" xfId="6" applyFont="1" applyFill="1" applyBorder="1" applyAlignment="1">
      <alignment horizontal="center"/>
    </xf>
    <xf numFmtId="0" fontId="15" fillId="0" borderId="0" xfId="6" applyFont="1" applyAlignment="1">
      <alignment horizontal="center"/>
    </xf>
    <xf numFmtId="168" fontId="12" fillId="0" borderId="0" xfId="7"/>
    <xf numFmtId="49" fontId="12" fillId="0" borderId="0" xfId="6" applyNumberFormat="1" applyAlignment="1">
      <alignment horizontal="center"/>
    </xf>
    <xf numFmtId="43" fontId="0" fillId="0" borderId="0" xfId="0" applyNumberFormat="1"/>
    <xf numFmtId="0" fontId="3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</cellXfs>
  <cellStyles count="8">
    <cellStyle name="Comma" xfId="1" builtinId="3"/>
    <cellStyle name="Currency 2" xfId="5" xr:uid="{BCBF6E39-F117-434E-9782-9BEFAA79893C}"/>
    <cellStyle name="Currency_Book1" xfId="4" xr:uid="{A6C59E5D-5A39-44C1-A6FE-CC0B8639CF0C}"/>
    <cellStyle name="Currency_EXCEL3-2" xfId="7" xr:uid="{452B37DC-B433-4FB4-B288-A64CCBC1E6C6}"/>
    <cellStyle name="Normal" xfId="0" builtinId="0"/>
    <cellStyle name="Normal_Book1" xfId="2" xr:uid="{57F304DC-F3C8-4894-99F5-150A70FD0B70}"/>
    <cellStyle name="Normal_Course File" xfId="3" xr:uid="{C33903CD-DA79-451D-AF6A-2F67EB9B13E0}"/>
    <cellStyle name="Normal_EXCEL3-2" xfId="6" xr:uid="{6EBCED8C-15FD-4BDB-8F15-2719B28C6B48}"/>
  </cellStyles>
  <dxfs count="3"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411AC4A-2AB3-432A-B6B0-C46E953E09D6}"/>
            </a:ext>
          </a:extLst>
        </xdr:cNvPr>
        <xdr:cNvSpPr/>
      </xdr:nvSpPr>
      <xdr:spPr>
        <a:xfrm>
          <a:off x="609600" y="428625"/>
          <a:ext cx="50768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735D3E0-6D5A-4C7D-9F2F-D46517D6FEB7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ISCO\Excel%20Pract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shboard%20Excel\Demo-WorkBook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FUNCTION"/>
      <sheetName val="Pre Course"/>
      <sheetName val="SUMIF Function"/>
      <sheetName val="vlookup1"/>
      <sheetName val="vlookup2"/>
      <sheetName val="vlookup3"/>
      <sheetName val="vlookup-testdata"/>
      <sheetName val="VLOOKUP Function"/>
      <sheetName val="Master Emp List"/>
      <sheetName val="HLOOKUP Function"/>
      <sheetName val="Master Inventory List"/>
      <sheetName val="INDEX"/>
      <sheetName val="Customer Info"/>
      <sheetName val="Order Info"/>
      <sheetName val="2013"/>
      <sheetName val="2014"/>
      <sheetName val="2015"/>
      <sheetName val="SUMMARY"/>
      <sheetName val="LEFT RIGHT MID Functions"/>
      <sheetName val="SEARCH Function"/>
      <sheetName val="CONCATENATE"/>
      <sheetName val="Solver"/>
      <sheetName val="Data Table"/>
      <sheetName val="SUMIF Practice"/>
      <sheetName val="Data"/>
      <sheetName val="StudentList"/>
      <sheetName val="Sale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hortcuts"/>
      <sheetName val="INDEX"/>
      <sheetName val="SUMIFS"/>
      <sheetName val="Large_Small"/>
      <sheetName val="Row_Column"/>
      <sheetName val="Choose"/>
      <sheetName val="TEXT"/>
      <sheetName val="N"/>
      <sheetName val="GetPivotData"/>
      <sheetName val="INDIRECT"/>
      <sheetName val="Data_2016"/>
      <sheetName val="Data_2017"/>
      <sheetName val="Choose_NM"/>
      <sheetName val="FormControls"/>
      <sheetName val="ComboDepList"/>
      <sheetName val="Charts#1"/>
      <sheetName val="Charts#2"/>
      <sheetName val="Charts#3"/>
      <sheetName val="Charts#4"/>
      <sheetName val="Charts#5"/>
      <sheetName val="Charts#6"/>
      <sheetName val="Demo-WorkBook-Dashbo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7">
          <cell r="H7">
            <v>2</v>
          </cell>
        </row>
      </sheetData>
      <sheetData sheetId="14" refreshError="1"/>
      <sheetData sheetId="15">
        <row r="4">
          <cell r="N4" t="str">
            <v>WenCaL</v>
          </cell>
        </row>
        <row r="5">
          <cell r="N5" t="str">
            <v>Blend</v>
          </cell>
        </row>
        <row r="6">
          <cell r="N6" t="str">
            <v>Voltage</v>
          </cell>
        </row>
        <row r="7">
          <cell r="N7" t="str">
            <v>Inkly</v>
          </cell>
        </row>
        <row r="8">
          <cell r="N8" t="str">
            <v>Sleops</v>
          </cell>
        </row>
        <row r="9">
          <cell r="N9" t="str">
            <v>Kind Ape</v>
          </cell>
        </row>
        <row r="10">
          <cell r="N10" t="str">
            <v>Pet Feed</v>
          </cell>
        </row>
        <row r="11">
          <cell r="N11" t="str">
            <v>Right App</v>
          </cell>
        </row>
        <row r="12">
          <cell r="N12" t="str">
            <v>Mirrrr</v>
          </cell>
        </row>
        <row r="13">
          <cell r="N13" t="str">
            <v>Halotot</v>
          </cell>
        </row>
        <row r="14">
          <cell r="N14" t="str">
            <v>Flowrrr</v>
          </cell>
        </row>
        <row r="15">
          <cell r="N15" t="str">
            <v>Silvrr</v>
          </cell>
        </row>
        <row r="16">
          <cell r="N16" t="str">
            <v>Dasring</v>
          </cell>
        </row>
        <row r="17">
          <cell r="N17" t="str">
            <v>Rehire</v>
          </cell>
        </row>
        <row r="18">
          <cell r="N18" t="str">
            <v>Didactic</v>
          </cell>
        </row>
      </sheetData>
      <sheetData sheetId="16" refreshError="1"/>
      <sheetData sheetId="17" refreshError="1"/>
      <sheetData sheetId="18">
        <row r="2">
          <cell r="A2">
            <v>42409</v>
          </cell>
          <cell r="B2">
            <v>74.44</v>
          </cell>
        </row>
        <row r="3">
          <cell r="A3">
            <v>42410</v>
          </cell>
          <cell r="B3">
            <v>75.19</v>
          </cell>
          <cell r="F3">
            <v>42412</v>
          </cell>
        </row>
        <row r="4">
          <cell r="A4">
            <v>42411</v>
          </cell>
          <cell r="B4">
            <v>76.510000000000005</v>
          </cell>
          <cell r="F4">
            <v>42509</v>
          </cell>
        </row>
        <row r="5">
          <cell r="A5">
            <v>42412</v>
          </cell>
          <cell r="B5">
            <v>76.23</v>
          </cell>
        </row>
        <row r="6">
          <cell r="A6">
            <v>42413</v>
          </cell>
          <cell r="B6">
            <v>75.739999999999995</v>
          </cell>
        </row>
        <row r="7">
          <cell r="A7">
            <v>42417</v>
          </cell>
          <cell r="B7">
            <v>75.599999999999994</v>
          </cell>
        </row>
        <row r="8">
          <cell r="A8">
            <v>42418</v>
          </cell>
          <cell r="B8">
            <v>76.709999999999994</v>
          </cell>
        </row>
        <row r="9">
          <cell r="A9">
            <v>42419</v>
          </cell>
          <cell r="B9">
            <v>79.42</v>
          </cell>
        </row>
        <row r="10">
          <cell r="A10">
            <v>42420</v>
          </cell>
          <cell r="B10">
            <v>79.894999999999996</v>
          </cell>
        </row>
        <row r="11">
          <cell r="A11">
            <v>42423</v>
          </cell>
          <cell r="B11">
            <v>78.84</v>
          </cell>
        </row>
        <row r="12">
          <cell r="A12">
            <v>42424</v>
          </cell>
          <cell r="B12">
            <v>78.45</v>
          </cell>
        </row>
        <row r="13">
          <cell r="A13">
            <v>42425</v>
          </cell>
          <cell r="B13">
            <v>79.56</v>
          </cell>
        </row>
        <row r="14">
          <cell r="A14">
            <v>42426</v>
          </cell>
          <cell r="B14">
            <v>80.41</v>
          </cell>
        </row>
        <row r="15">
          <cell r="A15">
            <v>42427</v>
          </cell>
          <cell r="B15">
            <v>78.97</v>
          </cell>
        </row>
        <row r="16">
          <cell r="A16">
            <v>42431</v>
          </cell>
          <cell r="B16">
            <v>79.75</v>
          </cell>
        </row>
        <row r="17">
          <cell r="A17">
            <v>42432</v>
          </cell>
          <cell r="B17">
            <v>79.599999999999994</v>
          </cell>
        </row>
        <row r="18">
          <cell r="A18">
            <v>42433</v>
          </cell>
          <cell r="B18">
            <v>80.894999999999996</v>
          </cell>
        </row>
        <row r="19">
          <cell r="A19">
            <v>42434</v>
          </cell>
          <cell r="B19">
            <v>81.209999999999994</v>
          </cell>
        </row>
        <row r="20">
          <cell r="A20">
            <v>42435</v>
          </cell>
          <cell r="B20">
            <v>80.004999999999995</v>
          </cell>
        </row>
        <row r="21">
          <cell r="A21">
            <v>42438</v>
          </cell>
          <cell r="B21">
            <v>79.44</v>
          </cell>
        </row>
        <row r="22">
          <cell r="A22">
            <v>42439</v>
          </cell>
          <cell r="B22">
            <v>77.55</v>
          </cell>
        </row>
        <row r="23">
          <cell r="A23">
            <v>42440</v>
          </cell>
          <cell r="B23">
            <v>77.569999999999993</v>
          </cell>
        </row>
        <row r="24">
          <cell r="A24">
            <v>42441</v>
          </cell>
          <cell r="B24">
            <v>78.930000000000007</v>
          </cell>
        </row>
        <row r="25">
          <cell r="A25">
            <v>42442</v>
          </cell>
          <cell r="B25">
            <v>78.05</v>
          </cell>
        </row>
        <row r="26">
          <cell r="A26">
            <v>42445</v>
          </cell>
          <cell r="B26">
            <v>78.069999999999993</v>
          </cell>
        </row>
        <row r="27">
          <cell r="A27">
            <v>42446</v>
          </cell>
          <cell r="B27">
            <v>79.364999999999995</v>
          </cell>
        </row>
        <row r="28">
          <cell r="A28">
            <v>42447</v>
          </cell>
          <cell r="B28">
            <v>80.91</v>
          </cell>
        </row>
        <row r="29">
          <cell r="A29">
            <v>42448</v>
          </cell>
          <cell r="B29">
            <v>82.75</v>
          </cell>
        </row>
        <row r="30">
          <cell r="A30">
            <v>42449</v>
          </cell>
          <cell r="B30">
            <v>83.8</v>
          </cell>
        </row>
        <row r="31">
          <cell r="A31">
            <v>42452</v>
          </cell>
          <cell r="B31">
            <v>84.43</v>
          </cell>
        </row>
        <row r="32">
          <cell r="A32">
            <v>42453</v>
          </cell>
          <cell r="B32">
            <v>85.31</v>
          </cell>
        </row>
        <row r="33">
          <cell r="A33">
            <v>42454</v>
          </cell>
          <cell r="B33">
            <v>82.92</v>
          </cell>
        </row>
        <row r="34">
          <cell r="A34">
            <v>42455</v>
          </cell>
          <cell r="B34">
            <v>83.01</v>
          </cell>
        </row>
        <row r="35">
          <cell r="A35">
            <v>42456</v>
          </cell>
          <cell r="B35">
            <v>83.3</v>
          </cell>
        </row>
        <row r="36">
          <cell r="A36">
            <v>42459</v>
          </cell>
          <cell r="B36">
            <v>83.194999999999993</v>
          </cell>
        </row>
        <row r="37">
          <cell r="A37">
            <v>42460</v>
          </cell>
          <cell r="B37">
            <v>82.215000000000003</v>
          </cell>
        </row>
        <row r="38">
          <cell r="A38">
            <v>42461</v>
          </cell>
          <cell r="B38">
            <v>81.665000000000006</v>
          </cell>
        </row>
        <row r="39">
          <cell r="A39">
            <v>42462</v>
          </cell>
          <cell r="B39">
            <v>81.555000000000007</v>
          </cell>
        </row>
        <row r="40">
          <cell r="A40">
            <v>42466</v>
          </cell>
          <cell r="B40">
            <v>82.44</v>
          </cell>
        </row>
        <row r="41">
          <cell r="A41">
            <v>42467</v>
          </cell>
          <cell r="B41">
            <v>82.32</v>
          </cell>
        </row>
        <row r="42">
          <cell r="A42">
            <v>42468</v>
          </cell>
          <cell r="B42">
            <v>82.275000000000006</v>
          </cell>
        </row>
        <row r="43">
          <cell r="A43">
            <v>42469</v>
          </cell>
          <cell r="B43">
            <v>82.17</v>
          </cell>
        </row>
        <row r="44">
          <cell r="A44">
            <v>42470</v>
          </cell>
          <cell r="B44">
            <v>82.04</v>
          </cell>
        </row>
        <row r="45">
          <cell r="A45">
            <v>42473</v>
          </cell>
          <cell r="B45">
            <v>83.01</v>
          </cell>
        </row>
        <row r="46">
          <cell r="A46">
            <v>42474</v>
          </cell>
          <cell r="B46">
            <v>83.515000000000001</v>
          </cell>
        </row>
        <row r="47">
          <cell r="A47">
            <v>42475</v>
          </cell>
          <cell r="B47">
            <v>82.704999999999998</v>
          </cell>
        </row>
        <row r="48">
          <cell r="A48">
            <v>42476</v>
          </cell>
          <cell r="B48">
            <v>82.31</v>
          </cell>
        </row>
        <row r="49">
          <cell r="A49">
            <v>42477</v>
          </cell>
          <cell r="B49">
            <v>80.775000000000006</v>
          </cell>
        </row>
        <row r="50">
          <cell r="A50">
            <v>42480</v>
          </cell>
          <cell r="B50">
            <v>83.09</v>
          </cell>
        </row>
        <row r="51">
          <cell r="A51">
            <v>42481</v>
          </cell>
          <cell r="B51">
            <v>83.62</v>
          </cell>
        </row>
        <row r="52">
          <cell r="A52">
            <v>42482</v>
          </cell>
          <cell r="B52">
            <v>84.63</v>
          </cell>
        </row>
        <row r="53">
          <cell r="A53">
            <v>42483</v>
          </cell>
          <cell r="B53">
            <v>82.41</v>
          </cell>
        </row>
        <row r="54">
          <cell r="A54">
            <v>42484</v>
          </cell>
          <cell r="B54">
            <v>81.53</v>
          </cell>
        </row>
        <row r="55">
          <cell r="A55">
            <v>42487</v>
          </cell>
          <cell r="B55">
            <v>81.91</v>
          </cell>
        </row>
        <row r="56">
          <cell r="A56">
            <v>42488</v>
          </cell>
          <cell r="B56">
            <v>80.680000000000007</v>
          </cell>
        </row>
        <row r="57">
          <cell r="A57">
            <v>42489</v>
          </cell>
          <cell r="B57">
            <v>80.465000000000003</v>
          </cell>
        </row>
        <row r="58">
          <cell r="A58">
            <v>42490</v>
          </cell>
          <cell r="B58">
            <v>78.77</v>
          </cell>
        </row>
        <row r="59">
          <cell r="A59">
            <v>42491</v>
          </cell>
          <cell r="B59">
            <v>78.989999999999995</v>
          </cell>
        </row>
        <row r="60">
          <cell r="A60">
            <v>42494</v>
          </cell>
          <cell r="B60">
            <v>78.81</v>
          </cell>
        </row>
        <row r="61">
          <cell r="A61">
            <v>42495</v>
          </cell>
          <cell r="B61">
            <v>77.56</v>
          </cell>
        </row>
        <row r="62">
          <cell r="A62">
            <v>42496</v>
          </cell>
          <cell r="B62">
            <v>78.099999999999994</v>
          </cell>
        </row>
        <row r="63">
          <cell r="A63">
            <v>42497</v>
          </cell>
          <cell r="B63">
            <v>78.424999999999997</v>
          </cell>
        </row>
        <row r="64">
          <cell r="A64">
            <v>42498</v>
          </cell>
          <cell r="B64">
            <v>78.510000000000005</v>
          </cell>
        </row>
        <row r="65">
          <cell r="A65">
            <v>42501</v>
          </cell>
          <cell r="B65">
            <v>78.010000000000005</v>
          </cell>
        </row>
        <row r="66">
          <cell r="A66">
            <v>42502</v>
          </cell>
          <cell r="B66">
            <v>77.459999999999994</v>
          </cell>
        </row>
        <row r="67">
          <cell r="A67">
            <v>42503</v>
          </cell>
          <cell r="B67">
            <v>78.44</v>
          </cell>
        </row>
        <row r="68">
          <cell r="A68">
            <v>42504</v>
          </cell>
          <cell r="B68">
            <v>81.37</v>
          </cell>
        </row>
        <row r="69">
          <cell r="A69">
            <v>42505</v>
          </cell>
          <cell r="B69">
            <v>80.42</v>
          </cell>
        </row>
        <row r="70">
          <cell r="A70">
            <v>42508</v>
          </cell>
          <cell r="B70">
            <v>80.88</v>
          </cell>
        </row>
        <row r="71">
          <cell r="A71">
            <v>42509</v>
          </cell>
          <cell r="B71">
            <v>80.63</v>
          </cell>
        </row>
        <row r="72">
          <cell r="A72">
            <v>42510</v>
          </cell>
          <cell r="B72">
            <v>80.55</v>
          </cell>
        </row>
        <row r="73">
          <cell r="A73">
            <v>42511</v>
          </cell>
          <cell r="B73">
            <v>80.48</v>
          </cell>
        </row>
        <row r="74">
          <cell r="A74">
            <v>42512</v>
          </cell>
          <cell r="B74">
            <v>80.540000000000006</v>
          </cell>
        </row>
        <row r="75">
          <cell r="A75">
            <v>42516</v>
          </cell>
          <cell r="B75">
            <v>79.334999999999994</v>
          </cell>
        </row>
        <row r="76">
          <cell r="A76">
            <v>42517</v>
          </cell>
          <cell r="B76">
            <v>80.55</v>
          </cell>
        </row>
        <row r="77">
          <cell r="A77">
            <v>42518</v>
          </cell>
          <cell r="B77">
            <v>80.144999999999996</v>
          </cell>
        </row>
        <row r="78">
          <cell r="A78">
            <v>42519</v>
          </cell>
          <cell r="B78">
            <v>79.19</v>
          </cell>
        </row>
        <row r="79">
          <cell r="A79">
            <v>42522</v>
          </cell>
          <cell r="B79">
            <v>80.290000000000006</v>
          </cell>
        </row>
        <row r="80">
          <cell r="A80">
            <v>42523</v>
          </cell>
          <cell r="B80">
            <v>80.444999999999993</v>
          </cell>
        </row>
        <row r="81">
          <cell r="A81">
            <v>42524</v>
          </cell>
          <cell r="B81">
            <v>82.44</v>
          </cell>
        </row>
        <row r="82">
          <cell r="A82">
            <v>42525</v>
          </cell>
          <cell r="B82">
            <v>82.05</v>
          </cell>
        </row>
        <row r="83">
          <cell r="A83">
            <v>42526</v>
          </cell>
          <cell r="B83">
            <v>82.14</v>
          </cell>
        </row>
        <row r="84">
          <cell r="A84">
            <v>42529</v>
          </cell>
          <cell r="B84">
            <v>80.67</v>
          </cell>
        </row>
        <row r="85">
          <cell r="A85">
            <v>42530</v>
          </cell>
          <cell r="B85">
            <v>80.67</v>
          </cell>
        </row>
        <row r="86">
          <cell r="A86">
            <v>42531</v>
          </cell>
          <cell r="B86">
            <v>82.16</v>
          </cell>
        </row>
        <row r="87">
          <cell r="A87">
            <v>42532</v>
          </cell>
          <cell r="B87">
            <v>81.83</v>
          </cell>
        </row>
        <row r="88">
          <cell r="A88">
            <v>42533</v>
          </cell>
          <cell r="B88">
            <v>81.53</v>
          </cell>
        </row>
        <row r="89">
          <cell r="A89">
            <v>42536</v>
          </cell>
          <cell r="B89">
            <v>80.709999999999994</v>
          </cell>
        </row>
        <row r="90">
          <cell r="A90">
            <v>42537</v>
          </cell>
          <cell r="B90">
            <v>81.06</v>
          </cell>
        </row>
        <row r="91">
          <cell r="A91">
            <v>42538</v>
          </cell>
          <cell r="B91">
            <v>81.790000000000006</v>
          </cell>
        </row>
        <row r="92">
          <cell r="A92">
            <v>42539</v>
          </cell>
          <cell r="B92">
            <v>82.905000000000001</v>
          </cell>
        </row>
        <row r="93">
          <cell r="A93">
            <v>42540</v>
          </cell>
          <cell r="B93">
            <v>82.51</v>
          </cell>
        </row>
        <row r="94">
          <cell r="A94">
            <v>42543</v>
          </cell>
          <cell r="B94">
            <v>84.74</v>
          </cell>
        </row>
        <row r="95">
          <cell r="A95">
            <v>42544</v>
          </cell>
          <cell r="B95">
            <v>87.88</v>
          </cell>
        </row>
        <row r="96">
          <cell r="A96">
            <v>42545</v>
          </cell>
          <cell r="B96">
            <v>88.86</v>
          </cell>
        </row>
        <row r="97">
          <cell r="A97">
            <v>42546</v>
          </cell>
          <cell r="B97">
            <v>87.98</v>
          </cell>
        </row>
        <row r="98">
          <cell r="A98">
            <v>42547</v>
          </cell>
          <cell r="B98">
            <v>88.01</v>
          </cell>
        </row>
        <row r="99">
          <cell r="A99">
            <v>42550</v>
          </cell>
          <cell r="B99">
            <v>85.8</v>
          </cell>
        </row>
        <row r="100">
          <cell r="A100">
            <v>42551</v>
          </cell>
          <cell r="B100">
            <v>85.765000000000001</v>
          </cell>
        </row>
        <row r="101">
          <cell r="A101">
            <v>42552</v>
          </cell>
          <cell r="B101">
            <v>86.91</v>
          </cell>
        </row>
        <row r="102">
          <cell r="A102">
            <v>42553</v>
          </cell>
          <cell r="B102">
            <v>87.284999999999997</v>
          </cell>
        </row>
        <row r="103">
          <cell r="A103">
            <v>42557</v>
          </cell>
          <cell r="B103">
            <v>87.55</v>
          </cell>
        </row>
        <row r="104">
          <cell r="A104">
            <v>42558</v>
          </cell>
          <cell r="B104">
            <v>87.22</v>
          </cell>
        </row>
        <row r="105">
          <cell r="A105">
            <v>42559</v>
          </cell>
          <cell r="B105">
            <v>85.65</v>
          </cell>
        </row>
        <row r="106">
          <cell r="A106">
            <v>42560</v>
          </cell>
          <cell r="B106">
            <v>85.88</v>
          </cell>
        </row>
        <row r="107">
          <cell r="A107">
            <v>42561</v>
          </cell>
          <cell r="B107">
            <v>87.95</v>
          </cell>
        </row>
        <row r="108">
          <cell r="A108">
            <v>42564</v>
          </cell>
          <cell r="B108">
            <v>90.1</v>
          </cell>
        </row>
        <row r="109">
          <cell r="A109">
            <v>42565</v>
          </cell>
          <cell r="B109">
            <v>89.68</v>
          </cell>
        </row>
        <row r="110">
          <cell r="A110">
            <v>42566</v>
          </cell>
          <cell r="B110">
            <v>89.76</v>
          </cell>
        </row>
        <row r="111">
          <cell r="A111">
            <v>42567</v>
          </cell>
          <cell r="B111">
            <v>90.85</v>
          </cell>
        </row>
        <row r="112">
          <cell r="A112">
            <v>42568</v>
          </cell>
          <cell r="B112">
            <v>94.97</v>
          </cell>
        </row>
        <row r="113">
          <cell r="A113">
            <v>42571</v>
          </cell>
          <cell r="B113">
            <v>97.91</v>
          </cell>
        </row>
        <row r="114">
          <cell r="A114">
            <v>42572</v>
          </cell>
          <cell r="B114">
            <v>98.39</v>
          </cell>
        </row>
        <row r="115">
          <cell r="A115">
            <v>42573</v>
          </cell>
          <cell r="B115">
            <v>97.04</v>
          </cell>
        </row>
        <row r="116">
          <cell r="A116">
            <v>42574</v>
          </cell>
          <cell r="B116">
            <v>95.44</v>
          </cell>
        </row>
        <row r="117">
          <cell r="A117">
            <v>42575</v>
          </cell>
          <cell r="B117">
            <v>96.95</v>
          </cell>
        </row>
        <row r="118">
          <cell r="A118">
            <v>42578</v>
          </cell>
          <cell r="B118">
            <v>94.17</v>
          </cell>
        </row>
        <row r="119">
          <cell r="A119">
            <v>42579</v>
          </cell>
          <cell r="B119">
            <v>95.29</v>
          </cell>
        </row>
        <row r="120">
          <cell r="A120">
            <v>42580</v>
          </cell>
          <cell r="B120">
            <v>96.99</v>
          </cell>
        </row>
        <row r="121">
          <cell r="A121">
            <v>42581</v>
          </cell>
          <cell r="B121">
            <v>95.21</v>
          </cell>
        </row>
        <row r="122">
          <cell r="A122">
            <v>42582</v>
          </cell>
          <cell r="B122">
            <v>94.01</v>
          </cell>
        </row>
        <row r="123">
          <cell r="A123">
            <v>42585</v>
          </cell>
          <cell r="B123">
            <v>94.14</v>
          </cell>
        </row>
        <row r="124">
          <cell r="A124">
            <v>42586</v>
          </cell>
          <cell r="B124">
            <v>94.06</v>
          </cell>
        </row>
        <row r="125">
          <cell r="A125">
            <v>42587</v>
          </cell>
          <cell r="B125">
            <v>96.44</v>
          </cell>
        </row>
        <row r="126">
          <cell r="A126">
            <v>42588</v>
          </cell>
          <cell r="B126">
            <v>95.12</v>
          </cell>
        </row>
        <row r="127">
          <cell r="A127">
            <v>42589</v>
          </cell>
          <cell r="B127">
            <v>94.3</v>
          </cell>
        </row>
      </sheetData>
      <sheetData sheetId="19">
        <row r="2">
          <cell r="A2" t="str">
            <v>WenCaL</v>
          </cell>
          <cell r="B2">
            <v>14432</v>
          </cell>
        </row>
        <row r="3">
          <cell r="A3" t="str">
            <v>Blend</v>
          </cell>
          <cell r="B3">
            <v>17990</v>
          </cell>
          <cell r="F3" t="str">
            <v>Pes</v>
          </cell>
        </row>
        <row r="4">
          <cell r="A4" t="str">
            <v>Voltage</v>
          </cell>
          <cell r="B4">
            <v>15117</v>
          </cell>
          <cell r="F4" t="str">
            <v>Accord</v>
          </cell>
        </row>
        <row r="5">
          <cell r="A5" t="str">
            <v>Inkly</v>
          </cell>
          <cell r="B5">
            <v>11154</v>
          </cell>
        </row>
        <row r="6">
          <cell r="A6" t="str">
            <v>Sleops</v>
          </cell>
          <cell r="B6">
            <v>11022</v>
          </cell>
        </row>
        <row r="7">
          <cell r="A7" t="str">
            <v>Kind Ape</v>
          </cell>
          <cell r="B7">
            <v>8905</v>
          </cell>
        </row>
        <row r="8">
          <cell r="A8" t="str">
            <v>Pet Feed</v>
          </cell>
          <cell r="B8">
            <v>16735</v>
          </cell>
        </row>
        <row r="9">
          <cell r="A9" t="str">
            <v>Right App</v>
          </cell>
          <cell r="B9">
            <v>3635</v>
          </cell>
        </row>
        <row r="10">
          <cell r="A10" t="str">
            <v>Mirrrr</v>
          </cell>
          <cell r="B10">
            <v>15627</v>
          </cell>
        </row>
        <row r="11">
          <cell r="A11" t="str">
            <v>Halotot</v>
          </cell>
          <cell r="B11">
            <v>7270</v>
          </cell>
        </row>
        <row r="12">
          <cell r="A12" t="str">
            <v>Flowrrr</v>
          </cell>
          <cell r="B12">
            <v>5955</v>
          </cell>
        </row>
        <row r="13">
          <cell r="A13" t="str">
            <v>Silvrr</v>
          </cell>
          <cell r="B13">
            <v>7666</v>
          </cell>
        </row>
        <row r="14">
          <cell r="A14" t="str">
            <v>Dasring</v>
          </cell>
          <cell r="B14">
            <v>10857</v>
          </cell>
        </row>
        <row r="15">
          <cell r="A15" t="str">
            <v>Rehire</v>
          </cell>
          <cell r="B15">
            <v>9873</v>
          </cell>
        </row>
        <row r="16">
          <cell r="A16" t="str">
            <v>Didactic</v>
          </cell>
          <cell r="B16">
            <v>6405</v>
          </cell>
        </row>
        <row r="17">
          <cell r="A17" t="str">
            <v>Fightrr</v>
          </cell>
          <cell r="B17">
            <v>11649</v>
          </cell>
        </row>
        <row r="18">
          <cell r="A18" t="str">
            <v>Kryptis</v>
          </cell>
          <cell r="B18">
            <v>7718</v>
          </cell>
        </row>
        <row r="19">
          <cell r="A19" t="str">
            <v>Perino</v>
          </cell>
          <cell r="B19">
            <v>15033</v>
          </cell>
        </row>
        <row r="20">
          <cell r="A20" t="str">
            <v>Five Labs</v>
          </cell>
          <cell r="B20">
            <v>21579</v>
          </cell>
        </row>
        <row r="21">
          <cell r="A21" t="str">
            <v>Twistrr</v>
          </cell>
          <cell r="B21">
            <v>27210.600000000002</v>
          </cell>
        </row>
        <row r="22">
          <cell r="A22" t="str">
            <v>Hackrr</v>
          </cell>
          <cell r="B22">
            <v>18700.5</v>
          </cell>
        </row>
        <row r="23">
          <cell r="A23" t="str">
            <v>Pes</v>
          </cell>
          <cell r="B23">
            <v>45315.9</v>
          </cell>
        </row>
        <row r="24">
          <cell r="A24" t="str">
            <v>Baden</v>
          </cell>
          <cell r="B24">
            <v>35980</v>
          </cell>
        </row>
        <row r="25">
          <cell r="A25" t="str">
            <v>Jellyfish</v>
          </cell>
          <cell r="B25">
            <v>7657</v>
          </cell>
        </row>
        <row r="26">
          <cell r="A26" t="str">
            <v>Aviatrr</v>
          </cell>
          <cell r="B26">
            <v>8126</v>
          </cell>
        </row>
        <row r="27">
          <cell r="A27" t="str">
            <v>deRamblr</v>
          </cell>
          <cell r="B27">
            <v>5272</v>
          </cell>
        </row>
        <row r="28">
          <cell r="A28" t="str">
            <v>Arcade</v>
          </cell>
          <cell r="B28">
            <v>6375</v>
          </cell>
        </row>
        <row r="29">
          <cell r="A29" t="str">
            <v>Commuta</v>
          </cell>
          <cell r="B29">
            <v>6353</v>
          </cell>
        </row>
        <row r="30">
          <cell r="A30" t="str">
            <v>Infic</v>
          </cell>
          <cell r="B30">
            <v>12373</v>
          </cell>
        </row>
        <row r="31">
          <cell r="A31" t="str">
            <v>Accord</v>
          </cell>
          <cell r="B31">
            <v>17760</v>
          </cell>
        </row>
        <row r="32">
          <cell r="A32" t="str">
            <v>Misty Wash</v>
          </cell>
          <cell r="B32">
            <v>30399.599999999999</v>
          </cell>
        </row>
        <row r="33">
          <cell r="A33" t="str">
            <v>Twenty20</v>
          </cell>
          <cell r="B33">
            <v>20400</v>
          </cell>
        </row>
        <row r="34">
          <cell r="A34" t="str">
            <v>Tanox</v>
          </cell>
          <cell r="B34">
            <v>21088</v>
          </cell>
        </row>
        <row r="35">
          <cell r="A35" t="str">
            <v>Minor Liar</v>
          </cell>
          <cell r="B35">
            <v>23736.9</v>
          </cell>
        </row>
        <row r="36">
          <cell r="A36" t="str">
            <v>Mosquit</v>
          </cell>
          <cell r="B36">
            <v>6302</v>
          </cell>
        </row>
        <row r="37">
          <cell r="A37" t="str">
            <v>Atmos</v>
          </cell>
          <cell r="B37">
            <v>10675</v>
          </cell>
        </row>
        <row r="38">
          <cell r="A38" t="str">
            <v>Scrap</v>
          </cell>
          <cell r="B38">
            <v>13307</v>
          </cell>
        </row>
        <row r="39">
          <cell r="A39" t="str">
            <v>Motocyco</v>
          </cell>
          <cell r="B39">
            <v>11182</v>
          </cell>
        </row>
        <row r="40">
          <cell r="A40" t="str">
            <v>Amplefio</v>
          </cell>
          <cell r="B40">
            <v>8250</v>
          </cell>
        </row>
        <row r="41">
          <cell r="A41" t="str">
            <v>Strex</v>
          </cell>
          <cell r="B41">
            <v>8152</v>
          </cell>
        </row>
      </sheetData>
      <sheetData sheetId="20" refreshError="1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352BF-FD70-453F-BEF0-94C2ED76847B}" name="Table2" displayName="Table2" ref="B9:D20" totalsRowShown="0" headerRowDxfId="2">
  <tableColumns count="3">
    <tableColumn id="1" xr3:uid="{6B2E6603-F632-40EC-8D95-189D5D7315C4}" name="PROJECTS"/>
    <tableColumn id="2" xr3:uid="{6A799648-4E51-4DB7-B817-5BEAE0859C55}" name="PERCENTAGE" dataDxfId="1" dataCellStyle="Comma"/>
    <tableColumn id="3" xr3:uid="{9793EA4A-90ED-4FA9-AD96-E3B666A76073}" name="STATUS" dataDxfId="0">
      <calculatedColumnFormula>IF(Table2[[#This Row],[PERCENTAGE]]=1,"COMPLETED",IF(Table2[[#This Row],[PERCENTAGE]]&gt;0,"IN PROGRESS",IF(Table2[[#This Row],[PERCENTAGE]]=0,"NOT START]ED")))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47A0-5C6E-43F2-AEC4-161E9862FEAA}">
  <dimension ref="B1:H20"/>
  <sheetViews>
    <sheetView workbookViewId="0">
      <selection activeCell="D10" sqref="D10:D20"/>
    </sheetView>
  </sheetViews>
  <sheetFormatPr defaultRowHeight="14.4"/>
  <cols>
    <col min="2" max="2" width="15.33203125" customWidth="1"/>
    <col min="3" max="3" width="18" customWidth="1"/>
    <col min="4" max="4" width="12.5546875" bestFit="1" customWidth="1"/>
  </cols>
  <sheetData>
    <row r="1" spans="2:8" ht="23.4">
      <c r="B1" s="28" t="s">
        <v>0</v>
      </c>
      <c r="C1" s="28"/>
      <c r="D1" s="28"/>
      <c r="E1" s="28"/>
      <c r="F1" s="28"/>
      <c r="G1" s="28"/>
      <c r="H1" s="28"/>
    </row>
    <row r="9" spans="2:8" ht="18">
      <c r="B9" s="1" t="s">
        <v>1</v>
      </c>
      <c r="C9" s="1" t="s">
        <v>2</v>
      </c>
      <c r="D9" s="1" t="s">
        <v>3</v>
      </c>
    </row>
    <row r="10" spans="2:8">
      <c r="B10" t="s">
        <v>4</v>
      </c>
      <c r="C10" s="2">
        <v>0.88</v>
      </c>
      <c r="D10" s="27" t="str">
        <f>IF(Table2[[#This Row],[PERCENTAGE]]=1,"COMPLETED",IF(Table2[[#This Row],[PERCENTAGE]]&gt;0,"IN PROGRESS",IF(Table2[[#This Row],[PERCENTAGE]]=0,"NOT START]ED")))</f>
        <v>IN PROGRESS</v>
      </c>
    </row>
    <row r="11" spans="2:8">
      <c r="B11" t="s">
        <v>5</v>
      </c>
      <c r="C11" s="2">
        <v>1</v>
      </c>
      <c r="D11" s="27" t="str">
        <f>IF(Table2[[#This Row],[PERCENTAGE]]=1,"COMPLETED",IF(Table2[[#This Row],[PERCENTAGE]]&gt;0,"IN PROGRESS",IF(Table2[[#This Row],[PERCENTAGE]]=0,"NOT START]ED")))</f>
        <v>COMPLETED</v>
      </c>
    </row>
    <row r="12" spans="2:8">
      <c r="B12" t="s">
        <v>6</v>
      </c>
      <c r="C12" s="2">
        <v>0</v>
      </c>
      <c r="D12" s="27" t="str">
        <f>IF(Table2[[#This Row],[PERCENTAGE]]=1,"COMPLETED",IF(Table2[[#This Row],[PERCENTAGE]]&gt;0,"IN PROGRESS",IF(Table2[[#This Row],[PERCENTAGE]]=0,"NOT START]ED")))</f>
        <v>NOT START]ED</v>
      </c>
    </row>
    <row r="13" spans="2:8">
      <c r="B13" t="s">
        <v>7</v>
      </c>
      <c r="C13" s="2">
        <v>7.0000000000000007E-2</v>
      </c>
      <c r="D13" s="27" t="str">
        <f>IF(Table2[[#This Row],[PERCENTAGE]]=1,"COMPLETED",IF(Table2[[#This Row],[PERCENTAGE]]&gt;0,"IN PROGRESS",IF(Table2[[#This Row],[PERCENTAGE]]=0,"NOT START]ED")))</f>
        <v>IN PROGRESS</v>
      </c>
    </row>
    <row r="14" spans="2:8">
      <c r="B14" t="s">
        <v>8</v>
      </c>
      <c r="C14" s="2">
        <v>0.1</v>
      </c>
      <c r="D14" s="27" t="str">
        <f>IF(Table2[[#This Row],[PERCENTAGE]]=1,"COMPLETED",IF(Table2[[#This Row],[PERCENTAGE]]&gt;0,"IN PROGRESS",IF(Table2[[#This Row],[PERCENTAGE]]=0,"NOT START]ED")))</f>
        <v>IN PROGRESS</v>
      </c>
    </row>
    <row r="15" spans="2:8">
      <c r="B15" t="s">
        <v>9</v>
      </c>
      <c r="C15" s="2">
        <v>1</v>
      </c>
      <c r="D15" s="27" t="str">
        <f>IF(Table2[[#This Row],[PERCENTAGE]]=1,"COMPLETED",IF(Table2[[#This Row],[PERCENTAGE]]&gt;0,"IN PROGRESS",IF(Table2[[#This Row],[PERCENTAGE]]=0,"NOT START]ED")))</f>
        <v>COMPLETED</v>
      </c>
    </row>
    <row r="16" spans="2:8">
      <c r="B16" t="s">
        <v>10</v>
      </c>
      <c r="C16" s="2">
        <v>0.95</v>
      </c>
      <c r="D16" s="27" t="str">
        <f>IF(Table2[[#This Row],[PERCENTAGE]]=1,"COMPLETED",IF(Table2[[#This Row],[PERCENTAGE]]&gt;0,"IN PROGRESS",IF(Table2[[#This Row],[PERCENTAGE]]=0,"NOT START]ED")))</f>
        <v>IN PROGRESS</v>
      </c>
    </row>
    <row r="17" spans="2:4">
      <c r="B17" t="s">
        <v>11</v>
      </c>
      <c r="C17" s="2">
        <v>0.43</v>
      </c>
      <c r="D17" s="27" t="str">
        <f>IF(Table2[[#This Row],[PERCENTAGE]]=1,"COMPLETED",IF(Table2[[#This Row],[PERCENTAGE]]&gt;0,"IN PROGRESS",IF(Table2[[#This Row],[PERCENTAGE]]=0,"NOT START]ED")))</f>
        <v>IN PROGRESS</v>
      </c>
    </row>
    <row r="18" spans="2:4">
      <c r="B18" t="s">
        <v>12</v>
      </c>
      <c r="C18" s="2">
        <v>0</v>
      </c>
      <c r="D18" s="27" t="str">
        <f>IF(Table2[[#This Row],[PERCENTAGE]]=1,"COMPLETED",IF(Table2[[#This Row],[PERCENTAGE]]&gt;0,"IN PROGRESS",IF(Table2[[#This Row],[PERCENTAGE]]=0,"NOT START]ED")))</f>
        <v>NOT START]ED</v>
      </c>
    </row>
    <row r="19" spans="2:4">
      <c r="B19" t="s">
        <v>13</v>
      </c>
      <c r="C19" s="2">
        <v>1</v>
      </c>
      <c r="D19" s="27" t="str">
        <f>IF(Table2[[#This Row],[PERCENTAGE]]=1,"COMPLETED",IF(Table2[[#This Row],[PERCENTAGE]]&gt;0,"IN PROGRESS",IF(Table2[[#This Row],[PERCENTAGE]]=0,"NOT START]ED")))</f>
        <v>COMPLETED</v>
      </c>
    </row>
    <row r="20" spans="2:4">
      <c r="B20" t="s">
        <v>14</v>
      </c>
      <c r="C20" s="2">
        <v>0.44</v>
      </c>
      <c r="D20" s="27" t="str">
        <f>IF(Table2[[#This Row],[PERCENTAGE]]=1,"COMPLETED",IF(Table2[[#This Row],[PERCENTAGE]]&gt;0,"IN PROGRESS",IF(Table2[[#This Row],[PERCENTAGE]]=0,"NOT START]ED")))</f>
        <v>IN PROGRESS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2001-4D4E-4440-A3CE-EC2EB81810CD}">
  <dimension ref="B2:AD78"/>
  <sheetViews>
    <sheetView tabSelected="1" workbookViewId="0">
      <selection activeCell="Q33" sqref="Q33"/>
    </sheetView>
  </sheetViews>
  <sheetFormatPr defaultRowHeight="14.4"/>
  <cols>
    <col min="5" max="5" width="9.88671875" bestFit="1" customWidth="1"/>
    <col min="10" max="10" width="10.6640625" bestFit="1" customWidth="1"/>
    <col min="13" max="13" width="53.6640625" bestFit="1" customWidth="1"/>
    <col min="14" max="14" width="13.33203125" customWidth="1"/>
    <col min="15" max="15" width="12.88671875" bestFit="1" customWidth="1"/>
    <col min="16" max="16" width="9.5546875" customWidth="1"/>
    <col min="17" max="17" width="9.88671875" bestFit="1" customWidth="1"/>
    <col min="18" max="18" width="9.44140625" bestFit="1" customWidth="1"/>
    <col min="24" max="24" width="10.109375" bestFit="1" customWidth="1"/>
  </cols>
  <sheetData>
    <row r="2" spans="2:30">
      <c r="C2" s="3" t="s">
        <v>15</v>
      </c>
      <c r="D2" s="3"/>
      <c r="E2" s="3"/>
      <c r="F2" s="3"/>
      <c r="G2" s="3"/>
      <c r="H2" s="3"/>
      <c r="M2" s="29" t="s">
        <v>16</v>
      </c>
      <c r="N2" s="30"/>
    </row>
    <row r="3" spans="2:30">
      <c r="C3" s="3" t="s">
        <v>17</v>
      </c>
      <c r="D3" s="3"/>
      <c r="E3" s="3"/>
      <c r="F3" s="3"/>
      <c r="G3" s="3"/>
      <c r="H3" s="3"/>
      <c r="M3" s="4" t="s">
        <v>18</v>
      </c>
      <c r="N3" s="5">
        <f>SUM(J7:J440)</f>
        <v>2191000</v>
      </c>
      <c r="R3" s="4" t="s">
        <v>27</v>
      </c>
    </row>
    <row r="4" spans="2:30">
      <c r="M4" s="4" t="s">
        <v>19</v>
      </c>
      <c r="N4" s="5">
        <f>AVERAGE(J7:J44)</f>
        <v>57657.894736842107</v>
      </c>
      <c r="R4" s="7" t="s">
        <v>41</v>
      </c>
    </row>
    <row r="5" spans="2:30">
      <c r="M5" s="4" t="s">
        <v>20</v>
      </c>
      <c r="N5" s="5">
        <f>MEDIAN(J7:J44)</f>
        <v>55000</v>
      </c>
    </row>
    <row r="6" spans="2:30"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M6" s="4" t="s">
        <v>30</v>
      </c>
      <c r="N6" s="5">
        <f>COUNT(B7:B44)</f>
        <v>38</v>
      </c>
    </row>
    <row r="7" spans="2:30">
      <c r="B7" s="6">
        <v>150834</v>
      </c>
      <c r="C7" s="7" t="s">
        <v>31</v>
      </c>
      <c r="D7" s="7" t="s">
        <v>32</v>
      </c>
      <c r="E7" s="8">
        <v>31199</v>
      </c>
      <c r="F7" s="6" t="s">
        <v>33</v>
      </c>
      <c r="G7" s="7" t="s">
        <v>34</v>
      </c>
      <c r="H7" s="7" t="s">
        <v>35</v>
      </c>
      <c r="I7" s="7" t="s">
        <v>36</v>
      </c>
      <c r="J7" s="5">
        <v>48000</v>
      </c>
      <c r="M7" s="4" t="s">
        <v>37</v>
      </c>
      <c r="N7" s="5">
        <f>MAX(J7:J44)</f>
        <v>92000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  <c r="Y7" s="4" t="s">
        <v>27</v>
      </c>
      <c r="Z7" s="4" t="s">
        <v>28</v>
      </c>
      <c r="AA7" s="4" t="s">
        <v>29</v>
      </c>
      <c r="AB7" s="9"/>
      <c r="AC7" s="9"/>
    </row>
    <row r="8" spans="2:30">
      <c r="B8" s="6">
        <v>150784</v>
      </c>
      <c r="C8" s="7" t="s">
        <v>38</v>
      </c>
      <c r="D8" s="7" t="s">
        <v>39</v>
      </c>
      <c r="E8" s="8">
        <v>28365</v>
      </c>
      <c r="F8" s="6" t="s">
        <v>33</v>
      </c>
      <c r="G8" s="7" t="s">
        <v>40</v>
      </c>
      <c r="H8" s="7" t="s">
        <v>41</v>
      </c>
      <c r="I8" s="7" t="s">
        <v>36</v>
      </c>
      <c r="J8" s="5">
        <v>35000</v>
      </c>
      <c r="M8" s="4" t="s">
        <v>42</v>
      </c>
      <c r="N8" s="5">
        <f>MIN(J7:J44)</f>
        <v>15000</v>
      </c>
      <c r="S8" s="6">
        <v>150784</v>
      </c>
      <c r="T8" s="7" t="s">
        <v>38</v>
      </c>
      <c r="U8" s="7" t="s">
        <v>39</v>
      </c>
      <c r="V8" s="8">
        <v>28365</v>
      </c>
      <c r="W8" s="6" t="s">
        <v>33</v>
      </c>
      <c r="X8" s="7" t="s">
        <v>40</v>
      </c>
      <c r="Y8" s="7" t="s">
        <v>41</v>
      </c>
      <c r="Z8" s="7" t="s">
        <v>36</v>
      </c>
      <c r="AA8" s="5">
        <v>35000</v>
      </c>
      <c r="AB8" s="10"/>
    </row>
    <row r="9" spans="2:30">
      <c r="B9" s="6">
        <v>150791</v>
      </c>
      <c r="C9" s="7" t="s">
        <v>43</v>
      </c>
      <c r="D9" s="7" t="s">
        <v>44</v>
      </c>
      <c r="E9" s="8">
        <v>23346</v>
      </c>
      <c r="F9" s="6" t="s">
        <v>33</v>
      </c>
      <c r="G9" s="7" t="s">
        <v>34</v>
      </c>
      <c r="H9" s="7" t="s">
        <v>41</v>
      </c>
      <c r="I9" s="7" t="s">
        <v>36</v>
      </c>
      <c r="J9" s="5">
        <v>67000</v>
      </c>
      <c r="S9" s="6">
        <v>150791</v>
      </c>
      <c r="T9" s="7" t="s">
        <v>43</v>
      </c>
      <c r="U9" s="7" t="s">
        <v>44</v>
      </c>
      <c r="V9" s="8">
        <v>23346</v>
      </c>
      <c r="W9" s="6" t="s">
        <v>33</v>
      </c>
      <c r="X9" s="7" t="s">
        <v>34</v>
      </c>
      <c r="Y9" s="7" t="s">
        <v>41</v>
      </c>
      <c r="Z9" s="7" t="s">
        <v>36</v>
      </c>
      <c r="AA9" s="5">
        <v>67000</v>
      </c>
      <c r="AB9" s="9"/>
      <c r="AC9" s="9"/>
      <c r="AD9" s="9"/>
    </row>
    <row r="10" spans="2:30">
      <c r="B10" s="6">
        <v>150940</v>
      </c>
      <c r="C10" s="7" t="s">
        <v>45</v>
      </c>
      <c r="D10" s="7" t="s">
        <v>46</v>
      </c>
      <c r="E10" s="8">
        <v>26906</v>
      </c>
      <c r="F10" s="6" t="s">
        <v>47</v>
      </c>
      <c r="G10" s="7" t="s">
        <v>40</v>
      </c>
      <c r="H10" s="7" t="s">
        <v>48</v>
      </c>
      <c r="I10" s="7" t="s">
        <v>49</v>
      </c>
      <c r="J10" s="5">
        <v>87000</v>
      </c>
      <c r="M10" s="29" t="s">
        <v>50</v>
      </c>
      <c r="N10" s="30"/>
      <c r="S10" s="6">
        <v>150989</v>
      </c>
      <c r="T10" s="7" t="s">
        <v>63</v>
      </c>
      <c r="U10" s="7" t="s">
        <v>59</v>
      </c>
      <c r="V10" s="8">
        <v>33113</v>
      </c>
      <c r="W10" s="6" t="s">
        <v>47</v>
      </c>
      <c r="X10" s="7" t="s">
        <v>34</v>
      </c>
      <c r="Y10" s="7" t="s">
        <v>41</v>
      </c>
      <c r="Z10" s="7" t="s">
        <v>61</v>
      </c>
      <c r="AA10" s="5">
        <v>45000</v>
      </c>
      <c r="AB10" s="10"/>
    </row>
    <row r="11" spans="2:30">
      <c r="B11" s="6">
        <v>150777</v>
      </c>
      <c r="C11" s="7" t="s">
        <v>51</v>
      </c>
      <c r="D11" s="7" t="s">
        <v>52</v>
      </c>
      <c r="E11" s="8">
        <v>21123</v>
      </c>
      <c r="F11" s="6" t="s">
        <v>47</v>
      </c>
      <c r="G11" s="7" t="s">
        <v>34</v>
      </c>
      <c r="H11" s="7" t="s">
        <v>53</v>
      </c>
      <c r="I11" s="7" t="s">
        <v>36</v>
      </c>
      <c r="J11" s="5">
        <v>22000</v>
      </c>
      <c r="M11" s="5" t="s">
        <v>54</v>
      </c>
      <c r="N11" s="5">
        <f>COUNTIF(F7:F44,"Male")</f>
        <v>23</v>
      </c>
      <c r="S11" s="6">
        <v>150881</v>
      </c>
      <c r="T11" s="7" t="s">
        <v>65</v>
      </c>
      <c r="U11" s="7" t="s">
        <v>66</v>
      </c>
      <c r="V11" s="8">
        <v>30337</v>
      </c>
      <c r="W11" s="6" t="s">
        <v>47</v>
      </c>
      <c r="X11" s="7" t="s">
        <v>40</v>
      </c>
      <c r="Y11" s="7" t="s">
        <v>41</v>
      </c>
      <c r="Z11" s="7" t="s">
        <v>67</v>
      </c>
      <c r="AA11" s="5">
        <v>92000</v>
      </c>
      <c r="AB11" s="10"/>
    </row>
    <row r="12" spans="2:30">
      <c r="B12" s="6">
        <v>150805</v>
      </c>
      <c r="C12" s="7" t="s">
        <v>43</v>
      </c>
      <c r="D12" s="7" t="s">
        <v>55</v>
      </c>
      <c r="E12" s="8">
        <v>26172</v>
      </c>
      <c r="F12" s="6" t="s">
        <v>47</v>
      </c>
      <c r="G12" s="7" t="s">
        <v>34</v>
      </c>
      <c r="H12" s="7" t="s">
        <v>56</v>
      </c>
      <c r="I12" s="7" t="s">
        <v>36</v>
      </c>
      <c r="J12" s="5">
        <v>91000</v>
      </c>
      <c r="M12" s="5" t="s">
        <v>57</v>
      </c>
      <c r="N12" s="5">
        <f>COUNTIF(F7:F44,"Female")</f>
        <v>15</v>
      </c>
      <c r="S12" s="6">
        <v>150930</v>
      </c>
      <c r="T12" s="7" t="s">
        <v>82</v>
      </c>
      <c r="U12" s="7" t="s">
        <v>83</v>
      </c>
      <c r="V12" s="8">
        <v>37027</v>
      </c>
      <c r="W12" s="6" t="s">
        <v>47</v>
      </c>
      <c r="X12" s="7" t="s">
        <v>34</v>
      </c>
      <c r="Y12" s="7" t="s">
        <v>41</v>
      </c>
      <c r="Z12" s="7" t="s">
        <v>49</v>
      </c>
      <c r="AA12" s="5">
        <v>82000</v>
      </c>
      <c r="AB12" s="10"/>
    </row>
    <row r="13" spans="2:30">
      <c r="B13" s="6">
        <v>150990</v>
      </c>
      <c r="C13" s="7" t="s">
        <v>58</v>
      </c>
      <c r="D13" s="7" t="s">
        <v>59</v>
      </c>
      <c r="E13" s="8">
        <v>36400</v>
      </c>
      <c r="F13" s="6" t="s">
        <v>47</v>
      </c>
      <c r="G13" s="7" t="s">
        <v>34</v>
      </c>
      <c r="H13" s="7" t="s">
        <v>60</v>
      </c>
      <c r="I13" s="7" t="s">
        <v>61</v>
      </c>
      <c r="J13" s="5">
        <v>77000</v>
      </c>
      <c r="M13" s="5" t="s">
        <v>62</v>
      </c>
      <c r="N13" s="5">
        <f>COUNTIF(I7:I44,"North")</f>
        <v>10</v>
      </c>
      <c r="S13" s="6">
        <v>150798</v>
      </c>
      <c r="T13" s="7" t="s">
        <v>120</v>
      </c>
      <c r="U13" s="7" t="s">
        <v>117</v>
      </c>
      <c r="V13" s="8">
        <v>28276</v>
      </c>
      <c r="W13" s="6" t="s">
        <v>33</v>
      </c>
      <c r="X13" s="7" t="s">
        <v>34</v>
      </c>
      <c r="Y13" s="7" t="s">
        <v>41</v>
      </c>
      <c r="Z13" s="7" t="s">
        <v>36</v>
      </c>
      <c r="AA13" s="5">
        <v>81000</v>
      </c>
      <c r="AB13" s="10"/>
    </row>
    <row r="14" spans="2:30">
      <c r="B14" s="6">
        <v>150989</v>
      </c>
      <c r="C14" s="7" t="s">
        <v>63</v>
      </c>
      <c r="D14" s="7" t="s">
        <v>59</v>
      </c>
      <c r="E14" s="8">
        <v>33113</v>
      </c>
      <c r="F14" s="6" t="s">
        <v>47</v>
      </c>
      <c r="G14" s="7" t="s">
        <v>34</v>
      </c>
      <c r="H14" s="7" t="s">
        <v>41</v>
      </c>
      <c r="I14" s="7" t="s">
        <v>61</v>
      </c>
      <c r="J14" s="5">
        <v>45000</v>
      </c>
      <c r="M14" s="5" t="s">
        <v>64</v>
      </c>
      <c r="N14" s="5">
        <f>AVERAGEIFS(J7:J44,I7:I44,"NORTH",H7:H44,"SALES")</f>
        <v>52000</v>
      </c>
    </row>
    <row r="15" spans="2:30">
      <c r="B15" s="6">
        <v>150881</v>
      </c>
      <c r="C15" s="7" t="s">
        <v>65</v>
      </c>
      <c r="D15" s="7" t="s">
        <v>66</v>
      </c>
      <c r="E15" s="8">
        <v>30337</v>
      </c>
      <c r="F15" s="6" t="s">
        <v>47</v>
      </c>
      <c r="G15" s="7" t="s">
        <v>40</v>
      </c>
      <c r="H15" s="7" t="s">
        <v>41</v>
      </c>
      <c r="I15" s="7" t="s">
        <v>67</v>
      </c>
      <c r="J15" s="5">
        <v>92000</v>
      </c>
      <c r="M15" s="5" t="s">
        <v>68</v>
      </c>
      <c r="N15" s="5">
        <f>_xlfn.MAXIFS(J7:J44,H7:H44,"DIGITAL MARKETING")</f>
        <v>92000</v>
      </c>
    </row>
    <row r="16" spans="2:30">
      <c r="B16" s="6">
        <v>150814</v>
      </c>
      <c r="C16" s="7" t="s">
        <v>69</v>
      </c>
      <c r="D16" s="7" t="s">
        <v>70</v>
      </c>
      <c r="E16" s="8">
        <v>26246</v>
      </c>
      <c r="F16" s="6" t="s">
        <v>47</v>
      </c>
      <c r="G16" s="7" t="s">
        <v>34</v>
      </c>
      <c r="H16" s="7" t="s">
        <v>48</v>
      </c>
      <c r="I16" s="7" t="s">
        <v>36</v>
      </c>
      <c r="J16" s="5">
        <v>50000</v>
      </c>
      <c r="M16" s="5" t="s">
        <v>71</v>
      </c>
      <c r="N16" s="5">
        <f>_xlfn.MINIFS(J7:J44,I7:I44,"SOUTH")</f>
        <v>19000</v>
      </c>
    </row>
    <row r="17" spans="2:28">
      <c r="B17" s="6">
        <v>150937</v>
      </c>
      <c r="C17" s="7" t="s">
        <v>72</v>
      </c>
      <c r="D17" s="7" t="s">
        <v>73</v>
      </c>
      <c r="E17" s="8">
        <v>24700</v>
      </c>
      <c r="F17" s="6" t="s">
        <v>47</v>
      </c>
      <c r="G17" s="7" t="s">
        <v>34</v>
      </c>
      <c r="H17" s="7" t="s">
        <v>60</v>
      </c>
      <c r="I17" s="7" t="s">
        <v>49</v>
      </c>
      <c r="J17" s="5">
        <v>37000</v>
      </c>
    </row>
    <row r="18" spans="2:28">
      <c r="B18" s="6">
        <v>150888</v>
      </c>
      <c r="C18" s="7" t="s">
        <v>74</v>
      </c>
      <c r="D18" s="7" t="s">
        <v>75</v>
      </c>
      <c r="E18" s="8">
        <v>29221</v>
      </c>
      <c r="F18" s="6" t="s">
        <v>47</v>
      </c>
      <c r="G18" s="7" t="s">
        <v>34</v>
      </c>
      <c r="H18" s="7" t="s">
        <v>60</v>
      </c>
      <c r="I18" s="7" t="s">
        <v>67</v>
      </c>
      <c r="J18" s="5">
        <v>43000</v>
      </c>
    </row>
    <row r="19" spans="2:28">
      <c r="B19" s="6">
        <v>150865</v>
      </c>
      <c r="C19" s="7" t="s">
        <v>76</v>
      </c>
      <c r="D19" s="7" t="s">
        <v>75</v>
      </c>
      <c r="E19" s="8">
        <v>31279</v>
      </c>
      <c r="F19" s="6" t="s">
        <v>33</v>
      </c>
      <c r="G19" s="7" t="s">
        <v>34</v>
      </c>
      <c r="H19" s="7" t="s">
        <v>77</v>
      </c>
      <c r="I19" s="7" t="s">
        <v>67</v>
      </c>
      <c r="J19" s="5">
        <v>90000</v>
      </c>
      <c r="T19" s="4"/>
      <c r="U19" s="4"/>
      <c r="V19" s="4"/>
      <c r="W19" s="4"/>
      <c r="X19" s="4"/>
      <c r="Y19" s="4"/>
      <c r="Z19" s="4"/>
      <c r="AA19" s="4"/>
      <c r="AB19" s="4"/>
    </row>
    <row r="20" spans="2:28">
      <c r="B20" s="6">
        <v>150858</v>
      </c>
      <c r="C20" s="7" t="s">
        <v>78</v>
      </c>
      <c r="D20" s="7" t="s">
        <v>79</v>
      </c>
      <c r="E20" s="8">
        <v>34846</v>
      </c>
      <c r="F20" s="6" t="s">
        <v>47</v>
      </c>
      <c r="G20" s="7" t="s">
        <v>34</v>
      </c>
      <c r="H20" s="7" t="s">
        <v>80</v>
      </c>
      <c r="I20" s="7" t="s">
        <v>67</v>
      </c>
      <c r="J20" s="5">
        <v>34000</v>
      </c>
      <c r="M20" s="29" t="s">
        <v>81</v>
      </c>
      <c r="N20" s="30"/>
    </row>
    <row r="21" spans="2:28">
      <c r="B21" s="6">
        <v>150930</v>
      </c>
      <c r="C21" s="7" t="s">
        <v>82</v>
      </c>
      <c r="D21" s="7" t="s">
        <v>83</v>
      </c>
      <c r="E21" s="8">
        <v>37027</v>
      </c>
      <c r="F21" s="6" t="s">
        <v>47</v>
      </c>
      <c r="G21" s="7" t="s">
        <v>34</v>
      </c>
      <c r="H21" s="7" t="s">
        <v>41</v>
      </c>
      <c r="I21" s="7" t="s">
        <v>49</v>
      </c>
      <c r="J21" s="5">
        <v>82000</v>
      </c>
      <c r="M21" s="4" t="s">
        <v>84</v>
      </c>
      <c r="N21" s="4" t="s">
        <v>36</v>
      </c>
      <c r="O21" s="4" t="s">
        <v>49</v>
      </c>
      <c r="P21" s="4" t="s">
        <v>67</v>
      </c>
      <c r="Q21" s="4" t="s">
        <v>61</v>
      </c>
      <c r="S21" s="4"/>
      <c r="T21" s="4"/>
      <c r="U21" s="4"/>
      <c r="V21" s="4"/>
      <c r="W21" s="4"/>
      <c r="X21" s="4"/>
      <c r="Y21" s="4"/>
      <c r="Z21" s="4"/>
      <c r="AA21" s="4"/>
    </row>
    <row r="22" spans="2:28">
      <c r="B22" s="6">
        <v>150894</v>
      </c>
      <c r="C22" s="7" t="s">
        <v>85</v>
      </c>
      <c r="D22" s="7" t="s">
        <v>86</v>
      </c>
      <c r="E22" s="8">
        <v>37124</v>
      </c>
      <c r="F22" s="6" t="s">
        <v>47</v>
      </c>
      <c r="G22" s="7" t="s">
        <v>34</v>
      </c>
      <c r="H22" s="7" t="s">
        <v>48</v>
      </c>
      <c r="I22" s="7" t="s">
        <v>49</v>
      </c>
      <c r="J22" s="5">
        <v>67000</v>
      </c>
      <c r="M22" s="7" t="s">
        <v>35</v>
      </c>
      <c r="N22" s="5">
        <f>SUMIFS(J7:J44,I7:I44,"North",H7:H44,"FLM")</f>
        <v>48000</v>
      </c>
      <c r="O22" s="5">
        <f>SUMIFS(J7:J44,I7:I44,"South",H7:H44,"FLM")</f>
        <v>62000</v>
      </c>
      <c r="P22" s="5">
        <f>SUMIFS(J7:J44,I7:I44,"East",H7:H44,"FLM")</f>
        <v>0</v>
      </c>
      <c r="Q22" s="5">
        <f>SUMIFS(J7:J44,I7:I44,"Mid West",H7:H44,"FLM")</f>
        <v>0</v>
      </c>
    </row>
    <row r="23" spans="2:28">
      <c r="B23" s="6">
        <v>150947</v>
      </c>
      <c r="C23" s="7" t="s">
        <v>87</v>
      </c>
      <c r="D23" s="7" t="s">
        <v>88</v>
      </c>
      <c r="E23" s="8">
        <v>33449</v>
      </c>
      <c r="F23" s="6" t="s">
        <v>33</v>
      </c>
      <c r="G23" s="7" t="s">
        <v>34</v>
      </c>
      <c r="H23" s="7" t="s">
        <v>80</v>
      </c>
      <c r="I23" s="7" t="s">
        <v>49</v>
      </c>
      <c r="J23" s="5">
        <v>85000</v>
      </c>
      <c r="M23" s="7" t="s">
        <v>41</v>
      </c>
      <c r="N23" s="5">
        <f>SUMIFS(J7:J44,I7:I44,"North",H7:H44,"Digital Marketing")</f>
        <v>183000</v>
      </c>
      <c r="O23" s="5">
        <f>SUMIFS(J7:J44,I7:I44,"South",H7:H44,"Digital Marketing")</f>
        <v>82000</v>
      </c>
      <c r="P23" s="5">
        <f>SUMIFS(J7:J44,I7:I44,"East",H7:H44,"Digital Marketing")</f>
        <v>92000</v>
      </c>
      <c r="Q23" s="5">
        <f>SUMIFS(J7:J44,I7:I44,"Mid west",H7:H44,"Digital Marketing")</f>
        <v>45000</v>
      </c>
      <c r="S23" t="s">
        <v>1359</v>
      </c>
      <c r="T23" t="s">
        <v>1360</v>
      </c>
    </row>
    <row r="24" spans="2:28">
      <c r="B24" s="6">
        <v>150905</v>
      </c>
      <c r="C24" s="7" t="s">
        <v>89</v>
      </c>
      <c r="D24" s="7" t="s">
        <v>90</v>
      </c>
      <c r="E24" s="8">
        <v>30819</v>
      </c>
      <c r="F24" s="6" t="s">
        <v>33</v>
      </c>
      <c r="G24" s="7" t="s">
        <v>40</v>
      </c>
      <c r="H24" s="7" t="s">
        <v>35</v>
      </c>
      <c r="I24" s="7" t="s">
        <v>49</v>
      </c>
      <c r="J24" s="5">
        <v>62000</v>
      </c>
      <c r="M24" s="7" t="s">
        <v>48</v>
      </c>
      <c r="N24" s="5">
        <f>SUMIFS(J7:J44,I7:I44,"North",H7:H44,"Inside Sales")</f>
        <v>50000</v>
      </c>
      <c r="O24" s="5">
        <f>SUMIFS(J7:J44,I7:I44,"South",H7:H44,"Inside Sales")</f>
        <v>154000</v>
      </c>
      <c r="P24" s="5">
        <f>SUMIFS(J7:J44,I7:I44,"east",H7:H44,"Inside Sales")</f>
        <v>95000</v>
      </c>
      <c r="Q24" s="5">
        <f>SUMIFS(J7:J44,I7:I44,"Mid west",H7:H44,"Inside Sales")</f>
        <v>15000</v>
      </c>
      <c r="S24" s="4" t="s">
        <v>21</v>
      </c>
      <c r="T24" s="4" t="s">
        <v>22</v>
      </c>
      <c r="U24" s="4" t="s">
        <v>23</v>
      </c>
      <c r="V24" s="4" t="s">
        <v>24</v>
      </c>
      <c r="W24" s="4" t="s">
        <v>25</v>
      </c>
      <c r="X24" s="4" t="s">
        <v>26</v>
      </c>
      <c r="Y24" s="4" t="s">
        <v>27</v>
      </c>
      <c r="Z24" s="4" t="s">
        <v>28</v>
      </c>
      <c r="AA24" s="4" t="s">
        <v>29</v>
      </c>
    </row>
    <row r="25" spans="2:28">
      <c r="B25" s="6">
        <v>150995</v>
      </c>
      <c r="C25" s="7" t="s">
        <v>91</v>
      </c>
      <c r="D25" s="7" t="s">
        <v>92</v>
      </c>
      <c r="E25" s="8">
        <v>35330</v>
      </c>
      <c r="F25" s="6" t="s">
        <v>47</v>
      </c>
      <c r="G25" s="7" t="s">
        <v>34</v>
      </c>
      <c r="H25" s="7" t="s">
        <v>48</v>
      </c>
      <c r="I25" s="7" t="s">
        <v>61</v>
      </c>
      <c r="J25" s="5">
        <v>15000</v>
      </c>
      <c r="M25" s="7" t="s">
        <v>53</v>
      </c>
      <c r="N25" s="5">
        <f>SUMIFS(J7:J44,I7:I44,"North",H7:H44,"Marketing")</f>
        <v>22000</v>
      </c>
      <c r="O25" s="5">
        <f>SUMIFS(J7:J44,I7:I44,"South",H7:H44,"Marketing")</f>
        <v>58000</v>
      </c>
      <c r="P25" s="5">
        <f>SUMIFS(J7:J44,I7:I44,"east",H7:H44,"Marketing")</f>
        <v>27000</v>
      </c>
      <c r="Q25" s="5">
        <f>SUMIFS(J7:J44,I7:I44,"Mid west",H7:H44,"Marketing")</f>
        <v>47000</v>
      </c>
      <c r="S25" s="6">
        <v>150834</v>
      </c>
      <c r="T25" s="7" t="s">
        <v>31</v>
      </c>
      <c r="U25" s="7" t="s">
        <v>32</v>
      </c>
      <c r="V25" s="8">
        <v>31199</v>
      </c>
      <c r="W25" s="6" t="s">
        <v>33</v>
      </c>
      <c r="X25" s="7" t="s">
        <v>34</v>
      </c>
      <c r="Y25" s="7" t="s">
        <v>35</v>
      </c>
      <c r="Z25" s="7" t="s">
        <v>36</v>
      </c>
      <c r="AA25" s="5">
        <v>48000</v>
      </c>
      <c r="AB25" s="4"/>
    </row>
    <row r="26" spans="2:28">
      <c r="B26" s="6">
        <v>150912</v>
      </c>
      <c r="C26" s="7" t="s">
        <v>93</v>
      </c>
      <c r="D26" s="7" t="s">
        <v>94</v>
      </c>
      <c r="E26" s="8">
        <v>37629</v>
      </c>
      <c r="F26" s="6" t="s">
        <v>33</v>
      </c>
      <c r="G26" s="7" t="s">
        <v>34</v>
      </c>
      <c r="H26" s="7" t="s">
        <v>95</v>
      </c>
      <c r="I26" s="7" t="s">
        <v>49</v>
      </c>
      <c r="J26" s="5">
        <v>81000</v>
      </c>
      <c r="M26" s="7" t="s">
        <v>56</v>
      </c>
      <c r="N26" s="5">
        <f>SUMIFS(J7:J44,I7:I44,"North",H7:H44,"Director")</f>
        <v>91000</v>
      </c>
      <c r="O26" s="5">
        <f>SUMIFS(J7:J44,I7:I44,"South",H7:H44,"Director")</f>
        <v>87000</v>
      </c>
      <c r="P26" s="5">
        <f>SUMIFS(J7:J44,I7:I44,"East",H7:H44,"Director")</f>
        <v>0</v>
      </c>
      <c r="Q26" s="5">
        <f>SUMIFS(J7:J44,I7:I44,"Mid west",H7:H44,"Director")</f>
        <v>0</v>
      </c>
      <c r="S26" s="6">
        <v>150784</v>
      </c>
      <c r="T26" s="7" t="s">
        <v>38</v>
      </c>
      <c r="U26" s="7" t="s">
        <v>39</v>
      </c>
      <c r="V26" s="8">
        <v>28365</v>
      </c>
      <c r="W26" s="6" t="s">
        <v>33</v>
      </c>
      <c r="X26" s="7" t="s">
        <v>40</v>
      </c>
      <c r="Y26" s="7" t="s">
        <v>41</v>
      </c>
      <c r="Z26" s="7" t="s">
        <v>36</v>
      </c>
      <c r="AA26" s="5">
        <v>35000</v>
      </c>
      <c r="AB26" s="5"/>
    </row>
    <row r="27" spans="2:28">
      <c r="B27" s="6">
        <v>150921</v>
      </c>
      <c r="C27" s="7" t="s">
        <v>96</v>
      </c>
      <c r="D27" s="7" t="s">
        <v>97</v>
      </c>
      <c r="E27" s="8">
        <v>38092</v>
      </c>
      <c r="F27" s="6" t="s">
        <v>47</v>
      </c>
      <c r="G27" s="7" t="s">
        <v>34</v>
      </c>
      <c r="H27" s="7" t="s">
        <v>98</v>
      </c>
      <c r="I27" s="7" t="s">
        <v>49</v>
      </c>
      <c r="J27" s="5">
        <v>19000</v>
      </c>
      <c r="M27" s="7" t="s">
        <v>60</v>
      </c>
      <c r="N27" s="5">
        <f>SUMIFS(J7:J44,I7:I44,"North",H7:H44,"'Learning &amp; Development")</f>
        <v>0</v>
      </c>
      <c r="O27" s="5">
        <f>SUMIFS(J7:J44,I7:I44,"south",H7:H44,"Learning &amp; Development")</f>
        <v>37000</v>
      </c>
      <c r="P27" s="5">
        <f>SUMIFS(J7:J44,I7:I44,"East",H7:H44,"Learning &amp; Development")</f>
        <v>43000</v>
      </c>
      <c r="Q27" s="5">
        <f>SUMIFS(J7:J44,I7:I44,"mid west",H7:H44,"Learning &amp; Development")</f>
        <v>77000</v>
      </c>
      <c r="S27" s="6">
        <v>150791</v>
      </c>
      <c r="T27" s="7" t="s">
        <v>43</v>
      </c>
      <c r="U27" s="7" t="s">
        <v>44</v>
      </c>
      <c r="V27" s="8">
        <v>23346</v>
      </c>
      <c r="W27" s="6" t="s">
        <v>33</v>
      </c>
      <c r="X27" s="7" t="s">
        <v>34</v>
      </c>
      <c r="Y27" s="7" t="s">
        <v>41</v>
      </c>
      <c r="Z27" s="7" t="s">
        <v>36</v>
      </c>
      <c r="AA27" s="5">
        <v>67000</v>
      </c>
      <c r="AB27" s="5"/>
    </row>
    <row r="28" spans="2:28">
      <c r="B28" s="6">
        <v>150851</v>
      </c>
      <c r="C28" s="7" t="s">
        <v>99</v>
      </c>
      <c r="D28" s="7" t="s">
        <v>100</v>
      </c>
      <c r="E28" s="8">
        <v>29368</v>
      </c>
      <c r="F28" s="6" t="s">
        <v>47</v>
      </c>
      <c r="G28" s="7" t="s">
        <v>40</v>
      </c>
      <c r="H28" s="7" t="s">
        <v>48</v>
      </c>
      <c r="I28" s="7" t="s">
        <v>67</v>
      </c>
      <c r="J28" s="5">
        <v>75000</v>
      </c>
      <c r="M28" s="7" t="s">
        <v>77</v>
      </c>
      <c r="N28" s="5">
        <f>O19</f>
        <v>0</v>
      </c>
      <c r="O28" s="5">
        <f>SUMIFS(J7:J44,I7:I44,"North",H7:H44,"'Learing &amp; Development")</f>
        <v>0</v>
      </c>
      <c r="P28" s="5">
        <f>SUMIFS(J7:J44,I7:I44,"east",H7:H44,"CEO")</f>
        <v>90000</v>
      </c>
      <c r="Q28" s="5">
        <f>SUMIFS(J7:J44,I7:I44,"mid west",H7:H44,"CEO")</f>
        <v>0</v>
      </c>
      <c r="S28" s="6">
        <v>150940</v>
      </c>
      <c r="T28" s="7" t="s">
        <v>45</v>
      </c>
      <c r="U28" s="7" t="s">
        <v>46</v>
      </c>
      <c r="V28" s="8">
        <v>26906</v>
      </c>
      <c r="W28" s="6" t="s">
        <v>47</v>
      </c>
      <c r="X28" s="7" t="s">
        <v>40</v>
      </c>
      <c r="Y28" s="7" t="s">
        <v>48</v>
      </c>
      <c r="Z28" s="7" t="s">
        <v>49</v>
      </c>
      <c r="AA28" s="5">
        <v>87000</v>
      </c>
      <c r="AB28" s="5"/>
    </row>
    <row r="29" spans="2:28">
      <c r="B29" s="6">
        <v>150867</v>
      </c>
      <c r="C29" s="7" t="s">
        <v>101</v>
      </c>
      <c r="D29" s="7" t="s">
        <v>102</v>
      </c>
      <c r="E29" s="8">
        <v>29028</v>
      </c>
      <c r="F29" s="6" t="s">
        <v>33</v>
      </c>
      <c r="G29" s="7" t="s">
        <v>40</v>
      </c>
      <c r="H29" s="7" t="s">
        <v>98</v>
      </c>
      <c r="I29" s="7" t="s">
        <v>67</v>
      </c>
      <c r="J29" s="5">
        <v>49000</v>
      </c>
      <c r="M29" s="7" t="s">
        <v>80</v>
      </c>
      <c r="N29" s="5">
        <f>SUMIFS(J7:J44,I7:I44,"North",H7:H44,"CCD")</f>
        <v>26000</v>
      </c>
      <c r="O29" s="5">
        <f>SUMIFS(J7:J44,I7:I44,"south",H7:H44,"CCD")</f>
        <v>135000</v>
      </c>
      <c r="P29" s="5">
        <f>SUMIFS(J7:J44,I7:I44,"east",H7:H44,"CCD")</f>
        <v>81000</v>
      </c>
      <c r="Q29" s="5">
        <f>SUMIFS(J7:J44,I7:I44,"mid west",H7:H44,"CCD")</f>
        <v>0</v>
      </c>
      <c r="S29" s="6">
        <v>150777</v>
      </c>
      <c r="T29" s="7" t="s">
        <v>51</v>
      </c>
      <c r="U29" s="7" t="s">
        <v>52</v>
      </c>
      <c r="V29" s="8">
        <v>21123</v>
      </c>
      <c r="W29" s="6" t="s">
        <v>47</v>
      </c>
      <c r="X29" s="7" t="s">
        <v>34</v>
      </c>
      <c r="Y29" s="7" t="s">
        <v>53</v>
      </c>
      <c r="Z29" s="7" t="s">
        <v>36</v>
      </c>
      <c r="AA29" s="5">
        <v>22000</v>
      </c>
      <c r="AB29" s="5"/>
    </row>
    <row r="30" spans="2:28">
      <c r="B30" s="6">
        <v>150899</v>
      </c>
      <c r="C30" s="7" t="s">
        <v>103</v>
      </c>
      <c r="D30" s="7" t="s">
        <v>104</v>
      </c>
      <c r="E30" s="8">
        <v>37400</v>
      </c>
      <c r="F30" s="6" t="s">
        <v>47</v>
      </c>
      <c r="G30" s="7" t="s">
        <v>34</v>
      </c>
      <c r="H30" s="7" t="s">
        <v>80</v>
      </c>
      <c r="I30" s="7" t="s">
        <v>49</v>
      </c>
      <c r="J30" s="5">
        <v>50000</v>
      </c>
      <c r="M30" s="7" t="s">
        <v>95</v>
      </c>
      <c r="N30" s="5">
        <f>SUMIFS(J7:J44,I7:I44,"North",H7:H44,"Operations")</f>
        <v>0</v>
      </c>
      <c r="O30" s="5">
        <f>SUMIFS(J7:J44,I7:I44,"South",H7:H44,"Operations")</f>
        <v>146000</v>
      </c>
      <c r="P30" s="5">
        <f>SUMIFS(J7:J44,I7:I44,"east",H7:H44,"Operations")</f>
        <v>0</v>
      </c>
      <c r="Q30" s="5">
        <f>SUMIFS(J7:J44,I7:I44,"mid west",H7:H44,"Operations")</f>
        <v>0</v>
      </c>
      <c r="S30" s="6">
        <v>150805</v>
      </c>
      <c r="T30" s="7" t="s">
        <v>43</v>
      </c>
      <c r="U30" s="7" t="s">
        <v>55</v>
      </c>
      <c r="V30" s="8">
        <v>26172</v>
      </c>
      <c r="W30" s="6" t="s">
        <v>47</v>
      </c>
      <c r="X30" s="7" t="s">
        <v>34</v>
      </c>
      <c r="Y30" s="7" t="s">
        <v>56</v>
      </c>
      <c r="Z30" s="7" t="s">
        <v>36</v>
      </c>
      <c r="AA30" s="5">
        <v>91000</v>
      </c>
      <c r="AB30" s="5"/>
    </row>
    <row r="31" spans="2:28">
      <c r="B31" s="6">
        <v>150975</v>
      </c>
      <c r="C31" s="7" t="s">
        <v>105</v>
      </c>
      <c r="D31" s="7" t="s">
        <v>106</v>
      </c>
      <c r="E31" s="8">
        <v>31478</v>
      </c>
      <c r="F31" s="6" t="s">
        <v>47</v>
      </c>
      <c r="G31" s="7" t="s">
        <v>34</v>
      </c>
      <c r="H31" s="7" t="s">
        <v>98</v>
      </c>
      <c r="I31" s="7" t="s">
        <v>61</v>
      </c>
      <c r="J31" s="5">
        <v>83000</v>
      </c>
      <c r="M31" s="7" t="s">
        <v>98</v>
      </c>
      <c r="N31" s="5">
        <f>SUMIFS(J7:J44,I7:I44,"North",H7:H44,"Finance")</f>
        <v>85000</v>
      </c>
      <c r="O31" s="5">
        <f>SUMIFS(J7:J44,I7:I44,"south",H7:H44,"Finance")</f>
        <v>19000</v>
      </c>
      <c r="P31" s="5">
        <f>SUMIFS(J7:J44,I7:I44,"east",H7:H44,"Finance")</f>
        <v>49000</v>
      </c>
      <c r="Q31" s="5">
        <f>SUMIFS(J7:J44,I7:I44,"mid west",H7:H44,"Finance")</f>
        <v>83000</v>
      </c>
      <c r="S31" s="6">
        <v>150990</v>
      </c>
      <c r="T31" s="7" t="s">
        <v>58</v>
      </c>
      <c r="U31" s="7" t="s">
        <v>59</v>
      </c>
      <c r="V31" s="8">
        <v>36400</v>
      </c>
      <c r="W31" s="6" t="s">
        <v>47</v>
      </c>
      <c r="X31" s="7" t="s">
        <v>34</v>
      </c>
      <c r="Y31" s="7" t="s">
        <v>60</v>
      </c>
      <c r="Z31" s="7" t="s">
        <v>61</v>
      </c>
      <c r="AA31" s="5">
        <v>77000</v>
      </c>
      <c r="AB31" s="5"/>
    </row>
    <row r="32" spans="2:28">
      <c r="B32" s="6">
        <v>150901</v>
      </c>
      <c r="C32" s="7" t="s">
        <v>107</v>
      </c>
      <c r="D32" s="7" t="s">
        <v>108</v>
      </c>
      <c r="E32" s="8">
        <v>32946</v>
      </c>
      <c r="F32" s="6" t="s">
        <v>33</v>
      </c>
      <c r="G32" s="7" t="s">
        <v>34</v>
      </c>
      <c r="H32" s="7" t="s">
        <v>109</v>
      </c>
      <c r="I32" s="7" t="s">
        <v>49</v>
      </c>
      <c r="J32" s="5">
        <v>53000</v>
      </c>
      <c r="M32" s="7" t="s">
        <v>109</v>
      </c>
      <c r="N32" s="5">
        <f>SUMIFS(J7:J44,I7:I44,"North",H7:H44,"Sales")</f>
        <v>52000</v>
      </c>
      <c r="O32" s="5">
        <f>SUMIFS(J7:J44,I7:I44,"south",H7:H44,"Sales")</f>
        <v>110000</v>
      </c>
      <c r="P32" s="5">
        <f>SUMIFS(J7:J44,I7:I44,"east",H7:H44,"Sales")</f>
        <v>0</v>
      </c>
      <c r="Q32" s="5">
        <f>SUMIFS(J7:J44,I7:I44,"mid west",H7:H44,"Sales")</f>
        <v>0</v>
      </c>
      <c r="S32" s="6">
        <v>150989</v>
      </c>
      <c r="T32" s="7" t="s">
        <v>63</v>
      </c>
      <c r="U32" s="7" t="s">
        <v>59</v>
      </c>
      <c r="V32" s="8">
        <v>33113</v>
      </c>
      <c r="W32" s="6" t="s">
        <v>47</v>
      </c>
      <c r="X32" s="7" t="s">
        <v>34</v>
      </c>
      <c r="Y32" s="7" t="s">
        <v>41</v>
      </c>
      <c r="Z32" s="7" t="s">
        <v>61</v>
      </c>
      <c r="AA32" s="5">
        <v>45000</v>
      </c>
      <c r="AB32" s="5"/>
    </row>
    <row r="33" spans="2:28">
      <c r="B33" s="6">
        <v>150968</v>
      </c>
      <c r="C33" s="7" t="s">
        <v>110</v>
      </c>
      <c r="D33" s="7" t="s">
        <v>111</v>
      </c>
      <c r="E33" s="8">
        <v>37208</v>
      </c>
      <c r="F33" s="6" t="s">
        <v>47</v>
      </c>
      <c r="G33" s="7" t="s">
        <v>34</v>
      </c>
      <c r="H33" s="7" t="s">
        <v>95</v>
      </c>
      <c r="I33" s="7" t="s">
        <v>49</v>
      </c>
      <c r="J33" s="5">
        <v>65000</v>
      </c>
      <c r="S33" s="6">
        <v>150881</v>
      </c>
      <c r="T33" s="7" t="s">
        <v>65</v>
      </c>
      <c r="U33" s="7" t="s">
        <v>66</v>
      </c>
      <c r="V33" s="8">
        <v>30337</v>
      </c>
      <c r="W33" s="6" t="s">
        <v>47</v>
      </c>
      <c r="X33" s="7" t="s">
        <v>40</v>
      </c>
      <c r="Y33" s="7" t="s">
        <v>41</v>
      </c>
      <c r="Z33" s="7" t="s">
        <v>67</v>
      </c>
      <c r="AA33" s="5">
        <v>92000</v>
      </c>
      <c r="AB33" s="5"/>
    </row>
    <row r="34" spans="2:28">
      <c r="B34" s="6">
        <v>150773</v>
      </c>
      <c r="C34" s="7" t="s">
        <v>112</v>
      </c>
      <c r="D34" s="7" t="s">
        <v>113</v>
      </c>
      <c r="E34" s="8">
        <v>26860</v>
      </c>
      <c r="F34" s="6" t="s">
        <v>47</v>
      </c>
      <c r="G34" s="7" t="s">
        <v>34</v>
      </c>
      <c r="H34" s="7" t="s">
        <v>98</v>
      </c>
      <c r="I34" s="7" t="s">
        <v>36</v>
      </c>
      <c r="J34" s="5">
        <v>85000</v>
      </c>
      <c r="S34" s="6">
        <v>150814</v>
      </c>
      <c r="T34" s="7" t="s">
        <v>69</v>
      </c>
      <c r="U34" s="7" t="s">
        <v>70</v>
      </c>
      <c r="V34" s="8">
        <v>26246</v>
      </c>
      <c r="W34" s="6" t="s">
        <v>47</v>
      </c>
      <c r="X34" s="7" t="s">
        <v>34</v>
      </c>
      <c r="Y34" s="7" t="s">
        <v>48</v>
      </c>
      <c r="Z34" s="7" t="s">
        <v>36</v>
      </c>
      <c r="AA34" s="5">
        <v>50000</v>
      </c>
      <c r="AB34" s="5"/>
    </row>
    <row r="35" spans="2:28">
      <c r="B35" s="6">
        <v>150840</v>
      </c>
      <c r="C35" s="7" t="s">
        <v>82</v>
      </c>
      <c r="D35" s="7" t="s">
        <v>114</v>
      </c>
      <c r="E35" s="8">
        <v>23136</v>
      </c>
      <c r="F35" s="6" t="s">
        <v>33</v>
      </c>
      <c r="G35" s="7" t="s">
        <v>34</v>
      </c>
      <c r="H35" s="7" t="s">
        <v>48</v>
      </c>
      <c r="I35" s="7" t="s">
        <v>67</v>
      </c>
      <c r="J35" s="5">
        <v>20000</v>
      </c>
      <c r="S35" s="6">
        <v>150937</v>
      </c>
      <c r="T35" s="7" t="s">
        <v>72</v>
      </c>
      <c r="U35" s="7" t="s">
        <v>73</v>
      </c>
      <c r="V35" s="8">
        <v>24700</v>
      </c>
      <c r="W35" s="6" t="s">
        <v>47</v>
      </c>
      <c r="X35" s="7" t="s">
        <v>34</v>
      </c>
      <c r="Y35" s="7" t="s">
        <v>60</v>
      </c>
      <c r="Z35" s="7" t="s">
        <v>49</v>
      </c>
      <c r="AA35" s="5">
        <v>37000</v>
      </c>
      <c r="AB35" s="5"/>
    </row>
    <row r="36" spans="2:28">
      <c r="B36" s="6">
        <v>150850</v>
      </c>
      <c r="C36" s="7" t="s">
        <v>72</v>
      </c>
      <c r="D36" s="7" t="s">
        <v>115</v>
      </c>
      <c r="E36" s="8">
        <v>32027</v>
      </c>
      <c r="F36" s="6" t="s">
        <v>47</v>
      </c>
      <c r="G36" s="7" t="s">
        <v>34</v>
      </c>
      <c r="H36" s="7" t="s">
        <v>80</v>
      </c>
      <c r="I36" s="7" t="s">
        <v>67</v>
      </c>
      <c r="J36" s="5">
        <v>47000</v>
      </c>
      <c r="M36" s="9"/>
      <c r="S36" s="6">
        <v>150888</v>
      </c>
      <c r="T36" s="7" t="s">
        <v>74</v>
      </c>
      <c r="U36" s="7" t="s">
        <v>75</v>
      </c>
      <c r="V36" s="8">
        <v>29221</v>
      </c>
      <c r="W36" s="6" t="s">
        <v>47</v>
      </c>
      <c r="X36" s="7" t="s">
        <v>34</v>
      </c>
      <c r="Y36" s="7" t="s">
        <v>60</v>
      </c>
      <c r="Z36" s="7" t="s">
        <v>67</v>
      </c>
      <c r="AA36" s="5">
        <v>43000</v>
      </c>
      <c r="AB36" s="5"/>
    </row>
    <row r="37" spans="2:28">
      <c r="B37" s="6">
        <v>150962</v>
      </c>
      <c r="C37" s="7" t="s">
        <v>116</v>
      </c>
      <c r="D37" s="7" t="s">
        <v>117</v>
      </c>
      <c r="E37" s="8">
        <v>37773</v>
      </c>
      <c r="F37" s="6" t="s">
        <v>33</v>
      </c>
      <c r="G37" s="7" t="s">
        <v>34</v>
      </c>
      <c r="H37" s="7" t="s">
        <v>56</v>
      </c>
      <c r="I37" s="7" t="s">
        <v>49</v>
      </c>
      <c r="J37" s="5">
        <v>87000</v>
      </c>
      <c r="M37" s="10"/>
      <c r="S37" s="6">
        <v>150865</v>
      </c>
      <c r="T37" s="7" t="s">
        <v>76</v>
      </c>
      <c r="U37" s="7" t="s">
        <v>75</v>
      </c>
      <c r="V37" s="8">
        <v>31279</v>
      </c>
      <c r="W37" s="6" t="s">
        <v>33</v>
      </c>
      <c r="X37" s="7" t="s">
        <v>34</v>
      </c>
      <c r="Y37" s="7" t="s">
        <v>77</v>
      </c>
      <c r="Z37" s="7" t="s">
        <v>67</v>
      </c>
      <c r="AA37" s="5">
        <v>90000</v>
      </c>
      <c r="AB37" s="5"/>
    </row>
    <row r="38" spans="2:28">
      <c r="B38" s="6">
        <v>150954</v>
      </c>
      <c r="C38" s="7" t="s">
        <v>118</v>
      </c>
      <c r="D38" s="7" t="s">
        <v>117</v>
      </c>
      <c r="E38" s="8">
        <v>35495</v>
      </c>
      <c r="F38" s="6" t="s">
        <v>33</v>
      </c>
      <c r="G38" s="7" t="s">
        <v>34</v>
      </c>
      <c r="H38" s="7" t="s">
        <v>109</v>
      </c>
      <c r="I38" s="7" t="s">
        <v>49</v>
      </c>
      <c r="J38" s="5">
        <v>57000</v>
      </c>
      <c r="M38" s="10"/>
      <c r="S38" s="6">
        <v>150858</v>
      </c>
      <c r="T38" s="7" t="s">
        <v>78</v>
      </c>
      <c r="U38" s="7" t="s">
        <v>79</v>
      </c>
      <c r="V38" s="8">
        <v>34846</v>
      </c>
      <c r="W38" s="6" t="s">
        <v>47</v>
      </c>
      <c r="X38" s="7" t="s">
        <v>34</v>
      </c>
      <c r="Y38" s="7" t="s">
        <v>80</v>
      </c>
      <c r="Z38" s="7" t="s">
        <v>67</v>
      </c>
      <c r="AA38" s="5">
        <v>34000</v>
      </c>
      <c r="AB38" s="5"/>
    </row>
    <row r="39" spans="2:28">
      <c r="B39" s="6">
        <v>150874</v>
      </c>
      <c r="C39" s="7" t="s">
        <v>119</v>
      </c>
      <c r="D39" s="7" t="s">
        <v>117</v>
      </c>
      <c r="E39" s="8">
        <v>37890</v>
      </c>
      <c r="F39" s="6" t="s">
        <v>33</v>
      </c>
      <c r="G39" s="7" t="s">
        <v>34</v>
      </c>
      <c r="H39" s="7" t="s">
        <v>53</v>
      </c>
      <c r="I39" s="7" t="s">
        <v>67</v>
      </c>
      <c r="J39" s="5">
        <v>27000</v>
      </c>
      <c r="M39" s="10"/>
      <c r="S39" s="6">
        <v>150930</v>
      </c>
      <c r="T39" s="7" t="s">
        <v>82</v>
      </c>
      <c r="U39" s="7" t="s">
        <v>83</v>
      </c>
      <c r="V39" s="8">
        <v>37027</v>
      </c>
      <c r="W39" s="6" t="s">
        <v>47</v>
      </c>
      <c r="X39" s="7" t="s">
        <v>34</v>
      </c>
      <c r="Y39" s="7" t="s">
        <v>41</v>
      </c>
      <c r="Z39" s="7" t="s">
        <v>49</v>
      </c>
      <c r="AA39" s="5">
        <v>82000</v>
      </c>
      <c r="AB39" s="5"/>
    </row>
    <row r="40" spans="2:28">
      <c r="B40" s="6">
        <v>150798</v>
      </c>
      <c r="C40" s="7" t="s">
        <v>120</v>
      </c>
      <c r="D40" s="7" t="s">
        <v>117</v>
      </c>
      <c r="E40" s="8">
        <v>28276</v>
      </c>
      <c r="F40" s="6" t="s">
        <v>33</v>
      </c>
      <c r="G40" s="7" t="s">
        <v>34</v>
      </c>
      <c r="H40" s="7" t="s">
        <v>41</v>
      </c>
      <c r="I40" s="7" t="s">
        <v>36</v>
      </c>
      <c r="J40" s="5">
        <v>81000</v>
      </c>
      <c r="M40" s="10"/>
      <c r="O40" s="4"/>
      <c r="P40" s="4"/>
      <c r="Q40" s="4"/>
      <c r="R40" s="4"/>
      <c r="S40" s="6">
        <v>150894</v>
      </c>
      <c r="T40" s="7" t="s">
        <v>85</v>
      </c>
      <c r="U40" s="7" t="s">
        <v>86</v>
      </c>
      <c r="V40" s="8">
        <v>37124</v>
      </c>
      <c r="W40" s="6" t="s">
        <v>47</v>
      </c>
      <c r="X40" s="7" t="s">
        <v>34</v>
      </c>
      <c r="Y40" s="7" t="s">
        <v>48</v>
      </c>
      <c r="Z40" s="7" t="s">
        <v>49</v>
      </c>
      <c r="AA40" s="5">
        <v>67000</v>
      </c>
      <c r="AB40" s="5"/>
    </row>
    <row r="41" spans="2:28">
      <c r="B41" s="6">
        <v>150830</v>
      </c>
      <c r="C41" s="7" t="s">
        <v>121</v>
      </c>
      <c r="D41" s="7" t="s">
        <v>122</v>
      </c>
      <c r="E41" s="8">
        <v>29037</v>
      </c>
      <c r="F41" s="6" t="s">
        <v>33</v>
      </c>
      <c r="G41" s="7" t="s">
        <v>34</v>
      </c>
      <c r="H41" s="7" t="s">
        <v>109</v>
      </c>
      <c r="I41" s="7" t="s">
        <v>36</v>
      </c>
      <c r="J41" s="5">
        <v>52000</v>
      </c>
      <c r="M41" s="10"/>
      <c r="O41" s="6"/>
      <c r="P41" s="7"/>
      <c r="Q41" s="7"/>
      <c r="R41" s="8"/>
      <c r="S41" s="6">
        <v>150947</v>
      </c>
      <c r="T41" s="7" t="s">
        <v>87</v>
      </c>
      <c r="U41" s="7" t="s">
        <v>88</v>
      </c>
      <c r="V41" s="8">
        <v>33449</v>
      </c>
      <c r="W41" s="6" t="s">
        <v>33</v>
      </c>
      <c r="X41" s="7" t="s">
        <v>34</v>
      </c>
      <c r="Y41" s="7" t="s">
        <v>80</v>
      </c>
      <c r="Z41" s="7" t="s">
        <v>49</v>
      </c>
      <c r="AA41" s="5">
        <v>85000</v>
      </c>
      <c r="AB41" s="5"/>
    </row>
    <row r="42" spans="2:28">
      <c r="B42" s="6">
        <v>150929</v>
      </c>
      <c r="C42" s="7" t="s">
        <v>123</v>
      </c>
      <c r="D42" s="7" t="s">
        <v>124</v>
      </c>
      <c r="E42" s="8">
        <v>26739</v>
      </c>
      <c r="F42" s="6" t="s">
        <v>47</v>
      </c>
      <c r="G42" s="7" t="s">
        <v>34</v>
      </c>
      <c r="H42" s="7" t="s">
        <v>53</v>
      </c>
      <c r="I42" s="7" t="s">
        <v>49</v>
      </c>
      <c r="J42" s="5">
        <v>58000</v>
      </c>
      <c r="M42" s="10"/>
      <c r="O42" s="6"/>
      <c r="P42" s="7"/>
      <c r="Q42" s="7"/>
      <c r="R42" s="8"/>
      <c r="S42" s="6">
        <v>150905</v>
      </c>
      <c r="T42" s="7" t="s">
        <v>89</v>
      </c>
      <c r="U42" s="7" t="s">
        <v>90</v>
      </c>
      <c r="V42" s="8">
        <v>30819</v>
      </c>
      <c r="W42" s="6" t="s">
        <v>33</v>
      </c>
      <c r="X42" s="7" t="s">
        <v>40</v>
      </c>
      <c r="Y42" s="7" t="s">
        <v>35</v>
      </c>
      <c r="Z42" s="7" t="s">
        <v>49</v>
      </c>
      <c r="AA42" s="5">
        <v>62000</v>
      </c>
      <c r="AB42" s="5"/>
    </row>
    <row r="43" spans="2:28">
      <c r="B43" s="6">
        <v>150982</v>
      </c>
      <c r="C43" s="7" t="s">
        <v>125</v>
      </c>
      <c r="D43" s="7" t="s">
        <v>126</v>
      </c>
      <c r="E43" s="8">
        <v>35574</v>
      </c>
      <c r="F43" s="6" t="s">
        <v>47</v>
      </c>
      <c r="G43" s="7" t="s">
        <v>34</v>
      </c>
      <c r="H43" s="7" t="s">
        <v>53</v>
      </c>
      <c r="I43" s="7" t="s">
        <v>61</v>
      </c>
      <c r="J43" s="5">
        <v>47000</v>
      </c>
      <c r="M43" s="10"/>
      <c r="O43" s="6"/>
      <c r="P43" s="7"/>
      <c r="Q43" s="7"/>
      <c r="R43" s="8"/>
      <c r="S43" s="6">
        <v>150995</v>
      </c>
      <c r="T43" s="7" t="s">
        <v>91</v>
      </c>
      <c r="U43" s="7" t="s">
        <v>92</v>
      </c>
      <c r="V43" s="8">
        <v>35330</v>
      </c>
      <c r="W43" s="6" t="s">
        <v>47</v>
      </c>
      <c r="X43" s="7" t="s">
        <v>34</v>
      </c>
      <c r="Y43" s="7" t="s">
        <v>48</v>
      </c>
      <c r="Z43" s="7" t="s">
        <v>61</v>
      </c>
      <c r="AA43" s="5">
        <v>15000</v>
      </c>
      <c r="AB43" s="5"/>
    </row>
    <row r="44" spans="2:28">
      <c r="B44" s="6">
        <v>150821</v>
      </c>
      <c r="C44" s="7" t="s">
        <v>127</v>
      </c>
      <c r="D44" s="7" t="s">
        <v>128</v>
      </c>
      <c r="E44" s="8">
        <v>29966</v>
      </c>
      <c r="F44" s="6" t="s">
        <v>47</v>
      </c>
      <c r="G44" s="7" t="s">
        <v>40</v>
      </c>
      <c r="H44" s="7" t="s">
        <v>80</v>
      </c>
      <c r="I44" s="7" t="s">
        <v>36</v>
      </c>
      <c r="J44" s="5">
        <v>26000</v>
      </c>
      <c r="M44" s="10"/>
      <c r="O44" s="6"/>
      <c r="P44" s="7"/>
      <c r="Q44" s="7"/>
      <c r="R44" s="8"/>
      <c r="S44" s="6">
        <v>150912</v>
      </c>
      <c r="T44" s="7" t="s">
        <v>93</v>
      </c>
      <c r="U44" s="7" t="s">
        <v>94</v>
      </c>
      <c r="V44" s="8">
        <v>37629</v>
      </c>
      <c r="W44" s="6" t="s">
        <v>33</v>
      </c>
      <c r="X44" s="7" t="s">
        <v>34</v>
      </c>
      <c r="Y44" s="7" t="s">
        <v>95</v>
      </c>
      <c r="Z44" s="7" t="s">
        <v>49</v>
      </c>
      <c r="AA44" s="5">
        <v>81000</v>
      </c>
      <c r="AB44" s="5"/>
    </row>
    <row r="45" spans="2:28">
      <c r="M45" s="10"/>
      <c r="O45" s="6"/>
      <c r="P45" s="7"/>
      <c r="Q45" s="7"/>
      <c r="R45" s="8"/>
      <c r="S45" s="6">
        <v>150921</v>
      </c>
      <c r="T45" s="7" t="s">
        <v>96</v>
      </c>
      <c r="U45" s="7" t="s">
        <v>97</v>
      </c>
      <c r="V45" s="8">
        <v>38092</v>
      </c>
      <c r="W45" s="6" t="s">
        <v>47</v>
      </c>
      <c r="X45" s="7" t="s">
        <v>34</v>
      </c>
      <c r="Y45" s="7" t="s">
        <v>98</v>
      </c>
      <c r="Z45" s="7" t="s">
        <v>49</v>
      </c>
      <c r="AA45" s="5">
        <v>19000</v>
      </c>
      <c r="AB45" s="5"/>
    </row>
    <row r="46" spans="2:28">
      <c r="M46" s="10"/>
      <c r="O46" s="6"/>
      <c r="P46" s="7"/>
      <c r="Q46" s="7"/>
      <c r="R46" s="8"/>
      <c r="S46" s="6">
        <v>150851</v>
      </c>
      <c r="T46" s="7" t="s">
        <v>99</v>
      </c>
      <c r="U46" s="7" t="s">
        <v>100</v>
      </c>
      <c r="V46" s="8">
        <v>29368</v>
      </c>
      <c r="W46" s="6" t="s">
        <v>47</v>
      </c>
      <c r="X46" s="7" t="s">
        <v>40</v>
      </c>
      <c r="Y46" s="7" t="s">
        <v>48</v>
      </c>
      <c r="Z46" s="7" t="s">
        <v>67</v>
      </c>
      <c r="AA46" s="5">
        <v>75000</v>
      </c>
      <c r="AB46" s="5"/>
    </row>
    <row r="47" spans="2:28">
      <c r="M47" s="10"/>
      <c r="O47" s="6"/>
      <c r="P47" s="7"/>
      <c r="Q47" s="7"/>
      <c r="R47" s="8"/>
      <c r="S47" s="6">
        <v>150867</v>
      </c>
      <c r="T47" s="7" t="s">
        <v>101</v>
      </c>
      <c r="U47" s="7" t="s">
        <v>102</v>
      </c>
      <c r="V47" s="8">
        <v>29028</v>
      </c>
      <c r="W47" s="6" t="s">
        <v>33</v>
      </c>
      <c r="X47" s="7" t="s">
        <v>40</v>
      </c>
      <c r="Y47" s="7" t="s">
        <v>98</v>
      </c>
      <c r="Z47" s="7" t="s">
        <v>67</v>
      </c>
      <c r="AA47" s="5">
        <v>49000</v>
      </c>
      <c r="AB47" s="5"/>
    </row>
    <row r="48" spans="2:28">
      <c r="O48" s="6"/>
      <c r="P48" s="7"/>
      <c r="Q48" s="7"/>
      <c r="R48" s="8"/>
      <c r="S48" s="6">
        <v>150899</v>
      </c>
      <c r="T48" s="7" t="s">
        <v>103</v>
      </c>
      <c r="U48" s="7" t="s">
        <v>104</v>
      </c>
      <c r="V48" s="8">
        <v>37400</v>
      </c>
      <c r="W48" s="6" t="s">
        <v>47</v>
      </c>
      <c r="X48" s="7" t="s">
        <v>34</v>
      </c>
      <c r="Y48" s="7" t="s">
        <v>80</v>
      </c>
      <c r="Z48" s="7" t="s">
        <v>49</v>
      </c>
      <c r="AA48" s="5">
        <v>50000</v>
      </c>
      <c r="AB48" s="5"/>
    </row>
    <row r="49" spans="15:28">
      <c r="O49" s="6"/>
      <c r="P49" s="7"/>
      <c r="Q49" s="7"/>
      <c r="R49" s="8"/>
      <c r="S49" s="6">
        <v>150975</v>
      </c>
      <c r="T49" s="7" t="s">
        <v>105</v>
      </c>
      <c r="U49" s="7" t="s">
        <v>106</v>
      </c>
      <c r="V49" s="8">
        <v>31478</v>
      </c>
      <c r="W49" s="6" t="s">
        <v>47</v>
      </c>
      <c r="X49" s="7" t="s">
        <v>34</v>
      </c>
      <c r="Y49" s="7" t="s">
        <v>98</v>
      </c>
      <c r="Z49" s="7" t="s">
        <v>61</v>
      </c>
      <c r="AA49" s="5">
        <v>83000</v>
      </c>
      <c r="AB49" s="5"/>
    </row>
    <row r="50" spans="15:28">
      <c r="O50" s="6"/>
      <c r="P50" s="7"/>
      <c r="Q50" s="7"/>
      <c r="R50" s="8"/>
      <c r="S50" s="6">
        <v>150901</v>
      </c>
      <c r="T50" s="7" t="s">
        <v>107</v>
      </c>
      <c r="U50" s="7" t="s">
        <v>108</v>
      </c>
      <c r="V50" s="8">
        <v>32946</v>
      </c>
      <c r="W50" s="6" t="s">
        <v>33</v>
      </c>
      <c r="X50" s="7" t="s">
        <v>34</v>
      </c>
      <c r="Y50" s="7" t="s">
        <v>109</v>
      </c>
      <c r="Z50" s="7" t="s">
        <v>49</v>
      </c>
      <c r="AA50" s="5">
        <v>53000</v>
      </c>
      <c r="AB50" s="5"/>
    </row>
    <row r="51" spans="15:28">
      <c r="O51" s="6"/>
      <c r="P51" s="7"/>
      <c r="Q51" s="7"/>
      <c r="R51" s="8"/>
      <c r="S51" s="6">
        <v>150968</v>
      </c>
      <c r="T51" s="7" t="s">
        <v>110</v>
      </c>
      <c r="U51" s="7" t="s">
        <v>111</v>
      </c>
      <c r="V51" s="8">
        <v>37208</v>
      </c>
      <c r="W51" s="6" t="s">
        <v>47</v>
      </c>
      <c r="X51" s="7" t="s">
        <v>34</v>
      </c>
      <c r="Y51" s="7" t="s">
        <v>95</v>
      </c>
      <c r="Z51" s="7" t="s">
        <v>49</v>
      </c>
      <c r="AA51" s="5">
        <v>65000</v>
      </c>
      <c r="AB51" s="5"/>
    </row>
    <row r="52" spans="15:28">
      <c r="O52" s="6"/>
      <c r="P52" s="7"/>
      <c r="Q52" s="7"/>
      <c r="R52" s="8"/>
      <c r="S52" s="6">
        <v>150773</v>
      </c>
      <c r="T52" s="7" t="s">
        <v>112</v>
      </c>
      <c r="U52" s="7" t="s">
        <v>113</v>
      </c>
      <c r="V52" s="8">
        <v>26860</v>
      </c>
      <c r="W52" s="6" t="s">
        <v>47</v>
      </c>
      <c r="X52" s="7" t="s">
        <v>34</v>
      </c>
      <c r="Y52" s="7" t="s">
        <v>98</v>
      </c>
      <c r="Z52" s="7" t="s">
        <v>36</v>
      </c>
      <c r="AA52" s="5">
        <v>85000</v>
      </c>
      <c r="AB52" s="5"/>
    </row>
    <row r="53" spans="15:28">
      <c r="O53" s="6"/>
      <c r="P53" s="7"/>
      <c r="Q53" s="7"/>
      <c r="R53" s="8"/>
      <c r="S53" s="6">
        <v>150840</v>
      </c>
      <c r="T53" s="7" t="s">
        <v>82</v>
      </c>
      <c r="U53" s="7" t="s">
        <v>114</v>
      </c>
      <c r="V53" s="8">
        <v>23136</v>
      </c>
      <c r="W53" s="6" t="s">
        <v>33</v>
      </c>
      <c r="X53" s="7" t="s">
        <v>34</v>
      </c>
      <c r="Y53" s="7" t="s">
        <v>48</v>
      </c>
      <c r="Z53" s="7" t="s">
        <v>67</v>
      </c>
      <c r="AA53" s="5">
        <v>20000</v>
      </c>
      <c r="AB53" s="5"/>
    </row>
    <row r="54" spans="15:28">
      <c r="O54" s="6"/>
      <c r="P54" s="7"/>
      <c r="Q54" s="7"/>
      <c r="R54" s="8"/>
      <c r="S54" s="6">
        <v>150850</v>
      </c>
      <c r="T54" s="7" t="s">
        <v>72</v>
      </c>
      <c r="U54" s="7" t="s">
        <v>115</v>
      </c>
      <c r="V54" s="8">
        <v>32027</v>
      </c>
      <c r="W54" s="6" t="s">
        <v>47</v>
      </c>
      <c r="X54" s="7" t="s">
        <v>34</v>
      </c>
      <c r="Y54" s="7" t="s">
        <v>80</v>
      </c>
      <c r="Z54" s="7" t="s">
        <v>67</v>
      </c>
      <c r="AA54" s="5">
        <v>47000</v>
      </c>
      <c r="AB54" s="5"/>
    </row>
    <row r="55" spans="15:28">
      <c r="O55" s="6"/>
      <c r="P55" s="7"/>
      <c r="Q55" s="7"/>
      <c r="R55" s="8"/>
      <c r="S55" s="6">
        <v>150962</v>
      </c>
      <c r="T55" s="7" t="s">
        <v>116</v>
      </c>
      <c r="U55" s="7" t="s">
        <v>117</v>
      </c>
      <c r="V55" s="8">
        <v>37773</v>
      </c>
      <c r="W55" s="6" t="s">
        <v>33</v>
      </c>
      <c r="X55" s="7" t="s">
        <v>34</v>
      </c>
      <c r="Y55" s="7" t="s">
        <v>56</v>
      </c>
      <c r="Z55" s="7" t="s">
        <v>49</v>
      </c>
      <c r="AA55" s="5">
        <v>87000</v>
      </c>
      <c r="AB55" s="5"/>
    </row>
    <row r="56" spans="15:28">
      <c r="O56" s="6"/>
      <c r="P56" s="7"/>
      <c r="Q56" s="7"/>
      <c r="R56" s="8"/>
      <c r="S56" s="6">
        <v>150954</v>
      </c>
      <c r="T56" s="7" t="s">
        <v>118</v>
      </c>
      <c r="U56" s="7" t="s">
        <v>117</v>
      </c>
      <c r="V56" s="8">
        <v>35495</v>
      </c>
      <c r="W56" s="6" t="s">
        <v>33</v>
      </c>
      <c r="X56" s="7" t="s">
        <v>34</v>
      </c>
      <c r="Y56" s="7" t="s">
        <v>109</v>
      </c>
      <c r="Z56" s="7" t="s">
        <v>49</v>
      </c>
      <c r="AA56" s="5">
        <v>57000</v>
      </c>
      <c r="AB56" s="5"/>
    </row>
    <row r="57" spans="15:28">
      <c r="O57" s="6"/>
      <c r="P57" s="7"/>
      <c r="Q57" s="7"/>
      <c r="R57" s="8"/>
      <c r="S57" s="6">
        <v>150874</v>
      </c>
      <c r="T57" s="7" t="s">
        <v>119</v>
      </c>
      <c r="U57" s="7" t="s">
        <v>117</v>
      </c>
      <c r="V57" s="8">
        <v>37890</v>
      </c>
      <c r="W57" s="6" t="s">
        <v>33</v>
      </c>
      <c r="X57" s="7" t="s">
        <v>34</v>
      </c>
      <c r="Y57" s="7" t="s">
        <v>53</v>
      </c>
      <c r="Z57" s="7" t="s">
        <v>67</v>
      </c>
      <c r="AA57" s="5">
        <v>27000</v>
      </c>
      <c r="AB57" s="5"/>
    </row>
    <row r="58" spans="15:28">
      <c r="O58" s="6"/>
      <c r="P58" s="7"/>
      <c r="Q58" s="7"/>
      <c r="R58" s="8"/>
      <c r="S58" s="6">
        <v>150798</v>
      </c>
      <c r="T58" s="7" t="s">
        <v>120</v>
      </c>
      <c r="U58" s="7" t="s">
        <v>117</v>
      </c>
      <c r="V58" s="8">
        <v>28276</v>
      </c>
      <c r="W58" s="6" t="s">
        <v>33</v>
      </c>
      <c r="X58" s="7" t="s">
        <v>34</v>
      </c>
      <c r="Y58" s="7" t="s">
        <v>41</v>
      </c>
      <c r="Z58" s="7" t="s">
        <v>36</v>
      </c>
      <c r="AA58" s="5">
        <v>81000</v>
      </c>
      <c r="AB58" s="5"/>
    </row>
    <row r="59" spans="15:28">
      <c r="O59" s="6"/>
      <c r="P59" s="7"/>
      <c r="Q59" s="7"/>
      <c r="R59" s="8"/>
      <c r="S59" s="6">
        <v>150830</v>
      </c>
      <c r="T59" s="7" t="s">
        <v>121</v>
      </c>
      <c r="U59" s="7" t="s">
        <v>122</v>
      </c>
      <c r="V59" s="8">
        <v>29037</v>
      </c>
      <c r="W59" s="6" t="s">
        <v>33</v>
      </c>
      <c r="X59" s="7" t="s">
        <v>34</v>
      </c>
      <c r="Y59" s="7" t="s">
        <v>109</v>
      </c>
      <c r="Z59" s="7" t="s">
        <v>36</v>
      </c>
      <c r="AA59" s="5">
        <v>52000</v>
      </c>
      <c r="AB59" s="5"/>
    </row>
    <row r="60" spans="15:28">
      <c r="O60" s="6"/>
      <c r="P60" s="7"/>
      <c r="Q60" s="7"/>
      <c r="R60" s="8"/>
      <c r="S60" s="6">
        <v>150929</v>
      </c>
      <c r="T60" s="7" t="s">
        <v>123</v>
      </c>
      <c r="U60" s="7" t="s">
        <v>124</v>
      </c>
      <c r="V60" s="8">
        <v>26739</v>
      </c>
      <c r="W60" s="6" t="s">
        <v>47</v>
      </c>
      <c r="X60" s="7" t="s">
        <v>34</v>
      </c>
      <c r="Y60" s="7" t="s">
        <v>53</v>
      </c>
      <c r="Z60" s="7" t="s">
        <v>49</v>
      </c>
      <c r="AA60" s="5">
        <v>58000</v>
      </c>
      <c r="AB60" s="5"/>
    </row>
    <row r="61" spans="15:28">
      <c r="O61" s="6"/>
      <c r="P61" s="7"/>
      <c r="Q61" s="7"/>
      <c r="R61" s="8"/>
      <c r="S61" s="6">
        <v>150982</v>
      </c>
      <c r="T61" s="7" t="s">
        <v>125</v>
      </c>
      <c r="U61" s="7" t="s">
        <v>126</v>
      </c>
      <c r="V61" s="8">
        <v>35574</v>
      </c>
      <c r="W61" s="6" t="s">
        <v>47</v>
      </c>
      <c r="X61" s="7" t="s">
        <v>34</v>
      </c>
      <c r="Y61" s="7" t="s">
        <v>53</v>
      </c>
      <c r="Z61" s="7" t="s">
        <v>61</v>
      </c>
      <c r="AA61" s="5">
        <v>47000</v>
      </c>
      <c r="AB61" s="5"/>
    </row>
    <row r="62" spans="15:28">
      <c r="O62" s="6"/>
      <c r="P62" s="7"/>
      <c r="Q62" s="7"/>
      <c r="R62" s="8"/>
      <c r="S62" s="6">
        <v>150821</v>
      </c>
      <c r="T62" s="7" t="s">
        <v>127</v>
      </c>
      <c r="U62" s="7" t="s">
        <v>128</v>
      </c>
      <c r="V62" s="8">
        <v>29966</v>
      </c>
      <c r="W62" s="6" t="s">
        <v>47</v>
      </c>
      <c r="X62" s="7" t="s">
        <v>40</v>
      </c>
      <c r="Y62" s="7" t="s">
        <v>80</v>
      </c>
      <c r="Z62" s="7" t="s">
        <v>36</v>
      </c>
      <c r="AA62" s="5">
        <v>26000</v>
      </c>
      <c r="AB62" s="5"/>
    </row>
    <row r="63" spans="15:28">
      <c r="O63" s="6"/>
      <c r="P63" s="7"/>
      <c r="Q63" s="7"/>
      <c r="R63" s="8"/>
      <c r="S63" s="6"/>
      <c r="T63" s="6"/>
      <c r="U63" s="7"/>
      <c r="V63" s="7"/>
      <c r="W63" s="8"/>
      <c r="X63" s="6"/>
      <c r="Y63" s="7"/>
      <c r="Z63" s="7"/>
      <c r="AA63" s="7"/>
      <c r="AB63" s="5"/>
    </row>
    <row r="64" spans="15:28">
      <c r="O64" s="6"/>
      <c r="P64" s="7"/>
      <c r="Q64" s="7"/>
      <c r="R64" s="8"/>
      <c r="S64" s="6"/>
      <c r="T64" s="7"/>
      <c r="U64" s="7"/>
      <c r="V64" s="7"/>
      <c r="W64" s="5"/>
    </row>
    <row r="65" spans="15:23">
      <c r="O65" s="6"/>
      <c r="P65" s="7"/>
      <c r="Q65" s="7"/>
      <c r="R65" s="8"/>
      <c r="S65" s="6"/>
      <c r="T65" s="7"/>
      <c r="U65" s="7"/>
      <c r="V65" s="7"/>
      <c r="W65" s="5"/>
    </row>
    <row r="66" spans="15:23">
      <c r="O66" s="6"/>
      <c r="P66" s="7"/>
      <c r="Q66" s="7"/>
      <c r="R66" s="8"/>
      <c r="S66" s="6"/>
      <c r="T66" s="7"/>
      <c r="U66" s="7"/>
      <c r="V66" s="7"/>
      <c r="W66" s="5"/>
    </row>
    <row r="67" spans="15:23">
      <c r="O67" s="6"/>
      <c r="P67" s="7"/>
      <c r="Q67" s="7"/>
      <c r="R67" s="8"/>
      <c r="S67" s="6"/>
      <c r="T67" s="7"/>
      <c r="U67" s="7"/>
      <c r="V67" s="7"/>
      <c r="W67" s="5"/>
    </row>
    <row r="68" spans="15:23">
      <c r="O68" s="6"/>
      <c r="P68" s="7"/>
      <c r="Q68" s="7"/>
      <c r="R68" s="8"/>
      <c r="S68" s="6"/>
      <c r="T68" s="7"/>
      <c r="U68" s="7"/>
      <c r="V68" s="7"/>
      <c r="W68" s="5"/>
    </row>
    <row r="69" spans="15:23">
      <c r="O69" s="6"/>
      <c r="P69" s="7"/>
      <c r="Q69" s="7"/>
      <c r="R69" s="8"/>
      <c r="S69" s="6"/>
      <c r="T69" s="7"/>
      <c r="U69" s="7"/>
      <c r="V69" s="7"/>
      <c r="W69" s="5"/>
    </row>
    <row r="70" spans="15:23">
      <c r="O70" s="6"/>
      <c r="P70" s="7"/>
      <c r="Q70" s="7"/>
      <c r="R70" s="8"/>
      <c r="S70" s="6"/>
      <c r="T70" s="7"/>
      <c r="U70" s="7"/>
      <c r="V70" s="7"/>
      <c r="W70" s="5"/>
    </row>
    <row r="71" spans="15:23">
      <c r="O71" s="6"/>
      <c r="P71" s="7"/>
      <c r="Q71" s="7"/>
      <c r="R71" s="8"/>
      <c r="S71" s="6"/>
      <c r="T71" s="7"/>
      <c r="U71" s="7"/>
      <c r="V71" s="7"/>
      <c r="W71" s="5"/>
    </row>
    <row r="72" spans="15:23">
      <c r="O72" s="6"/>
      <c r="P72" s="7"/>
      <c r="Q72" s="7"/>
      <c r="R72" s="8"/>
      <c r="S72" s="6"/>
      <c r="T72" s="7"/>
      <c r="U72" s="7"/>
      <c r="V72" s="7"/>
      <c r="W72" s="5"/>
    </row>
    <row r="73" spans="15:23">
      <c r="O73" s="6"/>
      <c r="P73" s="7"/>
      <c r="Q73" s="7"/>
      <c r="R73" s="8"/>
      <c r="S73" s="6"/>
      <c r="T73" s="7"/>
      <c r="U73" s="7"/>
      <c r="V73" s="7"/>
      <c r="W73" s="5"/>
    </row>
    <row r="74" spans="15:23">
      <c r="O74" s="6"/>
      <c r="P74" s="7"/>
      <c r="Q74" s="7"/>
      <c r="R74" s="8"/>
      <c r="S74" s="6"/>
      <c r="T74" s="7"/>
      <c r="U74" s="7"/>
      <c r="V74" s="7"/>
      <c r="W74" s="5"/>
    </row>
    <row r="75" spans="15:23">
      <c r="O75" s="6"/>
      <c r="P75" s="7"/>
      <c r="Q75" s="7"/>
      <c r="R75" s="8"/>
      <c r="S75" s="6"/>
      <c r="T75" s="7"/>
      <c r="U75" s="7"/>
      <c r="V75" s="7"/>
      <c r="W75" s="5"/>
    </row>
    <row r="76" spans="15:23">
      <c r="O76" s="6"/>
      <c r="P76" s="7"/>
      <c r="Q76" s="7"/>
      <c r="R76" s="8"/>
      <c r="S76" s="6"/>
      <c r="T76" s="7"/>
      <c r="U76" s="7"/>
      <c r="V76" s="7"/>
      <c r="W76" s="5"/>
    </row>
    <row r="77" spans="15:23">
      <c r="O77" s="6"/>
      <c r="P77" s="7"/>
      <c r="Q77" s="7"/>
      <c r="R77" s="8"/>
      <c r="S77" s="6"/>
      <c r="T77" s="7"/>
      <c r="U77" s="7"/>
      <c r="V77" s="7"/>
      <c r="W77" s="5"/>
    </row>
    <row r="78" spans="15:23">
      <c r="O78" s="6"/>
      <c r="P78" s="7"/>
      <c r="Q78" s="7"/>
      <c r="R78" s="8"/>
      <c r="S78" s="6"/>
      <c r="T78" s="7"/>
      <c r="U78" s="7"/>
      <c r="V78" s="7"/>
      <c r="W78" s="5"/>
    </row>
  </sheetData>
  <mergeCells count="3">
    <mergeCell ref="M2:N2"/>
    <mergeCell ref="M10:N10"/>
    <mergeCell ref="M20:N20"/>
  </mergeCells>
  <dataValidations count="1">
    <dataValidation type="list" allowBlank="1" showInputMessage="1" showErrorMessage="1" sqref="U5" xr:uid="{C8FCE717-FCCE-4C81-A5A4-BC19D2E4C8B0}">
      <formula1>$M$22:$M$32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F5B5-A3DB-47D0-A1F4-7BB96606F7F0}">
  <dimension ref="A2:I272"/>
  <sheetViews>
    <sheetView workbookViewId="0">
      <selection sqref="A1:H1"/>
    </sheetView>
  </sheetViews>
  <sheetFormatPr defaultColWidth="9.109375" defaultRowHeight="13.2"/>
  <cols>
    <col min="1" max="1" width="13.33203125" style="12" bestFit="1" customWidth="1"/>
    <col min="2" max="2" width="14.5546875" style="12" bestFit="1" customWidth="1"/>
    <col min="3" max="3" width="12" style="12" customWidth="1"/>
    <col min="4" max="4" width="12.5546875" style="12" bestFit="1" customWidth="1"/>
    <col min="5" max="5" width="12.109375" style="12" bestFit="1" customWidth="1"/>
    <col min="6" max="6" width="9.109375" style="12"/>
    <col min="7" max="7" width="13.6640625" style="12" customWidth="1"/>
    <col min="8" max="9" width="12.6640625" style="12" bestFit="1" customWidth="1"/>
    <col min="10" max="16384" width="9.109375" style="12"/>
  </cols>
  <sheetData>
    <row r="2" spans="1:9" ht="15.6">
      <c r="A2" s="11" t="s">
        <v>129</v>
      </c>
      <c r="B2" s="11" t="s">
        <v>130</v>
      </c>
      <c r="C2" s="11" t="s">
        <v>131</v>
      </c>
      <c r="D2" s="11" t="s">
        <v>109</v>
      </c>
      <c r="E2" s="11" t="s">
        <v>132</v>
      </c>
      <c r="G2" s="13" t="s">
        <v>130</v>
      </c>
      <c r="H2" s="14" t="s">
        <v>133</v>
      </c>
      <c r="I2" s="14" t="s">
        <v>134</v>
      </c>
    </row>
    <row r="3" spans="1:9" ht="15.6">
      <c r="A3" s="15" t="s">
        <v>135</v>
      </c>
      <c r="B3" s="15">
        <v>1000</v>
      </c>
      <c r="C3" s="15" t="s">
        <v>136</v>
      </c>
      <c r="D3" s="16">
        <f t="shared" ref="D3:D66" si="0">E3*28</f>
        <v>9660</v>
      </c>
      <c r="E3" s="15">
        <v>345</v>
      </c>
      <c r="G3" s="17">
        <v>3000</v>
      </c>
      <c r="H3" s="18"/>
      <c r="I3" s="18"/>
    </row>
    <row r="4" spans="1:9">
      <c r="A4" s="15" t="s">
        <v>135</v>
      </c>
      <c r="B4" s="15">
        <v>1050</v>
      </c>
      <c r="C4" s="15" t="s">
        <v>136</v>
      </c>
      <c r="D4" s="16">
        <f t="shared" si="0"/>
        <v>5936</v>
      </c>
      <c r="E4" s="15">
        <v>212</v>
      </c>
      <c r="G4" s="13" t="s">
        <v>137</v>
      </c>
      <c r="H4" s="14" t="s">
        <v>133</v>
      </c>
      <c r="I4" s="14" t="s">
        <v>134</v>
      </c>
    </row>
    <row r="5" spans="1:9" ht="15.6">
      <c r="A5" s="15" t="s">
        <v>135</v>
      </c>
      <c r="B5" s="15">
        <v>2000</v>
      </c>
      <c r="C5" s="15" t="s">
        <v>136</v>
      </c>
      <c r="D5" s="16">
        <f t="shared" si="0"/>
        <v>10136</v>
      </c>
      <c r="E5" s="15">
        <v>362</v>
      </c>
      <c r="G5" s="17" t="s">
        <v>138</v>
      </c>
      <c r="H5" s="18"/>
      <c r="I5" s="19"/>
    </row>
    <row r="6" spans="1:9">
      <c r="A6" s="15" t="s">
        <v>135</v>
      </c>
      <c r="B6" s="15">
        <v>2050</v>
      </c>
      <c r="C6" s="15" t="s">
        <v>136</v>
      </c>
      <c r="D6" s="16">
        <f t="shared" si="0"/>
        <v>3388</v>
      </c>
      <c r="E6" s="15">
        <v>121</v>
      </c>
    </row>
    <row r="7" spans="1:9" ht="14.25" customHeight="1">
      <c r="A7" s="15" t="s">
        <v>135</v>
      </c>
      <c r="B7" s="15">
        <v>3000</v>
      </c>
      <c r="C7" s="15" t="s">
        <v>136</v>
      </c>
      <c r="D7" s="16">
        <f t="shared" si="0"/>
        <v>14056</v>
      </c>
      <c r="E7" s="15">
        <v>502</v>
      </c>
    </row>
    <row r="8" spans="1:9">
      <c r="A8" s="15" t="s">
        <v>135</v>
      </c>
      <c r="B8" s="15">
        <v>3050</v>
      </c>
      <c r="C8" s="15" t="s">
        <v>136</v>
      </c>
      <c r="D8" s="16">
        <f t="shared" si="0"/>
        <v>10136</v>
      </c>
      <c r="E8" s="15">
        <v>362</v>
      </c>
    </row>
    <row r="9" spans="1:9">
      <c r="A9" s="15" t="s">
        <v>135</v>
      </c>
      <c r="B9" s="15">
        <v>1000</v>
      </c>
      <c r="C9" s="15" t="s">
        <v>139</v>
      </c>
      <c r="D9" s="16">
        <f t="shared" si="0"/>
        <v>14588</v>
      </c>
      <c r="E9" s="15">
        <v>521</v>
      </c>
    </row>
    <row r="10" spans="1:9">
      <c r="A10" s="15" t="s">
        <v>135</v>
      </c>
      <c r="B10" s="15">
        <v>1050</v>
      </c>
      <c r="C10" s="15" t="s">
        <v>139</v>
      </c>
      <c r="D10" s="16">
        <f t="shared" si="0"/>
        <v>6552</v>
      </c>
      <c r="E10" s="15">
        <v>234</v>
      </c>
    </row>
    <row r="11" spans="1:9">
      <c r="A11" s="15" t="s">
        <v>135</v>
      </c>
      <c r="B11" s="15">
        <v>2000</v>
      </c>
      <c r="C11" s="15" t="s">
        <v>139</v>
      </c>
      <c r="D11" s="16">
        <f t="shared" si="0"/>
        <v>11788</v>
      </c>
      <c r="E11" s="15">
        <v>421</v>
      </c>
    </row>
    <row r="12" spans="1:9">
      <c r="A12" s="15" t="s">
        <v>135</v>
      </c>
      <c r="B12" s="15">
        <v>2050</v>
      </c>
      <c r="C12" s="15" t="s">
        <v>139</v>
      </c>
      <c r="D12" s="16">
        <f t="shared" si="0"/>
        <v>9072</v>
      </c>
      <c r="E12" s="15">
        <v>324</v>
      </c>
    </row>
    <row r="13" spans="1:9">
      <c r="A13" s="15" t="s">
        <v>135</v>
      </c>
      <c r="B13" s="15">
        <v>3000</v>
      </c>
      <c r="C13" s="15" t="s">
        <v>139</v>
      </c>
      <c r="D13" s="16">
        <f t="shared" si="0"/>
        <v>3388</v>
      </c>
      <c r="E13" s="15">
        <v>121</v>
      </c>
    </row>
    <row r="14" spans="1:9">
      <c r="A14" s="15" t="s">
        <v>135</v>
      </c>
      <c r="B14" s="15">
        <v>3050</v>
      </c>
      <c r="C14" s="15" t="s">
        <v>139</v>
      </c>
      <c r="D14" s="16">
        <f t="shared" si="0"/>
        <v>15176</v>
      </c>
      <c r="E14" s="15">
        <v>542</v>
      </c>
    </row>
    <row r="15" spans="1:9">
      <c r="A15" s="15" t="s">
        <v>135</v>
      </c>
      <c r="B15" s="15">
        <v>1000</v>
      </c>
      <c r="C15" s="15" t="s">
        <v>138</v>
      </c>
      <c r="D15" s="16">
        <f t="shared" si="0"/>
        <v>5964</v>
      </c>
      <c r="E15" s="15">
        <v>213</v>
      </c>
    </row>
    <row r="16" spans="1:9">
      <c r="A16" s="15" t="s">
        <v>135</v>
      </c>
      <c r="B16" s="15">
        <v>1050</v>
      </c>
      <c r="C16" s="15" t="s">
        <v>138</v>
      </c>
      <c r="D16" s="16">
        <f t="shared" si="0"/>
        <v>6748</v>
      </c>
      <c r="E16" s="15">
        <v>241</v>
      </c>
    </row>
    <row r="17" spans="1:5">
      <c r="A17" s="15" t="s">
        <v>135</v>
      </c>
      <c r="B17" s="15">
        <v>2000</v>
      </c>
      <c r="C17" s="15" t="s">
        <v>138</v>
      </c>
      <c r="D17" s="16">
        <f t="shared" si="0"/>
        <v>11508</v>
      </c>
      <c r="E17" s="15">
        <v>411</v>
      </c>
    </row>
    <row r="18" spans="1:5">
      <c r="A18" s="15" t="s">
        <v>135</v>
      </c>
      <c r="B18" s="15">
        <v>2050</v>
      </c>
      <c r="C18" s="15" t="s">
        <v>138</v>
      </c>
      <c r="D18" s="16">
        <f t="shared" si="0"/>
        <v>3416</v>
      </c>
      <c r="E18" s="15">
        <v>122</v>
      </c>
    </row>
    <row r="19" spans="1:5">
      <c r="A19" s="15" t="s">
        <v>135</v>
      </c>
      <c r="B19" s="15">
        <v>3000</v>
      </c>
      <c r="C19" s="15" t="s">
        <v>138</v>
      </c>
      <c r="D19" s="16">
        <f t="shared" si="0"/>
        <v>14588</v>
      </c>
      <c r="E19" s="15">
        <v>521</v>
      </c>
    </row>
    <row r="20" spans="1:5">
      <c r="A20" s="15" t="s">
        <v>135</v>
      </c>
      <c r="B20" s="15">
        <v>3050</v>
      </c>
      <c r="C20" s="15" t="s">
        <v>138</v>
      </c>
      <c r="D20" s="16">
        <f t="shared" si="0"/>
        <v>17640</v>
      </c>
      <c r="E20" s="15">
        <v>630</v>
      </c>
    </row>
    <row r="21" spans="1:5">
      <c r="A21" s="15" t="s">
        <v>135</v>
      </c>
      <c r="B21" s="15">
        <v>1000</v>
      </c>
      <c r="C21" s="15" t="s">
        <v>140</v>
      </c>
      <c r="D21" s="16">
        <f t="shared" si="0"/>
        <v>9856</v>
      </c>
      <c r="E21" s="15">
        <v>352</v>
      </c>
    </row>
    <row r="22" spans="1:5">
      <c r="A22" s="15" t="s">
        <v>135</v>
      </c>
      <c r="B22" s="15">
        <v>1050</v>
      </c>
      <c r="C22" s="15" t="s">
        <v>140</v>
      </c>
      <c r="D22" s="16">
        <f t="shared" si="0"/>
        <v>9016</v>
      </c>
      <c r="E22" s="15">
        <v>322</v>
      </c>
    </row>
    <row r="23" spans="1:5">
      <c r="A23" s="15" t="s">
        <v>135</v>
      </c>
      <c r="B23" s="15">
        <v>2000</v>
      </c>
      <c r="C23" s="15" t="s">
        <v>140</v>
      </c>
      <c r="D23" s="16">
        <f t="shared" si="0"/>
        <v>17976</v>
      </c>
      <c r="E23" s="15">
        <v>642</v>
      </c>
    </row>
    <row r="24" spans="1:5">
      <c r="A24" s="15" t="s">
        <v>135</v>
      </c>
      <c r="B24" s="15">
        <v>2050</v>
      </c>
      <c r="C24" s="15" t="s">
        <v>140</v>
      </c>
      <c r="D24" s="16">
        <f t="shared" si="0"/>
        <v>14616</v>
      </c>
      <c r="E24" s="15">
        <v>522</v>
      </c>
    </row>
    <row r="25" spans="1:5">
      <c r="A25" s="15" t="s">
        <v>135</v>
      </c>
      <c r="B25" s="15">
        <v>3000</v>
      </c>
      <c r="C25" s="15" t="s">
        <v>140</v>
      </c>
      <c r="D25" s="16">
        <f t="shared" si="0"/>
        <v>3724</v>
      </c>
      <c r="E25" s="15">
        <v>133</v>
      </c>
    </row>
    <row r="26" spans="1:5">
      <c r="A26" s="15" t="s">
        <v>135</v>
      </c>
      <c r="B26" s="15">
        <v>3050</v>
      </c>
      <c r="C26" s="15" t="s">
        <v>140</v>
      </c>
      <c r="D26" s="16">
        <f t="shared" si="0"/>
        <v>12712</v>
      </c>
      <c r="E26" s="15">
        <v>454</v>
      </c>
    </row>
    <row r="27" spans="1:5">
      <c r="A27" s="15" t="s">
        <v>135</v>
      </c>
      <c r="B27" s="15">
        <v>1000</v>
      </c>
      <c r="C27" s="15" t="s">
        <v>141</v>
      </c>
      <c r="D27" s="16">
        <f t="shared" si="0"/>
        <v>16828</v>
      </c>
      <c r="E27" s="15">
        <v>601</v>
      </c>
    </row>
    <row r="28" spans="1:5">
      <c r="A28" s="15" t="s">
        <v>135</v>
      </c>
      <c r="B28" s="15">
        <v>1050</v>
      </c>
      <c r="C28" s="15" t="s">
        <v>141</v>
      </c>
      <c r="D28" s="16">
        <f t="shared" si="0"/>
        <v>14056</v>
      </c>
      <c r="E28" s="15">
        <v>502</v>
      </c>
    </row>
    <row r="29" spans="1:5">
      <c r="A29" s="15" t="s">
        <v>135</v>
      </c>
      <c r="B29" s="15">
        <v>2000</v>
      </c>
      <c r="C29" s="15" t="s">
        <v>141</v>
      </c>
      <c r="D29" s="16">
        <f t="shared" si="0"/>
        <v>8456</v>
      </c>
      <c r="E29" s="15">
        <v>302</v>
      </c>
    </row>
    <row r="30" spans="1:5">
      <c r="A30" s="15" t="s">
        <v>135</v>
      </c>
      <c r="B30" s="15">
        <v>2050</v>
      </c>
      <c r="C30" s="15" t="s">
        <v>141</v>
      </c>
      <c r="D30" s="16">
        <f t="shared" si="0"/>
        <v>17808</v>
      </c>
      <c r="E30" s="15">
        <v>636</v>
      </c>
    </row>
    <row r="31" spans="1:5">
      <c r="A31" s="15" t="s">
        <v>135</v>
      </c>
      <c r="B31" s="15">
        <v>3000</v>
      </c>
      <c r="C31" s="15" t="s">
        <v>141</v>
      </c>
      <c r="D31" s="16">
        <f t="shared" si="0"/>
        <v>3416</v>
      </c>
      <c r="E31" s="15">
        <v>122</v>
      </c>
    </row>
    <row r="32" spans="1:5">
      <c r="A32" s="15" t="s">
        <v>135</v>
      </c>
      <c r="B32" s="15">
        <v>3050</v>
      </c>
      <c r="C32" s="15" t="s">
        <v>141</v>
      </c>
      <c r="D32" s="16">
        <f t="shared" si="0"/>
        <v>13020</v>
      </c>
      <c r="E32" s="15">
        <v>465</v>
      </c>
    </row>
    <row r="33" spans="1:5">
      <c r="A33" s="15" t="s">
        <v>142</v>
      </c>
      <c r="B33" s="15">
        <v>1000</v>
      </c>
      <c r="C33" s="15" t="s">
        <v>136</v>
      </c>
      <c r="D33" s="16">
        <f t="shared" si="0"/>
        <v>17780</v>
      </c>
      <c r="E33" s="15">
        <v>635</v>
      </c>
    </row>
    <row r="34" spans="1:5">
      <c r="A34" s="15" t="s">
        <v>142</v>
      </c>
      <c r="B34" s="15">
        <v>1050</v>
      </c>
      <c r="C34" s="15" t="s">
        <v>136</v>
      </c>
      <c r="D34" s="16">
        <f t="shared" si="0"/>
        <v>7140</v>
      </c>
      <c r="E34" s="15">
        <v>255</v>
      </c>
    </row>
    <row r="35" spans="1:5">
      <c r="A35" s="15" t="s">
        <v>142</v>
      </c>
      <c r="B35" s="15">
        <v>2000</v>
      </c>
      <c r="C35" s="15" t="s">
        <v>136</v>
      </c>
      <c r="D35" s="16">
        <f t="shared" si="0"/>
        <v>7448</v>
      </c>
      <c r="E35" s="15">
        <v>266</v>
      </c>
    </row>
    <row r="36" spans="1:5">
      <c r="A36" s="15" t="s">
        <v>142</v>
      </c>
      <c r="B36" s="15">
        <v>2050</v>
      </c>
      <c r="C36" s="15" t="s">
        <v>136</v>
      </c>
      <c r="D36" s="16">
        <f t="shared" si="0"/>
        <v>6608</v>
      </c>
      <c r="E36" s="15">
        <v>236</v>
      </c>
    </row>
    <row r="37" spans="1:5">
      <c r="A37" s="15" t="s">
        <v>142</v>
      </c>
      <c r="B37" s="15">
        <v>3000</v>
      </c>
      <c r="C37" s="15" t="s">
        <v>136</v>
      </c>
      <c r="D37" s="16">
        <f t="shared" si="0"/>
        <v>9856</v>
      </c>
      <c r="E37" s="15">
        <v>352</v>
      </c>
    </row>
    <row r="38" spans="1:5">
      <c r="A38" s="15" t="s">
        <v>142</v>
      </c>
      <c r="B38" s="15">
        <v>3050</v>
      </c>
      <c r="C38" s="15" t="s">
        <v>136</v>
      </c>
      <c r="D38" s="16">
        <f t="shared" si="0"/>
        <v>10248</v>
      </c>
      <c r="E38" s="15">
        <v>366</v>
      </c>
    </row>
    <row r="39" spans="1:5">
      <c r="A39" s="15" t="s">
        <v>142</v>
      </c>
      <c r="B39" s="15">
        <v>1000</v>
      </c>
      <c r="C39" s="15" t="s">
        <v>139</v>
      </c>
      <c r="D39" s="16">
        <f t="shared" si="0"/>
        <v>14616</v>
      </c>
      <c r="E39" s="15">
        <v>522</v>
      </c>
    </row>
    <row r="40" spans="1:5">
      <c r="A40" s="15" t="s">
        <v>142</v>
      </c>
      <c r="B40" s="15">
        <v>1050</v>
      </c>
      <c r="C40" s="15" t="s">
        <v>139</v>
      </c>
      <c r="D40" s="16">
        <f t="shared" si="0"/>
        <v>11816</v>
      </c>
      <c r="E40" s="15">
        <v>422</v>
      </c>
    </row>
    <row r="41" spans="1:5">
      <c r="A41" s="15" t="s">
        <v>142</v>
      </c>
      <c r="B41" s="15">
        <v>2000</v>
      </c>
      <c r="C41" s="15" t="s">
        <v>139</v>
      </c>
      <c r="D41" s="16">
        <f t="shared" si="0"/>
        <v>14896</v>
      </c>
      <c r="E41" s="15">
        <v>532</v>
      </c>
    </row>
    <row r="42" spans="1:5">
      <c r="A42" s="15" t="s">
        <v>142</v>
      </c>
      <c r="B42" s="15">
        <v>2050</v>
      </c>
      <c r="C42" s="15" t="s">
        <v>139</v>
      </c>
      <c r="D42" s="16">
        <f t="shared" si="0"/>
        <v>3724</v>
      </c>
      <c r="E42" s="15">
        <v>133</v>
      </c>
    </row>
    <row r="43" spans="1:5">
      <c r="A43" s="15" t="s">
        <v>142</v>
      </c>
      <c r="B43" s="15">
        <v>3000</v>
      </c>
      <c r="C43" s="15" t="s">
        <v>139</v>
      </c>
      <c r="D43" s="16">
        <f t="shared" si="0"/>
        <v>14616</v>
      </c>
      <c r="E43" s="15">
        <v>522</v>
      </c>
    </row>
    <row r="44" spans="1:5">
      <c r="A44" s="15" t="s">
        <v>142</v>
      </c>
      <c r="B44" s="15">
        <v>3050</v>
      </c>
      <c r="C44" s="15" t="s">
        <v>139</v>
      </c>
      <c r="D44" s="16">
        <f t="shared" si="0"/>
        <v>9016</v>
      </c>
      <c r="E44" s="15">
        <v>322</v>
      </c>
    </row>
    <row r="45" spans="1:5">
      <c r="A45" s="15" t="s">
        <v>142</v>
      </c>
      <c r="B45" s="15">
        <v>1000</v>
      </c>
      <c r="C45" s="15" t="s">
        <v>138</v>
      </c>
      <c r="D45" s="16">
        <f t="shared" si="0"/>
        <v>11928</v>
      </c>
      <c r="E45" s="15">
        <v>426</v>
      </c>
    </row>
    <row r="46" spans="1:5">
      <c r="A46" s="15" t="s">
        <v>142</v>
      </c>
      <c r="B46" s="15">
        <v>1050</v>
      </c>
      <c r="C46" s="15" t="s">
        <v>138</v>
      </c>
      <c r="D46" s="16">
        <f t="shared" si="0"/>
        <v>11480</v>
      </c>
      <c r="E46" s="15">
        <v>410</v>
      </c>
    </row>
    <row r="47" spans="1:5">
      <c r="A47" s="15" t="s">
        <v>142</v>
      </c>
      <c r="B47" s="15">
        <v>2000</v>
      </c>
      <c r="C47" s="15" t="s">
        <v>138</v>
      </c>
      <c r="D47" s="16">
        <f t="shared" si="0"/>
        <v>8960</v>
      </c>
      <c r="E47" s="15">
        <v>320</v>
      </c>
    </row>
    <row r="48" spans="1:5">
      <c r="A48" s="15" t="s">
        <v>142</v>
      </c>
      <c r="B48" s="15">
        <v>2050</v>
      </c>
      <c r="C48" s="15" t="s">
        <v>138</v>
      </c>
      <c r="D48" s="16">
        <f t="shared" si="0"/>
        <v>18284</v>
      </c>
      <c r="E48" s="15">
        <v>653</v>
      </c>
    </row>
    <row r="49" spans="1:5">
      <c r="A49" s="15" t="s">
        <v>142</v>
      </c>
      <c r="B49" s="15">
        <v>3000</v>
      </c>
      <c r="C49" s="15" t="s">
        <v>138</v>
      </c>
      <c r="D49" s="16">
        <f t="shared" si="0"/>
        <v>14028</v>
      </c>
      <c r="E49" s="15">
        <v>501</v>
      </c>
    </row>
    <row r="50" spans="1:5">
      <c r="A50" s="15" t="s">
        <v>142</v>
      </c>
      <c r="B50" s="15">
        <v>3050</v>
      </c>
      <c r="C50" s="15" t="s">
        <v>138</v>
      </c>
      <c r="D50" s="16">
        <f t="shared" si="0"/>
        <v>11256</v>
      </c>
      <c r="E50" s="15">
        <v>402</v>
      </c>
    </row>
    <row r="51" spans="1:5">
      <c r="A51" s="15" t="s">
        <v>142</v>
      </c>
      <c r="B51" s="15">
        <v>1000</v>
      </c>
      <c r="C51" s="15" t="s">
        <v>140</v>
      </c>
      <c r="D51" s="16">
        <f t="shared" si="0"/>
        <v>11760</v>
      </c>
      <c r="E51" s="15">
        <v>420</v>
      </c>
    </row>
    <row r="52" spans="1:5">
      <c r="A52" s="15" t="s">
        <v>142</v>
      </c>
      <c r="B52" s="15">
        <v>1050</v>
      </c>
      <c r="C52" s="15" t="s">
        <v>140</v>
      </c>
      <c r="D52" s="16">
        <f t="shared" si="0"/>
        <v>10080</v>
      </c>
      <c r="E52" s="15">
        <v>360</v>
      </c>
    </row>
    <row r="53" spans="1:5">
      <c r="A53" s="15" t="s">
        <v>142</v>
      </c>
      <c r="B53" s="15">
        <v>2000</v>
      </c>
      <c r="C53" s="15" t="s">
        <v>140</v>
      </c>
      <c r="D53" s="16">
        <f t="shared" si="0"/>
        <v>11760</v>
      </c>
      <c r="E53" s="15">
        <v>420</v>
      </c>
    </row>
    <row r="54" spans="1:5">
      <c r="A54" s="15" t="s">
        <v>142</v>
      </c>
      <c r="B54" s="15">
        <v>2050</v>
      </c>
      <c r="C54" s="15" t="s">
        <v>140</v>
      </c>
      <c r="D54" s="16">
        <f t="shared" si="0"/>
        <v>8484</v>
      </c>
      <c r="E54" s="15">
        <v>303</v>
      </c>
    </row>
    <row r="55" spans="1:5">
      <c r="A55" s="15" t="s">
        <v>142</v>
      </c>
      <c r="B55" s="15">
        <v>3000</v>
      </c>
      <c r="C55" s="15" t="s">
        <v>140</v>
      </c>
      <c r="D55" s="16">
        <f t="shared" si="0"/>
        <v>16856</v>
      </c>
      <c r="E55" s="15">
        <v>602</v>
      </c>
    </row>
    <row r="56" spans="1:5">
      <c r="A56" s="15" t="s">
        <v>142</v>
      </c>
      <c r="B56" s="15">
        <v>3050</v>
      </c>
      <c r="C56" s="15" t="s">
        <v>140</v>
      </c>
      <c r="D56" s="16">
        <f t="shared" si="0"/>
        <v>14560</v>
      </c>
      <c r="E56" s="15">
        <v>520</v>
      </c>
    </row>
    <row r="57" spans="1:5">
      <c r="A57" s="15" t="s">
        <v>142</v>
      </c>
      <c r="B57" s="15">
        <v>1000</v>
      </c>
      <c r="C57" s="15" t="s">
        <v>141</v>
      </c>
      <c r="D57" s="16">
        <f t="shared" si="0"/>
        <v>8456</v>
      </c>
      <c r="E57" s="15">
        <v>302</v>
      </c>
    </row>
    <row r="58" spans="1:5">
      <c r="A58" s="15" t="s">
        <v>142</v>
      </c>
      <c r="B58" s="15">
        <v>1050</v>
      </c>
      <c r="C58" s="15" t="s">
        <v>141</v>
      </c>
      <c r="D58" s="16">
        <f t="shared" si="0"/>
        <v>5684</v>
      </c>
      <c r="E58" s="15">
        <v>203</v>
      </c>
    </row>
    <row r="59" spans="1:5">
      <c r="A59" s="15" t="s">
        <v>142</v>
      </c>
      <c r="B59" s="15">
        <v>2000</v>
      </c>
      <c r="C59" s="15" t="s">
        <v>141</v>
      </c>
      <c r="D59" s="16">
        <f t="shared" si="0"/>
        <v>5740</v>
      </c>
      <c r="E59" s="15">
        <v>205</v>
      </c>
    </row>
    <row r="60" spans="1:5">
      <c r="A60" s="15" t="s">
        <v>142</v>
      </c>
      <c r="B60" s="15">
        <v>2050</v>
      </c>
      <c r="C60" s="15" t="s">
        <v>141</v>
      </c>
      <c r="D60" s="16">
        <f t="shared" si="0"/>
        <v>11228</v>
      </c>
      <c r="E60" s="15">
        <v>401</v>
      </c>
    </row>
    <row r="61" spans="1:5">
      <c r="A61" s="15" t="s">
        <v>142</v>
      </c>
      <c r="B61" s="15">
        <v>3000</v>
      </c>
      <c r="C61" s="15" t="s">
        <v>141</v>
      </c>
      <c r="D61" s="16">
        <f t="shared" si="0"/>
        <v>17360</v>
      </c>
      <c r="E61" s="15">
        <v>620</v>
      </c>
    </row>
    <row r="62" spans="1:5">
      <c r="A62" s="15" t="s">
        <v>142</v>
      </c>
      <c r="B62" s="15">
        <v>3050</v>
      </c>
      <c r="C62" s="15" t="s">
        <v>141</v>
      </c>
      <c r="D62" s="16">
        <f t="shared" si="0"/>
        <v>6524</v>
      </c>
      <c r="E62" s="15">
        <v>233</v>
      </c>
    </row>
    <row r="63" spans="1:5">
      <c r="A63" s="15" t="s">
        <v>143</v>
      </c>
      <c r="B63" s="15">
        <v>1000</v>
      </c>
      <c r="C63" s="15" t="s">
        <v>136</v>
      </c>
      <c r="D63" s="16">
        <f t="shared" si="0"/>
        <v>7084</v>
      </c>
      <c r="E63" s="15">
        <v>253</v>
      </c>
    </row>
    <row r="64" spans="1:5">
      <c r="A64" s="15" t="s">
        <v>143</v>
      </c>
      <c r="B64" s="15">
        <v>1050</v>
      </c>
      <c r="C64" s="15" t="s">
        <v>136</v>
      </c>
      <c r="D64" s="16">
        <f t="shared" si="0"/>
        <v>16828</v>
      </c>
      <c r="E64" s="15">
        <v>601</v>
      </c>
    </row>
    <row r="65" spans="1:5">
      <c r="A65" s="15" t="s">
        <v>143</v>
      </c>
      <c r="B65" s="15">
        <v>2000</v>
      </c>
      <c r="C65" s="15" t="s">
        <v>136</v>
      </c>
      <c r="D65" s="16">
        <f t="shared" si="0"/>
        <v>12096</v>
      </c>
      <c r="E65" s="15">
        <v>432</v>
      </c>
    </row>
    <row r="66" spans="1:5">
      <c r="A66" s="15" t="s">
        <v>143</v>
      </c>
      <c r="B66" s="15">
        <v>2050</v>
      </c>
      <c r="C66" s="15" t="s">
        <v>136</v>
      </c>
      <c r="D66" s="16">
        <f t="shared" si="0"/>
        <v>14616</v>
      </c>
      <c r="E66" s="15">
        <v>522</v>
      </c>
    </row>
    <row r="67" spans="1:5">
      <c r="A67" s="15" t="s">
        <v>143</v>
      </c>
      <c r="B67" s="15">
        <v>3000</v>
      </c>
      <c r="C67" s="15" t="s">
        <v>136</v>
      </c>
      <c r="D67" s="16">
        <f t="shared" ref="D67:D130" si="1">E67*28</f>
        <v>3724</v>
      </c>
      <c r="E67" s="15">
        <v>133</v>
      </c>
    </row>
    <row r="68" spans="1:5">
      <c r="A68" s="15" t="s">
        <v>143</v>
      </c>
      <c r="B68" s="15">
        <v>3050</v>
      </c>
      <c r="C68" s="15" t="s">
        <v>136</v>
      </c>
      <c r="D68" s="16">
        <f t="shared" si="1"/>
        <v>14616</v>
      </c>
      <c r="E68" s="15">
        <v>522</v>
      </c>
    </row>
    <row r="69" spans="1:5">
      <c r="A69" s="15" t="s">
        <v>143</v>
      </c>
      <c r="B69" s="15">
        <v>1000</v>
      </c>
      <c r="C69" s="15" t="s">
        <v>139</v>
      </c>
      <c r="D69" s="16">
        <f t="shared" si="1"/>
        <v>9016</v>
      </c>
      <c r="E69" s="15">
        <v>322</v>
      </c>
    </row>
    <row r="70" spans="1:5">
      <c r="A70" s="15" t="s">
        <v>143</v>
      </c>
      <c r="B70" s="15">
        <v>1050</v>
      </c>
      <c r="C70" s="15" t="s">
        <v>139</v>
      </c>
      <c r="D70" s="16">
        <f t="shared" si="1"/>
        <v>11928</v>
      </c>
      <c r="E70" s="15">
        <v>426</v>
      </c>
    </row>
    <row r="71" spans="1:5">
      <c r="A71" s="15" t="s">
        <v>143</v>
      </c>
      <c r="B71" s="15">
        <v>2000</v>
      </c>
      <c r="C71" s="15" t="s">
        <v>139</v>
      </c>
      <c r="D71" s="16">
        <f t="shared" si="1"/>
        <v>11480</v>
      </c>
      <c r="E71" s="15">
        <v>410</v>
      </c>
    </row>
    <row r="72" spans="1:5">
      <c r="A72" s="15" t="s">
        <v>143</v>
      </c>
      <c r="B72" s="15">
        <v>2050</v>
      </c>
      <c r="C72" s="15" t="s">
        <v>139</v>
      </c>
      <c r="D72" s="16">
        <f t="shared" si="1"/>
        <v>8960</v>
      </c>
      <c r="E72" s="15">
        <v>320</v>
      </c>
    </row>
    <row r="73" spans="1:5">
      <c r="A73" s="15" t="s">
        <v>143</v>
      </c>
      <c r="B73" s="15">
        <v>3000</v>
      </c>
      <c r="C73" s="15" t="s">
        <v>139</v>
      </c>
      <c r="D73" s="16">
        <f t="shared" si="1"/>
        <v>18284</v>
      </c>
      <c r="E73" s="15">
        <v>653</v>
      </c>
    </row>
    <row r="74" spans="1:5">
      <c r="A74" s="15" t="s">
        <v>143</v>
      </c>
      <c r="B74" s="15">
        <v>3050</v>
      </c>
      <c r="C74" s="15" t="s">
        <v>139</v>
      </c>
      <c r="D74" s="16">
        <f t="shared" si="1"/>
        <v>14028</v>
      </c>
      <c r="E74" s="15">
        <v>501</v>
      </c>
    </row>
    <row r="75" spans="1:5">
      <c r="A75" s="15" t="s">
        <v>143</v>
      </c>
      <c r="B75" s="15">
        <v>1000</v>
      </c>
      <c r="C75" s="15" t="s">
        <v>138</v>
      </c>
      <c r="D75" s="16">
        <f t="shared" si="1"/>
        <v>11256</v>
      </c>
      <c r="E75" s="15">
        <v>402</v>
      </c>
    </row>
    <row r="76" spans="1:5">
      <c r="A76" s="15" t="s">
        <v>143</v>
      </c>
      <c r="B76" s="15">
        <v>1050</v>
      </c>
      <c r="C76" s="15" t="s">
        <v>138</v>
      </c>
      <c r="D76" s="16">
        <f t="shared" si="1"/>
        <v>11760</v>
      </c>
      <c r="E76" s="15">
        <v>420</v>
      </c>
    </row>
    <row r="77" spans="1:5">
      <c r="A77" s="15" t="s">
        <v>143</v>
      </c>
      <c r="B77" s="15">
        <v>2000</v>
      </c>
      <c r="C77" s="15" t="s">
        <v>138</v>
      </c>
      <c r="D77" s="16">
        <f t="shared" si="1"/>
        <v>10080</v>
      </c>
      <c r="E77" s="15">
        <v>360</v>
      </c>
    </row>
    <row r="78" spans="1:5">
      <c r="A78" s="15" t="s">
        <v>143</v>
      </c>
      <c r="B78" s="15">
        <v>2050</v>
      </c>
      <c r="C78" s="15" t="s">
        <v>138</v>
      </c>
      <c r="D78" s="16">
        <f t="shared" si="1"/>
        <v>11760</v>
      </c>
      <c r="E78" s="15">
        <v>420</v>
      </c>
    </row>
    <row r="79" spans="1:5">
      <c r="A79" s="15" t="s">
        <v>143</v>
      </c>
      <c r="B79" s="15">
        <v>3000</v>
      </c>
      <c r="C79" s="15" t="s">
        <v>138</v>
      </c>
      <c r="D79" s="16">
        <f t="shared" si="1"/>
        <v>8484</v>
      </c>
      <c r="E79" s="15">
        <v>303</v>
      </c>
    </row>
    <row r="80" spans="1:5">
      <c r="A80" s="15" t="s">
        <v>143</v>
      </c>
      <c r="B80" s="15">
        <v>3050</v>
      </c>
      <c r="C80" s="15" t="s">
        <v>138</v>
      </c>
      <c r="D80" s="16">
        <f t="shared" si="1"/>
        <v>16856</v>
      </c>
      <c r="E80" s="15">
        <v>602</v>
      </c>
    </row>
    <row r="81" spans="1:5">
      <c r="A81" s="15" t="s">
        <v>143</v>
      </c>
      <c r="B81" s="15">
        <v>1000</v>
      </c>
      <c r="C81" s="15" t="s">
        <v>140</v>
      </c>
      <c r="D81" s="16">
        <f t="shared" si="1"/>
        <v>14560</v>
      </c>
      <c r="E81" s="15">
        <v>520</v>
      </c>
    </row>
    <row r="82" spans="1:5">
      <c r="A82" s="15" t="s">
        <v>143</v>
      </c>
      <c r="B82" s="15">
        <v>1050</v>
      </c>
      <c r="C82" s="15" t="s">
        <v>140</v>
      </c>
      <c r="D82" s="16">
        <f t="shared" si="1"/>
        <v>8456</v>
      </c>
      <c r="E82" s="15">
        <v>302</v>
      </c>
    </row>
    <row r="83" spans="1:5">
      <c r="A83" s="15" t="s">
        <v>143</v>
      </c>
      <c r="B83" s="15">
        <v>2000</v>
      </c>
      <c r="C83" s="15" t="s">
        <v>140</v>
      </c>
      <c r="D83" s="16">
        <f t="shared" si="1"/>
        <v>5684</v>
      </c>
      <c r="E83" s="15">
        <v>203</v>
      </c>
    </row>
    <row r="84" spans="1:5">
      <c r="A84" s="15" t="s">
        <v>143</v>
      </c>
      <c r="B84" s="15">
        <v>2050</v>
      </c>
      <c r="C84" s="15" t="s">
        <v>140</v>
      </c>
      <c r="D84" s="16">
        <f t="shared" si="1"/>
        <v>5740</v>
      </c>
      <c r="E84" s="15">
        <v>205</v>
      </c>
    </row>
    <row r="85" spans="1:5">
      <c r="A85" s="15" t="s">
        <v>143</v>
      </c>
      <c r="B85" s="15">
        <v>3000</v>
      </c>
      <c r="C85" s="15" t="s">
        <v>140</v>
      </c>
      <c r="D85" s="16">
        <f t="shared" si="1"/>
        <v>5936</v>
      </c>
      <c r="E85" s="15">
        <v>212</v>
      </c>
    </row>
    <row r="86" spans="1:5">
      <c r="A86" s="15" t="s">
        <v>143</v>
      </c>
      <c r="B86" s="15">
        <v>3050</v>
      </c>
      <c r="C86" s="15" t="s">
        <v>140</v>
      </c>
      <c r="D86" s="16">
        <f t="shared" si="1"/>
        <v>10136</v>
      </c>
      <c r="E86" s="15">
        <v>362</v>
      </c>
    </row>
    <row r="87" spans="1:5">
      <c r="A87" s="15" t="s">
        <v>143</v>
      </c>
      <c r="B87" s="15">
        <v>1000</v>
      </c>
      <c r="C87" s="15" t="s">
        <v>141</v>
      </c>
      <c r="D87" s="16">
        <f t="shared" si="1"/>
        <v>3388</v>
      </c>
      <c r="E87" s="15">
        <v>121</v>
      </c>
    </row>
    <row r="88" spans="1:5">
      <c r="A88" s="15" t="s">
        <v>143</v>
      </c>
      <c r="B88" s="15">
        <v>1050</v>
      </c>
      <c r="C88" s="15" t="s">
        <v>141</v>
      </c>
      <c r="D88" s="16">
        <f t="shared" si="1"/>
        <v>14056</v>
      </c>
      <c r="E88" s="15">
        <v>502</v>
      </c>
    </row>
    <row r="89" spans="1:5">
      <c r="A89" s="15" t="s">
        <v>143</v>
      </c>
      <c r="B89" s="15">
        <v>2000</v>
      </c>
      <c r="C89" s="15" t="s">
        <v>141</v>
      </c>
      <c r="D89" s="16">
        <f t="shared" si="1"/>
        <v>10136</v>
      </c>
      <c r="E89" s="15">
        <v>362</v>
      </c>
    </row>
    <row r="90" spans="1:5">
      <c r="A90" s="15" t="s">
        <v>143</v>
      </c>
      <c r="B90" s="15">
        <v>2050</v>
      </c>
      <c r="C90" s="15" t="s">
        <v>141</v>
      </c>
      <c r="D90" s="16">
        <f t="shared" si="1"/>
        <v>14588</v>
      </c>
      <c r="E90" s="15">
        <v>521</v>
      </c>
    </row>
    <row r="91" spans="1:5">
      <c r="A91" s="15" t="s">
        <v>143</v>
      </c>
      <c r="B91" s="15">
        <v>3000</v>
      </c>
      <c r="C91" s="15" t="s">
        <v>141</v>
      </c>
      <c r="D91" s="16">
        <f t="shared" si="1"/>
        <v>6552</v>
      </c>
      <c r="E91" s="15">
        <v>234</v>
      </c>
    </row>
    <row r="92" spans="1:5">
      <c r="A92" s="15" t="s">
        <v>143</v>
      </c>
      <c r="B92" s="15">
        <v>3050</v>
      </c>
      <c r="C92" s="15" t="s">
        <v>141</v>
      </c>
      <c r="D92" s="16">
        <f t="shared" si="1"/>
        <v>11788</v>
      </c>
      <c r="E92" s="15">
        <v>421</v>
      </c>
    </row>
    <row r="93" spans="1:5">
      <c r="A93" s="15" t="s">
        <v>135</v>
      </c>
      <c r="B93" s="15">
        <v>1000</v>
      </c>
      <c r="C93" s="15" t="s">
        <v>144</v>
      </c>
      <c r="D93" s="16">
        <f t="shared" si="1"/>
        <v>9072</v>
      </c>
      <c r="E93" s="15">
        <v>324</v>
      </c>
    </row>
    <row r="94" spans="1:5">
      <c r="A94" s="15" t="s">
        <v>135</v>
      </c>
      <c r="B94" s="15">
        <v>1050</v>
      </c>
      <c r="C94" s="15" t="s">
        <v>144</v>
      </c>
      <c r="D94" s="16">
        <f t="shared" si="1"/>
        <v>3388</v>
      </c>
      <c r="E94" s="15">
        <v>121</v>
      </c>
    </row>
    <row r="95" spans="1:5">
      <c r="A95" s="15" t="s">
        <v>135</v>
      </c>
      <c r="B95" s="15">
        <v>2000</v>
      </c>
      <c r="C95" s="15" t="s">
        <v>144</v>
      </c>
      <c r="D95" s="16">
        <f t="shared" si="1"/>
        <v>15176</v>
      </c>
      <c r="E95" s="15">
        <v>542</v>
      </c>
    </row>
    <row r="96" spans="1:5">
      <c r="A96" s="15" t="s">
        <v>135</v>
      </c>
      <c r="B96" s="15">
        <v>2050</v>
      </c>
      <c r="C96" s="15" t="s">
        <v>144</v>
      </c>
      <c r="D96" s="16">
        <f t="shared" si="1"/>
        <v>5964</v>
      </c>
      <c r="E96" s="15">
        <v>213</v>
      </c>
    </row>
    <row r="97" spans="1:5">
      <c r="A97" s="15" t="s">
        <v>135</v>
      </c>
      <c r="B97" s="15">
        <v>3000</v>
      </c>
      <c r="C97" s="15" t="s">
        <v>144</v>
      </c>
      <c r="D97" s="16">
        <f t="shared" si="1"/>
        <v>3724</v>
      </c>
      <c r="E97" s="15">
        <v>133</v>
      </c>
    </row>
    <row r="98" spans="1:5">
      <c r="A98" s="15" t="s">
        <v>135</v>
      </c>
      <c r="B98" s="15">
        <v>3050</v>
      </c>
      <c r="C98" s="15" t="s">
        <v>144</v>
      </c>
      <c r="D98" s="16">
        <f t="shared" si="1"/>
        <v>14616</v>
      </c>
      <c r="E98" s="15">
        <v>522</v>
      </c>
    </row>
    <row r="99" spans="1:5">
      <c r="A99" s="15" t="s">
        <v>135</v>
      </c>
      <c r="B99" s="15">
        <v>1000</v>
      </c>
      <c r="C99" s="15" t="s">
        <v>145</v>
      </c>
      <c r="D99" s="16">
        <f t="shared" si="1"/>
        <v>9016</v>
      </c>
      <c r="E99" s="15">
        <v>322</v>
      </c>
    </row>
    <row r="100" spans="1:5">
      <c r="A100" s="15" t="s">
        <v>135</v>
      </c>
      <c r="B100" s="15">
        <v>1050</v>
      </c>
      <c r="C100" s="15" t="s">
        <v>145</v>
      </c>
      <c r="D100" s="16">
        <f t="shared" si="1"/>
        <v>11928</v>
      </c>
      <c r="E100" s="15">
        <v>426</v>
      </c>
    </row>
    <row r="101" spans="1:5">
      <c r="A101" s="15" t="s">
        <v>135</v>
      </c>
      <c r="B101" s="15">
        <v>2000</v>
      </c>
      <c r="C101" s="15" t="s">
        <v>145</v>
      </c>
      <c r="D101" s="16">
        <f t="shared" si="1"/>
        <v>11480</v>
      </c>
      <c r="E101" s="15">
        <v>410</v>
      </c>
    </row>
    <row r="102" spans="1:5">
      <c r="A102" s="15" t="s">
        <v>135</v>
      </c>
      <c r="B102" s="15">
        <v>2050</v>
      </c>
      <c r="C102" s="15" t="s">
        <v>145</v>
      </c>
      <c r="D102" s="16">
        <f t="shared" si="1"/>
        <v>8960</v>
      </c>
      <c r="E102" s="15">
        <v>320</v>
      </c>
    </row>
    <row r="103" spans="1:5">
      <c r="A103" s="15" t="s">
        <v>135</v>
      </c>
      <c r="B103" s="15">
        <v>3000</v>
      </c>
      <c r="C103" s="15" t="s">
        <v>145</v>
      </c>
      <c r="D103" s="16">
        <f t="shared" si="1"/>
        <v>18284</v>
      </c>
      <c r="E103" s="15">
        <v>653</v>
      </c>
    </row>
    <row r="104" spans="1:5">
      <c r="A104" s="15" t="s">
        <v>135</v>
      </c>
      <c r="B104" s="15">
        <v>3050</v>
      </c>
      <c r="C104" s="15" t="s">
        <v>145</v>
      </c>
      <c r="D104" s="16">
        <f t="shared" si="1"/>
        <v>14028</v>
      </c>
      <c r="E104" s="15">
        <v>501</v>
      </c>
    </row>
    <row r="105" spans="1:5">
      <c r="A105" s="15" t="s">
        <v>135</v>
      </c>
      <c r="B105" s="15">
        <v>1000</v>
      </c>
      <c r="C105" s="15" t="s">
        <v>146</v>
      </c>
      <c r="D105" s="16">
        <f t="shared" si="1"/>
        <v>11256</v>
      </c>
      <c r="E105" s="15">
        <v>402</v>
      </c>
    </row>
    <row r="106" spans="1:5">
      <c r="A106" s="15" t="s">
        <v>135</v>
      </c>
      <c r="B106" s="15">
        <v>1050</v>
      </c>
      <c r="C106" s="15" t="s">
        <v>146</v>
      </c>
      <c r="D106" s="16">
        <f t="shared" si="1"/>
        <v>11760</v>
      </c>
      <c r="E106" s="15">
        <v>420</v>
      </c>
    </row>
    <row r="107" spans="1:5">
      <c r="A107" s="15" t="s">
        <v>135</v>
      </c>
      <c r="B107" s="15">
        <v>2000</v>
      </c>
      <c r="C107" s="15" t="s">
        <v>146</v>
      </c>
      <c r="D107" s="16">
        <f t="shared" si="1"/>
        <v>10080</v>
      </c>
      <c r="E107" s="15">
        <v>360</v>
      </c>
    </row>
    <row r="108" spans="1:5">
      <c r="A108" s="15" t="s">
        <v>135</v>
      </c>
      <c r="B108" s="15">
        <v>2050</v>
      </c>
      <c r="C108" s="15" t="s">
        <v>146</v>
      </c>
      <c r="D108" s="16">
        <f t="shared" si="1"/>
        <v>11760</v>
      </c>
      <c r="E108" s="15">
        <v>420</v>
      </c>
    </row>
    <row r="109" spans="1:5">
      <c r="A109" s="15" t="s">
        <v>135</v>
      </c>
      <c r="B109" s="15">
        <v>3000</v>
      </c>
      <c r="C109" s="15" t="s">
        <v>146</v>
      </c>
      <c r="D109" s="16">
        <f t="shared" si="1"/>
        <v>8484</v>
      </c>
      <c r="E109" s="15">
        <v>303</v>
      </c>
    </row>
    <row r="110" spans="1:5">
      <c r="A110" s="15" t="s">
        <v>135</v>
      </c>
      <c r="B110" s="15">
        <v>3050</v>
      </c>
      <c r="C110" s="15" t="s">
        <v>146</v>
      </c>
      <c r="D110" s="16">
        <f t="shared" si="1"/>
        <v>16856</v>
      </c>
      <c r="E110" s="15">
        <v>602</v>
      </c>
    </row>
    <row r="111" spans="1:5">
      <c r="A111" s="15" t="s">
        <v>135</v>
      </c>
      <c r="B111" s="15">
        <v>1000</v>
      </c>
      <c r="C111" s="15" t="s">
        <v>147</v>
      </c>
      <c r="D111" s="16">
        <f t="shared" si="1"/>
        <v>14560</v>
      </c>
      <c r="E111" s="15">
        <v>520</v>
      </c>
    </row>
    <row r="112" spans="1:5">
      <c r="A112" s="15" t="s">
        <v>135</v>
      </c>
      <c r="B112" s="15">
        <v>1050</v>
      </c>
      <c r="C112" s="15" t="s">
        <v>147</v>
      </c>
      <c r="D112" s="16">
        <f t="shared" si="1"/>
        <v>8456</v>
      </c>
      <c r="E112" s="15">
        <v>302</v>
      </c>
    </row>
    <row r="113" spans="1:5">
      <c r="A113" s="15" t="s">
        <v>135</v>
      </c>
      <c r="B113" s="15">
        <v>2000</v>
      </c>
      <c r="C113" s="15" t="s">
        <v>147</v>
      </c>
      <c r="D113" s="16">
        <f t="shared" si="1"/>
        <v>5684</v>
      </c>
      <c r="E113" s="15">
        <v>203</v>
      </c>
    </row>
    <row r="114" spans="1:5">
      <c r="A114" s="15" t="s">
        <v>135</v>
      </c>
      <c r="B114" s="15">
        <v>2050</v>
      </c>
      <c r="C114" s="15" t="s">
        <v>147</v>
      </c>
      <c r="D114" s="16">
        <f t="shared" si="1"/>
        <v>5740</v>
      </c>
      <c r="E114" s="15">
        <v>205</v>
      </c>
    </row>
    <row r="115" spans="1:5">
      <c r="A115" s="15" t="s">
        <v>135</v>
      </c>
      <c r="B115" s="15">
        <v>3000</v>
      </c>
      <c r="C115" s="15" t="s">
        <v>147</v>
      </c>
      <c r="D115" s="16">
        <f t="shared" si="1"/>
        <v>5936</v>
      </c>
      <c r="E115" s="15">
        <v>212</v>
      </c>
    </row>
    <row r="116" spans="1:5">
      <c r="A116" s="15" t="s">
        <v>135</v>
      </c>
      <c r="B116" s="15">
        <v>3050</v>
      </c>
      <c r="C116" s="15" t="s">
        <v>147</v>
      </c>
      <c r="D116" s="16">
        <f t="shared" si="1"/>
        <v>10136</v>
      </c>
      <c r="E116" s="15">
        <v>362</v>
      </c>
    </row>
    <row r="117" spans="1:5">
      <c r="A117" s="15" t="s">
        <v>135</v>
      </c>
      <c r="B117" s="15">
        <v>1000</v>
      </c>
      <c r="C117" s="15" t="s">
        <v>148</v>
      </c>
      <c r="D117" s="16">
        <f t="shared" si="1"/>
        <v>3388</v>
      </c>
      <c r="E117" s="15">
        <v>121</v>
      </c>
    </row>
    <row r="118" spans="1:5">
      <c r="A118" s="15" t="s">
        <v>135</v>
      </c>
      <c r="B118" s="15">
        <v>1050</v>
      </c>
      <c r="C118" s="15" t="s">
        <v>148</v>
      </c>
      <c r="D118" s="16">
        <f t="shared" si="1"/>
        <v>14056</v>
      </c>
      <c r="E118" s="15">
        <v>502</v>
      </c>
    </row>
    <row r="119" spans="1:5">
      <c r="A119" s="15" t="s">
        <v>135</v>
      </c>
      <c r="B119" s="15">
        <v>2000</v>
      </c>
      <c r="C119" s="15" t="s">
        <v>148</v>
      </c>
      <c r="D119" s="16">
        <f t="shared" si="1"/>
        <v>10136</v>
      </c>
      <c r="E119" s="15">
        <v>362</v>
      </c>
    </row>
    <row r="120" spans="1:5">
      <c r="A120" s="15" t="s">
        <v>135</v>
      </c>
      <c r="B120" s="15">
        <v>2050</v>
      </c>
      <c r="C120" s="15" t="s">
        <v>148</v>
      </c>
      <c r="D120" s="16">
        <f t="shared" si="1"/>
        <v>14588</v>
      </c>
      <c r="E120" s="15">
        <v>521</v>
      </c>
    </row>
    <row r="121" spans="1:5">
      <c r="A121" s="15" t="s">
        <v>135</v>
      </c>
      <c r="B121" s="15">
        <v>3000</v>
      </c>
      <c r="C121" s="15" t="s">
        <v>148</v>
      </c>
      <c r="D121" s="16">
        <f t="shared" si="1"/>
        <v>6552</v>
      </c>
      <c r="E121" s="15">
        <v>234</v>
      </c>
    </row>
    <row r="122" spans="1:5">
      <c r="A122" s="15" t="s">
        <v>135</v>
      </c>
      <c r="B122" s="15">
        <v>3050</v>
      </c>
      <c r="C122" s="15" t="s">
        <v>148</v>
      </c>
      <c r="D122" s="16">
        <f t="shared" si="1"/>
        <v>11788</v>
      </c>
      <c r="E122" s="15">
        <v>421</v>
      </c>
    </row>
    <row r="123" spans="1:5">
      <c r="A123" s="15" t="s">
        <v>142</v>
      </c>
      <c r="B123" s="15">
        <v>1000</v>
      </c>
      <c r="C123" s="15" t="s">
        <v>144</v>
      </c>
      <c r="D123" s="16">
        <f t="shared" si="1"/>
        <v>9072</v>
      </c>
      <c r="E123" s="15">
        <v>324</v>
      </c>
    </row>
    <row r="124" spans="1:5">
      <c r="A124" s="15" t="s">
        <v>142</v>
      </c>
      <c r="B124" s="15">
        <v>1050</v>
      </c>
      <c r="C124" s="15" t="s">
        <v>144</v>
      </c>
      <c r="D124" s="16">
        <f t="shared" si="1"/>
        <v>3388</v>
      </c>
      <c r="E124" s="15">
        <v>121</v>
      </c>
    </row>
    <row r="125" spans="1:5">
      <c r="A125" s="15" t="s">
        <v>142</v>
      </c>
      <c r="B125" s="15">
        <v>2000</v>
      </c>
      <c r="C125" s="15" t="s">
        <v>144</v>
      </c>
      <c r="D125" s="16">
        <f t="shared" si="1"/>
        <v>15176</v>
      </c>
      <c r="E125" s="15">
        <v>542</v>
      </c>
    </row>
    <row r="126" spans="1:5">
      <c r="A126" s="15" t="s">
        <v>142</v>
      </c>
      <c r="B126" s="15">
        <v>2050</v>
      </c>
      <c r="C126" s="15" t="s">
        <v>144</v>
      </c>
      <c r="D126" s="16">
        <f t="shared" si="1"/>
        <v>5964</v>
      </c>
      <c r="E126" s="15">
        <v>213</v>
      </c>
    </row>
    <row r="127" spans="1:5">
      <c r="A127" s="15" t="s">
        <v>142</v>
      </c>
      <c r="B127" s="15">
        <v>3000</v>
      </c>
      <c r="C127" s="15" t="s">
        <v>144</v>
      </c>
      <c r="D127" s="16">
        <f t="shared" si="1"/>
        <v>14588</v>
      </c>
      <c r="E127" s="15">
        <v>521</v>
      </c>
    </row>
    <row r="128" spans="1:5">
      <c r="A128" s="15" t="s">
        <v>142</v>
      </c>
      <c r="B128" s="15">
        <v>3050</v>
      </c>
      <c r="C128" s="15" t="s">
        <v>144</v>
      </c>
      <c r="D128" s="16">
        <f t="shared" si="1"/>
        <v>17640</v>
      </c>
      <c r="E128" s="15">
        <v>630</v>
      </c>
    </row>
    <row r="129" spans="1:5">
      <c r="A129" s="15" t="s">
        <v>142</v>
      </c>
      <c r="B129" s="15">
        <v>1000</v>
      </c>
      <c r="C129" s="15" t="s">
        <v>145</v>
      </c>
      <c r="D129" s="16">
        <f t="shared" si="1"/>
        <v>9856</v>
      </c>
      <c r="E129" s="15">
        <v>352</v>
      </c>
    </row>
    <row r="130" spans="1:5">
      <c r="A130" s="15" t="s">
        <v>142</v>
      </c>
      <c r="B130" s="15">
        <v>1050</v>
      </c>
      <c r="C130" s="15" t="s">
        <v>145</v>
      </c>
      <c r="D130" s="16">
        <f t="shared" si="1"/>
        <v>9016</v>
      </c>
      <c r="E130" s="15">
        <v>322</v>
      </c>
    </row>
    <row r="131" spans="1:5">
      <c r="A131" s="15" t="s">
        <v>142</v>
      </c>
      <c r="B131" s="15">
        <v>2000</v>
      </c>
      <c r="C131" s="15" t="s">
        <v>145</v>
      </c>
      <c r="D131" s="16">
        <f t="shared" ref="D131:D194" si="2">E131*28</f>
        <v>17976</v>
      </c>
      <c r="E131" s="15">
        <v>642</v>
      </c>
    </row>
    <row r="132" spans="1:5">
      <c r="A132" s="15" t="s">
        <v>142</v>
      </c>
      <c r="B132" s="15">
        <v>2050</v>
      </c>
      <c r="C132" s="15" t="s">
        <v>145</v>
      </c>
      <c r="D132" s="16">
        <f t="shared" si="2"/>
        <v>14616</v>
      </c>
      <c r="E132" s="15">
        <v>522</v>
      </c>
    </row>
    <row r="133" spans="1:5">
      <c r="A133" s="15" t="s">
        <v>142</v>
      </c>
      <c r="B133" s="15">
        <v>3000</v>
      </c>
      <c r="C133" s="15" t="s">
        <v>145</v>
      </c>
      <c r="D133" s="16">
        <f t="shared" si="2"/>
        <v>3724</v>
      </c>
      <c r="E133" s="15">
        <v>133</v>
      </c>
    </row>
    <row r="134" spans="1:5">
      <c r="A134" s="15" t="s">
        <v>142</v>
      </c>
      <c r="B134" s="15">
        <v>3050</v>
      </c>
      <c r="C134" s="15" t="s">
        <v>145</v>
      </c>
      <c r="D134" s="16">
        <f t="shared" si="2"/>
        <v>12712</v>
      </c>
      <c r="E134" s="15">
        <v>454</v>
      </c>
    </row>
    <row r="135" spans="1:5">
      <c r="A135" s="15" t="s">
        <v>142</v>
      </c>
      <c r="B135" s="15">
        <v>1000</v>
      </c>
      <c r="C135" s="15" t="s">
        <v>146</v>
      </c>
      <c r="D135" s="16">
        <f t="shared" si="2"/>
        <v>16828</v>
      </c>
      <c r="E135" s="15">
        <v>601</v>
      </c>
    </row>
    <row r="136" spans="1:5">
      <c r="A136" s="15" t="s">
        <v>142</v>
      </c>
      <c r="B136" s="15">
        <v>1050</v>
      </c>
      <c r="C136" s="15" t="s">
        <v>146</v>
      </c>
      <c r="D136" s="16">
        <f t="shared" si="2"/>
        <v>14056</v>
      </c>
      <c r="E136" s="15">
        <v>502</v>
      </c>
    </row>
    <row r="137" spans="1:5">
      <c r="A137" s="15" t="s">
        <v>142</v>
      </c>
      <c r="B137" s="15">
        <v>2000</v>
      </c>
      <c r="C137" s="15" t="s">
        <v>146</v>
      </c>
      <c r="D137" s="16">
        <f t="shared" si="2"/>
        <v>8456</v>
      </c>
      <c r="E137" s="15">
        <v>302</v>
      </c>
    </row>
    <row r="138" spans="1:5">
      <c r="A138" s="15" t="s">
        <v>142</v>
      </c>
      <c r="B138" s="15">
        <v>2050</v>
      </c>
      <c r="C138" s="15" t="s">
        <v>146</v>
      </c>
      <c r="D138" s="16">
        <f t="shared" si="2"/>
        <v>17808</v>
      </c>
      <c r="E138" s="15">
        <v>636</v>
      </c>
    </row>
    <row r="139" spans="1:5">
      <c r="A139" s="15" t="s">
        <v>142</v>
      </c>
      <c r="B139" s="15">
        <v>3000</v>
      </c>
      <c r="C139" s="15" t="s">
        <v>146</v>
      </c>
      <c r="D139" s="16">
        <f t="shared" si="2"/>
        <v>3416</v>
      </c>
      <c r="E139" s="15">
        <v>122</v>
      </c>
    </row>
    <row r="140" spans="1:5">
      <c r="A140" s="15" t="s">
        <v>142</v>
      </c>
      <c r="B140" s="15">
        <v>3050</v>
      </c>
      <c r="C140" s="15" t="s">
        <v>146</v>
      </c>
      <c r="D140" s="16">
        <f t="shared" si="2"/>
        <v>13020</v>
      </c>
      <c r="E140" s="15">
        <v>465</v>
      </c>
    </row>
    <row r="141" spans="1:5">
      <c r="A141" s="15" t="s">
        <v>142</v>
      </c>
      <c r="B141" s="15">
        <v>1000</v>
      </c>
      <c r="C141" s="15" t="s">
        <v>147</v>
      </c>
      <c r="D141" s="16">
        <f t="shared" si="2"/>
        <v>17780</v>
      </c>
      <c r="E141" s="15">
        <v>635</v>
      </c>
    </row>
    <row r="142" spans="1:5">
      <c r="A142" s="15" t="s">
        <v>142</v>
      </c>
      <c r="B142" s="15">
        <v>1050</v>
      </c>
      <c r="C142" s="15" t="s">
        <v>147</v>
      </c>
      <c r="D142" s="16">
        <f t="shared" si="2"/>
        <v>7140</v>
      </c>
      <c r="E142" s="15">
        <v>255</v>
      </c>
    </row>
    <row r="143" spans="1:5">
      <c r="A143" s="15" t="s">
        <v>142</v>
      </c>
      <c r="B143" s="15">
        <v>2000</v>
      </c>
      <c r="C143" s="15" t="s">
        <v>147</v>
      </c>
      <c r="D143" s="16">
        <f t="shared" si="2"/>
        <v>7448</v>
      </c>
      <c r="E143" s="15">
        <v>266</v>
      </c>
    </row>
    <row r="144" spans="1:5">
      <c r="A144" s="15" t="s">
        <v>142</v>
      </c>
      <c r="B144" s="15">
        <v>2050</v>
      </c>
      <c r="C144" s="15" t="s">
        <v>147</v>
      </c>
      <c r="D144" s="16">
        <f t="shared" si="2"/>
        <v>6608</v>
      </c>
      <c r="E144" s="15">
        <v>236</v>
      </c>
    </row>
    <row r="145" spans="1:5">
      <c r="A145" s="15" t="s">
        <v>142</v>
      </c>
      <c r="B145" s="15">
        <v>3000</v>
      </c>
      <c r="C145" s="15" t="s">
        <v>147</v>
      </c>
      <c r="D145" s="16">
        <f t="shared" si="2"/>
        <v>9856</v>
      </c>
      <c r="E145" s="15">
        <v>352</v>
      </c>
    </row>
    <row r="146" spans="1:5">
      <c r="A146" s="15" t="s">
        <v>142</v>
      </c>
      <c r="B146" s="15">
        <v>3050</v>
      </c>
      <c r="C146" s="15" t="s">
        <v>147</v>
      </c>
      <c r="D146" s="16">
        <f t="shared" si="2"/>
        <v>10248</v>
      </c>
      <c r="E146" s="15">
        <v>366</v>
      </c>
    </row>
    <row r="147" spans="1:5">
      <c r="A147" s="15" t="s">
        <v>142</v>
      </c>
      <c r="B147" s="15">
        <v>1000</v>
      </c>
      <c r="C147" s="15" t="s">
        <v>148</v>
      </c>
      <c r="D147" s="16">
        <f t="shared" si="2"/>
        <v>14616</v>
      </c>
      <c r="E147" s="15">
        <v>522</v>
      </c>
    </row>
    <row r="148" spans="1:5">
      <c r="A148" s="15" t="s">
        <v>142</v>
      </c>
      <c r="B148" s="15">
        <v>1050</v>
      </c>
      <c r="C148" s="15" t="s">
        <v>148</v>
      </c>
      <c r="D148" s="16">
        <f t="shared" si="2"/>
        <v>11816</v>
      </c>
      <c r="E148" s="15">
        <v>422</v>
      </c>
    </row>
    <row r="149" spans="1:5">
      <c r="A149" s="15" t="s">
        <v>142</v>
      </c>
      <c r="B149" s="15">
        <v>2000</v>
      </c>
      <c r="C149" s="15" t="s">
        <v>148</v>
      </c>
      <c r="D149" s="16">
        <f t="shared" si="2"/>
        <v>14896</v>
      </c>
      <c r="E149" s="15">
        <v>532</v>
      </c>
    </row>
    <row r="150" spans="1:5">
      <c r="A150" s="15" t="s">
        <v>142</v>
      </c>
      <c r="B150" s="15">
        <v>2050</v>
      </c>
      <c r="C150" s="15" t="s">
        <v>148</v>
      </c>
      <c r="D150" s="16">
        <f t="shared" si="2"/>
        <v>3724</v>
      </c>
      <c r="E150" s="15">
        <v>133</v>
      </c>
    </row>
    <row r="151" spans="1:5">
      <c r="A151" s="15" t="s">
        <v>142</v>
      </c>
      <c r="B151" s="15">
        <v>3000</v>
      </c>
      <c r="C151" s="15" t="s">
        <v>148</v>
      </c>
      <c r="D151" s="16">
        <f t="shared" si="2"/>
        <v>14616</v>
      </c>
      <c r="E151" s="15">
        <v>522</v>
      </c>
    </row>
    <row r="152" spans="1:5">
      <c r="A152" s="15" t="s">
        <v>142</v>
      </c>
      <c r="B152" s="15">
        <v>3050</v>
      </c>
      <c r="C152" s="15" t="s">
        <v>148</v>
      </c>
      <c r="D152" s="16">
        <f t="shared" si="2"/>
        <v>9016</v>
      </c>
      <c r="E152" s="15">
        <v>322</v>
      </c>
    </row>
    <row r="153" spans="1:5">
      <c r="A153" s="15" t="s">
        <v>143</v>
      </c>
      <c r="B153" s="15">
        <v>1000</v>
      </c>
      <c r="C153" s="15" t="s">
        <v>144</v>
      </c>
      <c r="D153" s="16">
        <f t="shared" si="2"/>
        <v>5936</v>
      </c>
      <c r="E153" s="15">
        <v>212</v>
      </c>
    </row>
    <row r="154" spans="1:5">
      <c r="A154" s="15" t="s">
        <v>143</v>
      </c>
      <c r="B154" s="15">
        <v>1050</v>
      </c>
      <c r="C154" s="15" t="s">
        <v>144</v>
      </c>
      <c r="D154" s="16">
        <f t="shared" si="2"/>
        <v>10136</v>
      </c>
      <c r="E154" s="15">
        <v>362</v>
      </c>
    </row>
    <row r="155" spans="1:5">
      <c r="A155" s="15" t="s">
        <v>143</v>
      </c>
      <c r="B155" s="15">
        <v>2000</v>
      </c>
      <c r="C155" s="15" t="s">
        <v>144</v>
      </c>
      <c r="D155" s="16">
        <f t="shared" si="2"/>
        <v>3388</v>
      </c>
      <c r="E155" s="15">
        <v>121</v>
      </c>
    </row>
    <row r="156" spans="1:5">
      <c r="A156" s="15" t="s">
        <v>143</v>
      </c>
      <c r="B156" s="15">
        <v>2050</v>
      </c>
      <c r="C156" s="15" t="s">
        <v>144</v>
      </c>
      <c r="D156" s="16">
        <f t="shared" si="2"/>
        <v>14056</v>
      </c>
      <c r="E156" s="15">
        <v>502</v>
      </c>
    </row>
    <row r="157" spans="1:5">
      <c r="A157" s="15" t="s">
        <v>143</v>
      </c>
      <c r="B157" s="15">
        <v>3000</v>
      </c>
      <c r="C157" s="15" t="s">
        <v>144</v>
      </c>
      <c r="D157" s="16">
        <f t="shared" si="2"/>
        <v>10136</v>
      </c>
      <c r="E157" s="15">
        <v>362</v>
      </c>
    </row>
    <row r="158" spans="1:5">
      <c r="A158" s="15" t="s">
        <v>143</v>
      </c>
      <c r="B158" s="15">
        <v>3050</v>
      </c>
      <c r="C158" s="15" t="s">
        <v>144</v>
      </c>
      <c r="D158" s="16">
        <f t="shared" si="2"/>
        <v>14588</v>
      </c>
      <c r="E158" s="15">
        <v>521</v>
      </c>
    </row>
    <row r="159" spans="1:5">
      <c r="A159" s="15" t="s">
        <v>143</v>
      </c>
      <c r="B159" s="15">
        <v>1000</v>
      </c>
      <c r="C159" s="15" t="s">
        <v>145</v>
      </c>
      <c r="D159" s="16">
        <f t="shared" si="2"/>
        <v>6552</v>
      </c>
      <c r="E159" s="15">
        <v>234</v>
      </c>
    </row>
    <row r="160" spans="1:5">
      <c r="A160" s="15" t="s">
        <v>143</v>
      </c>
      <c r="B160" s="15">
        <v>1050</v>
      </c>
      <c r="C160" s="15" t="s">
        <v>145</v>
      </c>
      <c r="D160" s="16">
        <f t="shared" si="2"/>
        <v>11788</v>
      </c>
      <c r="E160" s="15">
        <v>421</v>
      </c>
    </row>
    <row r="161" spans="1:5">
      <c r="A161" s="15" t="s">
        <v>143</v>
      </c>
      <c r="B161" s="15">
        <v>2000</v>
      </c>
      <c r="C161" s="15" t="s">
        <v>145</v>
      </c>
      <c r="D161" s="16">
        <f t="shared" si="2"/>
        <v>9072</v>
      </c>
      <c r="E161" s="15">
        <v>324</v>
      </c>
    </row>
    <row r="162" spans="1:5">
      <c r="A162" s="15" t="s">
        <v>143</v>
      </c>
      <c r="B162" s="15">
        <v>2050</v>
      </c>
      <c r="C162" s="15" t="s">
        <v>145</v>
      </c>
      <c r="D162" s="16">
        <f t="shared" si="2"/>
        <v>3388</v>
      </c>
      <c r="E162" s="15">
        <v>121</v>
      </c>
    </row>
    <row r="163" spans="1:5">
      <c r="A163" s="15" t="s">
        <v>143</v>
      </c>
      <c r="B163" s="15">
        <v>3000</v>
      </c>
      <c r="C163" s="15" t="s">
        <v>145</v>
      </c>
      <c r="D163" s="16">
        <f t="shared" si="2"/>
        <v>15176</v>
      </c>
      <c r="E163" s="15">
        <v>542</v>
      </c>
    </row>
    <row r="164" spans="1:5">
      <c r="A164" s="15" t="s">
        <v>143</v>
      </c>
      <c r="B164" s="15">
        <v>3050</v>
      </c>
      <c r="C164" s="15" t="s">
        <v>145</v>
      </c>
      <c r="D164" s="16">
        <f t="shared" si="2"/>
        <v>5964</v>
      </c>
      <c r="E164" s="15">
        <v>213</v>
      </c>
    </row>
    <row r="165" spans="1:5">
      <c r="A165" s="15" t="s">
        <v>143</v>
      </c>
      <c r="B165" s="15">
        <v>1000</v>
      </c>
      <c r="C165" s="15" t="s">
        <v>146</v>
      </c>
      <c r="D165" s="16">
        <f t="shared" si="2"/>
        <v>14588</v>
      </c>
      <c r="E165" s="15">
        <v>521</v>
      </c>
    </row>
    <row r="166" spans="1:5">
      <c r="A166" s="15" t="s">
        <v>143</v>
      </c>
      <c r="B166" s="15">
        <v>1050</v>
      </c>
      <c r="C166" s="15" t="s">
        <v>146</v>
      </c>
      <c r="D166" s="16">
        <f t="shared" si="2"/>
        <v>17640</v>
      </c>
      <c r="E166" s="15">
        <v>630</v>
      </c>
    </row>
    <row r="167" spans="1:5">
      <c r="A167" s="15" t="s">
        <v>143</v>
      </c>
      <c r="B167" s="15">
        <v>2000</v>
      </c>
      <c r="C167" s="15" t="s">
        <v>146</v>
      </c>
      <c r="D167" s="16">
        <f t="shared" si="2"/>
        <v>9856</v>
      </c>
      <c r="E167" s="15">
        <v>352</v>
      </c>
    </row>
    <row r="168" spans="1:5">
      <c r="A168" s="15" t="s">
        <v>143</v>
      </c>
      <c r="B168" s="15">
        <v>2050</v>
      </c>
      <c r="C168" s="15" t="s">
        <v>146</v>
      </c>
      <c r="D168" s="16">
        <f t="shared" si="2"/>
        <v>9016</v>
      </c>
      <c r="E168" s="15">
        <v>322</v>
      </c>
    </row>
    <row r="169" spans="1:5">
      <c r="A169" s="15" t="s">
        <v>143</v>
      </c>
      <c r="B169" s="15">
        <v>3000</v>
      </c>
      <c r="C169" s="15" t="s">
        <v>146</v>
      </c>
      <c r="D169" s="16">
        <f t="shared" si="2"/>
        <v>17976</v>
      </c>
      <c r="E169" s="15">
        <v>642</v>
      </c>
    </row>
    <row r="170" spans="1:5">
      <c r="A170" s="15" t="s">
        <v>143</v>
      </c>
      <c r="B170" s="15">
        <v>3050</v>
      </c>
      <c r="C170" s="15" t="s">
        <v>146</v>
      </c>
      <c r="D170" s="16">
        <f t="shared" si="2"/>
        <v>14616</v>
      </c>
      <c r="E170" s="15">
        <v>522</v>
      </c>
    </row>
    <row r="171" spans="1:5">
      <c r="A171" s="15" t="s">
        <v>143</v>
      </c>
      <c r="B171" s="15">
        <v>1000</v>
      </c>
      <c r="C171" s="15" t="s">
        <v>147</v>
      </c>
      <c r="D171" s="16">
        <f t="shared" si="2"/>
        <v>3724</v>
      </c>
      <c r="E171" s="15">
        <v>133</v>
      </c>
    </row>
    <row r="172" spans="1:5">
      <c r="A172" s="15" t="s">
        <v>143</v>
      </c>
      <c r="B172" s="15">
        <v>1050</v>
      </c>
      <c r="C172" s="15" t="s">
        <v>147</v>
      </c>
      <c r="D172" s="16">
        <f t="shared" si="2"/>
        <v>12712</v>
      </c>
      <c r="E172" s="15">
        <v>454</v>
      </c>
    </row>
    <row r="173" spans="1:5">
      <c r="A173" s="15" t="s">
        <v>143</v>
      </c>
      <c r="B173" s="15">
        <v>2000</v>
      </c>
      <c r="C173" s="15" t="s">
        <v>147</v>
      </c>
      <c r="D173" s="16">
        <f t="shared" si="2"/>
        <v>16828</v>
      </c>
      <c r="E173" s="15">
        <v>601</v>
      </c>
    </row>
    <row r="174" spans="1:5">
      <c r="A174" s="15" t="s">
        <v>143</v>
      </c>
      <c r="B174" s="15">
        <v>2050</v>
      </c>
      <c r="C174" s="15" t="s">
        <v>147</v>
      </c>
      <c r="D174" s="16">
        <f t="shared" si="2"/>
        <v>14056</v>
      </c>
      <c r="E174" s="15">
        <v>502</v>
      </c>
    </row>
    <row r="175" spans="1:5">
      <c r="A175" s="15" t="s">
        <v>143</v>
      </c>
      <c r="B175" s="15">
        <v>3000</v>
      </c>
      <c r="C175" s="15" t="s">
        <v>147</v>
      </c>
      <c r="D175" s="16">
        <f t="shared" si="2"/>
        <v>8456</v>
      </c>
      <c r="E175" s="15">
        <v>302</v>
      </c>
    </row>
    <row r="176" spans="1:5">
      <c r="A176" s="15" t="s">
        <v>143</v>
      </c>
      <c r="B176" s="15">
        <v>3050</v>
      </c>
      <c r="C176" s="15" t="s">
        <v>147</v>
      </c>
      <c r="D176" s="16">
        <f t="shared" si="2"/>
        <v>17808</v>
      </c>
      <c r="E176" s="15">
        <v>636</v>
      </c>
    </row>
    <row r="177" spans="1:5">
      <c r="A177" s="15" t="s">
        <v>143</v>
      </c>
      <c r="B177" s="15">
        <v>1000</v>
      </c>
      <c r="C177" s="15" t="s">
        <v>148</v>
      </c>
      <c r="D177" s="16">
        <f t="shared" si="2"/>
        <v>3416</v>
      </c>
      <c r="E177" s="15">
        <v>122</v>
      </c>
    </row>
    <row r="178" spans="1:5">
      <c r="A178" s="15" t="s">
        <v>143</v>
      </c>
      <c r="B178" s="15">
        <v>1050</v>
      </c>
      <c r="C178" s="15" t="s">
        <v>148</v>
      </c>
      <c r="D178" s="16">
        <f t="shared" si="2"/>
        <v>13020</v>
      </c>
      <c r="E178" s="15">
        <v>465</v>
      </c>
    </row>
    <row r="179" spans="1:5">
      <c r="A179" s="15" t="s">
        <v>143</v>
      </c>
      <c r="B179" s="15">
        <v>2000</v>
      </c>
      <c r="C179" s="15" t="s">
        <v>148</v>
      </c>
      <c r="D179" s="16">
        <f t="shared" si="2"/>
        <v>17780</v>
      </c>
      <c r="E179" s="15">
        <v>635</v>
      </c>
    </row>
    <row r="180" spans="1:5">
      <c r="A180" s="15" t="s">
        <v>143</v>
      </c>
      <c r="B180" s="15">
        <v>2050</v>
      </c>
      <c r="C180" s="15" t="s">
        <v>148</v>
      </c>
      <c r="D180" s="16">
        <f t="shared" si="2"/>
        <v>7140</v>
      </c>
      <c r="E180" s="15">
        <v>255</v>
      </c>
    </row>
    <row r="181" spans="1:5">
      <c r="A181" s="15" t="s">
        <v>143</v>
      </c>
      <c r="B181" s="15">
        <v>3000</v>
      </c>
      <c r="C181" s="15" t="s">
        <v>148</v>
      </c>
      <c r="D181" s="16">
        <f t="shared" si="2"/>
        <v>7448</v>
      </c>
      <c r="E181" s="15">
        <v>266</v>
      </c>
    </row>
    <row r="182" spans="1:5">
      <c r="A182" s="15" t="s">
        <v>143</v>
      </c>
      <c r="B182" s="15">
        <v>3050</v>
      </c>
      <c r="C182" s="15" t="s">
        <v>148</v>
      </c>
      <c r="D182" s="16">
        <f t="shared" si="2"/>
        <v>6608</v>
      </c>
      <c r="E182" s="15">
        <v>236</v>
      </c>
    </row>
    <row r="183" spans="1:5">
      <c r="A183" s="15" t="s">
        <v>135</v>
      </c>
      <c r="B183" s="15">
        <v>1000</v>
      </c>
      <c r="C183" s="15" t="s">
        <v>149</v>
      </c>
      <c r="D183" s="16">
        <f t="shared" si="2"/>
        <v>9856</v>
      </c>
      <c r="E183" s="15">
        <v>352</v>
      </c>
    </row>
    <row r="184" spans="1:5">
      <c r="A184" s="15" t="s">
        <v>135</v>
      </c>
      <c r="B184" s="15">
        <v>1050</v>
      </c>
      <c r="C184" s="15" t="s">
        <v>149</v>
      </c>
      <c r="D184" s="16">
        <f t="shared" si="2"/>
        <v>10248</v>
      </c>
      <c r="E184" s="15">
        <v>366</v>
      </c>
    </row>
    <row r="185" spans="1:5">
      <c r="A185" s="15" t="s">
        <v>135</v>
      </c>
      <c r="B185" s="15">
        <v>2000</v>
      </c>
      <c r="C185" s="15" t="s">
        <v>149</v>
      </c>
      <c r="D185" s="16">
        <f t="shared" si="2"/>
        <v>14616</v>
      </c>
      <c r="E185" s="15">
        <v>522</v>
      </c>
    </row>
    <row r="186" spans="1:5">
      <c r="A186" s="15" t="s">
        <v>135</v>
      </c>
      <c r="B186" s="15">
        <v>2050</v>
      </c>
      <c r="C186" s="15" t="s">
        <v>149</v>
      </c>
      <c r="D186" s="16">
        <f t="shared" si="2"/>
        <v>11816</v>
      </c>
      <c r="E186" s="15">
        <v>422</v>
      </c>
    </row>
    <row r="187" spans="1:5">
      <c r="A187" s="15" t="s">
        <v>135</v>
      </c>
      <c r="B187" s="15">
        <v>3000</v>
      </c>
      <c r="C187" s="15" t="s">
        <v>149</v>
      </c>
      <c r="D187" s="16">
        <f t="shared" si="2"/>
        <v>14896</v>
      </c>
      <c r="E187" s="15">
        <v>532</v>
      </c>
    </row>
    <row r="188" spans="1:5">
      <c r="A188" s="15" t="s">
        <v>135</v>
      </c>
      <c r="B188" s="15">
        <v>3050</v>
      </c>
      <c r="C188" s="15" t="s">
        <v>149</v>
      </c>
      <c r="D188" s="16">
        <f t="shared" si="2"/>
        <v>3724</v>
      </c>
      <c r="E188" s="15">
        <v>133</v>
      </c>
    </row>
    <row r="189" spans="1:5">
      <c r="A189" s="15" t="s">
        <v>135</v>
      </c>
      <c r="B189" s="15">
        <v>1000</v>
      </c>
      <c r="C189" s="15" t="s">
        <v>150</v>
      </c>
      <c r="D189" s="16">
        <f t="shared" si="2"/>
        <v>14616</v>
      </c>
      <c r="E189" s="15">
        <v>522</v>
      </c>
    </row>
    <row r="190" spans="1:5">
      <c r="A190" s="15" t="s">
        <v>135</v>
      </c>
      <c r="B190" s="15">
        <v>1050</v>
      </c>
      <c r="C190" s="15" t="s">
        <v>150</v>
      </c>
      <c r="D190" s="16">
        <f t="shared" si="2"/>
        <v>9016</v>
      </c>
      <c r="E190" s="15">
        <v>322</v>
      </c>
    </row>
    <row r="191" spans="1:5">
      <c r="A191" s="15" t="s">
        <v>135</v>
      </c>
      <c r="B191" s="15">
        <v>2000</v>
      </c>
      <c r="C191" s="15" t="s">
        <v>150</v>
      </c>
      <c r="D191" s="16">
        <f t="shared" si="2"/>
        <v>3724</v>
      </c>
      <c r="E191" s="15">
        <v>133</v>
      </c>
    </row>
    <row r="192" spans="1:5">
      <c r="A192" s="15" t="s">
        <v>135</v>
      </c>
      <c r="B192" s="15">
        <v>2050</v>
      </c>
      <c r="C192" s="15" t="s">
        <v>150</v>
      </c>
      <c r="D192" s="16">
        <f t="shared" si="2"/>
        <v>14616</v>
      </c>
      <c r="E192" s="15">
        <v>522</v>
      </c>
    </row>
    <row r="193" spans="1:5">
      <c r="A193" s="15" t="s">
        <v>135</v>
      </c>
      <c r="B193" s="15">
        <v>3000</v>
      </c>
      <c r="C193" s="15" t="s">
        <v>150</v>
      </c>
      <c r="D193" s="16">
        <f t="shared" si="2"/>
        <v>9016</v>
      </c>
      <c r="E193" s="15">
        <v>322</v>
      </c>
    </row>
    <row r="194" spans="1:5">
      <c r="A194" s="15" t="s">
        <v>135</v>
      </c>
      <c r="B194" s="15">
        <v>3050</v>
      </c>
      <c r="C194" s="15" t="s">
        <v>150</v>
      </c>
      <c r="D194" s="16">
        <f t="shared" si="2"/>
        <v>11928</v>
      </c>
      <c r="E194" s="15">
        <v>426</v>
      </c>
    </row>
    <row r="195" spans="1:5">
      <c r="A195" s="15" t="s">
        <v>135</v>
      </c>
      <c r="B195" s="15">
        <v>1000</v>
      </c>
      <c r="C195" s="15" t="s">
        <v>151</v>
      </c>
      <c r="D195" s="16">
        <f t="shared" ref="D195:D258" si="3">E195*28</f>
        <v>11480</v>
      </c>
      <c r="E195" s="15">
        <v>410</v>
      </c>
    </row>
    <row r="196" spans="1:5">
      <c r="A196" s="15" t="s">
        <v>135</v>
      </c>
      <c r="B196" s="15">
        <v>1050</v>
      </c>
      <c r="C196" s="15" t="s">
        <v>151</v>
      </c>
      <c r="D196" s="16">
        <f t="shared" si="3"/>
        <v>8960</v>
      </c>
      <c r="E196" s="15">
        <v>320</v>
      </c>
    </row>
    <row r="197" spans="1:5">
      <c r="A197" s="15" t="s">
        <v>135</v>
      </c>
      <c r="B197" s="15">
        <v>2000</v>
      </c>
      <c r="C197" s="15" t="s">
        <v>151</v>
      </c>
      <c r="D197" s="16">
        <f t="shared" si="3"/>
        <v>18284</v>
      </c>
      <c r="E197" s="15">
        <v>653</v>
      </c>
    </row>
    <row r="198" spans="1:5">
      <c r="A198" s="15" t="s">
        <v>135</v>
      </c>
      <c r="B198" s="15">
        <v>2050</v>
      </c>
      <c r="C198" s="15" t="s">
        <v>151</v>
      </c>
      <c r="D198" s="16">
        <f t="shared" si="3"/>
        <v>14028</v>
      </c>
      <c r="E198" s="15">
        <v>501</v>
      </c>
    </row>
    <row r="199" spans="1:5">
      <c r="A199" s="15" t="s">
        <v>135</v>
      </c>
      <c r="B199" s="15">
        <v>3000</v>
      </c>
      <c r="C199" s="15" t="s">
        <v>151</v>
      </c>
      <c r="D199" s="16">
        <f t="shared" si="3"/>
        <v>11256</v>
      </c>
      <c r="E199" s="15">
        <v>402</v>
      </c>
    </row>
    <row r="200" spans="1:5">
      <c r="A200" s="15" t="s">
        <v>135</v>
      </c>
      <c r="B200" s="15">
        <v>3050</v>
      </c>
      <c r="C200" s="15" t="s">
        <v>151</v>
      </c>
      <c r="D200" s="16">
        <f t="shared" si="3"/>
        <v>11760</v>
      </c>
      <c r="E200" s="15">
        <v>420</v>
      </c>
    </row>
    <row r="201" spans="1:5">
      <c r="A201" s="15" t="s">
        <v>135</v>
      </c>
      <c r="B201" s="15">
        <v>1000</v>
      </c>
      <c r="C201" s="15" t="s">
        <v>152</v>
      </c>
      <c r="D201" s="16">
        <f t="shared" si="3"/>
        <v>10080</v>
      </c>
      <c r="E201" s="15">
        <v>360</v>
      </c>
    </row>
    <row r="202" spans="1:5">
      <c r="A202" s="15" t="s">
        <v>135</v>
      </c>
      <c r="B202" s="15">
        <v>1050</v>
      </c>
      <c r="C202" s="15" t="s">
        <v>152</v>
      </c>
      <c r="D202" s="16">
        <f t="shared" si="3"/>
        <v>11760</v>
      </c>
      <c r="E202" s="15">
        <v>420</v>
      </c>
    </row>
    <row r="203" spans="1:5">
      <c r="A203" s="15" t="s">
        <v>135</v>
      </c>
      <c r="B203" s="15">
        <v>2000</v>
      </c>
      <c r="C203" s="15" t="s">
        <v>152</v>
      </c>
      <c r="D203" s="16">
        <f t="shared" si="3"/>
        <v>8484</v>
      </c>
      <c r="E203" s="15">
        <v>303</v>
      </c>
    </row>
    <row r="204" spans="1:5">
      <c r="A204" s="15" t="s">
        <v>135</v>
      </c>
      <c r="B204" s="15">
        <v>2050</v>
      </c>
      <c r="C204" s="15" t="s">
        <v>152</v>
      </c>
      <c r="D204" s="16">
        <f t="shared" si="3"/>
        <v>16856</v>
      </c>
      <c r="E204" s="15">
        <v>602</v>
      </c>
    </row>
    <row r="205" spans="1:5">
      <c r="A205" s="15" t="s">
        <v>135</v>
      </c>
      <c r="B205" s="15">
        <v>3000</v>
      </c>
      <c r="C205" s="15" t="s">
        <v>152</v>
      </c>
      <c r="D205" s="16">
        <f t="shared" si="3"/>
        <v>14560</v>
      </c>
      <c r="E205" s="15">
        <v>520</v>
      </c>
    </row>
    <row r="206" spans="1:5">
      <c r="A206" s="15" t="s">
        <v>135</v>
      </c>
      <c r="B206" s="15">
        <v>3050</v>
      </c>
      <c r="C206" s="15" t="s">
        <v>152</v>
      </c>
      <c r="D206" s="16">
        <f t="shared" si="3"/>
        <v>8456</v>
      </c>
      <c r="E206" s="15">
        <v>302</v>
      </c>
    </row>
    <row r="207" spans="1:5">
      <c r="A207" s="15" t="s">
        <v>135</v>
      </c>
      <c r="B207" s="15">
        <v>1000</v>
      </c>
      <c r="C207" s="15" t="s">
        <v>153</v>
      </c>
      <c r="D207" s="16">
        <f t="shared" si="3"/>
        <v>5684</v>
      </c>
      <c r="E207" s="15">
        <v>203</v>
      </c>
    </row>
    <row r="208" spans="1:5">
      <c r="A208" s="15" t="s">
        <v>135</v>
      </c>
      <c r="B208" s="15">
        <v>1050</v>
      </c>
      <c r="C208" s="15" t="s">
        <v>153</v>
      </c>
      <c r="D208" s="16">
        <f t="shared" si="3"/>
        <v>14588</v>
      </c>
      <c r="E208" s="15">
        <v>521</v>
      </c>
    </row>
    <row r="209" spans="1:5">
      <c r="A209" s="15" t="s">
        <v>135</v>
      </c>
      <c r="B209" s="15">
        <v>2000</v>
      </c>
      <c r="C209" s="15" t="s">
        <v>153</v>
      </c>
      <c r="D209" s="16">
        <f t="shared" si="3"/>
        <v>17640</v>
      </c>
      <c r="E209" s="15">
        <v>630</v>
      </c>
    </row>
    <row r="210" spans="1:5">
      <c r="A210" s="15" t="s">
        <v>135</v>
      </c>
      <c r="B210" s="15">
        <v>2050</v>
      </c>
      <c r="C210" s="15" t="s">
        <v>153</v>
      </c>
      <c r="D210" s="16">
        <f t="shared" si="3"/>
        <v>9856</v>
      </c>
      <c r="E210" s="15">
        <v>352</v>
      </c>
    </row>
    <row r="211" spans="1:5">
      <c r="A211" s="15" t="s">
        <v>135</v>
      </c>
      <c r="B211" s="15">
        <v>3000</v>
      </c>
      <c r="C211" s="15" t="s">
        <v>153</v>
      </c>
      <c r="D211" s="16">
        <f t="shared" si="3"/>
        <v>9016</v>
      </c>
      <c r="E211" s="15">
        <v>322</v>
      </c>
    </row>
    <row r="212" spans="1:5">
      <c r="A212" s="15" t="s">
        <v>135</v>
      </c>
      <c r="B212" s="15">
        <v>3050</v>
      </c>
      <c r="C212" s="15" t="s">
        <v>153</v>
      </c>
      <c r="D212" s="16">
        <f t="shared" si="3"/>
        <v>17976</v>
      </c>
      <c r="E212" s="15">
        <v>642</v>
      </c>
    </row>
    <row r="213" spans="1:5">
      <c r="A213" s="15" t="s">
        <v>142</v>
      </c>
      <c r="B213" s="15">
        <v>1000</v>
      </c>
      <c r="C213" s="15" t="s">
        <v>149</v>
      </c>
      <c r="D213" s="16">
        <f t="shared" si="3"/>
        <v>14616</v>
      </c>
      <c r="E213" s="15">
        <v>522</v>
      </c>
    </row>
    <row r="214" spans="1:5">
      <c r="A214" s="15" t="s">
        <v>142</v>
      </c>
      <c r="B214" s="15">
        <v>1050</v>
      </c>
      <c r="C214" s="15" t="s">
        <v>149</v>
      </c>
      <c r="D214" s="16">
        <f t="shared" si="3"/>
        <v>3724</v>
      </c>
      <c r="E214" s="15">
        <v>133</v>
      </c>
    </row>
    <row r="215" spans="1:5">
      <c r="A215" s="15" t="s">
        <v>142</v>
      </c>
      <c r="B215" s="15">
        <v>2000</v>
      </c>
      <c r="C215" s="15" t="s">
        <v>149</v>
      </c>
      <c r="D215" s="16">
        <f t="shared" si="3"/>
        <v>12712</v>
      </c>
      <c r="E215" s="15">
        <v>454</v>
      </c>
    </row>
    <row r="216" spans="1:5">
      <c r="A216" s="15" t="s">
        <v>142</v>
      </c>
      <c r="B216" s="15">
        <v>2050</v>
      </c>
      <c r="C216" s="15" t="s">
        <v>149</v>
      </c>
      <c r="D216" s="16">
        <f t="shared" si="3"/>
        <v>16828</v>
      </c>
      <c r="E216" s="15">
        <v>601</v>
      </c>
    </row>
    <row r="217" spans="1:5">
      <c r="A217" s="15" t="s">
        <v>142</v>
      </c>
      <c r="B217" s="15">
        <v>3000</v>
      </c>
      <c r="C217" s="15" t="s">
        <v>149</v>
      </c>
      <c r="D217" s="16">
        <f t="shared" si="3"/>
        <v>14056</v>
      </c>
      <c r="E217" s="15">
        <v>502</v>
      </c>
    </row>
    <row r="218" spans="1:5">
      <c r="A218" s="15" t="s">
        <v>142</v>
      </c>
      <c r="B218" s="15">
        <v>3050</v>
      </c>
      <c r="C218" s="15" t="s">
        <v>149</v>
      </c>
      <c r="D218" s="16">
        <f t="shared" si="3"/>
        <v>8456</v>
      </c>
      <c r="E218" s="15">
        <v>302</v>
      </c>
    </row>
    <row r="219" spans="1:5">
      <c r="A219" s="15" t="s">
        <v>142</v>
      </c>
      <c r="B219" s="15">
        <v>1000</v>
      </c>
      <c r="C219" s="15" t="s">
        <v>150</v>
      </c>
      <c r="D219" s="16">
        <f t="shared" si="3"/>
        <v>17808</v>
      </c>
      <c r="E219" s="15">
        <v>636</v>
      </c>
    </row>
    <row r="220" spans="1:5">
      <c r="A220" s="15" t="s">
        <v>142</v>
      </c>
      <c r="B220" s="15">
        <v>1050</v>
      </c>
      <c r="C220" s="15" t="s">
        <v>150</v>
      </c>
      <c r="D220" s="16">
        <f t="shared" si="3"/>
        <v>3416</v>
      </c>
      <c r="E220" s="15">
        <v>122</v>
      </c>
    </row>
    <row r="221" spans="1:5">
      <c r="A221" s="15" t="s">
        <v>142</v>
      </c>
      <c r="B221" s="15">
        <v>2000</v>
      </c>
      <c r="C221" s="15" t="s">
        <v>150</v>
      </c>
      <c r="D221" s="16">
        <f t="shared" si="3"/>
        <v>13020</v>
      </c>
      <c r="E221" s="15">
        <v>465</v>
      </c>
    </row>
    <row r="222" spans="1:5">
      <c r="A222" s="15" t="s">
        <v>142</v>
      </c>
      <c r="B222" s="15">
        <v>2050</v>
      </c>
      <c r="C222" s="15" t="s">
        <v>150</v>
      </c>
      <c r="D222" s="16">
        <f t="shared" si="3"/>
        <v>17780</v>
      </c>
      <c r="E222" s="15">
        <v>635</v>
      </c>
    </row>
    <row r="223" spans="1:5">
      <c r="A223" s="15" t="s">
        <v>142</v>
      </c>
      <c r="B223" s="15">
        <v>3000</v>
      </c>
      <c r="C223" s="15" t="s">
        <v>150</v>
      </c>
      <c r="D223" s="16">
        <f t="shared" si="3"/>
        <v>7140</v>
      </c>
      <c r="E223" s="15">
        <v>255</v>
      </c>
    </row>
    <row r="224" spans="1:5">
      <c r="A224" s="15" t="s">
        <v>142</v>
      </c>
      <c r="B224" s="15">
        <v>3050</v>
      </c>
      <c r="C224" s="15" t="s">
        <v>150</v>
      </c>
      <c r="D224" s="16">
        <f t="shared" si="3"/>
        <v>7448</v>
      </c>
      <c r="E224" s="15">
        <v>266</v>
      </c>
    </row>
    <row r="225" spans="1:5">
      <c r="A225" s="15" t="s">
        <v>142</v>
      </c>
      <c r="B225" s="15">
        <v>1000</v>
      </c>
      <c r="C225" s="15" t="s">
        <v>151</v>
      </c>
      <c r="D225" s="16">
        <f t="shared" si="3"/>
        <v>6608</v>
      </c>
      <c r="E225" s="15">
        <v>236</v>
      </c>
    </row>
    <row r="226" spans="1:5">
      <c r="A226" s="15" t="s">
        <v>142</v>
      </c>
      <c r="B226" s="15">
        <v>1050</v>
      </c>
      <c r="C226" s="15" t="s">
        <v>151</v>
      </c>
      <c r="D226" s="16">
        <f t="shared" si="3"/>
        <v>9856</v>
      </c>
      <c r="E226" s="15">
        <v>352</v>
      </c>
    </row>
    <row r="227" spans="1:5">
      <c r="A227" s="15" t="s">
        <v>142</v>
      </c>
      <c r="B227" s="15">
        <v>2000</v>
      </c>
      <c r="C227" s="15" t="s">
        <v>151</v>
      </c>
      <c r="D227" s="16">
        <f t="shared" si="3"/>
        <v>10248</v>
      </c>
      <c r="E227" s="15">
        <v>366</v>
      </c>
    </row>
    <row r="228" spans="1:5">
      <c r="A228" s="15" t="s">
        <v>142</v>
      </c>
      <c r="B228" s="15">
        <v>2050</v>
      </c>
      <c r="C228" s="15" t="s">
        <v>151</v>
      </c>
      <c r="D228" s="16">
        <f t="shared" si="3"/>
        <v>14616</v>
      </c>
      <c r="E228" s="15">
        <v>522</v>
      </c>
    </row>
    <row r="229" spans="1:5">
      <c r="A229" s="15" t="s">
        <v>142</v>
      </c>
      <c r="B229" s="15">
        <v>3000</v>
      </c>
      <c r="C229" s="15" t="s">
        <v>151</v>
      </c>
      <c r="D229" s="16">
        <f t="shared" si="3"/>
        <v>11816</v>
      </c>
      <c r="E229" s="15">
        <v>422</v>
      </c>
    </row>
    <row r="230" spans="1:5">
      <c r="A230" s="15" t="s">
        <v>142</v>
      </c>
      <c r="B230" s="15">
        <v>3050</v>
      </c>
      <c r="C230" s="15" t="s">
        <v>151</v>
      </c>
      <c r="D230" s="16">
        <f t="shared" si="3"/>
        <v>14896</v>
      </c>
      <c r="E230" s="15">
        <v>532</v>
      </c>
    </row>
    <row r="231" spans="1:5">
      <c r="A231" s="15" t="s">
        <v>142</v>
      </c>
      <c r="B231" s="15">
        <v>1000</v>
      </c>
      <c r="C231" s="15" t="s">
        <v>152</v>
      </c>
      <c r="D231" s="16">
        <f t="shared" si="3"/>
        <v>3724</v>
      </c>
      <c r="E231" s="15">
        <v>133</v>
      </c>
    </row>
    <row r="232" spans="1:5">
      <c r="A232" s="15" t="s">
        <v>142</v>
      </c>
      <c r="B232" s="15">
        <v>1050</v>
      </c>
      <c r="C232" s="15" t="s">
        <v>152</v>
      </c>
      <c r="D232" s="16">
        <f t="shared" si="3"/>
        <v>14616</v>
      </c>
      <c r="E232" s="15">
        <v>522</v>
      </c>
    </row>
    <row r="233" spans="1:5">
      <c r="A233" s="15" t="s">
        <v>142</v>
      </c>
      <c r="B233" s="15">
        <v>2000</v>
      </c>
      <c r="C233" s="15" t="s">
        <v>152</v>
      </c>
      <c r="D233" s="16">
        <f t="shared" si="3"/>
        <v>9016</v>
      </c>
      <c r="E233" s="15">
        <v>322</v>
      </c>
    </row>
    <row r="234" spans="1:5">
      <c r="A234" s="15" t="s">
        <v>142</v>
      </c>
      <c r="B234" s="15">
        <v>2050</v>
      </c>
      <c r="C234" s="15" t="s">
        <v>152</v>
      </c>
      <c r="D234" s="16">
        <f t="shared" si="3"/>
        <v>5936</v>
      </c>
      <c r="E234" s="15">
        <v>212</v>
      </c>
    </row>
    <row r="235" spans="1:5">
      <c r="A235" s="15" t="s">
        <v>142</v>
      </c>
      <c r="B235" s="15">
        <v>3000</v>
      </c>
      <c r="C235" s="15" t="s">
        <v>152</v>
      </c>
      <c r="D235" s="16">
        <f t="shared" si="3"/>
        <v>10136</v>
      </c>
      <c r="E235" s="15">
        <v>362</v>
      </c>
    </row>
    <row r="236" spans="1:5">
      <c r="A236" s="15" t="s">
        <v>142</v>
      </c>
      <c r="B236" s="15">
        <v>3050</v>
      </c>
      <c r="C236" s="15" t="s">
        <v>152</v>
      </c>
      <c r="D236" s="16">
        <f t="shared" si="3"/>
        <v>3388</v>
      </c>
      <c r="E236" s="15">
        <v>121</v>
      </c>
    </row>
    <row r="237" spans="1:5">
      <c r="A237" s="15" t="s">
        <v>142</v>
      </c>
      <c r="B237" s="15">
        <v>1000</v>
      </c>
      <c r="C237" s="15" t="s">
        <v>153</v>
      </c>
      <c r="D237" s="16">
        <f t="shared" si="3"/>
        <v>14056</v>
      </c>
      <c r="E237" s="15">
        <v>502</v>
      </c>
    </row>
    <row r="238" spans="1:5">
      <c r="A238" s="15" t="s">
        <v>142</v>
      </c>
      <c r="B238" s="15">
        <v>1050</v>
      </c>
      <c r="C238" s="15" t="s">
        <v>153</v>
      </c>
      <c r="D238" s="16">
        <f t="shared" si="3"/>
        <v>10136</v>
      </c>
      <c r="E238" s="15">
        <v>362</v>
      </c>
    </row>
    <row r="239" spans="1:5">
      <c r="A239" s="15" t="s">
        <v>142</v>
      </c>
      <c r="B239" s="15">
        <v>2000</v>
      </c>
      <c r="C239" s="15" t="s">
        <v>153</v>
      </c>
      <c r="D239" s="16">
        <f t="shared" si="3"/>
        <v>14588</v>
      </c>
      <c r="E239" s="15">
        <v>521</v>
      </c>
    </row>
    <row r="240" spans="1:5">
      <c r="A240" s="15" t="s">
        <v>142</v>
      </c>
      <c r="B240" s="15">
        <v>2050</v>
      </c>
      <c r="C240" s="15" t="s">
        <v>153</v>
      </c>
      <c r="D240" s="16">
        <f t="shared" si="3"/>
        <v>6552</v>
      </c>
      <c r="E240" s="15">
        <v>234</v>
      </c>
    </row>
    <row r="241" spans="1:5">
      <c r="A241" s="15" t="s">
        <v>142</v>
      </c>
      <c r="B241" s="15">
        <v>3000</v>
      </c>
      <c r="C241" s="15" t="s">
        <v>153</v>
      </c>
      <c r="D241" s="16">
        <f t="shared" si="3"/>
        <v>11788</v>
      </c>
      <c r="E241" s="15">
        <v>421</v>
      </c>
    </row>
    <row r="242" spans="1:5">
      <c r="A242" s="15" t="s">
        <v>142</v>
      </c>
      <c r="B242" s="15">
        <v>3050</v>
      </c>
      <c r="C242" s="15" t="s">
        <v>153</v>
      </c>
      <c r="D242" s="16">
        <f t="shared" si="3"/>
        <v>9072</v>
      </c>
      <c r="E242" s="15">
        <v>324</v>
      </c>
    </row>
    <row r="243" spans="1:5">
      <c r="A243" s="15" t="s">
        <v>143</v>
      </c>
      <c r="B243" s="15">
        <v>1000</v>
      </c>
      <c r="C243" s="15" t="s">
        <v>149</v>
      </c>
      <c r="D243" s="16">
        <f t="shared" si="3"/>
        <v>3388</v>
      </c>
      <c r="E243" s="15">
        <v>121</v>
      </c>
    </row>
    <row r="244" spans="1:5">
      <c r="A244" s="15" t="s">
        <v>143</v>
      </c>
      <c r="B244" s="15">
        <v>1050</v>
      </c>
      <c r="C244" s="15" t="s">
        <v>149</v>
      </c>
      <c r="D244" s="16">
        <f t="shared" si="3"/>
        <v>15176</v>
      </c>
      <c r="E244" s="15">
        <v>542</v>
      </c>
    </row>
    <row r="245" spans="1:5">
      <c r="A245" s="15" t="s">
        <v>143</v>
      </c>
      <c r="B245" s="15">
        <v>2000</v>
      </c>
      <c r="C245" s="15" t="s">
        <v>149</v>
      </c>
      <c r="D245" s="16">
        <f t="shared" si="3"/>
        <v>5964</v>
      </c>
      <c r="E245" s="15">
        <v>213</v>
      </c>
    </row>
    <row r="246" spans="1:5">
      <c r="A246" s="15" t="s">
        <v>143</v>
      </c>
      <c r="B246" s="15">
        <v>2050</v>
      </c>
      <c r="C246" s="15" t="s">
        <v>149</v>
      </c>
      <c r="D246" s="16">
        <f t="shared" si="3"/>
        <v>3724</v>
      </c>
      <c r="E246" s="15">
        <v>133</v>
      </c>
    </row>
    <row r="247" spans="1:5">
      <c r="A247" s="15" t="s">
        <v>143</v>
      </c>
      <c r="B247" s="15">
        <v>3000</v>
      </c>
      <c r="C247" s="15" t="s">
        <v>149</v>
      </c>
      <c r="D247" s="16">
        <f t="shared" si="3"/>
        <v>14616</v>
      </c>
      <c r="E247" s="15">
        <v>522</v>
      </c>
    </row>
    <row r="248" spans="1:5">
      <c r="A248" s="15" t="s">
        <v>143</v>
      </c>
      <c r="B248" s="15">
        <v>3050</v>
      </c>
      <c r="C248" s="15" t="s">
        <v>149</v>
      </c>
      <c r="D248" s="16">
        <f t="shared" si="3"/>
        <v>9016</v>
      </c>
      <c r="E248" s="15">
        <v>322</v>
      </c>
    </row>
    <row r="249" spans="1:5">
      <c r="A249" s="15" t="s">
        <v>143</v>
      </c>
      <c r="B249" s="15">
        <v>1000</v>
      </c>
      <c r="C249" s="15" t="s">
        <v>150</v>
      </c>
      <c r="D249" s="16">
        <f t="shared" si="3"/>
        <v>11928</v>
      </c>
      <c r="E249" s="15">
        <v>426</v>
      </c>
    </row>
    <row r="250" spans="1:5">
      <c r="A250" s="15" t="s">
        <v>143</v>
      </c>
      <c r="B250" s="15">
        <v>1050</v>
      </c>
      <c r="C250" s="15" t="s">
        <v>150</v>
      </c>
      <c r="D250" s="16">
        <f t="shared" si="3"/>
        <v>11480</v>
      </c>
      <c r="E250" s="15">
        <v>410</v>
      </c>
    </row>
    <row r="251" spans="1:5">
      <c r="A251" s="15" t="s">
        <v>143</v>
      </c>
      <c r="B251" s="15">
        <v>2000</v>
      </c>
      <c r="C251" s="15" t="s">
        <v>150</v>
      </c>
      <c r="D251" s="16">
        <f t="shared" si="3"/>
        <v>8960</v>
      </c>
      <c r="E251" s="15">
        <v>320</v>
      </c>
    </row>
    <row r="252" spans="1:5">
      <c r="A252" s="15" t="s">
        <v>143</v>
      </c>
      <c r="B252" s="15">
        <v>2050</v>
      </c>
      <c r="C252" s="15" t="s">
        <v>150</v>
      </c>
      <c r="D252" s="16">
        <f t="shared" si="3"/>
        <v>18284</v>
      </c>
      <c r="E252" s="15">
        <v>653</v>
      </c>
    </row>
    <row r="253" spans="1:5">
      <c r="A253" s="15" t="s">
        <v>143</v>
      </c>
      <c r="B253" s="15">
        <v>3000</v>
      </c>
      <c r="C253" s="15" t="s">
        <v>150</v>
      </c>
      <c r="D253" s="16">
        <f t="shared" si="3"/>
        <v>14028</v>
      </c>
      <c r="E253" s="15">
        <v>501</v>
      </c>
    </row>
    <row r="254" spans="1:5">
      <c r="A254" s="15" t="s">
        <v>143</v>
      </c>
      <c r="B254" s="15">
        <v>3050</v>
      </c>
      <c r="C254" s="15" t="s">
        <v>150</v>
      </c>
      <c r="D254" s="16">
        <f t="shared" si="3"/>
        <v>11256</v>
      </c>
      <c r="E254" s="15">
        <v>402</v>
      </c>
    </row>
    <row r="255" spans="1:5">
      <c r="A255" s="15" t="s">
        <v>143</v>
      </c>
      <c r="B255" s="15">
        <v>1000</v>
      </c>
      <c r="C255" s="15" t="s">
        <v>151</v>
      </c>
      <c r="D255" s="16">
        <f t="shared" si="3"/>
        <v>11760</v>
      </c>
      <c r="E255" s="15">
        <v>420</v>
      </c>
    </row>
    <row r="256" spans="1:5">
      <c r="A256" s="15" t="s">
        <v>143</v>
      </c>
      <c r="B256" s="15">
        <v>1050</v>
      </c>
      <c r="C256" s="15" t="s">
        <v>151</v>
      </c>
      <c r="D256" s="16">
        <f t="shared" si="3"/>
        <v>10080</v>
      </c>
      <c r="E256" s="15">
        <v>360</v>
      </c>
    </row>
    <row r="257" spans="1:5">
      <c r="A257" s="15" t="s">
        <v>143</v>
      </c>
      <c r="B257" s="15">
        <v>2000</v>
      </c>
      <c r="C257" s="15" t="s">
        <v>151</v>
      </c>
      <c r="D257" s="16">
        <f t="shared" si="3"/>
        <v>11760</v>
      </c>
      <c r="E257" s="15">
        <v>420</v>
      </c>
    </row>
    <row r="258" spans="1:5">
      <c r="A258" s="15" t="s">
        <v>143</v>
      </c>
      <c r="B258" s="15">
        <v>2050</v>
      </c>
      <c r="C258" s="15" t="s">
        <v>151</v>
      </c>
      <c r="D258" s="16">
        <f t="shared" si="3"/>
        <v>8484</v>
      </c>
      <c r="E258" s="15">
        <v>303</v>
      </c>
    </row>
    <row r="259" spans="1:5">
      <c r="A259" s="15" t="s">
        <v>143</v>
      </c>
      <c r="B259" s="15">
        <v>3000</v>
      </c>
      <c r="C259" s="15" t="s">
        <v>151</v>
      </c>
      <c r="D259" s="16">
        <f t="shared" ref="D259:D272" si="4">E259*28</f>
        <v>16856</v>
      </c>
      <c r="E259" s="15">
        <v>602</v>
      </c>
    </row>
    <row r="260" spans="1:5">
      <c r="A260" s="15" t="s">
        <v>143</v>
      </c>
      <c r="B260" s="15">
        <v>3050</v>
      </c>
      <c r="C260" s="15" t="s">
        <v>151</v>
      </c>
      <c r="D260" s="16">
        <f t="shared" si="4"/>
        <v>14560</v>
      </c>
      <c r="E260" s="15">
        <v>520</v>
      </c>
    </row>
    <row r="261" spans="1:5">
      <c r="A261" s="15" t="s">
        <v>143</v>
      </c>
      <c r="B261" s="15">
        <v>1000</v>
      </c>
      <c r="C261" s="15" t="s">
        <v>152</v>
      </c>
      <c r="D261" s="16">
        <f t="shared" si="4"/>
        <v>8456</v>
      </c>
      <c r="E261" s="15">
        <v>302</v>
      </c>
    </row>
    <row r="262" spans="1:5">
      <c r="A262" s="15" t="s">
        <v>143</v>
      </c>
      <c r="B262" s="15">
        <v>1050</v>
      </c>
      <c r="C262" s="15" t="s">
        <v>152</v>
      </c>
      <c r="D262" s="16">
        <f t="shared" si="4"/>
        <v>5684</v>
      </c>
      <c r="E262" s="15">
        <v>203</v>
      </c>
    </row>
    <row r="263" spans="1:5">
      <c r="A263" s="15" t="s">
        <v>143</v>
      </c>
      <c r="B263" s="15">
        <v>2000</v>
      </c>
      <c r="C263" s="15" t="s">
        <v>152</v>
      </c>
      <c r="D263" s="16">
        <f t="shared" si="4"/>
        <v>5740</v>
      </c>
      <c r="E263" s="15">
        <v>205</v>
      </c>
    </row>
    <row r="264" spans="1:5">
      <c r="A264" s="15" t="s">
        <v>143</v>
      </c>
      <c r="B264" s="15">
        <v>2050</v>
      </c>
      <c r="C264" s="15" t="s">
        <v>152</v>
      </c>
      <c r="D264" s="16">
        <f t="shared" si="4"/>
        <v>3724</v>
      </c>
      <c r="E264" s="15">
        <v>133</v>
      </c>
    </row>
    <row r="265" spans="1:5">
      <c r="A265" s="15" t="s">
        <v>143</v>
      </c>
      <c r="B265" s="15">
        <v>3000</v>
      </c>
      <c r="C265" s="15" t="s">
        <v>152</v>
      </c>
      <c r="D265" s="16">
        <f t="shared" si="4"/>
        <v>14616</v>
      </c>
      <c r="E265" s="15">
        <v>522</v>
      </c>
    </row>
    <row r="266" spans="1:5">
      <c r="A266" s="15" t="s">
        <v>143</v>
      </c>
      <c r="B266" s="15">
        <v>3050</v>
      </c>
      <c r="C266" s="15" t="s">
        <v>152</v>
      </c>
      <c r="D266" s="16">
        <f t="shared" si="4"/>
        <v>9016</v>
      </c>
      <c r="E266" s="15">
        <v>322</v>
      </c>
    </row>
    <row r="267" spans="1:5">
      <c r="A267" s="15" t="s">
        <v>143</v>
      </c>
      <c r="B267" s="15">
        <v>1000</v>
      </c>
      <c r="C267" s="15" t="s">
        <v>153</v>
      </c>
      <c r="D267" s="16">
        <f t="shared" si="4"/>
        <v>11928</v>
      </c>
      <c r="E267" s="15">
        <v>426</v>
      </c>
    </row>
    <row r="268" spans="1:5">
      <c r="A268" s="15" t="s">
        <v>143</v>
      </c>
      <c r="B268" s="15">
        <v>1050</v>
      </c>
      <c r="C268" s="15" t="s">
        <v>153</v>
      </c>
      <c r="D268" s="16">
        <f t="shared" si="4"/>
        <v>11480</v>
      </c>
      <c r="E268" s="15">
        <v>410</v>
      </c>
    </row>
    <row r="269" spans="1:5">
      <c r="A269" s="15" t="s">
        <v>143</v>
      </c>
      <c r="B269" s="15">
        <v>2000</v>
      </c>
      <c r="C269" s="15" t="s">
        <v>153</v>
      </c>
      <c r="D269" s="16">
        <f t="shared" si="4"/>
        <v>8960</v>
      </c>
      <c r="E269" s="15">
        <v>320</v>
      </c>
    </row>
    <row r="270" spans="1:5">
      <c r="A270" s="15" t="s">
        <v>143</v>
      </c>
      <c r="B270" s="15">
        <v>2050</v>
      </c>
      <c r="C270" s="15" t="s">
        <v>153</v>
      </c>
      <c r="D270" s="16">
        <f t="shared" si="4"/>
        <v>18284</v>
      </c>
      <c r="E270" s="15">
        <v>653</v>
      </c>
    </row>
    <row r="271" spans="1:5">
      <c r="A271" s="15" t="s">
        <v>143</v>
      </c>
      <c r="B271" s="15">
        <v>3000</v>
      </c>
      <c r="C271" s="15" t="s">
        <v>153</v>
      </c>
      <c r="D271" s="16">
        <f t="shared" si="4"/>
        <v>14028</v>
      </c>
      <c r="E271" s="15">
        <v>501</v>
      </c>
    </row>
    <row r="272" spans="1:5">
      <c r="A272" s="15" t="s">
        <v>143</v>
      </c>
      <c r="B272" s="15">
        <v>3050</v>
      </c>
      <c r="C272" s="15" t="s">
        <v>153</v>
      </c>
      <c r="D272" s="16">
        <f t="shared" si="4"/>
        <v>11256</v>
      </c>
      <c r="E272" s="15">
        <v>402</v>
      </c>
    </row>
  </sheetData>
  <pageMargins left="0.75" right="0.75" top="1" bottom="1" header="0.5" footer="0.5"/>
  <pageSetup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E9EF-CFD2-4F96-BD94-4A1E5C72717F}">
  <dimension ref="A1:K92"/>
  <sheetViews>
    <sheetView workbookViewId="0">
      <selection activeCell="D15" sqref="D15"/>
    </sheetView>
  </sheetViews>
  <sheetFormatPr defaultRowHeight="14.4"/>
  <cols>
    <col min="1" max="1" width="15.88671875" customWidth="1"/>
    <col min="2" max="2" width="13.5546875" customWidth="1"/>
    <col min="3" max="3" width="15.33203125" customWidth="1"/>
    <col min="4" max="4" width="14" customWidth="1"/>
    <col min="5" max="5" width="10.33203125" customWidth="1"/>
    <col min="7" max="7" width="9.5546875" customWidth="1"/>
    <col min="8" max="8" width="13.44140625" customWidth="1"/>
    <col min="9" max="9" width="10.109375" customWidth="1"/>
  </cols>
  <sheetData>
    <row r="1" spans="1:11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28</v>
      </c>
      <c r="H1" t="s">
        <v>160</v>
      </c>
      <c r="I1" t="s">
        <v>161</v>
      </c>
      <c r="J1" t="s">
        <v>162</v>
      </c>
      <c r="K1" t="s">
        <v>163</v>
      </c>
    </row>
    <row r="2" spans="1:11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H2" t="s">
        <v>170</v>
      </c>
      <c r="I2" t="s">
        <v>171</v>
      </c>
      <c r="J2" t="s">
        <v>172</v>
      </c>
      <c r="K2" t="s">
        <v>173</v>
      </c>
    </row>
    <row r="3" spans="1:11">
      <c r="A3" t="s">
        <v>174</v>
      </c>
      <c r="B3" t="s">
        <v>175</v>
      </c>
      <c r="C3" t="s">
        <v>176</v>
      </c>
      <c r="D3" t="s">
        <v>177</v>
      </c>
      <c r="E3" t="s">
        <v>178</v>
      </c>
      <c r="F3" t="s">
        <v>179</v>
      </c>
      <c r="H3" t="s">
        <v>180</v>
      </c>
      <c r="I3" t="s">
        <v>181</v>
      </c>
      <c r="J3" t="s">
        <v>182</v>
      </c>
      <c r="K3" t="s">
        <v>183</v>
      </c>
    </row>
    <row r="4" spans="1:11">
      <c r="A4" t="s">
        <v>184</v>
      </c>
      <c r="B4" t="s">
        <v>185</v>
      </c>
      <c r="C4" t="s">
        <v>186</v>
      </c>
      <c r="D4" t="s">
        <v>177</v>
      </c>
      <c r="E4" t="s">
        <v>187</v>
      </c>
      <c r="F4" t="s">
        <v>179</v>
      </c>
      <c r="H4" t="s">
        <v>188</v>
      </c>
      <c r="I4" t="s">
        <v>181</v>
      </c>
      <c r="J4" t="s">
        <v>189</v>
      </c>
    </row>
    <row r="5" spans="1:11">
      <c r="A5" t="s">
        <v>190</v>
      </c>
      <c r="B5" t="s">
        <v>191</v>
      </c>
      <c r="C5" t="s">
        <v>192</v>
      </c>
      <c r="D5" t="s">
        <v>167</v>
      </c>
      <c r="E5" t="s">
        <v>193</v>
      </c>
      <c r="F5" t="s">
        <v>194</v>
      </c>
      <c r="H5" t="s">
        <v>195</v>
      </c>
      <c r="I5" t="s">
        <v>196</v>
      </c>
      <c r="J5" t="s">
        <v>197</v>
      </c>
      <c r="K5" t="s">
        <v>198</v>
      </c>
    </row>
    <row r="6" spans="1:11">
      <c r="A6" t="s">
        <v>199</v>
      </c>
      <c r="B6" t="s">
        <v>200</v>
      </c>
      <c r="C6" t="s">
        <v>201</v>
      </c>
      <c r="D6" t="s">
        <v>202</v>
      </c>
      <c r="E6" t="s">
        <v>203</v>
      </c>
      <c r="F6" t="s">
        <v>204</v>
      </c>
      <c r="H6" t="s">
        <v>205</v>
      </c>
      <c r="I6" t="s">
        <v>206</v>
      </c>
      <c r="J6" t="s">
        <v>207</v>
      </c>
      <c r="K6" t="s">
        <v>208</v>
      </c>
    </row>
    <row r="7" spans="1:11">
      <c r="A7" t="s">
        <v>209</v>
      </c>
      <c r="B7" t="s">
        <v>210</v>
      </c>
      <c r="C7" t="s">
        <v>211</v>
      </c>
      <c r="D7" t="s">
        <v>167</v>
      </c>
      <c r="E7" t="s">
        <v>212</v>
      </c>
      <c r="F7" t="s">
        <v>213</v>
      </c>
      <c r="H7" t="s">
        <v>214</v>
      </c>
      <c r="I7" t="s">
        <v>171</v>
      </c>
      <c r="J7" t="s">
        <v>215</v>
      </c>
      <c r="K7" t="s">
        <v>216</v>
      </c>
    </row>
    <row r="8" spans="1:11">
      <c r="A8" t="s">
        <v>217</v>
      </c>
      <c r="B8" t="s">
        <v>218</v>
      </c>
      <c r="C8" t="s">
        <v>219</v>
      </c>
      <c r="D8" t="s">
        <v>220</v>
      </c>
      <c r="E8" t="s">
        <v>221</v>
      </c>
      <c r="F8" t="s">
        <v>222</v>
      </c>
      <c r="H8" t="s">
        <v>223</v>
      </c>
      <c r="I8" t="s">
        <v>224</v>
      </c>
      <c r="J8" t="s">
        <v>225</v>
      </c>
      <c r="K8" t="s">
        <v>226</v>
      </c>
    </row>
    <row r="9" spans="1:11">
      <c r="A9" t="s">
        <v>227</v>
      </c>
      <c r="B9" t="s">
        <v>228</v>
      </c>
      <c r="C9" t="s">
        <v>229</v>
      </c>
      <c r="D9" t="s">
        <v>177</v>
      </c>
      <c r="E9" t="s">
        <v>230</v>
      </c>
      <c r="F9" t="s">
        <v>231</v>
      </c>
      <c r="H9" t="s">
        <v>232</v>
      </c>
      <c r="I9" t="s">
        <v>233</v>
      </c>
      <c r="J9" t="s">
        <v>234</v>
      </c>
      <c r="K9" t="s">
        <v>235</v>
      </c>
    </row>
    <row r="10" spans="1:11">
      <c r="A10" t="s">
        <v>236</v>
      </c>
      <c r="B10" t="s">
        <v>237</v>
      </c>
      <c r="C10" t="s">
        <v>238</v>
      </c>
      <c r="D10" t="s">
        <v>177</v>
      </c>
      <c r="E10" t="s">
        <v>239</v>
      </c>
      <c r="F10" t="s">
        <v>240</v>
      </c>
      <c r="H10" t="s">
        <v>241</v>
      </c>
      <c r="I10" t="s">
        <v>224</v>
      </c>
      <c r="J10" t="s">
        <v>242</v>
      </c>
      <c r="K10" t="s">
        <v>243</v>
      </c>
    </row>
    <row r="11" spans="1:11">
      <c r="A11" t="s">
        <v>244</v>
      </c>
      <c r="B11" t="s">
        <v>245</v>
      </c>
      <c r="C11" t="s">
        <v>246</v>
      </c>
      <c r="D11" t="s">
        <v>247</v>
      </c>
      <c r="E11" t="s">
        <v>248</v>
      </c>
      <c r="F11" t="s">
        <v>249</v>
      </c>
      <c r="G11" t="s">
        <v>250</v>
      </c>
      <c r="H11" t="s">
        <v>251</v>
      </c>
      <c r="I11" t="s">
        <v>252</v>
      </c>
      <c r="J11" t="s">
        <v>253</v>
      </c>
      <c r="K11" t="s">
        <v>254</v>
      </c>
    </row>
    <row r="12" spans="1:11">
      <c r="A12" t="s">
        <v>255</v>
      </c>
      <c r="B12" t="s">
        <v>256</v>
      </c>
      <c r="C12" t="s">
        <v>257</v>
      </c>
      <c r="D12" t="s">
        <v>167</v>
      </c>
      <c r="E12" t="s">
        <v>258</v>
      </c>
      <c r="F12" t="s">
        <v>194</v>
      </c>
      <c r="H12" t="s">
        <v>259</v>
      </c>
      <c r="I12" t="s">
        <v>196</v>
      </c>
      <c r="J12" t="s">
        <v>260</v>
      </c>
    </row>
    <row r="13" spans="1:11">
      <c r="A13" t="s">
        <v>261</v>
      </c>
      <c r="B13" t="s">
        <v>262</v>
      </c>
      <c r="C13" t="s">
        <v>263</v>
      </c>
      <c r="D13" t="s">
        <v>264</v>
      </c>
      <c r="E13" t="s">
        <v>265</v>
      </c>
      <c r="F13" t="s">
        <v>266</v>
      </c>
      <c r="H13" t="s">
        <v>267</v>
      </c>
      <c r="I13" t="s">
        <v>268</v>
      </c>
      <c r="J13" t="s">
        <v>269</v>
      </c>
      <c r="K13" t="s">
        <v>270</v>
      </c>
    </row>
    <row r="14" spans="1:11">
      <c r="A14" t="s">
        <v>271</v>
      </c>
      <c r="B14" t="s">
        <v>272</v>
      </c>
      <c r="C14" t="s">
        <v>273</v>
      </c>
      <c r="D14" t="s">
        <v>220</v>
      </c>
      <c r="E14" t="s">
        <v>274</v>
      </c>
      <c r="F14" t="s">
        <v>179</v>
      </c>
      <c r="H14" t="s">
        <v>275</v>
      </c>
      <c r="I14" t="s">
        <v>181</v>
      </c>
      <c r="J14" t="s">
        <v>276</v>
      </c>
      <c r="K14" t="s">
        <v>277</v>
      </c>
    </row>
    <row r="15" spans="1:11">
      <c r="A15" t="s">
        <v>278</v>
      </c>
      <c r="B15" t="s">
        <v>279</v>
      </c>
      <c r="C15" t="s">
        <v>280</v>
      </c>
      <c r="D15" t="s">
        <v>177</v>
      </c>
      <c r="E15" t="s">
        <v>281</v>
      </c>
      <c r="F15" t="s">
        <v>282</v>
      </c>
      <c r="H15" t="s">
        <v>283</v>
      </c>
      <c r="I15" t="s">
        <v>284</v>
      </c>
      <c r="J15" t="s">
        <v>285</v>
      </c>
    </row>
    <row r="16" spans="1:11">
      <c r="A16" t="s">
        <v>286</v>
      </c>
      <c r="B16" t="s">
        <v>287</v>
      </c>
      <c r="C16" t="s">
        <v>288</v>
      </c>
      <c r="D16" t="s">
        <v>289</v>
      </c>
      <c r="E16" t="s">
        <v>290</v>
      </c>
      <c r="F16" t="s">
        <v>291</v>
      </c>
      <c r="G16" t="s">
        <v>292</v>
      </c>
      <c r="H16" t="s">
        <v>293</v>
      </c>
      <c r="I16" t="s">
        <v>294</v>
      </c>
      <c r="J16" t="s">
        <v>295</v>
      </c>
    </row>
    <row r="17" spans="1:11">
      <c r="A17" t="s">
        <v>296</v>
      </c>
      <c r="B17" t="s">
        <v>297</v>
      </c>
      <c r="C17" t="s">
        <v>298</v>
      </c>
      <c r="D17" t="s">
        <v>167</v>
      </c>
      <c r="E17" t="s">
        <v>299</v>
      </c>
      <c r="F17" t="s">
        <v>194</v>
      </c>
      <c r="H17" t="s">
        <v>300</v>
      </c>
      <c r="I17" t="s">
        <v>196</v>
      </c>
      <c r="J17" t="s">
        <v>301</v>
      </c>
      <c r="K17" t="s">
        <v>302</v>
      </c>
    </row>
    <row r="18" spans="1:11">
      <c r="A18" t="s">
        <v>303</v>
      </c>
      <c r="B18" t="s">
        <v>304</v>
      </c>
      <c r="C18" t="s">
        <v>305</v>
      </c>
      <c r="D18" t="s">
        <v>202</v>
      </c>
      <c r="E18" t="s">
        <v>306</v>
      </c>
      <c r="F18" t="s">
        <v>307</v>
      </c>
      <c r="H18" t="s">
        <v>308</v>
      </c>
      <c r="I18" t="s">
        <v>171</v>
      </c>
      <c r="J18" t="s">
        <v>309</v>
      </c>
      <c r="K18" t="s">
        <v>310</v>
      </c>
    </row>
    <row r="19" spans="1:11">
      <c r="A19" t="s">
        <v>311</v>
      </c>
      <c r="B19" t="s">
        <v>312</v>
      </c>
      <c r="C19" t="s">
        <v>313</v>
      </c>
      <c r="D19" t="s">
        <v>177</v>
      </c>
      <c r="E19" t="s">
        <v>314</v>
      </c>
      <c r="F19" t="s">
        <v>315</v>
      </c>
      <c r="H19" t="s">
        <v>316</v>
      </c>
      <c r="I19" t="s">
        <v>224</v>
      </c>
      <c r="J19" t="s">
        <v>317</v>
      </c>
      <c r="K19" t="s">
        <v>318</v>
      </c>
    </row>
    <row r="20" spans="1:11">
      <c r="A20" t="s">
        <v>319</v>
      </c>
      <c r="B20" t="s">
        <v>320</v>
      </c>
      <c r="C20" t="s">
        <v>321</v>
      </c>
      <c r="D20" t="s">
        <v>264</v>
      </c>
      <c r="E20" t="s">
        <v>322</v>
      </c>
      <c r="F20" t="s">
        <v>194</v>
      </c>
      <c r="H20" t="s">
        <v>323</v>
      </c>
      <c r="I20" t="s">
        <v>196</v>
      </c>
      <c r="J20" t="s">
        <v>324</v>
      </c>
      <c r="K20" t="s">
        <v>325</v>
      </c>
    </row>
    <row r="21" spans="1:11">
      <c r="A21" t="s">
        <v>326</v>
      </c>
      <c r="B21" t="s">
        <v>327</v>
      </c>
      <c r="C21" t="s">
        <v>328</v>
      </c>
      <c r="D21" t="s">
        <v>329</v>
      </c>
      <c r="E21" t="s">
        <v>330</v>
      </c>
      <c r="F21" t="s">
        <v>331</v>
      </c>
      <c r="H21" t="s">
        <v>332</v>
      </c>
      <c r="I21" t="s">
        <v>333</v>
      </c>
      <c r="J21" t="s">
        <v>334</v>
      </c>
      <c r="K21" t="s">
        <v>335</v>
      </c>
    </row>
    <row r="22" spans="1:11">
      <c r="A22" t="s">
        <v>336</v>
      </c>
      <c r="B22" t="s">
        <v>337</v>
      </c>
      <c r="C22" t="s">
        <v>338</v>
      </c>
      <c r="D22" t="s">
        <v>339</v>
      </c>
      <c r="E22" t="s">
        <v>340</v>
      </c>
      <c r="F22" t="s">
        <v>291</v>
      </c>
      <c r="G22" t="s">
        <v>292</v>
      </c>
      <c r="H22" t="s">
        <v>341</v>
      </c>
      <c r="I22" t="s">
        <v>294</v>
      </c>
      <c r="J22" t="s">
        <v>342</v>
      </c>
    </row>
    <row r="23" spans="1:11">
      <c r="A23" t="s">
        <v>343</v>
      </c>
      <c r="B23" t="s">
        <v>344</v>
      </c>
      <c r="C23" t="s">
        <v>345</v>
      </c>
      <c r="D23" t="s">
        <v>247</v>
      </c>
      <c r="E23" t="s">
        <v>346</v>
      </c>
      <c r="F23" t="s">
        <v>231</v>
      </c>
      <c r="H23" t="s">
        <v>347</v>
      </c>
      <c r="I23" t="s">
        <v>233</v>
      </c>
      <c r="J23" t="s">
        <v>348</v>
      </c>
      <c r="K23" t="s">
        <v>349</v>
      </c>
    </row>
    <row r="24" spans="1:11">
      <c r="A24" t="s">
        <v>350</v>
      </c>
      <c r="B24" t="s">
        <v>351</v>
      </c>
      <c r="C24" t="s">
        <v>352</v>
      </c>
      <c r="D24" t="s">
        <v>353</v>
      </c>
      <c r="E24" t="s">
        <v>354</v>
      </c>
      <c r="F24" t="s">
        <v>355</v>
      </c>
      <c r="H24" t="s">
        <v>356</v>
      </c>
      <c r="I24" t="s">
        <v>224</v>
      </c>
      <c r="J24" t="s">
        <v>357</v>
      </c>
      <c r="K24" t="s">
        <v>358</v>
      </c>
    </row>
    <row r="25" spans="1:11">
      <c r="A25" t="s">
        <v>359</v>
      </c>
      <c r="B25" t="s">
        <v>360</v>
      </c>
      <c r="C25" t="s">
        <v>361</v>
      </c>
      <c r="D25" t="s">
        <v>177</v>
      </c>
      <c r="E25" t="s">
        <v>362</v>
      </c>
      <c r="F25" t="s">
        <v>363</v>
      </c>
      <c r="H25" t="s">
        <v>364</v>
      </c>
      <c r="I25" t="s">
        <v>206</v>
      </c>
      <c r="J25" t="s">
        <v>365</v>
      </c>
    </row>
    <row r="26" spans="1:11">
      <c r="A26" t="s">
        <v>366</v>
      </c>
      <c r="B26" t="s">
        <v>367</v>
      </c>
      <c r="C26" t="s">
        <v>368</v>
      </c>
      <c r="D26" t="s">
        <v>220</v>
      </c>
      <c r="E26" t="s">
        <v>369</v>
      </c>
      <c r="F26" t="s">
        <v>370</v>
      </c>
      <c r="H26" t="s">
        <v>371</v>
      </c>
      <c r="I26" t="s">
        <v>171</v>
      </c>
      <c r="J26" t="s">
        <v>372</v>
      </c>
      <c r="K26" t="s">
        <v>373</v>
      </c>
    </row>
    <row r="27" spans="1:11">
      <c r="A27" t="s">
        <v>374</v>
      </c>
      <c r="B27" t="s">
        <v>375</v>
      </c>
      <c r="C27" t="s">
        <v>376</v>
      </c>
      <c r="D27" t="s">
        <v>220</v>
      </c>
      <c r="E27" t="s">
        <v>377</v>
      </c>
      <c r="F27" t="s">
        <v>315</v>
      </c>
      <c r="H27" t="s">
        <v>316</v>
      </c>
      <c r="I27" t="s">
        <v>224</v>
      </c>
      <c r="J27" t="s">
        <v>378</v>
      </c>
      <c r="K27" t="s">
        <v>379</v>
      </c>
    </row>
    <row r="28" spans="1:11">
      <c r="A28" t="s">
        <v>380</v>
      </c>
      <c r="B28" t="s">
        <v>381</v>
      </c>
      <c r="C28" t="s">
        <v>382</v>
      </c>
      <c r="D28" t="s">
        <v>167</v>
      </c>
      <c r="E28" t="s">
        <v>383</v>
      </c>
      <c r="F28" t="s">
        <v>384</v>
      </c>
      <c r="H28" t="s">
        <v>385</v>
      </c>
      <c r="I28" t="s">
        <v>386</v>
      </c>
      <c r="J28" t="s">
        <v>387</v>
      </c>
      <c r="K28" t="s">
        <v>388</v>
      </c>
    </row>
    <row r="29" spans="1:11">
      <c r="A29" t="s">
        <v>389</v>
      </c>
      <c r="B29" t="s">
        <v>390</v>
      </c>
      <c r="C29" t="s">
        <v>391</v>
      </c>
      <c r="D29" t="s">
        <v>329</v>
      </c>
      <c r="E29" t="s">
        <v>392</v>
      </c>
      <c r="F29" t="s">
        <v>393</v>
      </c>
      <c r="H29" t="s">
        <v>394</v>
      </c>
      <c r="I29" t="s">
        <v>395</v>
      </c>
      <c r="J29" t="s">
        <v>396</v>
      </c>
      <c r="K29" t="s">
        <v>397</v>
      </c>
    </row>
    <row r="30" spans="1:11">
      <c r="A30" t="s">
        <v>398</v>
      </c>
      <c r="B30" t="s">
        <v>399</v>
      </c>
      <c r="C30" t="s">
        <v>400</v>
      </c>
      <c r="D30" t="s">
        <v>220</v>
      </c>
      <c r="E30" t="s">
        <v>401</v>
      </c>
      <c r="F30" t="s">
        <v>402</v>
      </c>
      <c r="H30" t="s">
        <v>403</v>
      </c>
      <c r="I30" t="s">
        <v>233</v>
      </c>
      <c r="J30" t="s">
        <v>404</v>
      </c>
      <c r="K30" t="s">
        <v>405</v>
      </c>
    </row>
    <row r="31" spans="1:11">
      <c r="A31" t="s">
        <v>406</v>
      </c>
      <c r="B31" t="s">
        <v>407</v>
      </c>
      <c r="C31" t="s">
        <v>408</v>
      </c>
      <c r="D31" t="s">
        <v>329</v>
      </c>
      <c r="E31" t="s">
        <v>409</v>
      </c>
      <c r="F31" t="s">
        <v>410</v>
      </c>
      <c r="H31" t="s">
        <v>411</v>
      </c>
      <c r="I31" t="s">
        <v>233</v>
      </c>
      <c r="J31" t="s">
        <v>412</v>
      </c>
    </row>
    <row r="32" spans="1:11">
      <c r="A32" t="s">
        <v>413</v>
      </c>
      <c r="B32" t="s">
        <v>414</v>
      </c>
      <c r="C32" t="s">
        <v>415</v>
      </c>
      <c r="D32" t="s">
        <v>289</v>
      </c>
      <c r="E32" t="s">
        <v>416</v>
      </c>
      <c r="F32" t="s">
        <v>417</v>
      </c>
      <c r="G32" t="s">
        <v>292</v>
      </c>
      <c r="H32" t="s">
        <v>418</v>
      </c>
      <c r="I32" t="s">
        <v>294</v>
      </c>
      <c r="J32" t="s">
        <v>419</v>
      </c>
    </row>
    <row r="33" spans="1:11">
      <c r="A33" t="s">
        <v>420</v>
      </c>
      <c r="B33" t="s">
        <v>421</v>
      </c>
      <c r="C33" t="s">
        <v>422</v>
      </c>
      <c r="D33" t="s">
        <v>220</v>
      </c>
      <c r="E33" t="s">
        <v>423</v>
      </c>
      <c r="F33" t="s">
        <v>424</v>
      </c>
      <c r="G33" t="s">
        <v>425</v>
      </c>
      <c r="H33" t="s">
        <v>426</v>
      </c>
      <c r="I33" t="s">
        <v>427</v>
      </c>
      <c r="J33" t="s">
        <v>428</v>
      </c>
    </row>
    <row r="34" spans="1:11">
      <c r="A34" t="s">
        <v>429</v>
      </c>
      <c r="B34" t="s">
        <v>430</v>
      </c>
      <c r="C34" t="s">
        <v>431</v>
      </c>
      <c r="D34" t="s">
        <v>177</v>
      </c>
      <c r="E34" t="s">
        <v>432</v>
      </c>
      <c r="F34" t="s">
        <v>433</v>
      </c>
      <c r="G34" t="s">
        <v>434</v>
      </c>
      <c r="H34" t="s">
        <v>435</v>
      </c>
      <c r="I34" t="s">
        <v>436</v>
      </c>
      <c r="J34" t="s">
        <v>437</v>
      </c>
      <c r="K34" t="s">
        <v>438</v>
      </c>
    </row>
    <row r="35" spans="1:11">
      <c r="A35" t="s">
        <v>439</v>
      </c>
      <c r="B35" t="s">
        <v>440</v>
      </c>
      <c r="C35" t="s">
        <v>441</v>
      </c>
      <c r="D35" t="s">
        <v>247</v>
      </c>
      <c r="E35" t="s">
        <v>442</v>
      </c>
      <c r="F35" t="s">
        <v>443</v>
      </c>
      <c r="G35" t="s">
        <v>444</v>
      </c>
      <c r="H35" t="s">
        <v>445</v>
      </c>
      <c r="I35" t="s">
        <v>294</v>
      </c>
      <c r="J35" t="s">
        <v>446</v>
      </c>
      <c r="K35" t="s">
        <v>447</v>
      </c>
    </row>
    <row r="36" spans="1:11">
      <c r="A36" t="s">
        <v>448</v>
      </c>
      <c r="B36" t="s">
        <v>449</v>
      </c>
      <c r="C36" t="s">
        <v>450</v>
      </c>
      <c r="D36" t="s">
        <v>167</v>
      </c>
      <c r="E36" t="s">
        <v>451</v>
      </c>
      <c r="F36" t="s">
        <v>452</v>
      </c>
      <c r="G36" t="s">
        <v>453</v>
      </c>
      <c r="H36" t="s">
        <v>454</v>
      </c>
      <c r="I36" t="s">
        <v>436</v>
      </c>
      <c r="J36" t="s">
        <v>455</v>
      </c>
      <c r="K36" t="s">
        <v>456</v>
      </c>
    </row>
    <row r="37" spans="1:11">
      <c r="A37" t="s">
        <v>457</v>
      </c>
      <c r="B37" t="s">
        <v>458</v>
      </c>
      <c r="C37" t="s">
        <v>459</v>
      </c>
      <c r="D37" t="s">
        <v>167</v>
      </c>
      <c r="E37" t="s">
        <v>460</v>
      </c>
      <c r="F37" t="s">
        <v>461</v>
      </c>
      <c r="G37" t="s">
        <v>425</v>
      </c>
      <c r="H37" t="s">
        <v>462</v>
      </c>
      <c r="I37" t="s">
        <v>427</v>
      </c>
      <c r="J37" t="s">
        <v>463</v>
      </c>
      <c r="K37" t="s">
        <v>464</v>
      </c>
    </row>
    <row r="38" spans="1:11">
      <c r="A38" t="s">
        <v>465</v>
      </c>
      <c r="B38" t="s">
        <v>466</v>
      </c>
      <c r="C38" t="s">
        <v>467</v>
      </c>
      <c r="D38" t="s">
        <v>289</v>
      </c>
      <c r="E38" t="s">
        <v>468</v>
      </c>
      <c r="F38" t="s">
        <v>469</v>
      </c>
      <c r="G38" t="s">
        <v>470</v>
      </c>
      <c r="I38" t="s">
        <v>471</v>
      </c>
      <c r="J38" t="s">
        <v>472</v>
      </c>
      <c r="K38" t="s">
        <v>473</v>
      </c>
    </row>
    <row r="39" spans="1:11">
      <c r="A39" t="s">
        <v>474</v>
      </c>
      <c r="B39" t="s">
        <v>475</v>
      </c>
      <c r="C39" t="s">
        <v>476</v>
      </c>
      <c r="D39" t="s">
        <v>220</v>
      </c>
      <c r="E39" t="s">
        <v>477</v>
      </c>
      <c r="F39" t="s">
        <v>478</v>
      </c>
      <c r="G39" t="s">
        <v>479</v>
      </c>
      <c r="H39" t="s">
        <v>480</v>
      </c>
      <c r="I39" t="s">
        <v>196</v>
      </c>
      <c r="J39" t="s">
        <v>481</v>
      </c>
    </row>
    <row r="40" spans="1:11">
      <c r="A40" t="s">
        <v>482</v>
      </c>
      <c r="B40" t="s">
        <v>483</v>
      </c>
      <c r="C40" t="s">
        <v>484</v>
      </c>
      <c r="D40" t="s">
        <v>289</v>
      </c>
      <c r="E40" t="s">
        <v>485</v>
      </c>
      <c r="F40" t="s">
        <v>486</v>
      </c>
      <c r="H40" t="s">
        <v>487</v>
      </c>
      <c r="I40" t="s">
        <v>171</v>
      </c>
      <c r="J40" t="s">
        <v>488</v>
      </c>
    </row>
    <row r="41" spans="1:11">
      <c r="A41" t="s">
        <v>489</v>
      </c>
      <c r="B41" t="s">
        <v>490</v>
      </c>
      <c r="C41" t="s">
        <v>491</v>
      </c>
      <c r="D41" t="s">
        <v>167</v>
      </c>
      <c r="E41" t="s">
        <v>492</v>
      </c>
      <c r="F41" t="s">
        <v>493</v>
      </c>
      <c r="H41" t="s">
        <v>494</v>
      </c>
      <c r="I41" t="s">
        <v>224</v>
      </c>
      <c r="J41" t="s">
        <v>495</v>
      </c>
      <c r="K41" t="s">
        <v>496</v>
      </c>
    </row>
    <row r="42" spans="1:11">
      <c r="A42" t="s">
        <v>497</v>
      </c>
      <c r="B42" t="s">
        <v>498</v>
      </c>
      <c r="C42" t="s">
        <v>499</v>
      </c>
      <c r="D42" t="s">
        <v>329</v>
      </c>
      <c r="E42" t="s">
        <v>500</v>
      </c>
      <c r="F42" t="s">
        <v>501</v>
      </c>
      <c r="H42" t="s">
        <v>502</v>
      </c>
      <c r="I42" t="s">
        <v>224</v>
      </c>
      <c r="J42" t="s">
        <v>503</v>
      </c>
      <c r="K42" t="s">
        <v>504</v>
      </c>
    </row>
    <row r="43" spans="1:11">
      <c r="A43" t="s">
        <v>505</v>
      </c>
      <c r="B43" t="s">
        <v>506</v>
      </c>
      <c r="C43" t="s">
        <v>507</v>
      </c>
      <c r="D43" t="s">
        <v>339</v>
      </c>
      <c r="E43" t="s">
        <v>508</v>
      </c>
      <c r="F43" t="s">
        <v>509</v>
      </c>
      <c r="G43" t="s">
        <v>250</v>
      </c>
      <c r="H43" t="s">
        <v>510</v>
      </c>
      <c r="I43" t="s">
        <v>252</v>
      </c>
      <c r="J43" t="s">
        <v>511</v>
      </c>
      <c r="K43" t="s">
        <v>512</v>
      </c>
    </row>
    <row r="44" spans="1:11">
      <c r="A44" t="s">
        <v>513</v>
      </c>
      <c r="B44" t="s">
        <v>514</v>
      </c>
      <c r="C44" t="s">
        <v>515</v>
      </c>
      <c r="D44" t="s">
        <v>220</v>
      </c>
      <c r="E44" t="s">
        <v>516</v>
      </c>
      <c r="F44" t="s">
        <v>517</v>
      </c>
      <c r="G44" t="s">
        <v>518</v>
      </c>
      <c r="H44" t="s">
        <v>519</v>
      </c>
      <c r="I44" t="s">
        <v>427</v>
      </c>
      <c r="J44" t="s">
        <v>520</v>
      </c>
      <c r="K44" t="s">
        <v>521</v>
      </c>
    </row>
    <row r="45" spans="1:11">
      <c r="A45" t="s">
        <v>522</v>
      </c>
      <c r="B45" t="s">
        <v>523</v>
      </c>
      <c r="C45" t="s">
        <v>524</v>
      </c>
      <c r="D45" t="s">
        <v>167</v>
      </c>
      <c r="E45" t="s">
        <v>525</v>
      </c>
      <c r="F45" t="s">
        <v>526</v>
      </c>
      <c r="H45" t="s">
        <v>527</v>
      </c>
      <c r="I45" t="s">
        <v>171</v>
      </c>
      <c r="J45" t="s">
        <v>528</v>
      </c>
      <c r="K45" t="s">
        <v>529</v>
      </c>
    </row>
    <row r="46" spans="1:11">
      <c r="A46" t="s">
        <v>530</v>
      </c>
      <c r="B46" t="s">
        <v>531</v>
      </c>
      <c r="C46" t="s">
        <v>532</v>
      </c>
      <c r="D46" t="s">
        <v>177</v>
      </c>
      <c r="E46" t="s">
        <v>533</v>
      </c>
      <c r="F46" t="s">
        <v>534</v>
      </c>
      <c r="G46" t="s">
        <v>535</v>
      </c>
      <c r="H46" t="s">
        <v>536</v>
      </c>
      <c r="I46" t="s">
        <v>427</v>
      </c>
      <c r="J46" t="s">
        <v>537</v>
      </c>
    </row>
    <row r="47" spans="1:11">
      <c r="A47" t="s">
        <v>538</v>
      </c>
      <c r="B47" t="s">
        <v>539</v>
      </c>
      <c r="C47" t="s">
        <v>540</v>
      </c>
      <c r="D47" t="s">
        <v>247</v>
      </c>
      <c r="E47" t="s">
        <v>541</v>
      </c>
      <c r="F47" t="s">
        <v>542</v>
      </c>
      <c r="G47" t="s">
        <v>543</v>
      </c>
      <c r="H47" t="s">
        <v>544</v>
      </c>
      <c r="I47" t="s">
        <v>436</v>
      </c>
      <c r="J47" t="s">
        <v>545</v>
      </c>
      <c r="K47" t="s">
        <v>546</v>
      </c>
    </row>
    <row r="48" spans="1:11">
      <c r="A48" t="s">
        <v>547</v>
      </c>
      <c r="B48" t="s">
        <v>548</v>
      </c>
      <c r="C48" t="s">
        <v>549</v>
      </c>
      <c r="D48" t="s">
        <v>177</v>
      </c>
      <c r="E48" t="s">
        <v>550</v>
      </c>
      <c r="F48" t="s">
        <v>551</v>
      </c>
      <c r="G48" t="s">
        <v>552</v>
      </c>
      <c r="H48" t="s">
        <v>553</v>
      </c>
      <c r="I48" t="s">
        <v>436</v>
      </c>
      <c r="J48" t="s">
        <v>554</v>
      </c>
      <c r="K48" t="s">
        <v>555</v>
      </c>
    </row>
    <row r="49" spans="1:11">
      <c r="A49" t="s">
        <v>556</v>
      </c>
      <c r="B49" t="s">
        <v>557</v>
      </c>
      <c r="C49" t="s">
        <v>558</v>
      </c>
      <c r="D49" t="s">
        <v>329</v>
      </c>
      <c r="E49" t="s">
        <v>559</v>
      </c>
      <c r="F49" t="s">
        <v>560</v>
      </c>
      <c r="G49" t="s">
        <v>425</v>
      </c>
      <c r="H49" t="s">
        <v>561</v>
      </c>
      <c r="I49" t="s">
        <v>427</v>
      </c>
      <c r="J49" t="s">
        <v>562</v>
      </c>
      <c r="K49" t="s">
        <v>563</v>
      </c>
    </row>
    <row r="50" spans="1:11">
      <c r="A50" t="s">
        <v>564</v>
      </c>
      <c r="B50" t="s">
        <v>565</v>
      </c>
      <c r="C50" t="s">
        <v>566</v>
      </c>
      <c r="D50" t="s">
        <v>220</v>
      </c>
      <c r="E50" t="s">
        <v>567</v>
      </c>
      <c r="F50" t="s">
        <v>568</v>
      </c>
      <c r="H50" t="s">
        <v>569</v>
      </c>
      <c r="I50" t="s">
        <v>386</v>
      </c>
      <c r="J50" t="s">
        <v>570</v>
      </c>
      <c r="K50" t="s">
        <v>571</v>
      </c>
    </row>
    <row r="51" spans="1:11">
      <c r="A51" t="s">
        <v>572</v>
      </c>
      <c r="B51" t="s">
        <v>573</v>
      </c>
      <c r="C51" t="s">
        <v>574</v>
      </c>
      <c r="D51" t="s">
        <v>264</v>
      </c>
      <c r="E51" t="s">
        <v>575</v>
      </c>
      <c r="F51" t="s">
        <v>576</v>
      </c>
      <c r="H51" t="s">
        <v>577</v>
      </c>
      <c r="I51" t="s">
        <v>578</v>
      </c>
      <c r="J51" t="s">
        <v>579</v>
      </c>
      <c r="K51" t="s">
        <v>580</v>
      </c>
    </row>
    <row r="52" spans="1:11">
      <c r="A52" t="s">
        <v>581</v>
      </c>
      <c r="B52" t="s">
        <v>582</v>
      </c>
      <c r="C52" t="s">
        <v>583</v>
      </c>
      <c r="D52" t="s">
        <v>339</v>
      </c>
      <c r="E52" t="s">
        <v>584</v>
      </c>
      <c r="F52" t="s">
        <v>585</v>
      </c>
      <c r="G52" t="s">
        <v>586</v>
      </c>
      <c r="H52" t="s">
        <v>587</v>
      </c>
      <c r="I52" t="s">
        <v>252</v>
      </c>
      <c r="J52" t="s">
        <v>588</v>
      </c>
      <c r="K52" t="s">
        <v>589</v>
      </c>
    </row>
    <row r="53" spans="1:11">
      <c r="A53" t="s">
        <v>590</v>
      </c>
      <c r="B53" t="s">
        <v>591</v>
      </c>
      <c r="C53" t="s">
        <v>592</v>
      </c>
      <c r="D53" t="s">
        <v>339</v>
      </c>
      <c r="E53" t="s">
        <v>593</v>
      </c>
      <c r="F53" t="s">
        <v>594</v>
      </c>
      <c r="H53" t="s">
        <v>595</v>
      </c>
      <c r="I53" t="s">
        <v>171</v>
      </c>
      <c r="J53" t="s">
        <v>596</v>
      </c>
    </row>
    <row r="54" spans="1:11">
      <c r="A54" t="s">
        <v>597</v>
      </c>
      <c r="B54" t="s">
        <v>598</v>
      </c>
      <c r="C54" t="s">
        <v>599</v>
      </c>
      <c r="D54" t="s">
        <v>289</v>
      </c>
      <c r="E54" t="s">
        <v>600</v>
      </c>
      <c r="F54" t="s">
        <v>194</v>
      </c>
      <c r="H54" t="s">
        <v>601</v>
      </c>
      <c r="I54" t="s">
        <v>196</v>
      </c>
      <c r="J54" t="s">
        <v>602</v>
      </c>
      <c r="K54" t="s">
        <v>603</v>
      </c>
    </row>
    <row r="55" spans="1:11">
      <c r="A55" t="s">
        <v>604</v>
      </c>
      <c r="B55" t="s">
        <v>605</v>
      </c>
      <c r="C55" t="s">
        <v>606</v>
      </c>
      <c r="D55" t="s">
        <v>264</v>
      </c>
      <c r="E55" t="s">
        <v>607</v>
      </c>
      <c r="F55" t="s">
        <v>266</v>
      </c>
      <c r="H55" t="s">
        <v>267</v>
      </c>
      <c r="I55" t="s">
        <v>268</v>
      </c>
      <c r="J55" t="s">
        <v>608</v>
      </c>
      <c r="K55" t="s">
        <v>609</v>
      </c>
    </row>
    <row r="56" spans="1:11">
      <c r="A56" t="s">
        <v>610</v>
      </c>
      <c r="B56" t="s">
        <v>611</v>
      </c>
      <c r="C56" t="s">
        <v>612</v>
      </c>
      <c r="D56" t="s">
        <v>167</v>
      </c>
      <c r="E56" t="s">
        <v>613</v>
      </c>
      <c r="F56" t="s">
        <v>614</v>
      </c>
      <c r="G56" t="s">
        <v>615</v>
      </c>
      <c r="H56" t="s">
        <v>616</v>
      </c>
      <c r="I56" t="s">
        <v>427</v>
      </c>
      <c r="J56" t="s">
        <v>617</v>
      </c>
      <c r="K56" t="s">
        <v>618</v>
      </c>
    </row>
    <row r="57" spans="1:11">
      <c r="A57" t="s">
        <v>619</v>
      </c>
      <c r="B57" t="s">
        <v>620</v>
      </c>
      <c r="C57" t="s">
        <v>621</v>
      </c>
      <c r="D57" t="s">
        <v>177</v>
      </c>
      <c r="E57" t="s">
        <v>622</v>
      </c>
      <c r="F57" t="s">
        <v>623</v>
      </c>
      <c r="H57" t="s">
        <v>624</v>
      </c>
      <c r="I57" t="s">
        <v>171</v>
      </c>
      <c r="J57" t="s">
        <v>625</v>
      </c>
      <c r="K57" t="s">
        <v>626</v>
      </c>
    </row>
    <row r="58" spans="1:11">
      <c r="A58" t="s">
        <v>627</v>
      </c>
      <c r="B58" t="s">
        <v>628</v>
      </c>
      <c r="C58" t="s">
        <v>629</v>
      </c>
      <c r="D58" t="s">
        <v>177</v>
      </c>
      <c r="E58" t="s">
        <v>630</v>
      </c>
      <c r="F58" t="s">
        <v>631</v>
      </c>
      <c r="H58" t="s">
        <v>632</v>
      </c>
      <c r="I58" t="s">
        <v>224</v>
      </c>
      <c r="J58" t="s">
        <v>633</v>
      </c>
      <c r="K58" t="s">
        <v>634</v>
      </c>
    </row>
    <row r="59" spans="1:11">
      <c r="A59" t="s">
        <v>635</v>
      </c>
      <c r="B59" t="s">
        <v>636</v>
      </c>
      <c r="C59" t="s">
        <v>637</v>
      </c>
      <c r="D59" t="s">
        <v>167</v>
      </c>
      <c r="E59" t="s">
        <v>638</v>
      </c>
      <c r="F59" t="s">
        <v>179</v>
      </c>
      <c r="H59" t="s">
        <v>639</v>
      </c>
      <c r="I59" t="s">
        <v>181</v>
      </c>
      <c r="J59" t="s">
        <v>640</v>
      </c>
      <c r="K59" t="s">
        <v>641</v>
      </c>
    </row>
    <row r="60" spans="1:11">
      <c r="A60" t="s">
        <v>642</v>
      </c>
      <c r="B60" t="s">
        <v>643</v>
      </c>
      <c r="C60" t="s">
        <v>644</v>
      </c>
      <c r="D60" t="s">
        <v>329</v>
      </c>
      <c r="E60" t="s">
        <v>645</v>
      </c>
      <c r="F60" t="s">
        <v>646</v>
      </c>
      <c r="H60" t="s">
        <v>647</v>
      </c>
      <c r="I60" t="s">
        <v>333</v>
      </c>
      <c r="J60" t="s">
        <v>648</v>
      </c>
      <c r="K60" t="s">
        <v>649</v>
      </c>
    </row>
    <row r="61" spans="1:11">
      <c r="A61" t="s">
        <v>650</v>
      </c>
      <c r="B61" t="s">
        <v>651</v>
      </c>
      <c r="C61" t="s">
        <v>652</v>
      </c>
      <c r="D61" t="s">
        <v>167</v>
      </c>
      <c r="E61" t="s">
        <v>653</v>
      </c>
      <c r="F61" t="s">
        <v>393</v>
      </c>
      <c r="H61" t="s">
        <v>654</v>
      </c>
      <c r="I61" t="s">
        <v>395</v>
      </c>
      <c r="J61" t="s">
        <v>655</v>
      </c>
    </row>
    <row r="62" spans="1:11">
      <c r="A62" t="s">
        <v>656</v>
      </c>
      <c r="B62" t="s">
        <v>657</v>
      </c>
      <c r="C62" t="s">
        <v>658</v>
      </c>
      <c r="D62" t="s">
        <v>247</v>
      </c>
      <c r="E62" t="s">
        <v>659</v>
      </c>
      <c r="F62" t="s">
        <v>443</v>
      </c>
      <c r="G62" t="s">
        <v>444</v>
      </c>
      <c r="H62" t="s">
        <v>660</v>
      </c>
      <c r="I62" t="s">
        <v>294</v>
      </c>
      <c r="J62" t="s">
        <v>661</v>
      </c>
      <c r="K62" t="s">
        <v>662</v>
      </c>
    </row>
    <row r="63" spans="1:11">
      <c r="A63" t="s">
        <v>663</v>
      </c>
      <c r="B63" t="s">
        <v>664</v>
      </c>
      <c r="C63" t="s">
        <v>665</v>
      </c>
      <c r="D63" t="s">
        <v>339</v>
      </c>
      <c r="E63" t="s">
        <v>666</v>
      </c>
      <c r="F63" t="s">
        <v>291</v>
      </c>
      <c r="G63" t="s">
        <v>292</v>
      </c>
      <c r="H63" t="s">
        <v>667</v>
      </c>
      <c r="I63" t="s">
        <v>294</v>
      </c>
      <c r="J63" t="s">
        <v>668</v>
      </c>
    </row>
    <row r="64" spans="1:11">
      <c r="A64" t="s">
        <v>669</v>
      </c>
      <c r="B64" t="s">
        <v>670</v>
      </c>
      <c r="C64" t="s">
        <v>671</v>
      </c>
      <c r="D64" t="s">
        <v>247</v>
      </c>
      <c r="E64" t="s">
        <v>672</v>
      </c>
      <c r="F64" t="s">
        <v>673</v>
      </c>
      <c r="H64" t="s">
        <v>674</v>
      </c>
      <c r="I64" t="s">
        <v>171</v>
      </c>
      <c r="J64" t="s">
        <v>675</v>
      </c>
    </row>
    <row r="65" spans="1:11">
      <c r="A65" t="s">
        <v>676</v>
      </c>
      <c r="B65" t="s">
        <v>677</v>
      </c>
      <c r="C65" t="s">
        <v>678</v>
      </c>
      <c r="D65" t="s">
        <v>167</v>
      </c>
      <c r="E65" t="s">
        <v>679</v>
      </c>
      <c r="F65" t="s">
        <v>266</v>
      </c>
      <c r="H65" t="s">
        <v>267</v>
      </c>
      <c r="I65" t="s">
        <v>268</v>
      </c>
      <c r="J65" t="s">
        <v>680</v>
      </c>
      <c r="K65" t="s">
        <v>681</v>
      </c>
    </row>
    <row r="66" spans="1:11">
      <c r="A66" t="s">
        <v>682</v>
      </c>
      <c r="B66" t="s">
        <v>683</v>
      </c>
      <c r="C66" t="s">
        <v>684</v>
      </c>
      <c r="D66" t="s">
        <v>685</v>
      </c>
      <c r="E66" t="s">
        <v>686</v>
      </c>
      <c r="F66" t="s">
        <v>687</v>
      </c>
      <c r="G66" t="s">
        <v>688</v>
      </c>
      <c r="H66" t="s">
        <v>689</v>
      </c>
      <c r="I66" t="s">
        <v>427</v>
      </c>
      <c r="J66" t="s">
        <v>690</v>
      </c>
      <c r="K66" t="s">
        <v>691</v>
      </c>
    </row>
    <row r="67" spans="1:11">
      <c r="A67" t="s">
        <v>692</v>
      </c>
      <c r="B67" t="s">
        <v>693</v>
      </c>
      <c r="C67" t="s">
        <v>694</v>
      </c>
      <c r="D67" t="s">
        <v>289</v>
      </c>
      <c r="E67" t="s">
        <v>695</v>
      </c>
      <c r="F67" t="s">
        <v>696</v>
      </c>
      <c r="H67" t="s">
        <v>697</v>
      </c>
      <c r="I67" t="s">
        <v>386</v>
      </c>
      <c r="J67" t="s">
        <v>698</v>
      </c>
      <c r="K67" t="s">
        <v>699</v>
      </c>
    </row>
    <row r="68" spans="1:11">
      <c r="A68" t="s">
        <v>700</v>
      </c>
      <c r="B68" t="s">
        <v>701</v>
      </c>
      <c r="C68" t="s">
        <v>702</v>
      </c>
      <c r="D68" t="s">
        <v>353</v>
      </c>
      <c r="E68" t="s">
        <v>703</v>
      </c>
      <c r="F68" t="s">
        <v>443</v>
      </c>
      <c r="G68" t="s">
        <v>444</v>
      </c>
      <c r="H68" t="s">
        <v>704</v>
      </c>
      <c r="I68" t="s">
        <v>294</v>
      </c>
      <c r="J68" t="s">
        <v>705</v>
      </c>
    </row>
    <row r="69" spans="1:11">
      <c r="A69" t="s">
        <v>706</v>
      </c>
      <c r="B69" t="s">
        <v>707</v>
      </c>
      <c r="C69" t="s">
        <v>708</v>
      </c>
      <c r="D69" t="s">
        <v>329</v>
      </c>
      <c r="E69" t="s">
        <v>709</v>
      </c>
      <c r="F69" t="s">
        <v>710</v>
      </c>
      <c r="H69" t="s">
        <v>711</v>
      </c>
      <c r="I69" t="s">
        <v>284</v>
      </c>
      <c r="J69" t="s">
        <v>712</v>
      </c>
    </row>
    <row r="70" spans="1:11">
      <c r="A70" t="s">
        <v>713</v>
      </c>
      <c r="B70" t="s">
        <v>714</v>
      </c>
      <c r="C70" t="s">
        <v>715</v>
      </c>
      <c r="D70" t="s">
        <v>247</v>
      </c>
      <c r="E70" t="s">
        <v>716</v>
      </c>
      <c r="F70" t="s">
        <v>231</v>
      </c>
      <c r="H70" t="s">
        <v>717</v>
      </c>
      <c r="I70" t="s">
        <v>233</v>
      </c>
      <c r="J70" t="s">
        <v>718</v>
      </c>
      <c r="K70" t="s">
        <v>719</v>
      </c>
    </row>
    <row r="71" spans="1:11">
      <c r="A71" t="s">
        <v>720</v>
      </c>
      <c r="B71" t="s">
        <v>721</v>
      </c>
      <c r="C71" t="s">
        <v>722</v>
      </c>
      <c r="D71" t="s">
        <v>177</v>
      </c>
      <c r="E71" t="s">
        <v>723</v>
      </c>
      <c r="F71" t="s">
        <v>724</v>
      </c>
      <c r="H71" t="s">
        <v>725</v>
      </c>
      <c r="I71" t="s">
        <v>726</v>
      </c>
      <c r="J71" t="s">
        <v>727</v>
      </c>
      <c r="K71" t="s">
        <v>728</v>
      </c>
    </row>
    <row r="72" spans="1:11">
      <c r="A72" t="s">
        <v>729</v>
      </c>
      <c r="B72" t="s">
        <v>730</v>
      </c>
      <c r="C72" t="s">
        <v>731</v>
      </c>
      <c r="D72" t="s">
        <v>167</v>
      </c>
      <c r="E72" t="s">
        <v>732</v>
      </c>
      <c r="F72" t="s">
        <v>733</v>
      </c>
      <c r="G72" t="s">
        <v>734</v>
      </c>
      <c r="H72" t="s">
        <v>735</v>
      </c>
      <c r="I72" t="s">
        <v>427</v>
      </c>
      <c r="J72" t="s">
        <v>736</v>
      </c>
    </row>
    <row r="73" spans="1:11">
      <c r="A73" t="s">
        <v>737</v>
      </c>
      <c r="B73" t="s">
        <v>738</v>
      </c>
      <c r="C73" t="s">
        <v>739</v>
      </c>
      <c r="D73" t="s">
        <v>329</v>
      </c>
      <c r="E73" t="s">
        <v>740</v>
      </c>
      <c r="F73" t="s">
        <v>194</v>
      </c>
      <c r="H73" t="s">
        <v>741</v>
      </c>
      <c r="I73" t="s">
        <v>196</v>
      </c>
      <c r="J73" t="s">
        <v>742</v>
      </c>
      <c r="K73" t="s">
        <v>743</v>
      </c>
    </row>
    <row r="74" spans="1:11">
      <c r="A74" t="s">
        <v>744</v>
      </c>
      <c r="B74" t="s">
        <v>745</v>
      </c>
      <c r="C74" t="s">
        <v>746</v>
      </c>
      <c r="D74" t="s">
        <v>177</v>
      </c>
      <c r="E74" t="s">
        <v>747</v>
      </c>
      <c r="F74" t="s">
        <v>748</v>
      </c>
      <c r="H74" t="s">
        <v>749</v>
      </c>
      <c r="I74" t="s">
        <v>750</v>
      </c>
      <c r="J74" t="s">
        <v>751</v>
      </c>
      <c r="K74" t="s">
        <v>752</v>
      </c>
    </row>
    <row r="75" spans="1:11">
      <c r="A75" t="s">
        <v>753</v>
      </c>
      <c r="B75" t="s">
        <v>754</v>
      </c>
      <c r="C75" t="s">
        <v>755</v>
      </c>
      <c r="D75" t="s">
        <v>220</v>
      </c>
      <c r="E75" t="s">
        <v>756</v>
      </c>
      <c r="F75" t="s">
        <v>631</v>
      </c>
      <c r="H75" t="s">
        <v>757</v>
      </c>
      <c r="I75" t="s">
        <v>224</v>
      </c>
      <c r="J75" t="s">
        <v>758</v>
      </c>
      <c r="K75" t="s">
        <v>759</v>
      </c>
    </row>
    <row r="76" spans="1:11">
      <c r="A76" t="s">
        <v>760</v>
      </c>
      <c r="B76" t="s">
        <v>761</v>
      </c>
      <c r="C76" t="s">
        <v>762</v>
      </c>
      <c r="D76" t="s">
        <v>329</v>
      </c>
      <c r="E76" t="s">
        <v>763</v>
      </c>
      <c r="F76" t="s">
        <v>764</v>
      </c>
      <c r="G76" t="s">
        <v>765</v>
      </c>
      <c r="H76" t="s">
        <v>766</v>
      </c>
      <c r="I76" t="s">
        <v>427</v>
      </c>
      <c r="J76" t="s">
        <v>767</v>
      </c>
      <c r="K76" t="s">
        <v>768</v>
      </c>
    </row>
    <row r="77" spans="1:11">
      <c r="A77" t="s">
        <v>769</v>
      </c>
      <c r="B77" t="s">
        <v>770</v>
      </c>
      <c r="C77" t="s">
        <v>771</v>
      </c>
      <c r="D77" t="s">
        <v>247</v>
      </c>
      <c r="E77" t="s">
        <v>772</v>
      </c>
      <c r="F77" t="s">
        <v>773</v>
      </c>
      <c r="H77" t="s">
        <v>774</v>
      </c>
      <c r="I77" t="s">
        <v>578</v>
      </c>
      <c r="J77" t="s">
        <v>775</v>
      </c>
      <c r="K77" t="s">
        <v>776</v>
      </c>
    </row>
    <row r="78" spans="1:11">
      <c r="A78" t="s">
        <v>777</v>
      </c>
      <c r="B78" t="s">
        <v>778</v>
      </c>
      <c r="C78" t="s">
        <v>779</v>
      </c>
      <c r="D78" t="s">
        <v>220</v>
      </c>
      <c r="E78" t="s">
        <v>780</v>
      </c>
      <c r="F78" t="s">
        <v>560</v>
      </c>
      <c r="G78" t="s">
        <v>425</v>
      </c>
      <c r="H78" t="s">
        <v>781</v>
      </c>
      <c r="I78" t="s">
        <v>427</v>
      </c>
      <c r="J78" t="s">
        <v>782</v>
      </c>
    </row>
    <row r="79" spans="1:11">
      <c r="A79" t="s">
        <v>783</v>
      </c>
      <c r="B79" t="s">
        <v>784</v>
      </c>
      <c r="C79" t="s">
        <v>785</v>
      </c>
      <c r="D79" t="s">
        <v>339</v>
      </c>
      <c r="E79" t="s">
        <v>786</v>
      </c>
      <c r="F79" t="s">
        <v>787</v>
      </c>
      <c r="G79" t="s">
        <v>788</v>
      </c>
      <c r="H79" t="s">
        <v>789</v>
      </c>
      <c r="I79" t="s">
        <v>427</v>
      </c>
      <c r="J79" t="s">
        <v>790</v>
      </c>
      <c r="K79" t="s">
        <v>791</v>
      </c>
    </row>
    <row r="80" spans="1:11">
      <c r="A80" t="s">
        <v>792</v>
      </c>
      <c r="B80" t="s">
        <v>793</v>
      </c>
      <c r="C80" t="s">
        <v>794</v>
      </c>
      <c r="D80" t="s">
        <v>220</v>
      </c>
      <c r="E80" t="s">
        <v>795</v>
      </c>
      <c r="F80" t="s">
        <v>796</v>
      </c>
      <c r="H80" t="s">
        <v>797</v>
      </c>
      <c r="I80" t="s">
        <v>171</v>
      </c>
      <c r="J80" t="s">
        <v>798</v>
      </c>
      <c r="K80" t="s">
        <v>799</v>
      </c>
    </row>
    <row r="81" spans="1:11">
      <c r="A81" t="s">
        <v>800</v>
      </c>
      <c r="B81" t="s">
        <v>801</v>
      </c>
      <c r="C81" t="s">
        <v>802</v>
      </c>
      <c r="D81" t="s">
        <v>177</v>
      </c>
      <c r="E81" t="s">
        <v>803</v>
      </c>
      <c r="F81" t="s">
        <v>179</v>
      </c>
      <c r="H81" t="s">
        <v>639</v>
      </c>
      <c r="I81" t="s">
        <v>181</v>
      </c>
      <c r="J81" t="s">
        <v>804</v>
      </c>
    </row>
    <row r="82" spans="1:11">
      <c r="A82" t="s">
        <v>805</v>
      </c>
      <c r="B82" t="s">
        <v>806</v>
      </c>
      <c r="C82" t="s">
        <v>807</v>
      </c>
      <c r="D82" t="s">
        <v>167</v>
      </c>
      <c r="E82" t="s">
        <v>808</v>
      </c>
      <c r="F82" t="s">
        <v>291</v>
      </c>
      <c r="G82" t="s">
        <v>292</v>
      </c>
      <c r="H82" t="s">
        <v>809</v>
      </c>
      <c r="I82" t="s">
        <v>294</v>
      </c>
      <c r="J82" t="s">
        <v>810</v>
      </c>
      <c r="K82" t="s">
        <v>811</v>
      </c>
    </row>
    <row r="83" spans="1:11">
      <c r="A83" t="s">
        <v>812</v>
      </c>
      <c r="B83" t="s">
        <v>813</v>
      </c>
      <c r="C83" t="s">
        <v>814</v>
      </c>
      <c r="D83" t="s">
        <v>289</v>
      </c>
      <c r="E83" t="s">
        <v>815</v>
      </c>
      <c r="F83" t="s">
        <v>816</v>
      </c>
      <c r="G83" t="s">
        <v>518</v>
      </c>
      <c r="H83" t="s">
        <v>817</v>
      </c>
      <c r="I83" t="s">
        <v>427</v>
      </c>
      <c r="J83" t="s">
        <v>818</v>
      </c>
      <c r="K83" t="s">
        <v>819</v>
      </c>
    </row>
    <row r="84" spans="1:11">
      <c r="A84" t="s">
        <v>820</v>
      </c>
      <c r="B84" t="s">
        <v>821</v>
      </c>
      <c r="C84" t="s">
        <v>822</v>
      </c>
      <c r="D84" t="s">
        <v>329</v>
      </c>
      <c r="E84" t="s">
        <v>823</v>
      </c>
      <c r="F84" t="s">
        <v>824</v>
      </c>
      <c r="H84" t="s">
        <v>825</v>
      </c>
      <c r="I84" t="s">
        <v>750</v>
      </c>
      <c r="J84" t="s">
        <v>826</v>
      </c>
      <c r="K84" t="s">
        <v>827</v>
      </c>
    </row>
    <row r="85" spans="1:11">
      <c r="A85" t="s">
        <v>828</v>
      </c>
      <c r="B85" t="s">
        <v>829</v>
      </c>
      <c r="C85" t="s">
        <v>830</v>
      </c>
      <c r="D85" t="s">
        <v>264</v>
      </c>
      <c r="E85" t="s">
        <v>831</v>
      </c>
      <c r="F85" t="s">
        <v>832</v>
      </c>
      <c r="H85" t="s">
        <v>833</v>
      </c>
      <c r="I85" t="s">
        <v>224</v>
      </c>
      <c r="J85" t="s">
        <v>834</v>
      </c>
      <c r="K85" t="s">
        <v>835</v>
      </c>
    </row>
    <row r="86" spans="1:11">
      <c r="A86" t="s">
        <v>836</v>
      </c>
      <c r="B86" t="s">
        <v>837</v>
      </c>
      <c r="C86" t="s">
        <v>838</v>
      </c>
      <c r="D86" t="s">
        <v>247</v>
      </c>
      <c r="E86" t="s">
        <v>839</v>
      </c>
      <c r="F86" t="s">
        <v>840</v>
      </c>
      <c r="H86" t="s">
        <v>841</v>
      </c>
      <c r="I86" t="s">
        <v>224</v>
      </c>
      <c r="J86" t="s">
        <v>842</v>
      </c>
      <c r="K86" t="s">
        <v>843</v>
      </c>
    </row>
    <row r="87" spans="1:11">
      <c r="A87" t="s">
        <v>844</v>
      </c>
      <c r="B87" t="s">
        <v>845</v>
      </c>
      <c r="C87" t="s">
        <v>846</v>
      </c>
      <c r="D87" t="s">
        <v>167</v>
      </c>
      <c r="E87" t="s">
        <v>847</v>
      </c>
      <c r="F87" t="s">
        <v>848</v>
      </c>
      <c r="H87" t="s">
        <v>849</v>
      </c>
      <c r="I87" t="s">
        <v>171</v>
      </c>
      <c r="J87" t="s">
        <v>850</v>
      </c>
      <c r="K87" t="s">
        <v>851</v>
      </c>
    </row>
    <row r="88" spans="1:11">
      <c r="A88" t="s">
        <v>852</v>
      </c>
      <c r="B88" t="s">
        <v>853</v>
      </c>
      <c r="C88" t="s">
        <v>854</v>
      </c>
      <c r="D88" t="s">
        <v>247</v>
      </c>
      <c r="E88" t="s">
        <v>855</v>
      </c>
      <c r="F88" t="s">
        <v>856</v>
      </c>
      <c r="H88" t="s">
        <v>857</v>
      </c>
      <c r="I88" t="s">
        <v>858</v>
      </c>
      <c r="J88" t="s">
        <v>859</v>
      </c>
      <c r="K88" t="s">
        <v>859</v>
      </c>
    </row>
    <row r="89" spans="1:11">
      <c r="A89" t="s">
        <v>860</v>
      </c>
      <c r="B89" t="s">
        <v>861</v>
      </c>
      <c r="C89" t="s">
        <v>862</v>
      </c>
      <c r="D89" t="s">
        <v>329</v>
      </c>
      <c r="E89" t="s">
        <v>863</v>
      </c>
      <c r="F89" t="s">
        <v>864</v>
      </c>
      <c r="G89" t="s">
        <v>292</v>
      </c>
      <c r="H89" t="s">
        <v>865</v>
      </c>
      <c r="I89" t="s">
        <v>294</v>
      </c>
      <c r="J89" t="s">
        <v>866</v>
      </c>
    </row>
    <row r="90" spans="1:11">
      <c r="A90" t="s">
        <v>867</v>
      </c>
      <c r="B90" t="s">
        <v>868</v>
      </c>
      <c r="C90" t="s">
        <v>869</v>
      </c>
      <c r="D90" t="s">
        <v>177</v>
      </c>
      <c r="E90" t="s">
        <v>870</v>
      </c>
      <c r="F90" t="s">
        <v>871</v>
      </c>
      <c r="G90" t="s">
        <v>518</v>
      </c>
      <c r="H90" t="s">
        <v>872</v>
      </c>
      <c r="I90" t="s">
        <v>427</v>
      </c>
      <c r="J90" t="s">
        <v>873</v>
      </c>
      <c r="K90" t="s">
        <v>874</v>
      </c>
    </row>
    <row r="91" spans="1:11">
      <c r="A91" t="s">
        <v>875</v>
      </c>
      <c r="B91" t="s">
        <v>876</v>
      </c>
      <c r="C91" t="s">
        <v>877</v>
      </c>
      <c r="D91" t="s">
        <v>878</v>
      </c>
      <c r="E91" t="s">
        <v>879</v>
      </c>
      <c r="F91" t="s">
        <v>880</v>
      </c>
      <c r="H91" t="s">
        <v>881</v>
      </c>
      <c r="I91" t="s">
        <v>858</v>
      </c>
      <c r="J91" t="s">
        <v>882</v>
      </c>
      <c r="K91" t="s">
        <v>882</v>
      </c>
    </row>
    <row r="92" spans="1:11">
      <c r="A92" t="s">
        <v>883</v>
      </c>
      <c r="B92" t="s">
        <v>884</v>
      </c>
      <c r="C92" t="s">
        <v>885</v>
      </c>
      <c r="D92" t="s">
        <v>177</v>
      </c>
      <c r="E92" t="s">
        <v>886</v>
      </c>
      <c r="F92" t="s">
        <v>887</v>
      </c>
      <c r="H92" t="s">
        <v>888</v>
      </c>
      <c r="I92" t="s">
        <v>889</v>
      </c>
      <c r="J92" t="s">
        <v>890</v>
      </c>
      <c r="K92" t="s">
        <v>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03-7003-4CF6-81CB-7A7672B6FBB5}">
  <dimension ref="A1:H448"/>
  <sheetViews>
    <sheetView workbookViewId="0">
      <selection activeCell="D12" sqref="D12"/>
    </sheetView>
  </sheetViews>
  <sheetFormatPr defaultColWidth="9.109375" defaultRowHeight="12.6"/>
  <cols>
    <col min="1" max="1" width="9.109375" style="20"/>
    <col min="2" max="2" width="12.109375" style="20" customWidth="1"/>
    <col min="3" max="3" width="12.88671875" style="20" customWidth="1"/>
    <col min="4" max="4" width="15.6640625" style="20" customWidth="1"/>
    <col min="5" max="5" width="9.5546875" style="20" customWidth="1"/>
    <col min="6" max="6" width="10.44140625" style="20" customWidth="1"/>
    <col min="7" max="7" width="11.109375" style="20" customWidth="1"/>
    <col min="8" max="16384" width="9.109375" style="20"/>
  </cols>
  <sheetData>
    <row r="1" spans="1:8" ht="18">
      <c r="A1" s="31" t="s">
        <v>891</v>
      </c>
      <c r="B1" s="31"/>
      <c r="C1" s="31"/>
      <c r="D1" s="31"/>
      <c r="E1" s="31"/>
      <c r="F1" s="31"/>
      <c r="G1" s="31"/>
      <c r="H1" s="31"/>
    </row>
    <row r="2" spans="1:8" ht="18">
      <c r="A2" s="32" t="s">
        <v>892</v>
      </c>
      <c r="B2" s="32"/>
      <c r="C2" s="32"/>
      <c r="D2" s="32"/>
      <c r="E2" s="32"/>
      <c r="F2" s="32"/>
      <c r="G2" s="32"/>
      <c r="H2" s="32"/>
    </row>
    <row r="3" spans="1:8" ht="8.25" customHeight="1">
      <c r="B3" s="21"/>
      <c r="C3" s="22"/>
      <c r="D3" s="21"/>
      <c r="E3" s="22"/>
      <c r="F3" s="22"/>
      <c r="G3" s="22"/>
    </row>
    <row r="4" spans="1:8" s="24" customFormat="1" ht="16.2" thickBot="1">
      <c r="A4" s="23" t="s">
        <v>893</v>
      </c>
      <c r="B4" s="23" t="s">
        <v>129</v>
      </c>
      <c r="C4" s="23" t="s">
        <v>894</v>
      </c>
      <c r="D4" s="23" t="s">
        <v>895</v>
      </c>
      <c r="E4" s="23" t="s">
        <v>28</v>
      </c>
      <c r="F4" s="23" t="s">
        <v>109</v>
      </c>
      <c r="G4" s="23" t="s">
        <v>132</v>
      </c>
      <c r="H4" s="23" t="s">
        <v>896</v>
      </c>
    </row>
    <row r="5" spans="1:8">
      <c r="A5" s="20">
        <v>2013</v>
      </c>
      <c r="B5" s="20" t="s">
        <v>969</v>
      </c>
      <c r="C5" s="20" t="s">
        <v>920</v>
      </c>
      <c r="D5" s="20" t="s">
        <v>899</v>
      </c>
      <c r="E5" s="20" t="s">
        <v>900</v>
      </c>
      <c r="F5" s="25">
        <f t="shared" ref="F5:F34" si="0">G5*1.25</f>
        <v>1972.5</v>
      </c>
      <c r="G5" s="20">
        <v>1578</v>
      </c>
      <c r="H5" s="26" t="s">
        <v>970</v>
      </c>
    </row>
    <row r="6" spans="1:8">
      <c r="A6" s="20">
        <v>2013</v>
      </c>
      <c r="B6" s="20" t="s">
        <v>969</v>
      </c>
      <c r="C6" s="20" t="s">
        <v>911</v>
      </c>
      <c r="D6" s="20" t="s">
        <v>899</v>
      </c>
      <c r="E6" s="20" t="s">
        <v>900</v>
      </c>
      <c r="F6" s="25">
        <f t="shared" si="0"/>
        <v>5733.75</v>
      </c>
      <c r="G6" s="20">
        <v>4587</v>
      </c>
      <c r="H6" s="26" t="s">
        <v>971</v>
      </c>
    </row>
    <row r="7" spans="1:8">
      <c r="A7" s="20">
        <v>2013</v>
      </c>
      <c r="B7" s="20" t="s">
        <v>969</v>
      </c>
      <c r="C7" s="20" t="s">
        <v>920</v>
      </c>
      <c r="D7" s="20" t="s">
        <v>899</v>
      </c>
      <c r="E7" s="20" t="s">
        <v>900</v>
      </c>
      <c r="F7" s="25">
        <f t="shared" si="0"/>
        <v>1972.5</v>
      </c>
      <c r="G7" s="20">
        <v>1578</v>
      </c>
      <c r="H7" s="26" t="s">
        <v>972</v>
      </c>
    </row>
    <row r="8" spans="1:8">
      <c r="A8" s="20">
        <v>2013</v>
      </c>
      <c r="B8" s="20" t="s">
        <v>969</v>
      </c>
      <c r="C8" s="20" t="s">
        <v>911</v>
      </c>
      <c r="D8" s="20" t="s">
        <v>899</v>
      </c>
      <c r="E8" s="20" t="s">
        <v>900</v>
      </c>
      <c r="F8" s="25">
        <f t="shared" si="0"/>
        <v>5733.75</v>
      </c>
      <c r="G8" s="20">
        <v>4587</v>
      </c>
      <c r="H8" s="26" t="s">
        <v>973</v>
      </c>
    </row>
    <row r="9" spans="1:8">
      <c r="A9" s="20">
        <v>2013</v>
      </c>
      <c r="B9" s="20" t="s">
        <v>969</v>
      </c>
      <c r="C9" s="20" t="s">
        <v>898</v>
      </c>
      <c r="D9" s="20" t="s">
        <v>908</v>
      </c>
      <c r="E9" s="20" t="s">
        <v>909</v>
      </c>
      <c r="F9" s="25">
        <f t="shared" si="0"/>
        <v>9865</v>
      </c>
      <c r="G9" s="20">
        <v>7892</v>
      </c>
      <c r="H9" s="26" t="s">
        <v>974</v>
      </c>
    </row>
    <row r="10" spans="1:8">
      <c r="A10" s="20">
        <v>2013</v>
      </c>
      <c r="B10" s="20" t="s">
        <v>969</v>
      </c>
      <c r="C10" s="20" t="s">
        <v>920</v>
      </c>
      <c r="D10" s="20" t="s">
        <v>908</v>
      </c>
      <c r="E10" s="20" t="s">
        <v>909</v>
      </c>
      <c r="F10" s="25">
        <f t="shared" si="0"/>
        <v>1972.5</v>
      </c>
      <c r="G10" s="20">
        <v>1578</v>
      </c>
      <c r="H10" s="26" t="s">
        <v>975</v>
      </c>
    </row>
    <row r="11" spans="1:8">
      <c r="A11" s="20">
        <v>2013</v>
      </c>
      <c r="B11" s="20" t="s">
        <v>969</v>
      </c>
      <c r="C11" s="20" t="s">
        <v>898</v>
      </c>
      <c r="D11" s="20" t="s">
        <v>908</v>
      </c>
      <c r="E11" s="20" t="s">
        <v>909</v>
      </c>
      <c r="F11" s="25">
        <f t="shared" si="0"/>
        <v>5858.75</v>
      </c>
      <c r="G11" s="20">
        <v>4687</v>
      </c>
      <c r="H11" s="26" t="s">
        <v>976</v>
      </c>
    </row>
    <row r="12" spans="1:8">
      <c r="A12" s="20">
        <v>2013</v>
      </c>
      <c r="B12" s="20" t="s">
        <v>969</v>
      </c>
      <c r="C12" s="20" t="s">
        <v>903</v>
      </c>
      <c r="D12" s="20" t="s">
        <v>908</v>
      </c>
      <c r="E12" s="20" t="s">
        <v>909</v>
      </c>
      <c r="F12" s="25">
        <f t="shared" si="0"/>
        <v>1705</v>
      </c>
      <c r="G12" s="20">
        <v>1364</v>
      </c>
      <c r="H12" s="26" t="s">
        <v>977</v>
      </c>
    </row>
    <row r="13" spans="1:8">
      <c r="A13" s="20">
        <v>2013</v>
      </c>
      <c r="B13" s="20" t="s">
        <v>969</v>
      </c>
      <c r="C13" s="20" t="s">
        <v>898</v>
      </c>
      <c r="D13" s="20" t="s">
        <v>908</v>
      </c>
      <c r="E13" s="20" t="s">
        <v>909</v>
      </c>
      <c r="F13" s="25">
        <f t="shared" si="0"/>
        <v>9865</v>
      </c>
      <c r="G13" s="20">
        <v>7892</v>
      </c>
      <c r="H13" s="26" t="s">
        <v>978</v>
      </c>
    </row>
    <row r="14" spans="1:8">
      <c r="A14" s="20">
        <v>2013</v>
      </c>
      <c r="B14" s="20" t="s">
        <v>969</v>
      </c>
      <c r="C14" s="20" t="s">
        <v>920</v>
      </c>
      <c r="D14" s="20" t="s">
        <v>908</v>
      </c>
      <c r="E14" s="20" t="s">
        <v>909</v>
      </c>
      <c r="F14" s="25">
        <f t="shared" si="0"/>
        <v>1972.5</v>
      </c>
      <c r="G14" s="20">
        <v>1578</v>
      </c>
      <c r="H14" s="26" t="s">
        <v>979</v>
      </c>
    </row>
    <row r="15" spans="1:8">
      <c r="A15" s="20">
        <v>2013</v>
      </c>
      <c r="B15" s="20" t="s">
        <v>969</v>
      </c>
      <c r="C15" s="20" t="s">
        <v>898</v>
      </c>
      <c r="D15" s="20" t="s">
        <v>908</v>
      </c>
      <c r="E15" s="20" t="s">
        <v>909</v>
      </c>
      <c r="F15" s="25">
        <f t="shared" si="0"/>
        <v>5858.75</v>
      </c>
      <c r="G15" s="20">
        <v>4687</v>
      </c>
      <c r="H15" s="26" t="s">
        <v>980</v>
      </c>
    </row>
    <row r="16" spans="1:8">
      <c r="A16" s="20">
        <v>2013</v>
      </c>
      <c r="B16" s="20" t="s">
        <v>969</v>
      </c>
      <c r="C16" s="20" t="s">
        <v>903</v>
      </c>
      <c r="D16" s="20" t="s">
        <v>908</v>
      </c>
      <c r="E16" s="20" t="s">
        <v>909</v>
      </c>
      <c r="F16" s="25">
        <f t="shared" si="0"/>
        <v>1705</v>
      </c>
      <c r="G16" s="20">
        <v>1364</v>
      </c>
      <c r="H16" s="26" t="s">
        <v>981</v>
      </c>
    </row>
    <row r="17" spans="1:8">
      <c r="A17" s="20">
        <v>2013</v>
      </c>
      <c r="B17" s="20" t="s">
        <v>969</v>
      </c>
      <c r="C17" s="20" t="s">
        <v>911</v>
      </c>
      <c r="D17" s="20" t="s">
        <v>915</v>
      </c>
      <c r="E17" s="20" t="s">
        <v>36</v>
      </c>
      <c r="F17" s="25">
        <f t="shared" si="0"/>
        <v>7327.5</v>
      </c>
      <c r="G17" s="20">
        <v>5862</v>
      </c>
      <c r="H17" s="26" t="s">
        <v>982</v>
      </c>
    </row>
    <row r="18" spans="1:8">
      <c r="A18" s="20">
        <v>2013</v>
      </c>
      <c r="B18" s="20" t="s">
        <v>969</v>
      </c>
      <c r="C18" s="20" t="s">
        <v>911</v>
      </c>
      <c r="D18" s="20" t="s">
        <v>915</v>
      </c>
      <c r="E18" s="20" t="s">
        <v>36</v>
      </c>
      <c r="F18" s="25">
        <f t="shared" si="0"/>
        <v>9268.75</v>
      </c>
      <c r="G18" s="20">
        <v>7415</v>
      </c>
      <c r="H18" s="26" t="s">
        <v>983</v>
      </c>
    </row>
    <row r="19" spans="1:8">
      <c r="A19" s="20">
        <v>2013</v>
      </c>
      <c r="B19" s="20" t="s">
        <v>969</v>
      </c>
      <c r="C19" s="20" t="s">
        <v>898</v>
      </c>
      <c r="D19" s="20" t="s">
        <v>915</v>
      </c>
      <c r="E19" s="20" t="s">
        <v>36</v>
      </c>
      <c r="F19" s="25">
        <f t="shared" si="0"/>
        <v>11190</v>
      </c>
      <c r="G19" s="20">
        <v>8952</v>
      </c>
      <c r="H19" s="26" t="s">
        <v>984</v>
      </c>
    </row>
    <row r="20" spans="1:8">
      <c r="A20" s="20">
        <v>2013</v>
      </c>
      <c r="B20" s="20" t="s">
        <v>969</v>
      </c>
      <c r="C20" s="20" t="s">
        <v>911</v>
      </c>
      <c r="D20" s="20" t="s">
        <v>915</v>
      </c>
      <c r="E20" s="20" t="s">
        <v>36</v>
      </c>
      <c r="F20" s="25">
        <f t="shared" si="0"/>
        <v>12182.5</v>
      </c>
      <c r="G20" s="20">
        <v>9746</v>
      </c>
      <c r="H20" s="26" t="s">
        <v>985</v>
      </c>
    </row>
    <row r="21" spans="1:8">
      <c r="A21" s="20">
        <v>2013</v>
      </c>
      <c r="B21" s="20" t="s">
        <v>969</v>
      </c>
      <c r="C21" s="20" t="s">
        <v>920</v>
      </c>
      <c r="D21" s="20" t="s">
        <v>915</v>
      </c>
      <c r="E21" s="20" t="s">
        <v>36</v>
      </c>
      <c r="F21" s="25">
        <f t="shared" si="0"/>
        <v>1972.5</v>
      </c>
      <c r="G21" s="20">
        <v>1578</v>
      </c>
      <c r="H21" s="26" t="s">
        <v>986</v>
      </c>
    </row>
    <row r="22" spans="1:8">
      <c r="A22" s="20">
        <v>2013</v>
      </c>
      <c r="B22" s="20" t="s">
        <v>969</v>
      </c>
      <c r="C22" s="20" t="s">
        <v>911</v>
      </c>
      <c r="D22" s="20" t="s">
        <v>915</v>
      </c>
      <c r="E22" s="20" t="s">
        <v>36</v>
      </c>
      <c r="F22" s="25">
        <f t="shared" si="0"/>
        <v>7327.5</v>
      </c>
      <c r="G22" s="20">
        <v>5862</v>
      </c>
      <c r="H22" s="26" t="s">
        <v>987</v>
      </c>
    </row>
    <row r="23" spans="1:8">
      <c r="A23" s="20">
        <v>2013</v>
      </c>
      <c r="B23" s="20" t="s">
        <v>969</v>
      </c>
      <c r="C23" s="20" t="s">
        <v>911</v>
      </c>
      <c r="D23" s="20" t="s">
        <v>915</v>
      </c>
      <c r="E23" s="20" t="s">
        <v>36</v>
      </c>
      <c r="F23" s="25">
        <f t="shared" si="0"/>
        <v>9268.75</v>
      </c>
      <c r="G23" s="20">
        <v>7415</v>
      </c>
      <c r="H23" s="26" t="s">
        <v>988</v>
      </c>
    </row>
    <row r="24" spans="1:8">
      <c r="A24" s="20">
        <v>2013</v>
      </c>
      <c r="B24" s="20" t="s">
        <v>969</v>
      </c>
      <c r="C24" s="20" t="s">
        <v>898</v>
      </c>
      <c r="D24" s="20" t="s">
        <v>915</v>
      </c>
      <c r="E24" s="20" t="s">
        <v>36</v>
      </c>
      <c r="F24" s="25">
        <f t="shared" si="0"/>
        <v>11190</v>
      </c>
      <c r="G24" s="20">
        <v>8952</v>
      </c>
      <c r="H24" s="26" t="s">
        <v>989</v>
      </c>
    </row>
    <row r="25" spans="1:8">
      <c r="A25" s="20">
        <v>2013</v>
      </c>
      <c r="B25" s="20" t="s">
        <v>969</v>
      </c>
      <c r="C25" s="20" t="s">
        <v>911</v>
      </c>
      <c r="D25" s="20" t="s">
        <v>915</v>
      </c>
      <c r="E25" s="20" t="s">
        <v>36</v>
      </c>
      <c r="F25" s="25">
        <f t="shared" si="0"/>
        <v>12182.5</v>
      </c>
      <c r="G25" s="20">
        <v>9746</v>
      </c>
      <c r="H25" s="26" t="s">
        <v>990</v>
      </c>
    </row>
    <row r="26" spans="1:8">
      <c r="A26" s="20">
        <v>2013</v>
      </c>
      <c r="B26" s="20" t="s">
        <v>969</v>
      </c>
      <c r="C26" s="20" t="s">
        <v>920</v>
      </c>
      <c r="D26" s="20" t="s">
        <v>915</v>
      </c>
      <c r="E26" s="20" t="s">
        <v>36</v>
      </c>
      <c r="F26" s="25">
        <f t="shared" si="0"/>
        <v>1972.5</v>
      </c>
      <c r="G26" s="20">
        <v>1578</v>
      </c>
      <c r="H26" s="26" t="s">
        <v>991</v>
      </c>
    </row>
    <row r="27" spans="1:8">
      <c r="A27" s="20">
        <v>2013</v>
      </c>
      <c r="B27" s="20" t="s">
        <v>969</v>
      </c>
      <c r="C27" s="20" t="s">
        <v>898</v>
      </c>
      <c r="D27" s="20" t="s">
        <v>921</v>
      </c>
      <c r="E27" s="20" t="s">
        <v>49</v>
      </c>
      <c r="F27" s="25">
        <f t="shared" si="0"/>
        <v>9865</v>
      </c>
      <c r="G27" s="20">
        <v>7892</v>
      </c>
      <c r="H27" s="26" t="s">
        <v>992</v>
      </c>
    </row>
    <row r="28" spans="1:8">
      <c r="A28" s="20">
        <v>2013</v>
      </c>
      <c r="B28" s="20" t="s">
        <v>969</v>
      </c>
      <c r="C28" s="20" t="s">
        <v>898</v>
      </c>
      <c r="D28" s="20" t="s">
        <v>921</v>
      </c>
      <c r="E28" s="20" t="s">
        <v>49</v>
      </c>
      <c r="F28" s="25">
        <f t="shared" si="0"/>
        <v>9982.5</v>
      </c>
      <c r="G28" s="20">
        <v>7986</v>
      </c>
      <c r="H28" s="26" t="s">
        <v>993</v>
      </c>
    </row>
    <row r="29" spans="1:8">
      <c r="A29" s="20">
        <v>2013</v>
      </c>
      <c r="B29" s="20" t="s">
        <v>969</v>
      </c>
      <c r="C29" s="20" t="s">
        <v>898</v>
      </c>
      <c r="D29" s="20" t="s">
        <v>921</v>
      </c>
      <c r="E29" s="20" t="s">
        <v>49</v>
      </c>
      <c r="F29" s="25">
        <f t="shared" si="0"/>
        <v>9865</v>
      </c>
      <c r="G29" s="20">
        <v>7892</v>
      </c>
      <c r="H29" s="26" t="s">
        <v>994</v>
      </c>
    </row>
    <row r="30" spans="1:8">
      <c r="A30" s="20">
        <v>2013</v>
      </c>
      <c r="B30" s="20" t="s">
        <v>969</v>
      </c>
      <c r="C30" s="20" t="s">
        <v>898</v>
      </c>
      <c r="D30" s="20" t="s">
        <v>921</v>
      </c>
      <c r="E30" s="20" t="s">
        <v>49</v>
      </c>
      <c r="F30" s="25">
        <f t="shared" si="0"/>
        <v>9982.5</v>
      </c>
      <c r="G30" s="20">
        <v>7986</v>
      </c>
      <c r="H30" s="26" t="s">
        <v>995</v>
      </c>
    </row>
    <row r="31" spans="1:8">
      <c r="A31" s="20">
        <v>2013</v>
      </c>
      <c r="B31" s="20" t="s">
        <v>969</v>
      </c>
      <c r="C31" s="20" t="s">
        <v>898</v>
      </c>
      <c r="D31" s="20" t="s">
        <v>924</v>
      </c>
      <c r="E31" s="20" t="s">
        <v>909</v>
      </c>
      <c r="F31" s="25">
        <f t="shared" si="0"/>
        <v>5858.75</v>
      </c>
      <c r="G31" s="20">
        <v>4687</v>
      </c>
      <c r="H31" s="26" t="s">
        <v>996</v>
      </c>
    </row>
    <row r="32" spans="1:8">
      <c r="A32" s="20">
        <v>2013</v>
      </c>
      <c r="B32" s="20" t="s">
        <v>969</v>
      </c>
      <c r="C32" s="20" t="s">
        <v>903</v>
      </c>
      <c r="D32" s="20" t="s">
        <v>924</v>
      </c>
      <c r="E32" s="20" t="s">
        <v>909</v>
      </c>
      <c r="F32" s="25">
        <f t="shared" si="0"/>
        <v>1705</v>
      </c>
      <c r="G32" s="20">
        <v>1364</v>
      </c>
      <c r="H32" s="26" t="s">
        <v>997</v>
      </c>
    </row>
    <row r="33" spans="1:8">
      <c r="A33" s="20">
        <v>2013</v>
      </c>
      <c r="B33" s="20" t="s">
        <v>969</v>
      </c>
      <c r="C33" s="20" t="s">
        <v>898</v>
      </c>
      <c r="D33" s="20" t="s">
        <v>924</v>
      </c>
      <c r="E33" s="20" t="s">
        <v>909</v>
      </c>
      <c r="F33" s="25">
        <f t="shared" si="0"/>
        <v>5858.75</v>
      </c>
      <c r="G33" s="20">
        <v>4687</v>
      </c>
      <c r="H33" s="26" t="s">
        <v>998</v>
      </c>
    </row>
    <row r="34" spans="1:8">
      <c r="A34" s="20">
        <v>2013</v>
      </c>
      <c r="B34" s="20" t="s">
        <v>969</v>
      </c>
      <c r="C34" s="20" t="s">
        <v>903</v>
      </c>
      <c r="D34" s="20" t="s">
        <v>924</v>
      </c>
      <c r="E34" s="20" t="s">
        <v>909</v>
      </c>
      <c r="F34" s="25">
        <f t="shared" si="0"/>
        <v>1705</v>
      </c>
      <c r="G34" s="20">
        <v>1364</v>
      </c>
      <c r="H34" s="26" t="s">
        <v>999</v>
      </c>
    </row>
    <row r="35" spans="1:8">
      <c r="A35" s="20">
        <v>2014</v>
      </c>
      <c r="B35" s="20" t="s">
        <v>969</v>
      </c>
      <c r="C35" s="20" t="s">
        <v>920</v>
      </c>
      <c r="D35" s="20" t="s">
        <v>899</v>
      </c>
      <c r="E35" s="20" t="s">
        <v>900</v>
      </c>
      <c r="F35" s="25">
        <f>G35*1.5</f>
        <v>2367</v>
      </c>
      <c r="G35" s="20">
        <v>1578</v>
      </c>
      <c r="H35" s="26" t="s">
        <v>1121</v>
      </c>
    </row>
    <row r="36" spans="1:8">
      <c r="A36" s="20">
        <v>2014</v>
      </c>
      <c r="B36" s="20" t="s">
        <v>969</v>
      </c>
      <c r="C36" s="20" t="s">
        <v>911</v>
      </c>
      <c r="D36" s="20" t="s">
        <v>899</v>
      </c>
      <c r="E36" s="20" t="s">
        <v>900</v>
      </c>
      <c r="F36" s="25">
        <f>G36*1.5</f>
        <v>6880.5</v>
      </c>
      <c r="G36" s="20">
        <v>4587</v>
      </c>
      <c r="H36" s="26" t="s">
        <v>1122</v>
      </c>
    </row>
    <row r="37" spans="1:8">
      <c r="A37" s="20">
        <v>2014</v>
      </c>
      <c r="B37" s="20" t="s">
        <v>969</v>
      </c>
      <c r="C37" s="20" t="s">
        <v>920</v>
      </c>
      <c r="D37" s="20" t="s">
        <v>899</v>
      </c>
      <c r="E37" s="20" t="s">
        <v>900</v>
      </c>
      <c r="F37" s="25">
        <f>G37*1.5</f>
        <v>2367</v>
      </c>
      <c r="G37" s="20">
        <v>1578</v>
      </c>
      <c r="H37" s="26" t="s">
        <v>1123</v>
      </c>
    </row>
    <row r="38" spans="1:8">
      <c r="A38" s="20">
        <v>2014</v>
      </c>
      <c r="B38" s="20" t="s">
        <v>969</v>
      </c>
      <c r="C38" s="20" t="s">
        <v>911</v>
      </c>
      <c r="D38" s="20" t="s">
        <v>899</v>
      </c>
      <c r="E38" s="20" t="s">
        <v>900</v>
      </c>
      <c r="F38" s="25">
        <f>G38*1.5</f>
        <v>6880.5</v>
      </c>
      <c r="G38" s="20">
        <v>4587</v>
      </c>
      <c r="H38" s="26" t="s">
        <v>1124</v>
      </c>
    </row>
    <row r="39" spans="1:8">
      <c r="A39" s="20">
        <v>2014</v>
      </c>
      <c r="B39" s="20" t="s">
        <v>969</v>
      </c>
      <c r="C39" s="20" t="s">
        <v>898</v>
      </c>
      <c r="D39" s="20" t="s">
        <v>908</v>
      </c>
      <c r="E39" s="20" t="s">
        <v>909</v>
      </c>
      <c r="F39" s="25">
        <v>11838</v>
      </c>
      <c r="G39" s="20">
        <v>7892</v>
      </c>
      <c r="H39" s="26" t="s">
        <v>1125</v>
      </c>
    </row>
    <row r="40" spans="1:8">
      <c r="A40" s="20">
        <v>2014</v>
      </c>
      <c r="B40" s="20" t="s">
        <v>969</v>
      </c>
      <c r="C40" s="20" t="s">
        <v>920</v>
      </c>
      <c r="D40" s="20" t="s">
        <v>908</v>
      </c>
      <c r="E40" s="20" t="s">
        <v>909</v>
      </c>
      <c r="F40" s="25">
        <v>2367</v>
      </c>
      <c r="G40" s="20">
        <v>1578</v>
      </c>
      <c r="H40" s="26" t="s">
        <v>1126</v>
      </c>
    </row>
    <row r="41" spans="1:8">
      <c r="A41" s="20">
        <v>2014</v>
      </c>
      <c r="B41" s="20" t="s">
        <v>969</v>
      </c>
      <c r="C41" s="20" t="s">
        <v>898</v>
      </c>
      <c r="D41" s="20" t="s">
        <v>908</v>
      </c>
      <c r="E41" s="20" t="s">
        <v>909</v>
      </c>
      <c r="F41" s="25">
        <v>7030.5</v>
      </c>
      <c r="G41" s="20">
        <v>4687</v>
      </c>
      <c r="H41" s="26" t="s">
        <v>1127</v>
      </c>
    </row>
    <row r="42" spans="1:8">
      <c r="A42" s="20">
        <v>2014</v>
      </c>
      <c r="B42" s="20" t="s">
        <v>969</v>
      </c>
      <c r="C42" s="20" t="s">
        <v>903</v>
      </c>
      <c r="D42" s="20" t="s">
        <v>908</v>
      </c>
      <c r="E42" s="20" t="s">
        <v>909</v>
      </c>
      <c r="F42" s="25">
        <v>2046</v>
      </c>
      <c r="G42" s="20">
        <v>1364</v>
      </c>
      <c r="H42" s="26" t="s">
        <v>1128</v>
      </c>
    </row>
    <row r="43" spans="1:8">
      <c r="A43" s="20">
        <v>2014</v>
      </c>
      <c r="B43" s="20" t="s">
        <v>969</v>
      </c>
      <c r="C43" s="20" t="s">
        <v>898</v>
      </c>
      <c r="D43" s="20" t="s">
        <v>908</v>
      </c>
      <c r="E43" s="20" t="s">
        <v>909</v>
      </c>
      <c r="F43" s="25">
        <v>11838</v>
      </c>
      <c r="G43" s="20">
        <v>7892</v>
      </c>
      <c r="H43" s="26" t="s">
        <v>1129</v>
      </c>
    </row>
    <row r="44" spans="1:8">
      <c r="A44" s="20">
        <v>2014</v>
      </c>
      <c r="B44" s="20" t="s">
        <v>969</v>
      </c>
      <c r="C44" s="20" t="s">
        <v>920</v>
      </c>
      <c r="D44" s="20" t="s">
        <v>908</v>
      </c>
      <c r="E44" s="20" t="s">
        <v>909</v>
      </c>
      <c r="F44" s="25">
        <v>2367</v>
      </c>
      <c r="G44" s="20">
        <v>1578</v>
      </c>
      <c r="H44" s="26" t="s">
        <v>1130</v>
      </c>
    </row>
    <row r="45" spans="1:8">
      <c r="A45" s="20">
        <v>2014</v>
      </c>
      <c r="B45" s="20" t="s">
        <v>969</v>
      </c>
      <c r="C45" s="20" t="s">
        <v>898</v>
      </c>
      <c r="D45" s="20" t="s">
        <v>908</v>
      </c>
      <c r="E45" s="20" t="s">
        <v>909</v>
      </c>
      <c r="F45" s="25">
        <v>7030.5</v>
      </c>
      <c r="G45" s="20">
        <v>4687</v>
      </c>
      <c r="H45" s="26" t="s">
        <v>1131</v>
      </c>
    </row>
    <row r="46" spans="1:8">
      <c r="A46" s="20">
        <v>2014</v>
      </c>
      <c r="B46" s="20" t="s">
        <v>969</v>
      </c>
      <c r="C46" s="20" t="s">
        <v>903</v>
      </c>
      <c r="D46" s="20" t="s">
        <v>908</v>
      </c>
      <c r="E46" s="20" t="s">
        <v>909</v>
      </c>
      <c r="F46" s="25">
        <v>2046</v>
      </c>
      <c r="G46" s="20">
        <v>1364</v>
      </c>
      <c r="H46" s="26" t="s">
        <v>1132</v>
      </c>
    </row>
    <row r="47" spans="1:8">
      <c r="A47" s="20">
        <v>2014</v>
      </c>
      <c r="B47" s="20" t="s">
        <v>969</v>
      </c>
      <c r="C47" s="20" t="s">
        <v>911</v>
      </c>
      <c r="D47" s="20" t="s">
        <v>915</v>
      </c>
      <c r="E47" s="20" t="s">
        <v>36</v>
      </c>
      <c r="F47" s="25">
        <v>8793</v>
      </c>
      <c r="G47" s="20">
        <v>5862</v>
      </c>
      <c r="H47" s="26" t="s">
        <v>1133</v>
      </c>
    </row>
    <row r="48" spans="1:8">
      <c r="A48" s="20">
        <v>2014</v>
      </c>
      <c r="B48" s="20" t="s">
        <v>969</v>
      </c>
      <c r="C48" s="20" t="s">
        <v>911</v>
      </c>
      <c r="D48" s="20" t="s">
        <v>915</v>
      </c>
      <c r="E48" s="20" t="s">
        <v>36</v>
      </c>
      <c r="F48" s="25">
        <v>11122.5</v>
      </c>
      <c r="G48" s="20">
        <v>7415</v>
      </c>
      <c r="H48" s="26" t="s">
        <v>1134</v>
      </c>
    </row>
    <row r="49" spans="1:8">
      <c r="A49" s="20">
        <v>2014</v>
      </c>
      <c r="B49" s="20" t="s">
        <v>969</v>
      </c>
      <c r="C49" s="20" t="s">
        <v>898</v>
      </c>
      <c r="D49" s="20" t="s">
        <v>915</v>
      </c>
      <c r="E49" s="20" t="s">
        <v>36</v>
      </c>
      <c r="F49" s="25">
        <v>13428</v>
      </c>
      <c r="G49" s="20">
        <v>8952</v>
      </c>
      <c r="H49" s="26" t="s">
        <v>1135</v>
      </c>
    </row>
    <row r="50" spans="1:8">
      <c r="A50" s="20">
        <v>2014</v>
      </c>
      <c r="B50" s="20" t="s">
        <v>969</v>
      </c>
      <c r="C50" s="20" t="s">
        <v>911</v>
      </c>
      <c r="D50" s="20" t="s">
        <v>915</v>
      </c>
      <c r="E50" s="20" t="s">
        <v>36</v>
      </c>
      <c r="F50" s="25">
        <v>14619</v>
      </c>
      <c r="G50" s="20">
        <v>9746</v>
      </c>
      <c r="H50" s="26" t="s">
        <v>1136</v>
      </c>
    </row>
    <row r="51" spans="1:8">
      <c r="A51" s="20">
        <v>2014</v>
      </c>
      <c r="B51" s="20" t="s">
        <v>969</v>
      </c>
      <c r="C51" s="20" t="s">
        <v>920</v>
      </c>
      <c r="D51" s="20" t="s">
        <v>915</v>
      </c>
      <c r="E51" s="20" t="s">
        <v>36</v>
      </c>
      <c r="F51" s="25">
        <v>2367</v>
      </c>
      <c r="G51" s="20">
        <v>1578</v>
      </c>
      <c r="H51" s="26" t="s">
        <v>1137</v>
      </c>
    </row>
    <row r="52" spans="1:8">
      <c r="A52" s="20">
        <v>2014</v>
      </c>
      <c r="B52" s="20" t="s">
        <v>969</v>
      </c>
      <c r="C52" s="20" t="s">
        <v>911</v>
      </c>
      <c r="D52" s="20" t="s">
        <v>915</v>
      </c>
      <c r="E52" s="20" t="s">
        <v>36</v>
      </c>
      <c r="F52" s="25">
        <v>8793</v>
      </c>
      <c r="G52" s="20">
        <v>5862</v>
      </c>
      <c r="H52" s="26" t="s">
        <v>1138</v>
      </c>
    </row>
    <row r="53" spans="1:8">
      <c r="A53" s="20">
        <v>2014</v>
      </c>
      <c r="B53" s="20" t="s">
        <v>969</v>
      </c>
      <c r="C53" s="20" t="s">
        <v>911</v>
      </c>
      <c r="D53" s="20" t="s">
        <v>915</v>
      </c>
      <c r="E53" s="20" t="s">
        <v>36</v>
      </c>
      <c r="F53" s="25">
        <v>11122.5</v>
      </c>
      <c r="G53" s="20">
        <v>7415</v>
      </c>
      <c r="H53" s="26" t="s">
        <v>1139</v>
      </c>
    </row>
    <row r="54" spans="1:8">
      <c r="A54" s="20">
        <v>2014</v>
      </c>
      <c r="B54" s="20" t="s">
        <v>969</v>
      </c>
      <c r="C54" s="20" t="s">
        <v>898</v>
      </c>
      <c r="D54" s="20" t="s">
        <v>915</v>
      </c>
      <c r="E54" s="20" t="s">
        <v>36</v>
      </c>
      <c r="F54" s="25">
        <v>13428</v>
      </c>
      <c r="G54" s="20">
        <v>8952</v>
      </c>
      <c r="H54" s="26" t="s">
        <v>1140</v>
      </c>
    </row>
    <row r="55" spans="1:8">
      <c r="A55" s="20">
        <v>2014</v>
      </c>
      <c r="B55" s="20" t="s">
        <v>969</v>
      </c>
      <c r="C55" s="20" t="s">
        <v>911</v>
      </c>
      <c r="D55" s="20" t="s">
        <v>915</v>
      </c>
      <c r="E55" s="20" t="s">
        <v>36</v>
      </c>
      <c r="F55" s="25">
        <v>14619</v>
      </c>
      <c r="G55" s="20">
        <v>9746</v>
      </c>
      <c r="H55" s="26" t="s">
        <v>1141</v>
      </c>
    </row>
    <row r="56" spans="1:8">
      <c r="A56" s="20">
        <v>2014</v>
      </c>
      <c r="B56" s="20" t="s">
        <v>969</v>
      </c>
      <c r="C56" s="20" t="s">
        <v>920</v>
      </c>
      <c r="D56" s="20" t="s">
        <v>915</v>
      </c>
      <c r="E56" s="20" t="s">
        <v>36</v>
      </c>
      <c r="F56" s="25">
        <v>2367</v>
      </c>
      <c r="G56" s="20">
        <v>1578</v>
      </c>
      <c r="H56" s="26" t="s">
        <v>1142</v>
      </c>
    </row>
    <row r="57" spans="1:8">
      <c r="A57" s="20">
        <v>2014</v>
      </c>
      <c r="B57" s="20" t="s">
        <v>969</v>
      </c>
      <c r="C57" s="20" t="s">
        <v>898</v>
      </c>
      <c r="D57" s="20" t="s">
        <v>921</v>
      </c>
      <c r="E57" s="20" t="s">
        <v>49</v>
      </c>
      <c r="F57" s="25">
        <f t="shared" ref="F57:F64" si="1">G57*1.5</f>
        <v>11838</v>
      </c>
      <c r="G57" s="20">
        <v>7892</v>
      </c>
      <c r="H57" s="26" t="s">
        <v>1143</v>
      </c>
    </row>
    <row r="58" spans="1:8">
      <c r="A58" s="20">
        <v>2014</v>
      </c>
      <c r="B58" s="20" t="s">
        <v>969</v>
      </c>
      <c r="C58" s="20" t="s">
        <v>898</v>
      </c>
      <c r="D58" s="20" t="s">
        <v>921</v>
      </c>
      <c r="E58" s="20" t="s">
        <v>49</v>
      </c>
      <c r="F58" s="25">
        <f t="shared" si="1"/>
        <v>11979</v>
      </c>
      <c r="G58" s="20">
        <v>7986</v>
      </c>
      <c r="H58" s="26" t="s">
        <v>1144</v>
      </c>
    </row>
    <row r="59" spans="1:8">
      <c r="A59" s="20">
        <v>2014</v>
      </c>
      <c r="B59" s="20" t="s">
        <v>969</v>
      </c>
      <c r="C59" s="20" t="s">
        <v>898</v>
      </c>
      <c r="D59" s="20" t="s">
        <v>921</v>
      </c>
      <c r="E59" s="20" t="s">
        <v>49</v>
      </c>
      <c r="F59" s="25">
        <f t="shared" si="1"/>
        <v>11838</v>
      </c>
      <c r="G59" s="20">
        <v>7892</v>
      </c>
      <c r="H59" s="26" t="s">
        <v>1145</v>
      </c>
    </row>
    <row r="60" spans="1:8">
      <c r="A60" s="20">
        <v>2014</v>
      </c>
      <c r="B60" s="20" t="s">
        <v>969</v>
      </c>
      <c r="C60" s="20" t="s">
        <v>898</v>
      </c>
      <c r="D60" s="20" t="s">
        <v>921</v>
      </c>
      <c r="E60" s="20" t="s">
        <v>49</v>
      </c>
      <c r="F60" s="25">
        <f t="shared" si="1"/>
        <v>11979</v>
      </c>
      <c r="G60" s="20">
        <v>7986</v>
      </c>
      <c r="H60" s="26" t="s">
        <v>1146</v>
      </c>
    </row>
    <row r="61" spans="1:8">
      <c r="A61" s="20">
        <v>2014</v>
      </c>
      <c r="B61" s="20" t="s">
        <v>969</v>
      </c>
      <c r="C61" s="20" t="s">
        <v>898</v>
      </c>
      <c r="D61" s="20" t="s">
        <v>924</v>
      </c>
      <c r="E61" s="20" t="s">
        <v>909</v>
      </c>
      <c r="F61" s="25">
        <f t="shared" si="1"/>
        <v>7030.5</v>
      </c>
      <c r="G61" s="20">
        <v>4687</v>
      </c>
      <c r="H61" s="26" t="s">
        <v>1147</v>
      </c>
    </row>
    <row r="62" spans="1:8">
      <c r="A62" s="20">
        <v>2014</v>
      </c>
      <c r="B62" s="20" t="s">
        <v>969</v>
      </c>
      <c r="C62" s="20" t="s">
        <v>903</v>
      </c>
      <c r="D62" s="20" t="s">
        <v>924</v>
      </c>
      <c r="E62" s="20" t="s">
        <v>909</v>
      </c>
      <c r="F62" s="25">
        <f t="shared" si="1"/>
        <v>2046</v>
      </c>
      <c r="G62" s="20">
        <v>1364</v>
      </c>
      <c r="H62" s="26" t="s">
        <v>1148</v>
      </c>
    </row>
    <row r="63" spans="1:8">
      <c r="A63" s="20">
        <v>2014</v>
      </c>
      <c r="B63" s="20" t="s">
        <v>969</v>
      </c>
      <c r="C63" s="20" t="s">
        <v>898</v>
      </c>
      <c r="D63" s="20" t="s">
        <v>924</v>
      </c>
      <c r="E63" s="20" t="s">
        <v>909</v>
      </c>
      <c r="F63" s="25">
        <f t="shared" si="1"/>
        <v>7030.5</v>
      </c>
      <c r="G63" s="20">
        <v>4687</v>
      </c>
      <c r="H63" s="26" t="s">
        <v>1149</v>
      </c>
    </row>
    <row r="64" spans="1:8">
      <c r="A64" s="20">
        <v>2014</v>
      </c>
      <c r="B64" s="20" t="s">
        <v>969</v>
      </c>
      <c r="C64" s="20" t="s">
        <v>903</v>
      </c>
      <c r="D64" s="20" t="s">
        <v>924</v>
      </c>
      <c r="E64" s="20" t="s">
        <v>909</v>
      </c>
      <c r="F64" s="25">
        <f t="shared" si="1"/>
        <v>2046</v>
      </c>
      <c r="G64" s="20">
        <v>1364</v>
      </c>
      <c r="H64" s="26" t="s">
        <v>1150</v>
      </c>
    </row>
    <row r="65" spans="1:8">
      <c r="A65" s="20">
        <v>2015</v>
      </c>
      <c r="B65" s="20" t="s">
        <v>969</v>
      </c>
      <c r="C65" s="20" t="s">
        <v>920</v>
      </c>
      <c r="D65" s="20" t="s">
        <v>899</v>
      </c>
      <c r="E65" s="20" t="s">
        <v>900</v>
      </c>
      <c r="F65" s="25">
        <f t="shared" ref="F65:F94" si="2">G65*1.4</f>
        <v>2209.1999999999998</v>
      </c>
      <c r="G65" s="20">
        <v>1578</v>
      </c>
      <c r="H65" s="26" t="s">
        <v>1269</v>
      </c>
    </row>
    <row r="66" spans="1:8">
      <c r="A66" s="20">
        <v>2015</v>
      </c>
      <c r="B66" s="20" t="s">
        <v>969</v>
      </c>
      <c r="C66" s="20" t="s">
        <v>911</v>
      </c>
      <c r="D66" s="20" t="s">
        <v>899</v>
      </c>
      <c r="E66" s="20" t="s">
        <v>900</v>
      </c>
      <c r="F66" s="25">
        <f t="shared" si="2"/>
        <v>6421.7999999999993</v>
      </c>
      <c r="G66" s="20">
        <v>4587</v>
      </c>
      <c r="H66" s="26" t="s">
        <v>1270</v>
      </c>
    </row>
    <row r="67" spans="1:8">
      <c r="A67" s="20">
        <v>2015</v>
      </c>
      <c r="B67" s="20" t="s">
        <v>969</v>
      </c>
      <c r="C67" s="20" t="s">
        <v>920</v>
      </c>
      <c r="D67" s="20" t="s">
        <v>899</v>
      </c>
      <c r="E67" s="20" t="s">
        <v>900</v>
      </c>
      <c r="F67" s="25">
        <f t="shared" si="2"/>
        <v>2209.1999999999998</v>
      </c>
      <c r="G67" s="20">
        <v>1578</v>
      </c>
      <c r="H67" s="26" t="s">
        <v>1271</v>
      </c>
    </row>
    <row r="68" spans="1:8">
      <c r="A68" s="20">
        <v>2015</v>
      </c>
      <c r="B68" s="20" t="s">
        <v>969</v>
      </c>
      <c r="C68" s="20" t="s">
        <v>911</v>
      </c>
      <c r="D68" s="20" t="s">
        <v>899</v>
      </c>
      <c r="E68" s="20" t="s">
        <v>900</v>
      </c>
      <c r="F68" s="25">
        <f t="shared" si="2"/>
        <v>6421.7999999999993</v>
      </c>
      <c r="G68" s="20">
        <v>4587</v>
      </c>
      <c r="H68" s="26" t="s">
        <v>1272</v>
      </c>
    </row>
    <row r="69" spans="1:8">
      <c r="A69" s="20">
        <v>2015</v>
      </c>
      <c r="B69" s="20" t="s">
        <v>969</v>
      </c>
      <c r="C69" s="20" t="s">
        <v>898</v>
      </c>
      <c r="D69" s="20" t="s">
        <v>908</v>
      </c>
      <c r="E69" s="20" t="s">
        <v>909</v>
      </c>
      <c r="F69" s="25">
        <f t="shared" si="2"/>
        <v>11048.8</v>
      </c>
      <c r="G69" s="20">
        <v>7892</v>
      </c>
      <c r="H69" s="26" t="s">
        <v>1273</v>
      </c>
    </row>
    <row r="70" spans="1:8">
      <c r="A70" s="20">
        <v>2015</v>
      </c>
      <c r="B70" s="20" t="s">
        <v>969</v>
      </c>
      <c r="C70" s="20" t="s">
        <v>920</v>
      </c>
      <c r="D70" s="20" t="s">
        <v>908</v>
      </c>
      <c r="E70" s="20" t="s">
        <v>909</v>
      </c>
      <c r="F70" s="25">
        <f t="shared" si="2"/>
        <v>2209.1999999999998</v>
      </c>
      <c r="G70" s="20">
        <v>1578</v>
      </c>
      <c r="H70" s="26" t="s">
        <v>1274</v>
      </c>
    </row>
    <row r="71" spans="1:8">
      <c r="A71" s="20">
        <v>2015</v>
      </c>
      <c r="B71" s="20" t="s">
        <v>969</v>
      </c>
      <c r="C71" s="20" t="s">
        <v>898</v>
      </c>
      <c r="D71" s="20" t="s">
        <v>908</v>
      </c>
      <c r="E71" s="20" t="s">
        <v>909</v>
      </c>
      <c r="F71" s="25">
        <f t="shared" si="2"/>
        <v>6561.7999999999993</v>
      </c>
      <c r="G71" s="20">
        <v>4687</v>
      </c>
      <c r="H71" s="26" t="s">
        <v>1275</v>
      </c>
    </row>
    <row r="72" spans="1:8">
      <c r="A72" s="20">
        <v>2015</v>
      </c>
      <c r="B72" s="20" t="s">
        <v>969</v>
      </c>
      <c r="C72" s="20" t="s">
        <v>903</v>
      </c>
      <c r="D72" s="20" t="s">
        <v>908</v>
      </c>
      <c r="E72" s="20" t="s">
        <v>909</v>
      </c>
      <c r="F72" s="25">
        <f t="shared" si="2"/>
        <v>1909.6</v>
      </c>
      <c r="G72" s="20">
        <v>1364</v>
      </c>
      <c r="H72" s="26" t="s">
        <v>1276</v>
      </c>
    </row>
    <row r="73" spans="1:8">
      <c r="A73" s="20">
        <v>2015</v>
      </c>
      <c r="B73" s="20" t="s">
        <v>969</v>
      </c>
      <c r="C73" s="20" t="s">
        <v>898</v>
      </c>
      <c r="D73" s="20" t="s">
        <v>908</v>
      </c>
      <c r="E73" s="20" t="s">
        <v>909</v>
      </c>
      <c r="F73" s="25">
        <f t="shared" si="2"/>
        <v>11048.8</v>
      </c>
      <c r="G73" s="20">
        <v>7892</v>
      </c>
      <c r="H73" s="26" t="s">
        <v>1277</v>
      </c>
    </row>
    <row r="74" spans="1:8">
      <c r="A74" s="20">
        <v>2015</v>
      </c>
      <c r="B74" s="20" t="s">
        <v>969</v>
      </c>
      <c r="C74" s="20" t="s">
        <v>920</v>
      </c>
      <c r="D74" s="20" t="s">
        <v>908</v>
      </c>
      <c r="E74" s="20" t="s">
        <v>909</v>
      </c>
      <c r="F74" s="25">
        <f t="shared" si="2"/>
        <v>2209.1999999999998</v>
      </c>
      <c r="G74" s="20">
        <v>1578</v>
      </c>
      <c r="H74" s="26" t="s">
        <v>1278</v>
      </c>
    </row>
    <row r="75" spans="1:8">
      <c r="A75" s="20">
        <v>2015</v>
      </c>
      <c r="B75" s="20" t="s">
        <v>969</v>
      </c>
      <c r="C75" s="20" t="s">
        <v>898</v>
      </c>
      <c r="D75" s="20" t="s">
        <v>908</v>
      </c>
      <c r="E75" s="20" t="s">
        <v>909</v>
      </c>
      <c r="F75" s="25">
        <f t="shared" si="2"/>
        <v>6561.7999999999993</v>
      </c>
      <c r="G75" s="20">
        <v>4687</v>
      </c>
      <c r="H75" s="26" t="s">
        <v>1279</v>
      </c>
    </row>
    <row r="76" spans="1:8">
      <c r="A76" s="20">
        <v>2015</v>
      </c>
      <c r="B76" s="20" t="s">
        <v>969</v>
      </c>
      <c r="C76" s="20" t="s">
        <v>903</v>
      </c>
      <c r="D76" s="20" t="s">
        <v>908</v>
      </c>
      <c r="E76" s="20" t="s">
        <v>909</v>
      </c>
      <c r="F76" s="25">
        <f t="shared" si="2"/>
        <v>1909.6</v>
      </c>
      <c r="G76" s="20">
        <v>1364</v>
      </c>
      <c r="H76" s="26" t="s">
        <v>1280</v>
      </c>
    </row>
    <row r="77" spans="1:8">
      <c r="A77" s="20">
        <v>2015</v>
      </c>
      <c r="B77" s="20" t="s">
        <v>969</v>
      </c>
      <c r="C77" s="20" t="s">
        <v>911</v>
      </c>
      <c r="D77" s="20" t="s">
        <v>915</v>
      </c>
      <c r="E77" s="20" t="s">
        <v>36</v>
      </c>
      <c r="F77" s="25">
        <f t="shared" si="2"/>
        <v>8206.7999999999993</v>
      </c>
      <c r="G77" s="20">
        <v>5862</v>
      </c>
      <c r="H77" s="26" t="s">
        <v>1281</v>
      </c>
    </row>
    <row r="78" spans="1:8">
      <c r="A78" s="20">
        <v>2015</v>
      </c>
      <c r="B78" s="20" t="s">
        <v>969</v>
      </c>
      <c r="C78" s="20" t="s">
        <v>911</v>
      </c>
      <c r="D78" s="20" t="s">
        <v>915</v>
      </c>
      <c r="E78" s="20" t="s">
        <v>36</v>
      </c>
      <c r="F78" s="25">
        <f t="shared" si="2"/>
        <v>10381</v>
      </c>
      <c r="G78" s="20">
        <v>7415</v>
      </c>
      <c r="H78" s="26" t="s">
        <v>1282</v>
      </c>
    </row>
    <row r="79" spans="1:8">
      <c r="A79" s="20">
        <v>2015</v>
      </c>
      <c r="B79" s="20" t="s">
        <v>969</v>
      </c>
      <c r="C79" s="20" t="s">
        <v>898</v>
      </c>
      <c r="D79" s="20" t="s">
        <v>915</v>
      </c>
      <c r="E79" s="20" t="s">
        <v>36</v>
      </c>
      <c r="F79" s="25">
        <f t="shared" si="2"/>
        <v>12532.8</v>
      </c>
      <c r="G79" s="20">
        <v>8952</v>
      </c>
      <c r="H79" s="26" t="s">
        <v>1283</v>
      </c>
    </row>
    <row r="80" spans="1:8">
      <c r="A80" s="20">
        <v>2015</v>
      </c>
      <c r="B80" s="20" t="s">
        <v>969</v>
      </c>
      <c r="C80" s="20" t="s">
        <v>911</v>
      </c>
      <c r="D80" s="20" t="s">
        <v>915</v>
      </c>
      <c r="E80" s="20" t="s">
        <v>36</v>
      </c>
      <c r="F80" s="25">
        <f t="shared" si="2"/>
        <v>13644.4</v>
      </c>
      <c r="G80" s="20">
        <v>9746</v>
      </c>
      <c r="H80" s="26" t="s">
        <v>1284</v>
      </c>
    </row>
    <row r="81" spans="1:8">
      <c r="A81" s="20">
        <v>2015</v>
      </c>
      <c r="B81" s="20" t="s">
        <v>969</v>
      </c>
      <c r="C81" s="20" t="s">
        <v>920</v>
      </c>
      <c r="D81" s="20" t="s">
        <v>915</v>
      </c>
      <c r="E81" s="20" t="s">
        <v>36</v>
      </c>
      <c r="F81" s="25">
        <f t="shared" si="2"/>
        <v>2209.1999999999998</v>
      </c>
      <c r="G81" s="20">
        <v>1578</v>
      </c>
      <c r="H81" s="26" t="s">
        <v>1285</v>
      </c>
    </row>
    <row r="82" spans="1:8">
      <c r="A82" s="20">
        <v>2015</v>
      </c>
      <c r="B82" s="20" t="s">
        <v>969</v>
      </c>
      <c r="C82" s="20" t="s">
        <v>911</v>
      </c>
      <c r="D82" s="20" t="s">
        <v>915</v>
      </c>
      <c r="E82" s="20" t="s">
        <v>36</v>
      </c>
      <c r="F82" s="25">
        <f t="shared" si="2"/>
        <v>8206.7999999999993</v>
      </c>
      <c r="G82" s="20">
        <v>5862</v>
      </c>
      <c r="H82" s="26" t="s">
        <v>1286</v>
      </c>
    </row>
    <row r="83" spans="1:8">
      <c r="A83" s="20">
        <v>2015</v>
      </c>
      <c r="B83" s="20" t="s">
        <v>969</v>
      </c>
      <c r="C83" s="20" t="s">
        <v>911</v>
      </c>
      <c r="D83" s="20" t="s">
        <v>915</v>
      </c>
      <c r="E83" s="20" t="s">
        <v>36</v>
      </c>
      <c r="F83" s="25">
        <f t="shared" si="2"/>
        <v>10381</v>
      </c>
      <c r="G83" s="20">
        <v>7415</v>
      </c>
      <c r="H83" s="26" t="s">
        <v>1287</v>
      </c>
    </row>
    <row r="84" spans="1:8">
      <c r="A84" s="20">
        <v>2015</v>
      </c>
      <c r="B84" s="20" t="s">
        <v>969</v>
      </c>
      <c r="C84" s="20" t="s">
        <v>898</v>
      </c>
      <c r="D84" s="20" t="s">
        <v>915</v>
      </c>
      <c r="E84" s="20" t="s">
        <v>36</v>
      </c>
      <c r="F84" s="25">
        <f t="shared" si="2"/>
        <v>12532.8</v>
      </c>
      <c r="G84" s="20">
        <v>8952</v>
      </c>
      <c r="H84" s="26" t="s">
        <v>1288</v>
      </c>
    </row>
    <row r="85" spans="1:8">
      <c r="A85" s="20">
        <v>2015</v>
      </c>
      <c r="B85" s="20" t="s">
        <v>969</v>
      </c>
      <c r="C85" s="20" t="s">
        <v>911</v>
      </c>
      <c r="D85" s="20" t="s">
        <v>915</v>
      </c>
      <c r="E85" s="20" t="s">
        <v>36</v>
      </c>
      <c r="F85" s="25">
        <f t="shared" si="2"/>
        <v>13644.4</v>
      </c>
      <c r="G85" s="20">
        <v>9746</v>
      </c>
      <c r="H85" s="26" t="s">
        <v>1289</v>
      </c>
    </row>
    <row r="86" spans="1:8">
      <c r="A86" s="20">
        <v>2015</v>
      </c>
      <c r="B86" s="20" t="s">
        <v>969</v>
      </c>
      <c r="C86" s="20" t="s">
        <v>920</v>
      </c>
      <c r="D86" s="20" t="s">
        <v>915</v>
      </c>
      <c r="E86" s="20" t="s">
        <v>36</v>
      </c>
      <c r="F86" s="25">
        <f t="shared" si="2"/>
        <v>2209.1999999999998</v>
      </c>
      <c r="G86" s="20">
        <v>1578</v>
      </c>
      <c r="H86" s="26" t="s">
        <v>1290</v>
      </c>
    </row>
    <row r="87" spans="1:8">
      <c r="A87" s="20">
        <v>2015</v>
      </c>
      <c r="B87" s="20" t="s">
        <v>969</v>
      </c>
      <c r="C87" s="20" t="s">
        <v>898</v>
      </c>
      <c r="D87" s="20" t="s">
        <v>921</v>
      </c>
      <c r="E87" s="20" t="s">
        <v>49</v>
      </c>
      <c r="F87" s="25">
        <f t="shared" si="2"/>
        <v>11048.8</v>
      </c>
      <c r="G87" s="20">
        <v>7892</v>
      </c>
      <c r="H87" s="26" t="s">
        <v>1291</v>
      </c>
    </row>
    <row r="88" spans="1:8">
      <c r="A88" s="20">
        <v>2015</v>
      </c>
      <c r="B88" s="20" t="s">
        <v>969</v>
      </c>
      <c r="C88" s="20" t="s">
        <v>898</v>
      </c>
      <c r="D88" s="20" t="s">
        <v>921</v>
      </c>
      <c r="E88" s="20" t="s">
        <v>49</v>
      </c>
      <c r="F88" s="25">
        <f t="shared" si="2"/>
        <v>11180.4</v>
      </c>
      <c r="G88" s="20">
        <v>7986</v>
      </c>
      <c r="H88" s="26" t="s">
        <v>1292</v>
      </c>
    </row>
    <row r="89" spans="1:8">
      <c r="A89" s="20">
        <v>2015</v>
      </c>
      <c r="B89" s="20" t="s">
        <v>969</v>
      </c>
      <c r="C89" s="20" t="s">
        <v>898</v>
      </c>
      <c r="D89" s="20" t="s">
        <v>921</v>
      </c>
      <c r="E89" s="20" t="s">
        <v>49</v>
      </c>
      <c r="F89" s="25">
        <f t="shared" si="2"/>
        <v>11048.8</v>
      </c>
      <c r="G89" s="20">
        <v>7892</v>
      </c>
      <c r="H89" s="26" t="s">
        <v>1293</v>
      </c>
    </row>
    <row r="90" spans="1:8">
      <c r="A90" s="20">
        <v>2015</v>
      </c>
      <c r="B90" s="20" t="s">
        <v>969</v>
      </c>
      <c r="C90" s="20" t="s">
        <v>898</v>
      </c>
      <c r="D90" s="20" t="s">
        <v>921</v>
      </c>
      <c r="E90" s="20" t="s">
        <v>49</v>
      </c>
      <c r="F90" s="25">
        <f t="shared" si="2"/>
        <v>11180.4</v>
      </c>
      <c r="G90" s="20">
        <v>7986</v>
      </c>
      <c r="H90" s="26" t="s">
        <v>1294</v>
      </c>
    </row>
    <row r="91" spans="1:8">
      <c r="A91" s="20">
        <v>2015</v>
      </c>
      <c r="B91" s="20" t="s">
        <v>969</v>
      </c>
      <c r="C91" s="20" t="s">
        <v>898</v>
      </c>
      <c r="D91" s="20" t="s">
        <v>924</v>
      </c>
      <c r="E91" s="20" t="s">
        <v>909</v>
      </c>
      <c r="F91" s="25">
        <f t="shared" si="2"/>
        <v>6561.7999999999993</v>
      </c>
      <c r="G91" s="20">
        <v>4687</v>
      </c>
      <c r="H91" s="26" t="s">
        <v>1295</v>
      </c>
    </row>
    <row r="92" spans="1:8">
      <c r="A92" s="20">
        <v>2015</v>
      </c>
      <c r="B92" s="20" t="s">
        <v>969</v>
      </c>
      <c r="C92" s="20" t="s">
        <v>903</v>
      </c>
      <c r="D92" s="20" t="s">
        <v>924</v>
      </c>
      <c r="E92" s="20" t="s">
        <v>909</v>
      </c>
      <c r="F92" s="25">
        <f t="shared" si="2"/>
        <v>1909.6</v>
      </c>
      <c r="G92" s="20">
        <v>1364</v>
      </c>
      <c r="H92" s="26" t="s">
        <v>1296</v>
      </c>
    </row>
    <row r="93" spans="1:8">
      <c r="A93" s="20">
        <v>2015</v>
      </c>
      <c r="B93" s="20" t="s">
        <v>969</v>
      </c>
      <c r="C93" s="20" t="s">
        <v>898</v>
      </c>
      <c r="D93" s="20" t="s">
        <v>924</v>
      </c>
      <c r="E93" s="20" t="s">
        <v>909</v>
      </c>
      <c r="F93" s="25">
        <f t="shared" si="2"/>
        <v>6561.7999999999993</v>
      </c>
      <c r="G93" s="20">
        <v>4687</v>
      </c>
      <c r="H93" s="26" t="s">
        <v>1297</v>
      </c>
    </row>
    <row r="94" spans="1:8">
      <c r="A94" s="20">
        <v>2015</v>
      </c>
      <c r="B94" s="20" t="s">
        <v>969</v>
      </c>
      <c r="C94" s="20" t="s">
        <v>903</v>
      </c>
      <c r="D94" s="20" t="s">
        <v>924</v>
      </c>
      <c r="E94" s="20" t="s">
        <v>909</v>
      </c>
      <c r="F94" s="25">
        <f t="shared" si="2"/>
        <v>1909.6</v>
      </c>
      <c r="G94" s="20">
        <v>1364</v>
      </c>
      <c r="H94" s="26" t="s">
        <v>1298</v>
      </c>
    </row>
    <row r="95" spans="1:8">
      <c r="A95" s="20">
        <v>2013</v>
      </c>
      <c r="B95" s="20" t="s">
        <v>1044</v>
      </c>
      <c r="C95" s="20" t="s">
        <v>903</v>
      </c>
      <c r="D95" s="20" t="s">
        <v>899</v>
      </c>
      <c r="E95" s="20" t="s">
        <v>900</v>
      </c>
      <c r="F95" s="25">
        <f t="shared" ref="F95:F112" si="3">G95*1.25</f>
        <v>7360</v>
      </c>
      <c r="G95" s="20">
        <v>5888</v>
      </c>
      <c r="H95" s="26" t="s">
        <v>1045</v>
      </c>
    </row>
    <row r="96" spans="1:8">
      <c r="A96" s="20">
        <v>2013</v>
      </c>
      <c r="B96" s="20" t="s">
        <v>1044</v>
      </c>
      <c r="C96" s="20" t="s">
        <v>898</v>
      </c>
      <c r="D96" s="20" t="s">
        <v>899</v>
      </c>
      <c r="E96" s="20" t="s">
        <v>900</v>
      </c>
      <c r="F96" s="25">
        <f t="shared" si="3"/>
        <v>11177.5</v>
      </c>
      <c r="G96" s="20">
        <v>8942</v>
      </c>
      <c r="H96" s="26" t="s">
        <v>1046</v>
      </c>
    </row>
    <row r="97" spans="1:8">
      <c r="A97" s="20">
        <v>2013</v>
      </c>
      <c r="B97" s="20" t="s">
        <v>1044</v>
      </c>
      <c r="C97" s="20" t="s">
        <v>920</v>
      </c>
      <c r="D97" s="20" t="s">
        <v>899</v>
      </c>
      <c r="E97" s="20" t="s">
        <v>900</v>
      </c>
      <c r="F97" s="25">
        <f t="shared" si="3"/>
        <v>3355</v>
      </c>
      <c r="G97" s="20">
        <v>2684</v>
      </c>
      <c r="H97" s="26" t="s">
        <v>1047</v>
      </c>
    </row>
    <row r="98" spans="1:8">
      <c r="A98" s="20">
        <v>2013</v>
      </c>
      <c r="B98" s="20" t="s">
        <v>1044</v>
      </c>
      <c r="C98" s="20" t="s">
        <v>903</v>
      </c>
      <c r="D98" s="20" t="s">
        <v>899</v>
      </c>
      <c r="E98" s="20" t="s">
        <v>900</v>
      </c>
      <c r="F98" s="25">
        <f t="shared" si="3"/>
        <v>7360</v>
      </c>
      <c r="G98" s="20">
        <v>5888</v>
      </c>
      <c r="H98" s="26" t="s">
        <v>1048</v>
      </c>
    </row>
    <row r="99" spans="1:8">
      <c r="A99" s="20">
        <v>2013</v>
      </c>
      <c r="B99" s="20" t="s">
        <v>1044</v>
      </c>
      <c r="C99" s="20" t="s">
        <v>898</v>
      </c>
      <c r="D99" s="20" t="s">
        <v>899</v>
      </c>
      <c r="E99" s="20" t="s">
        <v>900</v>
      </c>
      <c r="F99" s="25">
        <f t="shared" si="3"/>
        <v>11177.5</v>
      </c>
      <c r="G99" s="20">
        <v>8942</v>
      </c>
      <c r="H99" s="26" t="s">
        <v>1049</v>
      </c>
    </row>
    <row r="100" spans="1:8">
      <c r="A100" s="20">
        <v>2013</v>
      </c>
      <c r="B100" s="20" t="s">
        <v>1044</v>
      </c>
      <c r="C100" s="20" t="s">
        <v>920</v>
      </c>
      <c r="D100" s="20" t="s">
        <v>899</v>
      </c>
      <c r="E100" s="20" t="s">
        <v>900</v>
      </c>
      <c r="F100" s="25">
        <f t="shared" si="3"/>
        <v>3355</v>
      </c>
      <c r="G100" s="20">
        <v>2684</v>
      </c>
      <c r="H100" s="26" t="s">
        <v>1050</v>
      </c>
    </row>
    <row r="101" spans="1:8">
      <c r="A101" s="20">
        <v>2013</v>
      </c>
      <c r="B101" s="20" t="s">
        <v>1044</v>
      </c>
      <c r="C101" s="20" t="s">
        <v>903</v>
      </c>
      <c r="D101" s="20" t="s">
        <v>908</v>
      </c>
      <c r="E101" s="20" t="s">
        <v>909</v>
      </c>
      <c r="F101" s="25">
        <f t="shared" si="3"/>
        <v>7360</v>
      </c>
      <c r="G101" s="20">
        <v>5888</v>
      </c>
      <c r="H101" s="26" t="s">
        <v>1051</v>
      </c>
    </row>
    <row r="102" spans="1:8">
      <c r="A102" s="20">
        <v>2013</v>
      </c>
      <c r="B102" s="20" t="s">
        <v>1044</v>
      </c>
      <c r="C102" s="20" t="s">
        <v>911</v>
      </c>
      <c r="D102" s="20" t="s">
        <v>908</v>
      </c>
      <c r="E102" s="20" t="s">
        <v>909</v>
      </c>
      <c r="F102" s="25">
        <f t="shared" si="3"/>
        <v>2956.25</v>
      </c>
      <c r="G102" s="20">
        <v>2365</v>
      </c>
      <c r="H102" s="26" t="s">
        <v>1052</v>
      </c>
    </row>
    <row r="103" spans="1:8">
      <c r="A103" s="20">
        <v>2013</v>
      </c>
      <c r="B103" s="20" t="s">
        <v>1044</v>
      </c>
      <c r="C103" s="20" t="s">
        <v>903</v>
      </c>
      <c r="D103" s="20" t="s">
        <v>908</v>
      </c>
      <c r="E103" s="20" t="s">
        <v>909</v>
      </c>
      <c r="F103" s="25">
        <f t="shared" si="3"/>
        <v>7360</v>
      </c>
      <c r="G103" s="20">
        <v>5888</v>
      </c>
      <c r="H103" s="26" t="s">
        <v>1053</v>
      </c>
    </row>
    <row r="104" spans="1:8">
      <c r="A104" s="20">
        <v>2013</v>
      </c>
      <c r="B104" s="20" t="s">
        <v>1044</v>
      </c>
      <c r="C104" s="20" t="s">
        <v>911</v>
      </c>
      <c r="D104" s="20" t="s">
        <v>908</v>
      </c>
      <c r="E104" s="20" t="s">
        <v>909</v>
      </c>
      <c r="F104" s="25">
        <f t="shared" si="3"/>
        <v>2956.25</v>
      </c>
      <c r="G104" s="20">
        <v>2365</v>
      </c>
      <c r="H104" s="26" t="s">
        <v>1054</v>
      </c>
    </row>
    <row r="105" spans="1:8">
      <c r="A105" s="20">
        <v>2013</v>
      </c>
      <c r="B105" s="20" t="s">
        <v>1044</v>
      </c>
      <c r="C105" s="20" t="s">
        <v>898</v>
      </c>
      <c r="D105" s="20" t="s">
        <v>915</v>
      </c>
      <c r="E105" s="20" t="s">
        <v>36</v>
      </c>
      <c r="F105" s="25">
        <f t="shared" si="3"/>
        <v>7905</v>
      </c>
      <c r="G105" s="20">
        <v>6324</v>
      </c>
      <c r="H105" s="26" t="s">
        <v>1055</v>
      </c>
    </row>
    <row r="106" spans="1:8">
      <c r="A106" s="20">
        <v>2013</v>
      </c>
      <c r="B106" s="20" t="s">
        <v>1044</v>
      </c>
      <c r="C106" s="20" t="s">
        <v>920</v>
      </c>
      <c r="D106" s="20" t="s">
        <v>915</v>
      </c>
      <c r="E106" s="20" t="s">
        <v>36</v>
      </c>
      <c r="F106" s="25">
        <f t="shared" si="3"/>
        <v>6118.75</v>
      </c>
      <c r="G106" s="20">
        <v>4895</v>
      </c>
      <c r="H106" s="26" t="s">
        <v>1056</v>
      </c>
    </row>
    <row r="107" spans="1:8">
      <c r="A107" s="20">
        <v>2013</v>
      </c>
      <c r="B107" s="20" t="s">
        <v>1044</v>
      </c>
      <c r="C107" s="20" t="s">
        <v>898</v>
      </c>
      <c r="D107" s="20" t="s">
        <v>915</v>
      </c>
      <c r="E107" s="20" t="s">
        <v>36</v>
      </c>
      <c r="F107" s="25">
        <f t="shared" si="3"/>
        <v>7905</v>
      </c>
      <c r="G107" s="20">
        <v>6324</v>
      </c>
      <c r="H107" s="26" t="s">
        <v>1057</v>
      </c>
    </row>
    <row r="108" spans="1:8">
      <c r="A108" s="20">
        <v>2013</v>
      </c>
      <c r="B108" s="20" t="s">
        <v>1044</v>
      </c>
      <c r="C108" s="20" t="s">
        <v>920</v>
      </c>
      <c r="D108" s="20" t="s">
        <v>915</v>
      </c>
      <c r="E108" s="20" t="s">
        <v>36</v>
      </c>
      <c r="F108" s="25">
        <f t="shared" si="3"/>
        <v>6118.75</v>
      </c>
      <c r="G108" s="20">
        <v>4895</v>
      </c>
      <c r="H108" s="26" t="s">
        <v>1058</v>
      </c>
    </row>
    <row r="109" spans="1:8">
      <c r="A109" s="20">
        <v>2013</v>
      </c>
      <c r="B109" s="20" t="s">
        <v>1044</v>
      </c>
      <c r="C109" s="20" t="s">
        <v>911</v>
      </c>
      <c r="D109" s="20" t="s">
        <v>921</v>
      </c>
      <c r="E109" s="20" t="s">
        <v>49</v>
      </c>
      <c r="F109" s="25">
        <f t="shared" si="3"/>
        <v>2956.25</v>
      </c>
      <c r="G109" s="20">
        <v>2365</v>
      </c>
      <c r="H109" s="26" t="s">
        <v>1059</v>
      </c>
    </row>
    <row r="110" spans="1:8">
      <c r="A110" s="20">
        <v>2013</v>
      </c>
      <c r="B110" s="20" t="s">
        <v>1044</v>
      </c>
      <c r="C110" s="20" t="s">
        <v>898</v>
      </c>
      <c r="D110" s="20" t="s">
        <v>921</v>
      </c>
      <c r="E110" s="20" t="s">
        <v>49</v>
      </c>
      <c r="F110" s="25">
        <f t="shared" si="3"/>
        <v>2698.75</v>
      </c>
      <c r="G110" s="20">
        <v>2159</v>
      </c>
      <c r="H110" s="26" t="s">
        <v>1060</v>
      </c>
    </row>
    <row r="111" spans="1:8">
      <c r="A111" s="20">
        <v>2013</v>
      </c>
      <c r="B111" s="20" t="s">
        <v>1044</v>
      </c>
      <c r="C111" s="20" t="s">
        <v>911</v>
      </c>
      <c r="D111" s="20" t="s">
        <v>921</v>
      </c>
      <c r="E111" s="20" t="s">
        <v>49</v>
      </c>
      <c r="F111" s="25">
        <f t="shared" si="3"/>
        <v>2956.25</v>
      </c>
      <c r="G111" s="20">
        <v>2365</v>
      </c>
      <c r="H111" s="26" t="s">
        <v>1061</v>
      </c>
    </row>
    <row r="112" spans="1:8">
      <c r="A112" s="20">
        <v>2013</v>
      </c>
      <c r="B112" s="20" t="s">
        <v>1044</v>
      </c>
      <c r="C112" s="20" t="s">
        <v>898</v>
      </c>
      <c r="D112" s="20" t="s">
        <v>921</v>
      </c>
      <c r="E112" s="20" t="s">
        <v>49</v>
      </c>
      <c r="F112" s="25">
        <f t="shared" si="3"/>
        <v>2698.75</v>
      </c>
      <c r="G112" s="20">
        <v>2159</v>
      </c>
      <c r="H112" s="26" t="s">
        <v>1062</v>
      </c>
    </row>
    <row r="113" spans="1:8">
      <c r="A113" s="20">
        <v>2014</v>
      </c>
      <c r="B113" s="20" t="s">
        <v>1044</v>
      </c>
      <c r="C113" s="20" t="s">
        <v>903</v>
      </c>
      <c r="D113" s="20" t="s">
        <v>899</v>
      </c>
      <c r="E113" s="20" t="s">
        <v>900</v>
      </c>
      <c r="F113" s="25">
        <f t="shared" ref="F113:F118" si="4">G113*1.5</f>
        <v>8832</v>
      </c>
      <c r="G113" s="20">
        <v>5888</v>
      </c>
      <c r="H113" s="26" t="s">
        <v>1193</v>
      </c>
    </row>
    <row r="114" spans="1:8">
      <c r="A114" s="20">
        <v>2014</v>
      </c>
      <c r="B114" s="20" t="s">
        <v>1044</v>
      </c>
      <c r="C114" s="20" t="s">
        <v>898</v>
      </c>
      <c r="D114" s="20" t="s">
        <v>899</v>
      </c>
      <c r="E114" s="20" t="s">
        <v>900</v>
      </c>
      <c r="F114" s="25">
        <f t="shared" si="4"/>
        <v>13413</v>
      </c>
      <c r="G114" s="20">
        <v>8942</v>
      </c>
      <c r="H114" s="26" t="s">
        <v>1194</v>
      </c>
    </row>
    <row r="115" spans="1:8">
      <c r="A115" s="20">
        <v>2014</v>
      </c>
      <c r="B115" s="20" t="s">
        <v>1044</v>
      </c>
      <c r="C115" s="20" t="s">
        <v>920</v>
      </c>
      <c r="D115" s="20" t="s">
        <v>899</v>
      </c>
      <c r="E115" s="20" t="s">
        <v>900</v>
      </c>
      <c r="F115" s="25">
        <f t="shared" si="4"/>
        <v>4026</v>
      </c>
      <c r="G115" s="20">
        <v>2684</v>
      </c>
      <c r="H115" s="26" t="s">
        <v>1195</v>
      </c>
    </row>
    <row r="116" spans="1:8">
      <c r="A116" s="20">
        <v>2014</v>
      </c>
      <c r="B116" s="20" t="s">
        <v>1044</v>
      </c>
      <c r="C116" s="20" t="s">
        <v>903</v>
      </c>
      <c r="D116" s="20" t="s">
        <v>899</v>
      </c>
      <c r="E116" s="20" t="s">
        <v>900</v>
      </c>
      <c r="F116" s="25">
        <f t="shared" si="4"/>
        <v>8832</v>
      </c>
      <c r="G116" s="20">
        <v>5888</v>
      </c>
      <c r="H116" s="26" t="s">
        <v>1196</v>
      </c>
    </row>
    <row r="117" spans="1:8">
      <c r="A117" s="20">
        <v>2014</v>
      </c>
      <c r="B117" s="20" t="s">
        <v>1044</v>
      </c>
      <c r="C117" s="20" t="s">
        <v>898</v>
      </c>
      <c r="D117" s="20" t="s">
        <v>899</v>
      </c>
      <c r="E117" s="20" t="s">
        <v>900</v>
      </c>
      <c r="F117" s="25">
        <f t="shared" si="4"/>
        <v>13413</v>
      </c>
      <c r="G117" s="20">
        <v>8942</v>
      </c>
      <c r="H117" s="26" t="s">
        <v>1197</v>
      </c>
    </row>
    <row r="118" spans="1:8">
      <c r="A118" s="20">
        <v>2014</v>
      </c>
      <c r="B118" s="20" t="s">
        <v>1044</v>
      </c>
      <c r="C118" s="20" t="s">
        <v>920</v>
      </c>
      <c r="D118" s="20" t="s">
        <v>899</v>
      </c>
      <c r="E118" s="20" t="s">
        <v>900</v>
      </c>
      <c r="F118" s="25">
        <f t="shared" si="4"/>
        <v>4026</v>
      </c>
      <c r="G118" s="20">
        <v>2684</v>
      </c>
      <c r="H118" s="26" t="s">
        <v>1198</v>
      </c>
    </row>
    <row r="119" spans="1:8">
      <c r="A119" s="20">
        <v>2014</v>
      </c>
      <c r="B119" s="20" t="s">
        <v>1044</v>
      </c>
      <c r="C119" s="20" t="s">
        <v>903</v>
      </c>
      <c r="D119" s="20" t="s">
        <v>908</v>
      </c>
      <c r="E119" s="20" t="s">
        <v>909</v>
      </c>
      <c r="F119" s="25">
        <v>8832</v>
      </c>
      <c r="G119" s="20">
        <v>5888</v>
      </c>
      <c r="H119" s="26" t="s">
        <v>1199</v>
      </c>
    </row>
    <row r="120" spans="1:8">
      <c r="A120" s="20">
        <v>2014</v>
      </c>
      <c r="B120" s="20" t="s">
        <v>1044</v>
      </c>
      <c r="C120" s="20" t="s">
        <v>911</v>
      </c>
      <c r="D120" s="20" t="s">
        <v>908</v>
      </c>
      <c r="E120" s="20" t="s">
        <v>909</v>
      </c>
      <c r="F120" s="25">
        <v>3547.5</v>
      </c>
      <c r="G120" s="20">
        <v>2365</v>
      </c>
      <c r="H120" s="26" t="s">
        <v>1200</v>
      </c>
    </row>
    <row r="121" spans="1:8">
      <c r="A121" s="20">
        <v>2014</v>
      </c>
      <c r="B121" s="20" t="s">
        <v>1044</v>
      </c>
      <c r="C121" s="20" t="s">
        <v>903</v>
      </c>
      <c r="D121" s="20" t="s">
        <v>908</v>
      </c>
      <c r="E121" s="20" t="s">
        <v>909</v>
      </c>
      <c r="F121" s="25">
        <v>8832</v>
      </c>
      <c r="G121" s="20">
        <v>5888</v>
      </c>
      <c r="H121" s="26" t="s">
        <v>1201</v>
      </c>
    </row>
    <row r="122" spans="1:8">
      <c r="A122" s="20">
        <v>2014</v>
      </c>
      <c r="B122" s="20" t="s">
        <v>1044</v>
      </c>
      <c r="C122" s="20" t="s">
        <v>911</v>
      </c>
      <c r="D122" s="20" t="s">
        <v>908</v>
      </c>
      <c r="E122" s="20" t="s">
        <v>909</v>
      </c>
      <c r="F122" s="25">
        <v>3547.5</v>
      </c>
      <c r="G122" s="20">
        <v>2365</v>
      </c>
      <c r="H122" s="26" t="s">
        <v>1202</v>
      </c>
    </row>
    <row r="123" spans="1:8">
      <c r="A123" s="20">
        <v>2014</v>
      </c>
      <c r="B123" s="20" t="s">
        <v>1044</v>
      </c>
      <c r="C123" s="20" t="s">
        <v>898</v>
      </c>
      <c r="D123" s="20" t="s">
        <v>915</v>
      </c>
      <c r="E123" s="20" t="s">
        <v>36</v>
      </c>
      <c r="F123" s="25">
        <f t="shared" ref="F123:F130" si="5">G123*1.5</f>
        <v>9486</v>
      </c>
      <c r="G123" s="20">
        <v>6324</v>
      </c>
      <c r="H123" s="26" t="s">
        <v>1203</v>
      </c>
    </row>
    <row r="124" spans="1:8">
      <c r="A124" s="20">
        <v>2014</v>
      </c>
      <c r="B124" s="20" t="s">
        <v>1044</v>
      </c>
      <c r="C124" s="20" t="s">
        <v>920</v>
      </c>
      <c r="D124" s="20" t="s">
        <v>915</v>
      </c>
      <c r="E124" s="20" t="s">
        <v>36</v>
      </c>
      <c r="F124" s="25">
        <f t="shared" si="5"/>
        <v>7342.5</v>
      </c>
      <c r="G124" s="20">
        <v>4895</v>
      </c>
      <c r="H124" s="26" t="s">
        <v>1204</v>
      </c>
    </row>
    <row r="125" spans="1:8">
      <c r="A125" s="20">
        <v>2014</v>
      </c>
      <c r="B125" s="20" t="s">
        <v>1044</v>
      </c>
      <c r="C125" s="20" t="s">
        <v>898</v>
      </c>
      <c r="D125" s="20" t="s">
        <v>915</v>
      </c>
      <c r="E125" s="20" t="s">
        <v>36</v>
      </c>
      <c r="F125" s="25">
        <f t="shared" si="5"/>
        <v>9486</v>
      </c>
      <c r="G125" s="20">
        <v>6324</v>
      </c>
      <c r="H125" s="26" t="s">
        <v>1205</v>
      </c>
    </row>
    <row r="126" spans="1:8">
      <c r="A126" s="20">
        <v>2014</v>
      </c>
      <c r="B126" s="20" t="s">
        <v>1044</v>
      </c>
      <c r="C126" s="20" t="s">
        <v>920</v>
      </c>
      <c r="D126" s="20" t="s">
        <v>915</v>
      </c>
      <c r="E126" s="20" t="s">
        <v>36</v>
      </c>
      <c r="F126" s="25">
        <f t="shared" si="5"/>
        <v>7342.5</v>
      </c>
      <c r="G126" s="20">
        <v>4895</v>
      </c>
      <c r="H126" s="26" t="s">
        <v>1206</v>
      </c>
    </row>
    <row r="127" spans="1:8">
      <c r="A127" s="20">
        <v>2014</v>
      </c>
      <c r="B127" s="20" t="s">
        <v>1044</v>
      </c>
      <c r="C127" s="20" t="s">
        <v>911</v>
      </c>
      <c r="D127" s="20" t="s">
        <v>921</v>
      </c>
      <c r="E127" s="20" t="s">
        <v>49</v>
      </c>
      <c r="F127" s="25">
        <f t="shared" si="5"/>
        <v>3547.5</v>
      </c>
      <c r="G127" s="20">
        <v>2365</v>
      </c>
      <c r="H127" s="26" t="s">
        <v>1207</v>
      </c>
    </row>
    <row r="128" spans="1:8">
      <c r="A128" s="20">
        <v>2014</v>
      </c>
      <c r="B128" s="20" t="s">
        <v>1044</v>
      </c>
      <c r="C128" s="20" t="s">
        <v>898</v>
      </c>
      <c r="D128" s="20" t="s">
        <v>921</v>
      </c>
      <c r="E128" s="20" t="s">
        <v>49</v>
      </c>
      <c r="F128" s="25">
        <f t="shared" si="5"/>
        <v>3238.5</v>
      </c>
      <c r="G128" s="20">
        <v>2159</v>
      </c>
      <c r="H128" s="26" t="s">
        <v>1208</v>
      </c>
    </row>
    <row r="129" spans="1:8">
      <c r="A129" s="20">
        <v>2014</v>
      </c>
      <c r="B129" s="20" t="s">
        <v>1044</v>
      </c>
      <c r="C129" s="20" t="s">
        <v>911</v>
      </c>
      <c r="D129" s="20" t="s">
        <v>921</v>
      </c>
      <c r="E129" s="20" t="s">
        <v>49</v>
      </c>
      <c r="F129" s="25">
        <f t="shared" si="5"/>
        <v>3547.5</v>
      </c>
      <c r="G129" s="20">
        <v>2365</v>
      </c>
      <c r="H129" s="26" t="s">
        <v>1209</v>
      </c>
    </row>
    <row r="130" spans="1:8">
      <c r="A130" s="20">
        <v>2014</v>
      </c>
      <c r="B130" s="20" t="s">
        <v>1044</v>
      </c>
      <c r="C130" s="20" t="s">
        <v>898</v>
      </c>
      <c r="D130" s="20" t="s">
        <v>921</v>
      </c>
      <c r="E130" s="20" t="s">
        <v>49</v>
      </c>
      <c r="F130" s="25">
        <f t="shared" si="5"/>
        <v>3238.5</v>
      </c>
      <c r="G130" s="20">
        <v>2159</v>
      </c>
      <c r="H130" s="26" t="s">
        <v>1210</v>
      </c>
    </row>
    <row r="131" spans="1:8">
      <c r="A131" s="20">
        <v>2015</v>
      </c>
      <c r="B131" s="20" t="s">
        <v>1044</v>
      </c>
      <c r="C131" s="20" t="s">
        <v>903</v>
      </c>
      <c r="D131" s="20" t="s">
        <v>899</v>
      </c>
      <c r="E131" s="20" t="s">
        <v>900</v>
      </c>
      <c r="F131" s="25">
        <f t="shared" ref="F131:F148" si="6">G131*1.4</f>
        <v>8243.1999999999989</v>
      </c>
      <c r="G131" s="20">
        <v>5888</v>
      </c>
      <c r="H131" s="26" t="s">
        <v>1341</v>
      </c>
    </row>
    <row r="132" spans="1:8">
      <c r="A132" s="20">
        <v>2015</v>
      </c>
      <c r="B132" s="20" t="s">
        <v>1044</v>
      </c>
      <c r="C132" s="20" t="s">
        <v>898</v>
      </c>
      <c r="D132" s="20" t="s">
        <v>899</v>
      </c>
      <c r="E132" s="20" t="s">
        <v>900</v>
      </c>
      <c r="F132" s="25">
        <f t="shared" si="6"/>
        <v>12518.8</v>
      </c>
      <c r="G132" s="20">
        <v>8942</v>
      </c>
      <c r="H132" s="26" t="s">
        <v>1342</v>
      </c>
    </row>
    <row r="133" spans="1:8">
      <c r="A133" s="20">
        <v>2015</v>
      </c>
      <c r="B133" s="20" t="s">
        <v>1044</v>
      </c>
      <c r="C133" s="20" t="s">
        <v>920</v>
      </c>
      <c r="D133" s="20" t="s">
        <v>899</v>
      </c>
      <c r="E133" s="20" t="s">
        <v>900</v>
      </c>
      <c r="F133" s="25">
        <f t="shared" si="6"/>
        <v>3757.6</v>
      </c>
      <c r="G133" s="20">
        <v>2684</v>
      </c>
      <c r="H133" s="26" t="s">
        <v>1343</v>
      </c>
    </row>
    <row r="134" spans="1:8">
      <c r="A134" s="20">
        <v>2015</v>
      </c>
      <c r="B134" s="20" t="s">
        <v>1044</v>
      </c>
      <c r="C134" s="20" t="s">
        <v>903</v>
      </c>
      <c r="D134" s="20" t="s">
        <v>899</v>
      </c>
      <c r="E134" s="20" t="s">
        <v>900</v>
      </c>
      <c r="F134" s="25">
        <f t="shared" si="6"/>
        <v>8243.1999999999989</v>
      </c>
      <c r="G134" s="20">
        <v>5888</v>
      </c>
      <c r="H134" s="26" t="s">
        <v>1344</v>
      </c>
    </row>
    <row r="135" spans="1:8">
      <c r="A135" s="20">
        <v>2015</v>
      </c>
      <c r="B135" s="20" t="s">
        <v>1044</v>
      </c>
      <c r="C135" s="20" t="s">
        <v>898</v>
      </c>
      <c r="D135" s="20" t="s">
        <v>899</v>
      </c>
      <c r="E135" s="20" t="s">
        <v>900</v>
      </c>
      <c r="F135" s="25">
        <f t="shared" si="6"/>
        <v>12518.8</v>
      </c>
      <c r="G135" s="20">
        <v>8942</v>
      </c>
      <c r="H135" s="26" t="s">
        <v>1345</v>
      </c>
    </row>
    <row r="136" spans="1:8">
      <c r="A136" s="20">
        <v>2015</v>
      </c>
      <c r="B136" s="20" t="s">
        <v>1044</v>
      </c>
      <c r="C136" s="20" t="s">
        <v>920</v>
      </c>
      <c r="D136" s="20" t="s">
        <v>899</v>
      </c>
      <c r="E136" s="20" t="s">
        <v>900</v>
      </c>
      <c r="F136" s="25">
        <f t="shared" si="6"/>
        <v>3757.6</v>
      </c>
      <c r="G136" s="20">
        <v>2684</v>
      </c>
      <c r="H136" s="26" t="s">
        <v>1346</v>
      </c>
    </row>
    <row r="137" spans="1:8">
      <c r="A137" s="20">
        <v>2015</v>
      </c>
      <c r="B137" s="20" t="s">
        <v>1044</v>
      </c>
      <c r="C137" s="20" t="s">
        <v>903</v>
      </c>
      <c r="D137" s="20" t="s">
        <v>908</v>
      </c>
      <c r="E137" s="20" t="s">
        <v>909</v>
      </c>
      <c r="F137" s="25">
        <f t="shared" si="6"/>
        <v>8243.1999999999989</v>
      </c>
      <c r="G137" s="20">
        <v>5888</v>
      </c>
      <c r="H137" s="26" t="s">
        <v>1347</v>
      </c>
    </row>
    <row r="138" spans="1:8">
      <c r="A138" s="20">
        <v>2015</v>
      </c>
      <c r="B138" s="20" t="s">
        <v>1044</v>
      </c>
      <c r="C138" s="20" t="s">
        <v>911</v>
      </c>
      <c r="D138" s="20" t="s">
        <v>908</v>
      </c>
      <c r="E138" s="20" t="s">
        <v>909</v>
      </c>
      <c r="F138" s="25">
        <f t="shared" si="6"/>
        <v>3311</v>
      </c>
      <c r="G138" s="20">
        <v>2365</v>
      </c>
      <c r="H138" s="26" t="s">
        <v>1348</v>
      </c>
    </row>
    <row r="139" spans="1:8">
      <c r="A139" s="20">
        <v>2015</v>
      </c>
      <c r="B139" s="20" t="s">
        <v>1044</v>
      </c>
      <c r="C139" s="20" t="s">
        <v>903</v>
      </c>
      <c r="D139" s="20" t="s">
        <v>908</v>
      </c>
      <c r="E139" s="20" t="s">
        <v>909</v>
      </c>
      <c r="F139" s="25">
        <f t="shared" si="6"/>
        <v>8243.1999999999989</v>
      </c>
      <c r="G139" s="20">
        <v>5888</v>
      </c>
      <c r="H139" s="26" t="s">
        <v>1349</v>
      </c>
    </row>
    <row r="140" spans="1:8">
      <c r="A140" s="20">
        <v>2015</v>
      </c>
      <c r="B140" s="20" t="s">
        <v>1044</v>
      </c>
      <c r="C140" s="20" t="s">
        <v>911</v>
      </c>
      <c r="D140" s="20" t="s">
        <v>908</v>
      </c>
      <c r="E140" s="20" t="s">
        <v>909</v>
      </c>
      <c r="F140" s="25">
        <f t="shared" si="6"/>
        <v>3311</v>
      </c>
      <c r="G140" s="20">
        <v>2365</v>
      </c>
      <c r="H140" s="26" t="s">
        <v>1350</v>
      </c>
    </row>
    <row r="141" spans="1:8">
      <c r="A141" s="20">
        <v>2015</v>
      </c>
      <c r="B141" s="20" t="s">
        <v>1044</v>
      </c>
      <c r="C141" s="20" t="s">
        <v>898</v>
      </c>
      <c r="D141" s="20" t="s">
        <v>915</v>
      </c>
      <c r="E141" s="20" t="s">
        <v>36</v>
      </c>
      <c r="F141" s="25">
        <f t="shared" si="6"/>
        <v>8853.5999999999985</v>
      </c>
      <c r="G141" s="20">
        <v>6324</v>
      </c>
      <c r="H141" s="26" t="s">
        <v>1351</v>
      </c>
    </row>
    <row r="142" spans="1:8">
      <c r="A142" s="20">
        <v>2015</v>
      </c>
      <c r="B142" s="20" t="s">
        <v>1044</v>
      </c>
      <c r="C142" s="20" t="s">
        <v>920</v>
      </c>
      <c r="D142" s="20" t="s">
        <v>915</v>
      </c>
      <c r="E142" s="20" t="s">
        <v>36</v>
      </c>
      <c r="F142" s="25">
        <f t="shared" si="6"/>
        <v>6853</v>
      </c>
      <c r="G142" s="20">
        <v>4895</v>
      </c>
      <c r="H142" s="26" t="s">
        <v>1352</v>
      </c>
    </row>
    <row r="143" spans="1:8">
      <c r="A143" s="20">
        <v>2015</v>
      </c>
      <c r="B143" s="20" t="s">
        <v>1044</v>
      </c>
      <c r="C143" s="20" t="s">
        <v>898</v>
      </c>
      <c r="D143" s="20" t="s">
        <v>915</v>
      </c>
      <c r="E143" s="20" t="s">
        <v>36</v>
      </c>
      <c r="F143" s="25">
        <f t="shared" si="6"/>
        <v>8853.5999999999985</v>
      </c>
      <c r="G143" s="20">
        <v>6324</v>
      </c>
      <c r="H143" s="26" t="s">
        <v>1353</v>
      </c>
    </row>
    <row r="144" spans="1:8">
      <c r="A144" s="20">
        <v>2015</v>
      </c>
      <c r="B144" s="20" t="s">
        <v>1044</v>
      </c>
      <c r="C144" s="20" t="s">
        <v>920</v>
      </c>
      <c r="D144" s="20" t="s">
        <v>915</v>
      </c>
      <c r="E144" s="20" t="s">
        <v>36</v>
      </c>
      <c r="F144" s="25">
        <f t="shared" si="6"/>
        <v>6853</v>
      </c>
      <c r="G144" s="20">
        <v>4895</v>
      </c>
      <c r="H144" s="26" t="s">
        <v>1354</v>
      </c>
    </row>
    <row r="145" spans="1:8">
      <c r="A145" s="20">
        <v>2015</v>
      </c>
      <c r="B145" s="20" t="s">
        <v>1044</v>
      </c>
      <c r="C145" s="20" t="s">
        <v>911</v>
      </c>
      <c r="D145" s="20" t="s">
        <v>921</v>
      </c>
      <c r="E145" s="20" t="s">
        <v>49</v>
      </c>
      <c r="F145" s="25">
        <f t="shared" si="6"/>
        <v>3311</v>
      </c>
      <c r="G145" s="20">
        <v>2365</v>
      </c>
      <c r="H145" s="26" t="s">
        <v>1355</v>
      </c>
    </row>
    <row r="146" spans="1:8">
      <c r="A146" s="20">
        <v>2015</v>
      </c>
      <c r="B146" s="20" t="s">
        <v>1044</v>
      </c>
      <c r="C146" s="20" t="s">
        <v>898</v>
      </c>
      <c r="D146" s="20" t="s">
        <v>921</v>
      </c>
      <c r="E146" s="20" t="s">
        <v>49</v>
      </c>
      <c r="F146" s="25">
        <f t="shared" si="6"/>
        <v>3022.6</v>
      </c>
      <c r="G146" s="20">
        <v>2159</v>
      </c>
      <c r="H146" s="26" t="s">
        <v>1356</v>
      </c>
    </row>
    <row r="147" spans="1:8">
      <c r="A147" s="20">
        <v>2015</v>
      </c>
      <c r="B147" s="20" t="s">
        <v>1044</v>
      </c>
      <c r="C147" s="20" t="s">
        <v>911</v>
      </c>
      <c r="D147" s="20" t="s">
        <v>921</v>
      </c>
      <c r="E147" s="20" t="s">
        <v>49</v>
      </c>
      <c r="F147" s="25">
        <f t="shared" si="6"/>
        <v>3311</v>
      </c>
      <c r="G147" s="20">
        <v>2365</v>
      </c>
      <c r="H147" s="26" t="s">
        <v>1357</v>
      </c>
    </row>
    <row r="148" spans="1:8">
      <c r="A148" s="20">
        <v>2015</v>
      </c>
      <c r="B148" s="20" t="s">
        <v>1044</v>
      </c>
      <c r="C148" s="20" t="s">
        <v>898</v>
      </c>
      <c r="D148" s="20" t="s">
        <v>921</v>
      </c>
      <c r="E148" s="20" t="s">
        <v>49</v>
      </c>
      <c r="F148" s="25">
        <f t="shared" si="6"/>
        <v>3022.6</v>
      </c>
      <c r="G148" s="20">
        <v>2159</v>
      </c>
      <c r="H148" s="26" t="s">
        <v>1358</v>
      </c>
    </row>
    <row r="149" spans="1:8">
      <c r="A149" s="20">
        <v>2013</v>
      </c>
      <c r="B149" s="20" t="s">
        <v>929</v>
      </c>
      <c r="C149" s="20" t="s">
        <v>898</v>
      </c>
      <c r="D149" s="20" t="s">
        <v>899</v>
      </c>
      <c r="E149" s="20" t="s">
        <v>900</v>
      </c>
      <c r="F149" s="25">
        <f>G149*1.5</f>
        <v>4887</v>
      </c>
      <c r="G149" s="20">
        <v>3258</v>
      </c>
      <c r="H149" s="26" t="s">
        <v>930</v>
      </c>
    </row>
    <row r="150" spans="1:8">
      <c r="A150" s="20">
        <v>2013</v>
      </c>
      <c r="B150" s="20" t="s">
        <v>929</v>
      </c>
      <c r="C150" s="20" t="s">
        <v>898</v>
      </c>
      <c r="D150" s="20" t="s">
        <v>899</v>
      </c>
      <c r="E150" s="20" t="s">
        <v>900</v>
      </c>
      <c r="F150" s="25">
        <f>G150*1.5</f>
        <v>4887</v>
      </c>
      <c r="G150" s="20">
        <v>3258</v>
      </c>
      <c r="H150" s="26" t="s">
        <v>931</v>
      </c>
    </row>
    <row r="151" spans="1:8">
      <c r="A151" s="20">
        <v>2013</v>
      </c>
      <c r="B151" s="20" t="s">
        <v>929</v>
      </c>
      <c r="C151" s="20" t="s">
        <v>911</v>
      </c>
      <c r="D151" s="20" t="s">
        <v>908</v>
      </c>
      <c r="E151" s="20" t="s">
        <v>909</v>
      </c>
      <c r="F151" s="25">
        <v>11122.5</v>
      </c>
      <c r="G151" s="20">
        <v>7415</v>
      </c>
      <c r="H151" s="26" t="s">
        <v>932</v>
      </c>
    </row>
    <row r="152" spans="1:8">
      <c r="A152" s="20">
        <v>2013</v>
      </c>
      <c r="B152" s="20" t="s">
        <v>929</v>
      </c>
      <c r="C152" s="20" t="s">
        <v>898</v>
      </c>
      <c r="D152" s="20" t="s">
        <v>908</v>
      </c>
      <c r="E152" s="20" t="s">
        <v>909</v>
      </c>
      <c r="F152" s="25">
        <v>13428</v>
      </c>
      <c r="G152" s="20">
        <v>8952</v>
      </c>
      <c r="H152" s="26" t="s">
        <v>933</v>
      </c>
    </row>
    <row r="153" spans="1:8">
      <c r="A153" s="20">
        <v>2013</v>
      </c>
      <c r="B153" s="20" t="s">
        <v>929</v>
      </c>
      <c r="C153" s="20" t="s">
        <v>911</v>
      </c>
      <c r="D153" s="20" t="s">
        <v>908</v>
      </c>
      <c r="E153" s="20" t="s">
        <v>909</v>
      </c>
      <c r="F153" s="25">
        <v>14000</v>
      </c>
      <c r="G153" s="20">
        <v>7415</v>
      </c>
      <c r="H153" s="26" t="s">
        <v>934</v>
      </c>
    </row>
    <row r="154" spans="1:8">
      <c r="A154" s="20">
        <v>2013</v>
      </c>
      <c r="B154" s="20" t="s">
        <v>929</v>
      </c>
      <c r="C154" s="20" t="s">
        <v>898</v>
      </c>
      <c r="D154" s="20" t="s">
        <v>908</v>
      </c>
      <c r="E154" s="20" t="s">
        <v>909</v>
      </c>
      <c r="F154" s="25">
        <v>13428</v>
      </c>
      <c r="G154" s="20">
        <v>8952</v>
      </c>
      <c r="H154" s="26" t="s">
        <v>935</v>
      </c>
    </row>
    <row r="155" spans="1:8">
      <c r="A155" s="20">
        <v>2013</v>
      </c>
      <c r="B155" s="20" t="s">
        <v>929</v>
      </c>
      <c r="C155" s="20" t="s">
        <v>903</v>
      </c>
      <c r="D155" s="20" t="s">
        <v>915</v>
      </c>
      <c r="E155" s="20" t="s">
        <v>36</v>
      </c>
      <c r="F155" s="25">
        <v>3897</v>
      </c>
      <c r="G155" s="20">
        <v>2598</v>
      </c>
      <c r="H155" s="26" t="s">
        <v>936</v>
      </c>
    </row>
    <row r="156" spans="1:8">
      <c r="A156" s="20">
        <v>2013</v>
      </c>
      <c r="B156" s="20" t="s">
        <v>929</v>
      </c>
      <c r="C156" s="20" t="s">
        <v>903</v>
      </c>
      <c r="D156" s="20" t="s">
        <v>915</v>
      </c>
      <c r="E156" s="20" t="s">
        <v>36</v>
      </c>
      <c r="F156" s="25">
        <v>8832</v>
      </c>
      <c r="G156" s="20">
        <v>5888</v>
      </c>
      <c r="H156" s="26" t="s">
        <v>937</v>
      </c>
    </row>
    <row r="157" spans="1:8">
      <c r="A157" s="20">
        <v>2013</v>
      </c>
      <c r="B157" s="20" t="s">
        <v>929</v>
      </c>
      <c r="C157" s="20" t="s">
        <v>903</v>
      </c>
      <c r="D157" s="20" t="s">
        <v>915</v>
      </c>
      <c r="E157" s="20" t="s">
        <v>36</v>
      </c>
      <c r="F157" s="25">
        <v>3000</v>
      </c>
      <c r="G157" s="20">
        <v>2598</v>
      </c>
      <c r="H157" s="26" t="s">
        <v>938</v>
      </c>
    </row>
    <row r="158" spans="1:8">
      <c r="A158" s="20">
        <v>2013</v>
      </c>
      <c r="B158" s="20" t="s">
        <v>929</v>
      </c>
      <c r="C158" s="20" t="s">
        <v>903</v>
      </c>
      <c r="D158" s="20" t="s">
        <v>915</v>
      </c>
      <c r="E158" s="20" t="s">
        <v>36</v>
      </c>
      <c r="F158" s="25">
        <v>8832</v>
      </c>
      <c r="G158" s="20">
        <v>5888</v>
      </c>
      <c r="H158" s="26" t="s">
        <v>939</v>
      </c>
    </row>
    <row r="159" spans="1:8">
      <c r="A159" s="20">
        <v>2013</v>
      </c>
      <c r="B159" s="20" t="s">
        <v>929</v>
      </c>
      <c r="C159" s="20" t="s">
        <v>911</v>
      </c>
      <c r="D159" s="20" t="s">
        <v>921</v>
      </c>
      <c r="E159" s="20" t="s">
        <v>49</v>
      </c>
      <c r="F159" s="25">
        <f>G159*1.5</f>
        <v>11122.5</v>
      </c>
      <c r="G159" s="20">
        <v>7415</v>
      </c>
      <c r="H159" s="26" t="s">
        <v>940</v>
      </c>
    </row>
    <row r="160" spans="1:8">
      <c r="A160" s="20">
        <v>2013</v>
      </c>
      <c r="B160" s="20" t="s">
        <v>929</v>
      </c>
      <c r="C160" s="20" t="s">
        <v>903</v>
      </c>
      <c r="D160" s="20" t="s">
        <v>921</v>
      </c>
      <c r="E160" s="20" t="s">
        <v>49</v>
      </c>
      <c r="F160" s="25">
        <f t="shared" ref="F160:F166" si="7">G160*1.25</f>
        <v>12206.25</v>
      </c>
      <c r="G160" s="20">
        <v>9765</v>
      </c>
      <c r="H160" s="26" t="s">
        <v>941</v>
      </c>
    </row>
    <row r="161" spans="1:8">
      <c r="A161" s="20">
        <v>2013</v>
      </c>
      <c r="B161" s="20" t="s">
        <v>929</v>
      </c>
      <c r="C161" s="20" t="s">
        <v>911</v>
      </c>
      <c r="D161" s="20" t="s">
        <v>921</v>
      </c>
      <c r="E161" s="20" t="s">
        <v>49</v>
      </c>
      <c r="F161" s="25">
        <f t="shared" si="7"/>
        <v>9268.75</v>
      </c>
      <c r="G161" s="20">
        <v>7415</v>
      </c>
      <c r="H161" s="26" t="s">
        <v>942</v>
      </c>
    </row>
    <row r="162" spans="1:8">
      <c r="A162" s="20">
        <v>2013</v>
      </c>
      <c r="B162" s="20" t="s">
        <v>929</v>
      </c>
      <c r="C162" s="20" t="s">
        <v>903</v>
      </c>
      <c r="D162" s="20" t="s">
        <v>921</v>
      </c>
      <c r="E162" s="20" t="s">
        <v>49</v>
      </c>
      <c r="F162" s="25">
        <f t="shared" si="7"/>
        <v>12206.25</v>
      </c>
      <c r="G162" s="20">
        <v>9765</v>
      </c>
      <c r="H162" s="26" t="s">
        <v>943</v>
      </c>
    </row>
    <row r="163" spans="1:8">
      <c r="A163" s="20">
        <v>2013</v>
      </c>
      <c r="B163" s="20" t="s">
        <v>929</v>
      </c>
      <c r="C163" s="20" t="s">
        <v>898</v>
      </c>
      <c r="D163" s="20" t="s">
        <v>924</v>
      </c>
      <c r="E163" s="20" t="s">
        <v>909</v>
      </c>
      <c r="F163" s="25">
        <f t="shared" si="7"/>
        <v>11190</v>
      </c>
      <c r="G163" s="20">
        <v>8952</v>
      </c>
      <c r="H163" s="26" t="s">
        <v>944</v>
      </c>
    </row>
    <row r="164" spans="1:8">
      <c r="A164" s="20">
        <v>2013</v>
      </c>
      <c r="B164" s="20" t="s">
        <v>929</v>
      </c>
      <c r="C164" s="20" t="s">
        <v>920</v>
      </c>
      <c r="D164" s="20" t="s">
        <v>924</v>
      </c>
      <c r="E164" s="20" t="s">
        <v>909</v>
      </c>
      <c r="F164" s="25">
        <f t="shared" si="7"/>
        <v>6233.75</v>
      </c>
      <c r="G164" s="20">
        <v>4987</v>
      </c>
      <c r="H164" s="26" t="s">
        <v>945</v>
      </c>
    </row>
    <row r="165" spans="1:8">
      <c r="A165" s="20">
        <v>2013</v>
      </c>
      <c r="B165" s="20" t="s">
        <v>929</v>
      </c>
      <c r="C165" s="20" t="s">
        <v>898</v>
      </c>
      <c r="D165" s="20" t="s">
        <v>924</v>
      </c>
      <c r="E165" s="20" t="s">
        <v>909</v>
      </c>
      <c r="F165" s="25">
        <f t="shared" si="7"/>
        <v>11190</v>
      </c>
      <c r="G165" s="20">
        <v>8952</v>
      </c>
      <c r="H165" s="26" t="s">
        <v>946</v>
      </c>
    </row>
    <row r="166" spans="1:8">
      <c r="A166" s="20">
        <v>2013</v>
      </c>
      <c r="B166" s="20" t="s">
        <v>929</v>
      </c>
      <c r="C166" s="20" t="s">
        <v>920</v>
      </c>
      <c r="D166" s="20" t="s">
        <v>924</v>
      </c>
      <c r="E166" s="20" t="s">
        <v>909</v>
      </c>
      <c r="F166" s="25">
        <f t="shared" si="7"/>
        <v>6233.75</v>
      </c>
      <c r="G166" s="20">
        <v>4987</v>
      </c>
      <c r="H166" s="26" t="s">
        <v>947</v>
      </c>
    </row>
    <row r="167" spans="1:8">
      <c r="A167" s="20">
        <v>2014</v>
      </c>
      <c r="B167" s="20" t="s">
        <v>929</v>
      </c>
      <c r="C167" s="20" t="s">
        <v>898</v>
      </c>
      <c r="D167" s="20" t="s">
        <v>899</v>
      </c>
      <c r="E167" s="20" t="s">
        <v>900</v>
      </c>
      <c r="F167" s="25">
        <f>G167*1.5</f>
        <v>4887</v>
      </c>
      <c r="G167" s="20">
        <v>3258</v>
      </c>
      <c r="H167" s="26" t="s">
        <v>1083</v>
      </c>
    </row>
    <row r="168" spans="1:8">
      <c r="A168" s="20">
        <v>2014</v>
      </c>
      <c r="B168" s="20" t="s">
        <v>929</v>
      </c>
      <c r="C168" s="20" t="s">
        <v>898</v>
      </c>
      <c r="D168" s="20" t="s">
        <v>899</v>
      </c>
      <c r="E168" s="20" t="s">
        <v>900</v>
      </c>
      <c r="F168" s="25">
        <f>G168*1.5</f>
        <v>4887</v>
      </c>
      <c r="G168" s="20">
        <v>3258</v>
      </c>
      <c r="H168" s="26" t="s">
        <v>1084</v>
      </c>
    </row>
    <row r="169" spans="1:8">
      <c r="A169" s="20">
        <v>2014</v>
      </c>
      <c r="B169" s="20" t="s">
        <v>929</v>
      </c>
      <c r="C169" s="20" t="s">
        <v>911</v>
      </c>
      <c r="D169" s="20" t="s">
        <v>908</v>
      </c>
      <c r="E169" s="20" t="s">
        <v>909</v>
      </c>
      <c r="F169" s="25">
        <v>11122.5</v>
      </c>
      <c r="G169" s="20">
        <v>7415</v>
      </c>
      <c r="H169" s="26" t="s">
        <v>1085</v>
      </c>
    </row>
    <row r="170" spans="1:8">
      <c r="A170" s="20">
        <v>2014</v>
      </c>
      <c r="B170" s="20" t="s">
        <v>929</v>
      </c>
      <c r="C170" s="20" t="s">
        <v>898</v>
      </c>
      <c r="D170" s="20" t="s">
        <v>908</v>
      </c>
      <c r="E170" s="20" t="s">
        <v>909</v>
      </c>
      <c r="F170" s="25">
        <v>13428</v>
      </c>
      <c r="G170" s="20">
        <v>8952</v>
      </c>
      <c r="H170" s="26" t="s">
        <v>1086</v>
      </c>
    </row>
    <row r="171" spans="1:8">
      <c r="A171" s="20">
        <v>2014</v>
      </c>
      <c r="B171" s="20" t="s">
        <v>929</v>
      </c>
      <c r="C171" s="20" t="s">
        <v>911</v>
      </c>
      <c r="D171" s="20" t="s">
        <v>908</v>
      </c>
      <c r="E171" s="20" t="s">
        <v>909</v>
      </c>
      <c r="F171" s="25">
        <v>11122.5</v>
      </c>
      <c r="G171" s="20">
        <v>7415</v>
      </c>
      <c r="H171" s="26" t="s">
        <v>1087</v>
      </c>
    </row>
    <row r="172" spans="1:8">
      <c r="A172" s="20">
        <v>2014</v>
      </c>
      <c r="B172" s="20" t="s">
        <v>929</v>
      </c>
      <c r="C172" s="20" t="s">
        <v>898</v>
      </c>
      <c r="D172" s="20" t="s">
        <v>908</v>
      </c>
      <c r="E172" s="20" t="s">
        <v>909</v>
      </c>
      <c r="F172" s="25">
        <v>13428</v>
      </c>
      <c r="G172" s="20">
        <v>8952</v>
      </c>
      <c r="H172" s="26" t="s">
        <v>1088</v>
      </c>
    </row>
    <row r="173" spans="1:8">
      <c r="A173" s="20">
        <v>2014</v>
      </c>
      <c r="B173" s="20" t="s">
        <v>929</v>
      </c>
      <c r="C173" s="20" t="s">
        <v>903</v>
      </c>
      <c r="D173" s="20" t="s">
        <v>915</v>
      </c>
      <c r="E173" s="20" t="s">
        <v>36</v>
      </c>
      <c r="F173" s="25">
        <v>3897</v>
      </c>
      <c r="G173" s="20">
        <v>2598</v>
      </c>
      <c r="H173" s="26" t="s">
        <v>1089</v>
      </c>
    </row>
    <row r="174" spans="1:8">
      <c r="A174" s="20">
        <v>2014</v>
      </c>
      <c r="B174" s="20" t="s">
        <v>929</v>
      </c>
      <c r="C174" s="20" t="s">
        <v>903</v>
      </c>
      <c r="D174" s="20" t="s">
        <v>915</v>
      </c>
      <c r="E174" s="20" t="s">
        <v>36</v>
      </c>
      <c r="F174" s="25">
        <v>8832</v>
      </c>
      <c r="G174" s="20">
        <v>5888</v>
      </c>
      <c r="H174" s="26" t="s">
        <v>1090</v>
      </c>
    </row>
    <row r="175" spans="1:8">
      <c r="A175" s="20">
        <v>2014</v>
      </c>
      <c r="B175" s="20" t="s">
        <v>929</v>
      </c>
      <c r="C175" s="20" t="s">
        <v>903</v>
      </c>
      <c r="D175" s="20" t="s">
        <v>915</v>
      </c>
      <c r="E175" s="20" t="s">
        <v>36</v>
      </c>
      <c r="F175" s="25">
        <v>3897</v>
      </c>
      <c r="G175" s="20">
        <v>2598</v>
      </c>
      <c r="H175" s="26" t="s">
        <v>1091</v>
      </c>
    </row>
    <row r="176" spans="1:8">
      <c r="A176" s="20">
        <v>2014</v>
      </c>
      <c r="B176" s="20" t="s">
        <v>929</v>
      </c>
      <c r="C176" s="20" t="s">
        <v>903</v>
      </c>
      <c r="D176" s="20" t="s">
        <v>915</v>
      </c>
      <c r="E176" s="20" t="s">
        <v>36</v>
      </c>
      <c r="F176" s="25">
        <v>8832</v>
      </c>
      <c r="G176" s="20">
        <v>5888</v>
      </c>
      <c r="H176" s="26" t="s">
        <v>1092</v>
      </c>
    </row>
    <row r="177" spans="1:8">
      <c r="A177" s="20">
        <v>2014</v>
      </c>
      <c r="B177" s="20" t="s">
        <v>929</v>
      </c>
      <c r="C177" s="20" t="s">
        <v>911</v>
      </c>
      <c r="D177" s="20" t="s">
        <v>921</v>
      </c>
      <c r="E177" s="20" t="s">
        <v>49</v>
      </c>
      <c r="F177" s="25">
        <f t="shared" ref="F177:F186" si="8">G177*1.5</f>
        <v>11122.5</v>
      </c>
      <c r="G177" s="20">
        <v>7415</v>
      </c>
      <c r="H177" s="26" t="s">
        <v>1093</v>
      </c>
    </row>
    <row r="178" spans="1:8">
      <c r="A178" s="20">
        <v>2014</v>
      </c>
      <c r="B178" s="20" t="s">
        <v>929</v>
      </c>
      <c r="C178" s="20" t="s">
        <v>903</v>
      </c>
      <c r="D178" s="20" t="s">
        <v>921</v>
      </c>
      <c r="E178" s="20" t="s">
        <v>49</v>
      </c>
      <c r="F178" s="25">
        <f t="shared" si="8"/>
        <v>14647.5</v>
      </c>
      <c r="G178" s="20">
        <v>9765</v>
      </c>
      <c r="H178" s="26" t="s">
        <v>1094</v>
      </c>
    </row>
    <row r="179" spans="1:8">
      <c r="A179" s="20">
        <v>2014</v>
      </c>
      <c r="B179" s="20" t="s">
        <v>929</v>
      </c>
      <c r="C179" s="20" t="s">
        <v>911</v>
      </c>
      <c r="D179" s="20" t="s">
        <v>921</v>
      </c>
      <c r="E179" s="20" t="s">
        <v>49</v>
      </c>
      <c r="F179" s="25">
        <f t="shared" si="8"/>
        <v>11122.5</v>
      </c>
      <c r="G179" s="20">
        <v>7415</v>
      </c>
      <c r="H179" s="26" t="s">
        <v>1095</v>
      </c>
    </row>
    <row r="180" spans="1:8">
      <c r="A180" s="20">
        <v>2014</v>
      </c>
      <c r="B180" s="20" t="s">
        <v>929</v>
      </c>
      <c r="C180" s="20" t="s">
        <v>903</v>
      </c>
      <c r="D180" s="20" t="s">
        <v>921</v>
      </c>
      <c r="E180" s="20" t="s">
        <v>49</v>
      </c>
      <c r="F180" s="25">
        <f t="shared" si="8"/>
        <v>14647.5</v>
      </c>
      <c r="G180" s="20">
        <v>9765</v>
      </c>
      <c r="H180" s="26" t="s">
        <v>1096</v>
      </c>
    </row>
    <row r="181" spans="1:8">
      <c r="A181" s="20">
        <v>2014</v>
      </c>
      <c r="B181" s="20" t="s">
        <v>929</v>
      </c>
      <c r="C181" s="20" t="s">
        <v>898</v>
      </c>
      <c r="D181" s="20" t="s">
        <v>924</v>
      </c>
      <c r="E181" s="20" t="s">
        <v>909</v>
      </c>
      <c r="F181" s="25">
        <f t="shared" si="8"/>
        <v>13428</v>
      </c>
      <c r="G181" s="20">
        <v>8952</v>
      </c>
      <c r="H181" s="26" t="s">
        <v>1097</v>
      </c>
    </row>
    <row r="182" spans="1:8">
      <c r="A182" s="20">
        <v>2014</v>
      </c>
      <c r="B182" s="20" t="s">
        <v>929</v>
      </c>
      <c r="C182" s="20" t="s">
        <v>920</v>
      </c>
      <c r="D182" s="20" t="s">
        <v>924</v>
      </c>
      <c r="E182" s="20" t="s">
        <v>909</v>
      </c>
      <c r="F182" s="25">
        <f t="shared" si="8"/>
        <v>7480.5</v>
      </c>
      <c r="G182" s="20">
        <v>4987</v>
      </c>
      <c r="H182" s="26" t="s">
        <v>1098</v>
      </c>
    </row>
    <row r="183" spans="1:8">
      <c r="A183" s="20">
        <v>2014</v>
      </c>
      <c r="B183" s="20" t="s">
        <v>929</v>
      </c>
      <c r="C183" s="20" t="s">
        <v>898</v>
      </c>
      <c r="D183" s="20" t="s">
        <v>924</v>
      </c>
      <c r="E183" s="20" t="s">
        <v>909</v>
      </c>
      <c r="F183" s="25">
        <f t="shared" si="8"/>
        <v>13428</v>
      </c>
      <c r="G183" s="20">
        <v>8952</v>
      </c>
      <c r="H183" s="26" t="s">
        <v>1099</v>
      </c>
    </row>
    <row r="184" spans="1:8">
      <c r="A184" s="20">
        <v>2014</v>
      </c>
      <c r="B184" s="20" t="s">
        <v>929</v>
      </c>
      <c r="C184" s="20" t="s">
        <v>920</v>
      </c>
      <c r="D184" s="20" t="s">
        <v>924</v>
      </c>
      <c r="E184" s="20" t="s">
        <v>909</v>
      </c>
      <c r="F184" s="25">
        <f t="shared" si="8"/>
        <v>7480.5</v>
      </c>
      <c r="G184" s="20">
        <v>4987</v>
      </c>
      <c r="H184" s="26" t="s">
        <v>1100</v>
      </c>
    </row>
    <row r="185" spans="1:8">
      <c r="A185" s="20">
        <v>2015</v>
      </c>
      <c r="B185" s="20" t="s">
        <v>929</v>
      </c>
      <c r="C185" s="20" t="s">
        <v>898</v>
      </c>
      <c r="D185" s="20" t="s">
        <v>899</v>
      </c>
      <c r="E185" s="20" t="s">
        <v>900</v>
      </c>
      <c r="F185" s="25">
        <f t="shared" si="8"/>
        <v>4887</v>
      </c>
      <c r="G185" s="20">
        <v>3258</v>
      </c>
      <c r="H185" s="26" t="s">
        <v>1231</v>
      </c>
    </row>
    <row r="186" spans="1:8">
      <c r="A186" s="20">
        <v>2015</v>
      </c>
      <c r="B186" s="20" t="s">
        <v>929</v>
      </c>
      <c r="C186" s="20" t="s">
        <v>898</v>
      </c>
      <c r="D186" s="20" t="s">
        <v>899</v>
      </c>
      <c r="E186" s="20" t="s">
        <v>900</v>
      </c>
      <c r="F186" s="25">
        <f t="shared" si="8"/>
        <v>4887</v>
      </c>
      <c r="G186" s="20">
        <v>3258</v>
      </c>
      <c r="H186" s="26" t="s">
        <v>1232</v>
      </c>
    </row>
    <row r="187" spans="1:8">
      <c r="A187" s="20">
        <v>2015</v>
      </c>
      <c r="B187" s="20" t="s">
        <v>929</v>
      </c>
      <c r="C187" s="20" t="s">
        <v>911</v>
      </c>
      <c r="D187" s="20" t="s">
        <v>908</v>
      </c>
      <c r="E187" s="20" t="s">
        <v>909</v>
      </c>
      <c r="F187" s="25">
        <v>11122.5</v>
      </c>
      <c r="G187" s="20">
        <v>7415</v>
      </c>
      <c r="H187" s="26" t="s">
        <v>1233</v>
      </c>
    </row>
    <row r="188" spans="1:8">
      <c r="A188" s="20">
        <v>2015</v>
      </c>
      <c r="B188" s="20" t="s">
        <v>929</v>
      </c>
      <c r="C188" s="20" t="s">
        <v>898</v>
      </c>
      <c r="D188" s="20" t="s">
        <v>908</v>
      </c>
      <c r="E188" s="20" t="s">
        <v>909</v>
      </c>
      <c r="F188" s="25">
        <v>13428</v>
      </c>
      <c r="G188" s="20">
        <v>8952</v>
      </c>
      <c r="H188" s="26" t="s">
        <v>1234</v>
      </c>
    </row>
    <row r="189" spans="1:8">
      <c r="A189" s="20">
        <v>2015</v>
      </c>
      <c r="B189" s="20" t="s">
        <v>929</v>
      </c>
      <c r="C189" s="20" t="s">
        <v>911</v>
      </c>
      <c r="D189" s="20" t="s">
        <v>908</v>
      </c>
      <c r="E189" s="20" t="s">
        <v>909</v>
      </c>
      <c r="F189" s="25">
        <v>11122.5</v>
      </c>
      <c r="G189" s="20">
        <v>7415</v>
      </c>
      <c r="H189" s="26" t="s">
        <v>1235</v>
      </c>
    </row>
    <row r="190" spans="1:8">
      <c r="A190" s="20">
        <v>2015</v>
      </c>
      <c r="B190" s="20" t="s">
        <v>929</v>
      </c>
      <c r="C190" s="20" t="s">
        <v>898</v>
      </c>
      <c r="D190" s="20" t="s">
        <v>908</v>
      </c>
      <c r="E190" s="20" t="s">
        <v>909</v>
      </c>
      <c r="F190" s="25">
        <v>13428</v>
      </c>
      <c r="G190" s="20">
        <v>8952</v>
      </c>
      <c r="H190" s="26" t="s">
        <v>1236</v>
      </c>
    </row>
    <row r="191" spans="1:8">
      <c r="A191" s="20">
        <v>2015</v>
      </c>
      <c r="B191" s="20" t="s">
        <v>929</v>
      </c>
      <c r="C191" s="20" t="s">
        <v>903</v>
      </c>
      <c r="D191" s="20" t="s">
        <v>915</v>
      </c>
      <c r="E191" s="20" t="s">
        <v>36</v>
      </c>
      <c r="F191" s="25">
        <v>3897</v>
      </c>
      <c r="G191" s="20">
        <v>2598</v>
      </c>
      <c r="H191" s="26" t="s">
        <v>1237</v>
      </c>
    </row>
    <row r="192" spans="1:8">
      <c r="A192" s="20">
        <v>2015</v>
      </c>
      <c r="B192" s="20" t="s">
        <v>929</v>
      </c>
      <c r="C192" s="20" t="s">
        <v>903</v>
      </c>
      <c r="D192" s="20" t="s">
        <v>915</v>
      </c>
      <c r="E192" s="20" t="s">
        <v>36</v>
      </c>
      <c r="F192" s="25">
        <v>8832</v>
      </c>
      <c r="G192" s="20">
        <v>5888</v>
      </c>
      <c r="H192" s="26" t="s">
        <v>1238</v>
      </c>
    </row>
    <row r="193" spans="1:8">
      <c r="A193" s="20">
        <v>2015</v>
      </c>
      <c r="B193" s="20" t="s">
        <v>929</v>
      </c>
      <c r="C193" s="20" t="s">
        <v>903</v>
      </c>
      <c r="D193" s="20" t="s">
        <v>915</v>
      </c>
      <c r="E193" s="20" t="s">
        <v>36</v>
      </c>
      <c r="F193" s="25">
        <v>3897</v>
      </c>
      <c r="G193" s="20">
        <v>2598</v>
      </c>
      <c r="H193" s="26" t="s">
        <v>1239</v>
      </c>
    </row>
    <row r="194" spans="1:8">
      <c r="A194" s="20">
        <v>2015</v>
      </c>
      <c r="B194" s="20" t="s">
        <v>929</v>
      </c>
      <c r="C194" s="20" t="s">
        <v>903</v>
      </c>
      <c r="D194" s="20" t="s">
        <v>915</v>
      </c>
      <c r="E194" s="20" t="s">
        <v>36</v>
      </c>
      <c r="F194" s="25">
        <v>8832</v>
      </c>
      <c r="G194" s="20">
        <v>5888</v>
      </c>
      <c r="H194" s="26" t="s">
        <v>1240</v>
      </c>
    </row>
    <row r="195" spans="1:8">
      <c r="A195" s="20">
        <v>2015</v>
      </c>
      <c r="B195" s="20" t="s">
        <v>929</v>
      </c>
      <c r="C195" s="20" t="s">
        <v>911</v>
      </c>
      <c r="D195" s="20" t="s">
        <v>921</v>
      </c>
      <c r="E195" s="20" t="s">
        <v>49</v>
      </c>
      <c r="F195" s="25">
        <f t="shared" ref="F195:F208" si="9">G195*1.5</f>
        <v>11122.5</v>
      </c>
      <c r="G195" s="20">
        <v>7415</v>
      </c>
      <c r="H195" s="26" t="s">
        <v>1241</v>
      </c>
    </row>
    <row r="196" spans="1:8">
      <c r="A196" s="20">
        <v>2015</v>
      </c>
      <c r="B196" s="20" t="s">
        <v>929</v>
      </c>
      <c r="C196" s="20" t="s">
        <v>903</v>
      </c>
      <c r="D196" s="20" t="s">
        <v>921</v>
      </c>
      <c r="E196" s="20" t="s">
        <v>49</v>
      </c>
      <c r="F196" s="25">
        <f t="shared" si="9"/>
        <v>14647.5</v>
      </c>
      <c r="G196" s="20">
        <v>9765</v>
      </c>
      <c r="H196" s="26" t="s">
        <v>1242</v>
      </c>
    </row>
    <row r="197" spans="1:8">
      <c r="A197" s="20">
        <v>2015</v>
      </c>
      <c r="B197" s="20" t="s">
        <v>929</v>
      </c>
      <c r="C197" s="20" t="s">
        <v>911</v>
      </c>
      <c r="D197" s="20" t="s">
        <v>921</v>
      </c>
      <c r="E197" s="20" t="s">
        <v>49</v>
      </c>
      <c r="F197" s="25">
        <f t="shared" si="9"/>
        <v>11122.5</v>
      </c>
      <c r="G197" s="20">
        <v>7415</v>
      </c>
      <c r="H197" s="26" t="s">
        <v>1243</v>
      </c>
    </row>
    <row r="198" spans="1:8">
      <c r="A198" s="20">
        <v>2015</v>
      </c>
      <c r="B198" s="20" t="s">
        <v>929</v>
      </c>
      <c r="C198" s="20" t="s">
        <v>903</v>
      </c>
      <c r="D198" s="20" t="s">
        <v>921</v>
      </c>
      <c r="E198" s="20" t="s">
        <v>49</v>
      </c>
      <c r="F198" s="25">
        <f t="shared" si="9"/>
        <v>14647.5</v>
      </c>
      <c r="G198" s="20">
        <v>9765</v>
      </c>
      <c r="H198" s="26" t="s">
        <v>1244</v>
      </c>
    </row>
    <row r="199" spans="1:8">
      <c r="A199" s="20">
        <v>2015</v>
      </c>
      <c r="B199" s="20" t="s">
        <v>929</v>
      </c>
      <c r="C199" s="20" t="s">
        <v>898</v>
      </c>
      <c r="D199" s="20" t="s">
        <v>924</v>
      </c>
      <c r="E199" s="20" t="s">
        <v>909</v>
      </c>
      <c r="F199" s="25">
        <f t="shared" si="9"/>
        <v>13428</v>
      </c>
      <c r="G199" s="20">
        <v>8952</v>
      </c>
      <c r="H199" s="26" t="s">
        <v>1245</v>
      </c>
    </row>
    <row r="200" spans="1:8">
      <c r="A200" s="20">
        <v>2015</v>
      </c>
      <c r="B200" s="20" t="s">
        <v>929</v>
      </c>
      <c r="C200" s="20" t="s">
        <v>920</v>
      </c>
      <c r="D200" s="20" t="s">
        <v>924</v>
      </c>
      <c r="E200" s="20" t="s">
        <v>909</v>
      </c>
      <c r="F200" s="25">
        <f t="shared" si="9"/>
        <v>7480.5</v>
      </c>
      <c r="G200" s="20">
        <v>4987</v>
      </c>
      <c r="H200" s="26" t="s">
        <v>1246</v>
      </c>
    </row>
    <row r="201" spans="1:8">
      <c r="A201" s="20">
        <v>2015</v>
      </c>
      <c r="B201" s="20" t="s">
        <v>929</v>
      </c>
      <c r="C201" s="20" t="s">
        <v>898</v>
      </c>
      <c r="D201" s="20" t="s">
        <v>924</v>
      </c>
      <c r="E201" s="20" t="s">
        <v>909</v>
      </c>
      <c r="F201" s="25">
        <f t="shared" si="9"/>
        <v>13428</v>
      </c>
      <c r="G201" s="20">
        <v>8952</v>
      </c>
      <c r="H201" s="26" t="s">
        <v>1247</v>
      </c>
    </row>
    <row r="202" spans="1:8">
      <c r="A202" s="20">
        <v>2015</v>
      </c>
      <c r="B202" s="20" t="s">
        <v>929</v>
      </c>
      <c r="C202" s="20" t="s">
        <v>920</v>
      </c>
      <c r="D202" s="20" t="s">
        <v>924</v>
      </c>
      <c r="E202" s="20" t="s">
        <v>909</v>
      </c>
      <c r="F202" s="25">
        <f t="shared" si="9"/>
        <v>7480.5</v>
      </c>
      <c r="G202" s="20">
        <v>4987</v>
      </c>
      <c r="H202" s="26" t="s">
        <v>1248</v>
      </c>
    </row>
    <row r="203" spans="1:8">
      <c r="A203" s="20">
        <v>2013</v>
      </c>
      <c r="B203" s="20" t="s">
        <v>897</v>
      </c>
      <c r="C203" s="20" t="s">
        <v>898</v>
      </c>
      <c r="D203" s="20" t="s">
        <v>899</v>
      </c>
      <c r="E203" s="20" t="s">
        <v>900</v>
      </c>
      <c r="F203" s="25">
        <f t="shared" si="9"/>
        <v>2395.5</v>
      </c>
      <c r="G203" s="20">
        <v>1597</v>
      </c>
      <c r="H203" s="26" t="s">
        <v>901</v>
      </c>
    </row>
    <row r="204" spans="1:8">
      <c r="A204" s="20">
        <v>2013</v>
      </c>
      <c r="B204" s="20" t="s">
        <v>897</v>
      </c>
      <c r="C204" s="20" t="s">
        <v>898</v>
      </c>
      <c r="D204" s="20" t="s">
        <v>899</v>
      </c>
      <c r="E204" s="20" t="s">
        <v>900</v>
      </c>
      <c r="F204" s="25">
        <f t="shared" si="9"/>
        <v>11761.5</v>
      </c>
      <c r="G204" s="20">
        <v>7841</v>
      </c>
      <c r="H204" s="26" t="s">
        <v>902</v>
      </c>
    </row>
    <row r="205" spans="1:8">
      <c r="A205" s="20">
        <v>2013</v>
      </c>
      <c r="B205" s="20" t="s">
        <v>897</v>
      </c>
      <c r="C205" s="20" t="s">
        <v>903</v>
      </c>
      <c r="D205" s="20" t="s">
        <v>899</v>
      </c>
      <c r="E205" s="20" t="s">
        <v>900</v>
      </c>
      <c r="F205" s="25">
        <f t="shared" si="9"/>
        <v>8943</v>
      </c>
      <c r="G205" s="20">
        <v>5962</v>
      </c>
      <c r="H205" s="26" t="s">
        <v>904</v>
      </c>
    </row>
    <row r="206" spans="1:8">
      <c r="A206" s="20">
        <v>2013</v>
      </c>
      <c r="B206" s="20" t="s">
        <v>897</v>
      </c>
      <c r="C206" s="20" t="s">
        <v>898</v>
      </c>
      <c r="D206" s="20" t="s">
        <v>899</v>
      </c>
      <c r="E206" s="20" t="s">
        <v>900</v>
      </c>
      <c r="F206" s="25">
        <f t="shared" si="9"/>
        <v>2395.5</v>
      </c>
      <c r="G206" s="20">
        <v>1597</v>
      </c>
      <c r="H206" s="26" t="s">
        <v>905</v>
      </c>
    </row>
    <row r="207" spans="1:8">
      <c r="A207" s="20">
        <v>2013</v>
      </c>
      <c r="B207" s="20" t="s">
        <v>897</v>
      </c>
      <c r="C207" s="20" t="s">
        <v>898</v>
      </c>
      <c r="D207" s="20" t="s">
        <v>899</v>
      </c>
      <c r="E207" s="20" t="s">
        <v>900</v>
      </c>
      <c r="F207" s="25">
        <f t="shared" si="9"/>
        <v>11761.5</v>
      </c>
      <c r="G207" s="20">
        <v>7841</v>
      </c>
      <c r="H207" s="26" t="s">
        <v>906</v>
      </c>
    </row>
    <row r="208" spans="1:8">
      <c r="A208" s="20">
        <v>2013</v>
      </c>
      <c r="B208" s="20" t="s">
        <v>897</v>
      </c>
      <c r="C208" s="20" t="s">
        <v>903</v>
      </c>
      <c r="D208" s="20" t="s">
        <v>899</v>
      </c>
      <c r="E208" s="20" t="s">
        <v>900</v>
      </c>
      <c r="F208" s="25">
        <f t="shared" si="9"/>
        <v>8943</v>
      </c>
      <c r="G208" s="20">
        <v>5962</v>
      </c>
      <c r="H208" s="26" t="s">
        <v>907</v>
      </c>
    </row>
    <row r="209" spans="1:8">
      <c r="A209" s="20">
        <v>2013</v>
      </c>
      <c r="B209" s="20" t="s">
        <v>897</v>
      </c>
      <c r="C209" s="20" t="s">
        <v>903</v>
      </c>
      <c r="D209" s="20" t="s">
        <v>908</v>
      </c>
      <c r="E209" s="20" t="s">
        <v>909</v>
      </c>
      <c r="F209" s="25">
        <v>14596.5</v>
      </c>
      <c r="G209" s="20">
        <v>9731</v>
      </c>
      <c r="H209" s="26" t="s">
        <v>910</v>
      </c>
    </row>
    <row r="210" spans="1:8">
      <c r="A210" s="20">
        <v>2013</v>
      </c>
      <c r="B210" s="20" t="s">
        <v>897</v>
      </c>
      <c r="C210" s="20" t="s">
        <v>911</v>
      </c>
      <c r="D210" s="20" t="s">
        <v>908</v>
      </c>
      <c r="E210" s="20" t="s">
        <v>909</v>
      </c>
      <c r="F210" s="25">
        <v>8793</v>
      </c>
      <c r="G210" s="20">
        <v>5862</v>
      </c>
      <c r="H210" s="26" t="s">
        <v>912</v>
      </c>
    </row>
    <row r="211" spans="1:8">
      <c r="A211" s="20">
        <v>2013</v>
      </c>
      <c r="B211" s="20" t="s">
        <v>897</v>
      </c>
      <c r="C211" s="20" t="s">
        <v>903</v>
      </c>
      <c r="D211" s="20" t="s">
        <v>908</v>
      </c>
      <c r="E211" s="20" t="s">
        <v>909</v>
      </c>
      <c r="F211" s="25">
        <v>14596.5</v>
      </c>
      <c r="G211" s="20">
        <v>9731</v>
      </c>
      <c r="H211" s="26" t="s">
        <v>913</v>
      </c>
    </row>
    <row r="212" spans="1:8">
      <c r="A212" s="20">
        <v>2013</v>
      </c>
      <c r="B212" s="20" t="s">
        <v>897</v>
      </c>
      <c r="C212" s="20" t="s">
        <v>911</v>
      </c>
      <c r="D212" s="20" t="s">
        <v>908</v>
      </c>
      <c r="E212" s="20" t="s">
        <v>909</v>
      </c>
      <c r="F212" s="25">
        <v>8793</v>
      </c>
      <c r="G212" s="20">
        <v>5862</v>
      </c>
      <c r="H212" s="26" t="s">
        <v>914</v>
      </c>
    </row>
    <row r="213" spans="1:8">
      <c r="A213" s="20">
        <v>2013</v>
      </c>
      <c r="B213" s="20" t="s">
        <v>897</v>
      </c>
      <c r="C213" s="20" t="s">
        <v>898</v>
      </c>
      <c r="D213" s="20" t="s">
        <v>915</v>
      </c>
      <c r="E213" s="20" t="s">
        <v>36</v>
      </c>
      <c r="F213" s="25">
        <v>4666</v>
      </c>
      <c r="G213" s="20">
        <v>5623</v>
      </c>
      <c r="H213" s="26" t="s">
        <v>916</v>
      </c>
    </row>
    <row r="214" spans="1:8">
      <c r="A214" s="20">
        <v>2013</v>
      </c>
      <c r="B214" s="20" t="s">
        <v>897</v>
      </c>
      <c r="C214" s="20" t="s">
        <v>898</v>
      </c>
      <c r="D214" s="20" t="s">
        <v>915</v>
      </c>
      <c r="E214" s="20" t="s">
        <v>36</v>
      </c>
      <c r="F214" s="25">
        <f>G214*1.5</f>
        <v>7318.5</v>
      </c>
      <c r="G214" s="20">
        <v>4879</v>
      </c>
      <c r="H214" s="26" t="s">
        <v>917</v>
      </c>
    </row>
    <row r="215" spans="1:8">
      <c r="A215" s="20">
        <v>2013</v>
      </c>
      <c r="B215" s="20" t="s">
        <v>897</v>
      </c>
      <c r="C215" s="20" t="s">
        <v>898</v>
      </c>
      <c r="D215" s="20" t="s">
        <v>915</v>
      </c>
      <c r="E215" s="20" t="s">
        <v>36</v>
      </c>
      <c r="F215" s="25">
        <v>5500</v>
      </c>
      <c r="G215" s="20">
        <v>5623</v>
      </c>
      <c r="H215" s="26" t="s">
        <v>918</v>
      </c>
    </row>
    <row r="216" spans="1:8">
      <c r="A216" s="20">
        <v>2013</v>
      </c>
      <c r="B216" s="20" t="s">
        <v>897</v>
      </c>
      <c r="C216" s="20" t="s">
        <v>898</v>
      </c>
      <c r="D216" s="20" t="s">
        <v>915</v>
      </c>
      <c r="E216" s="20" t="s">
        <v>36</v>
      </c>
      <c r="F216" s="25">
        <f t="shared" ref="F216:F228" si="10">G216*1.5</f>
        <v>7318.5</v>
      </c>
      <c r="G216" s="20">
        <v>4879</v>
      </c>
      <c r="H216" s="26" t="s">
        <v>919</v>
      </c>
    </row>
    <row r="217" spans="1:8">
      <c r="A217" s="20">
        <v>2013</v>
      </c>
      <c r="B217" s="20" t="s">
        <v>897</v>
      </c>
      <c r="C217" s="20" t="s">
        <v>920</v>
      </c>
      <c r="D217" s="20" t="s">
        <v>921</v>
      </c>
      <c r="E217" s="20" t="s">
        <v>49</v>
      </c>
      <c r="F217" s="25">
        <f t="shared" si="10"/>
        <v>3553.5</v>
      </c>
      <c r="G217" s="20">
        <v>2369</v>
      </c>
      <c r="H217" s="26" t="s">
        <v>922</v>
      </c>
    </row>
    <row r="218" spans="1:8">
      <c r="A218" s="20">
        <v>2013</v>
      </c>
      <c r="B218" s="20" t="s">
        <v>897</v>
      </c>
      <c r="C218" s="20" t="s">
        <v>920</v>
      </c>
      <c r="D218" s="20" t="s">
        <v>921</v>
      </c>
      <c r="E218" s="20" t="s">
        <v>49</v>
      </c>
      <c r="F218" s="25">
        <f t="shared" si="10"/>
        <v>3553.5</v>
      </c>
      <c r="G218" s="20">
        <v>2369</v>
      </c>
      <c r="H218" s="26" t="s">
        <v>923</v>
      </c>
    </row>
    <row r="219" spans="1:8">
      <c r="A219" s="20">
        <v>2013</v>
      </c>
      <c r="B219" s="20" t="s">
        <v>897</v>
      </c>
      <c r="C219" s="20" t="s">
        <v>903</v>
      </c>
      <c r="D219" s="20" t="s">
        <v>924</v>
      </c>
      <c r="E219" s="20" t="s">
        <v>909</v>
      </c>
      <c r="F219" s="25">
        <f t="shared" si="10"/>
        <v>14596.5</v>
      </c>
      <c r="G219" s="20">
        <v>9731</v>
      </c>
      <c r="H219" s="26" t="s">
        <v>925</v>
      </c>
    </row>
    <row r="220" spans="1:8">
      <c r="A220" s="20">
        <v>2013</v>
      </c>
      <c r="B220" s="20" t="s">
        <v>897</v>
      </c>
      <c r="C220" s="20" t="s">
        <v>911</v>
      </c>
      <c r="D220" s="20" t="s">
        <v>924</v>
      </c>
      <c r="E220" s="20" t="s">
        <v>909</v>
      </c>
      <c r="F220" s="25">
        <f t="shared" si="10"/>
        <v>8793</v>
      </c>
      <c r="G220" s="20">
        <v>5862</v>
      </c>
      <c r="H220" s="26" t="s">
        <v>926</v>
      </c>
    </row>
    <row r="221" spans="1:8">
      <c r="A221" s="20">
        <v>2013</v>
      </c>
      <c r="B221" s="20" t="s">
        <v>897</v>
      </c>
      <c r="C221" s="20" t="s">
        <v>903</v>
      </c>
      <c r="D221" s="20" t="s">
        <v>924</v>
      </c>
      <c r="E221" s="20" t="s">
        <v>909</v>
      </c>
      <c r="F221" s="25">
        <f t="shared" si="10"/>
        <v>14596.5</v>
      </c>
      <c r="G221" s="20">
        <v>9731</v>
      </c>
      <c r="H221" s="26" t="s">
        <v>927</v>
      </c>
    </row>
    <row r="222" spans="1:8">
      <c r="A222" s="20">
        <v>2013</v>
      </c>
      <c r="B222" s="20" t="s">
        <v>897</v>
      </c>
      <c r="C222" s="20" t="s">
        <v>911</v>
      </c>
      <c r="D222" s="20" t="s">
        <v>924</v>
      </c>
      <c r="E222" s="20" t="s">
        <v>909</v>
      </c>
      <c r="F222" s="25">
        <f t="shared" si="10"/>
        <v>8793</v>
      </c>
      <c r="G222" s="20">
        <v>5862</v>
      </c>
      <c r="H222" s="26" t="s">
        <v>928</v>
      </c>
    </row>
    <row r="223" spans="1:8">
      <c r="A223" s="20">
        <v>2014</v>
      </c>
      <c r="B223" s="20" t="s">
        <v>897</v>
      </c>
      <c r="C223" s="20" t="s">
        <v>898</v>
      </c>
      <c r="D223" s="20" t="s">
        <v>899</v>
      </c>
      <c r="E223" s="20" t="s">
        <v>900</v>
      </c>
      <c r="F223" s="25">
        <f t="shared" si="10"/>
        <v>2395.5</v>
      </c>
      <c r="G223" s="20">
        <v>1597</v>
      </c>
      <c r="H223" s="26" t="s">
        <v>1063</v>
      </c>
    </row>
    <row r="224" spans="1:8">
      <c r="A224" s="20">
        <v>2014</v>
      </c>
      <c r="B224" s="20" t="s">
        <v>897</v>
      </c>
      <c r="C224" s="20" t="s">
        <v>898</v>
      </c>
      <c r="D224" s="20" t="s">
        <v>899</v>
      </c>
      <c r="E224" s="20" t="s">
        <v>900</v>
      </c>
      <c r="F224" s="25">
        <f t="shared" si="10"/>
        <v>11761.5</v>
      </c>
      <c r="G224" s="20">
        <v>7841</v>
      </c>
      <c r="H224" s="26" t="s">
        <v>1064</v>
      </c>
    </row>
    <row r="225" spans="1:8">
      <c r="A225" s="20">
        <v>2014</v>
      </c>
      <c r="B225" s="20" t="s">
        <v>897</v>
      </c>
      <c r="C225" s="20" t="s">
        <v>903</v>
      </c>
      <c r="D225" s="20" t="s">
        <v>899</v>
      </c>
      <c r="E225" s="20" t="s">
        <v>900</v>
      </c>
      <c r="F225" s="25">
        <f t="shared" si="10"/>
        <v>8943</v>
      </c>
      <c r="G225" s="20">
        <v>5962</v>
      </c>
      <c r="H225" s="26" t="s">
        <v>1065</v>
      </c>
    </row>
    <row r="226" spans="1:8">
      <c r="A226" s="20">
        <v>2014</v>
      </c>
      <c r="B226" s="20" t="s">
        <v>897</v>
      </c>
      <c r="C226" s="20" t="s">
        <v>898</v>
      </c>
      <c r="D226" s="20" t="s">
        <v>899</v>
      </c>
      <c r="E226" s="20" t="s">
        <v>900</v>
      </c>
      <c r="F226" s="25">
        <f t="shared" si="10"/>
        <v>2395.5</v>
      </c>
      <c r="G226" s="20">
        <v>1597</v>
      </c>
      <c r="H226" s="26" t="s">
        <v>1066</v>
      </c>
    </row>
    <row r="227" spans="1:8">
      <c r="A227" s="20">
        <v>2014</v>
      </c>
      <c r="B227" s="20" t="s">
        <v>897</v>
      </c>
      <c r="C227" s="20" t="s">
        <v>898</v>
      </c>
      <c r="D227" s="20" t="s">
        <v>899</v>
      </c>
      <c r="E227" s="20" t="s">
        <v>900</v>
      </c>
      <c r="F227" s="25">
        <f t="shared" si="10"/>
        <v>11761.5</v>
      </c>
      <c r="G227" s="20">
        <v>7841</v>
      </c>
      <c r="H227" s="26" t="s">
        <v>1067</v>
      </c>
    </row>
    <row r="228" spans="1:8">
      <c r="A228" s="20">
        <v>2014</v>
      </c>
      <c r="B228" s="20" t="s">
        <v>897</v>
      </c>
      <c r="C228" s="20" t="s">
        <v>903</v>
      </c>
      <c r="D228" s="20" t="s">
        <v>899</v>
      </c>
      <c r="E228" s="20" t="s">
        <v>900</v>
      </c>
      <c r="F228" s="25">
        <f t="shared" si="10"/>
        <v>8943</v>
      </c>
      <c r="G228" s="20">
        <v>5962</v>
      </c>
      <c r="H228" s="26" t="s">
        <v>1068</v>
      </c>
    </row>
    <row r="229" spans="1:8">
      <c r="A229" s="20">
        <v>2014</v>
      </c>
      <c r="B229" s="20" t="s">
        <v>897</v>
      </c>
      <c r="C229" s="20" t="s">
        <v>903</v>
      </c>
      <c r="D229" s="20" t="s">
        <v>908</v>
      </c>
      <c r="E229" s="20" t="s">
        <v>909</v>
      </c>
      <c r="F229" s="25">
        <v>14596.5</v>
      </c>
      <c r="G229" s="20">
        <v>9731</v>
      </c>
      <c r="H229" s="26" t="s">
        <v>1069</v>
      </c>
    </row>
    <row r="230" spans="1:8">
      <c r="A230" s="20">
        <v>2014</v>
      </c>
      <c r="B230" s="20" t="s">
        <v>897</v>
      </c>
      <c r="C230" s="20" t="s">
        <v>911</v>
      </c>
      <c r="D230" s="20" t="s">
        <v>908</v>
      </c>
      <c r="E230" s="20" t="s">
        <v>909</v>
      </c>
      <c r="F230" s="25">
        <v>8793</v>
      </c>
      <c r="G230" s="20">
        <v>5862</v>
      </c>
      <c r="H230" s="26" t="s">
        <v>1070</v>
      </c>
    </row>
    <row r="231" spans="1:8">
      <c r="A231" s="20">
        <v>2014</v>
      </c>
      <c r="B231" s="20" t="s">
        <v>897</v>
      </c>
      <c r="C231" s="20" t="s">
        <v>903</v>
      </c>
      <c r="D231" s="20" t="s">
        <v>908</v>
      </c>
      <c r="E231" s="20" t="s">
        <v>909</v>
      </c>
      <c r="F231" s="25">
        <v>14596.5</v>
      </c>
      <c r="G231" s="20">
        <v>9731</v>
      </c>
      <c r="H231" s="26" t="s">
        <v>1071</v>
      </c>
    </row>
    <row r="232" spans="1:8">
      <c r="A232" s="20">
        <v>2014</v>
      </c>
      <c r="B232" s="20" t="s">
        <v>897</v>
      </c>
      <c r="C232" s="20" t="s">
        <v>911</v>
      </c>
      <c r="D232" s="20" t="s">
        <v>908</v>
      </c>
      <c r="E232" s="20" t="s">
        <v>909</v>
      </c>
      <c r="F232" s="25">
        <v>8793</v>
      </c>
      <c r="G232" s="20">
        <v>5862</v>
      </c>
      <c r="H232" s="26" t="s">
        <v>1072</v>
      </c>
    </row>
    <row r="233" spans="1:8">
      <c r="A233" s="20">
        <v>2014</v>
      </c>
      <c r="B233" s="20" t="s">
        <v>897</v>
      </c>
      <c r="C233" s="20" t="s">
        <v>898</v>
      </c>
      <c r="D233" s="20" t="s">
        <v>915</v>
      </c>
      <c r="E233" s="20" t="s">
        <v>36</v>
      </c>
      <c r="F233" s="25">
        <v>4666</v>
      </c>
      <c r="G233" s="20">
        <v>5623</v>
      </c>
      <c r="H233" s="26" t="s">
        <v>1073</v>
      </c>
    </row>
    <row r="234" spans="1:8">
      <c r="A234" s="20">
        <v>2014</v>
      </c>
      <c r="B234" s="20" t="s">
        <v>897</v>
      </c>
      <c r="C234" s="20" t="s">
        <v>898</v>
      </c>
      <c r="D234" s="20" t="s">
        <v>915</v>
      </c>
      <c r="E234" s="20" t="s">
        <v>36</v>
      </c>
      <c r="F234" s="25">
        <f>G234*1.5</f>
        <v>7318.5</v>
      </c>
      <c r="G234" s="20">
        <v>4879</v>
      </c>
      <c r="H234" s="26" t="s">
        <v>1074</v>
      </c>
    </row>
    <row r="235" spans="1:8">
      <c r="A235" s="20">
        <v>2014</v>
      </c>
      <c r="B235" s="20" t="s">
        <v>897</v>
      </c>
      <c r="C235" s="20" t="s">
        <v>898</v>
      </c>
      <c r="D235" s="20" t="s">
        <v>915</v>
      </c>
      <c r="E235" s="20" t="s">
        <v>36</v>
      </c>
      <c r="F235" s="25">
        <v>4666</v>
      </c>
      <c r="G235" s="20">
        <v>5623</v>
      </c>
      <c r="H235" s="26" t="s">
        <v>1075</v>
      </c>
    </row>
    <row r="236" spans="1:8">
      <c r="A236" s="20">
        <v>2014</v>
      </c>
      <c r="B236" s="20" t="s">
        <v>897</v>
      </c>
      <c r="C236" s="20" t="s">
        <v>898</v>
      </c>
      <c r="D236" s="20" t="s">
        <v>915</v>
      </c>
      <c r="E236" s="20" t="s">
        <v>36</v>
      </c>
      <c r="F236" s="25">
        <f t="shared" ref="F236:F248" si="11">G236*1.5</f>
        <v>7318.5</v>
      </c>
      <c r="G236" s="20">
        <v>4879</v>
      </c>
      <c r="H236" s="26" t="s">
        <v>1076</v>
      </c>
    </row>
    <row r="237" spans="1:8">
      <c r="A237" s="20">
        <v>2014</v>
      </c>
      <c r="B237" s="20" t="s">
        <v>897</v>
      </c>
      <c r="C237" s="20" t="s">
        <v>920</v>
      </c>
      <c r="D237" s="20" t="s">
        <v>921</v>
      </c>
      <c r="E237" s="20" t="s">
        <v>49</v>
      </c>
      <c r="F237" s="25">
        <f t="shared" si="11"/>
        <v>3553.5</v>
      </c>
      <c r="G237" s="20">
        <v>2369</v>
      </c>
      <c r="H237" s="26" t="s">
        <v>1077</v>
      </c>
    </row>
    <row r="238" spans="1:8">
      <c r="A238" s="20">
        <v>2014</v>
      </c>
      <c r="B238" s="20" t="s">
        <v>897</v>
      </c>
      <c r="C238" s="20" t="s">
        <v>920</v>
      </c>
      <c r="D238" s="20" t="s">
        <v>921</v>
      </c>
      <c r="E238" s="20" t="s">
        <v>49</v>
      </c>
      <c r="F238" s="25">
        <f t="shared" si="11"/>
        <v>3553.5</v>
      </c>
      <c r="G238" s="20">
        <v>2369</v>
      </c>
      <c r="H238" s="26" t="s">
        <v>1078</v>
      </c>
    </row>
    <row r="239" spans="1:8">
      <c r="A239" s="20">
        <v>2014</v>
      </c>
      <c r="B239" s="20" t="s">
        <v>897</v>
      </c>
      <c r="C239" s="20" t="s">
        <v>903</v>
      </c>
      <c r="D239" s="20" t="s">
        <v>924</v>
      </c>
      <c r="E239" s="20" t="s">
        <v>909</v>
      </c>
      <c r="F239" s="25">
        <f t="shared" si="11"/>
        <v>14596.5</v>
      </c>
      <c r="G239" s="20">
        <v>9731</v>
      </c>
      <c r="H239" s="26" t="s">
        <v>1079</v>
      </c>
    </row>
    <row r="240" spans="1:8">
      <c r="A240" s="20">
        <v>2014</v>
      </c>
      <c r="B240" s="20" t="s">
        <v>897</v>
      </c>
      <c r="C240" s="20" t="s">
        <v>911</v>
      </c>
      <c r="D240" s="20" t="s">
        <v>924</v>
      </c>
      <c r="E240" s="20" t="s">
        <v>909</v>
      </c>
      <c r="F240" s="25">
        <f t="shared" si="11"/>
        <v>8793</v>
      </c>
      <c r="G240" s="20">
        <v>5862</v>
      </c>
      <c r="H240" s="26" t="s">
        <v>1080</v>
      </c>
    </row>
    <row r="241" spans="1:8">
      <c r="A241" s="20">
        <v>2014</v>
      </c>
      <c r="B241" s="20" t="s">
        <v>897</v>
      </c>
      <c r="C241" s="20" t="s">
        <v>903</v>
      </c>
      <c r="D241" s="20" t="s">
        <v>924</v>
      </c>
      <c r="E241" s="20" t="s">
        <v>909</v>
      </c>
      <c r="F241" s="25">
        <f t="shared" si="11"/>
        <v>14596.5</v>
      </c>
      <c r="G241" s="20">
        <v>9731</v>
      </c>
      <c r="H241" s="26" t="s">
        <v>1081</v>
      </c>
    </row>
    <row r="242" spans="1:8">
      <c r="A242" s="20">
        <v>2014</v>
      </c>
      <c r="B242" s="20" t="s">
        <v>897</v>
      </c>
      <c r="C242" s="20" t="s">
        <v>911</v>
      </c>
      <c r="D242" s="20" t="s">
        <v>924</v>
      </c>
      <c r="E242" s="20" t="s">
        <v>909</v>
      </c>
      <c r="F242" s="25">
        <f t="shared" si="11"/>
        <v>8793</v>
      </c>
      <c r="G242" s="20">
        <v>5862</v>
      </c>
      <c r="H242" s="26" t="s">
        <v>1082</v>
      </c>
    </row>
    <row r="243" spans="1:8">
      <c r="A243" s="20">
        <v>2015</v>
      </c>
      <c r="B243" s="20" t="s">
        <v>897</v>
      </c>
      <c r="C243" s="20" t="s">
        <v>898</v>
      </c>
      <c r="D243" s="20" t="s">
        <v>899</v>
      </c>
      <c r="E243" s="20" t="s">
        <v>900</v>
      </c>
      <c r="F243" s="25">
        <f t="shared" si="11"/>
        <v>2395.5</v>
      </c>
      <c r="G243" s="20">
        <v>1597</v>
      </c>
      <c r="H243" s="26" t="s">
        <v>1211</v>
      </c>
    </row>
    <row r="244" spans="1:8">
      <c r="A244" s="20">
        <v>2015</v>
      </c>
      <c r="B244" s="20" t="s">
        <v>897</v>
      </c>
      <c r="C244" s="20" t="s">
        <v>898</v>
      </c>
      <c r="D244" s="20" t="s">
        <v>899</v>
      </c>
      <c r="E244" s="20" t="s">
        <v>900</v>
      </c>
      <c r="F244" s="25">
        <f t="shared" si="11"/>
        <v>11761.5</v>
      </c>
      <c r="G244" s="20">
        <v>7841</v>
      </c>
      <c r="H244" s="26" t="s">
        <v>1212</v>
      </c>
    </row>
    <row r="245" spans="1:8">
      <c r="A245" s="20">
        <v>2015</v>
      </c>
      <c r="B245" s="20" t="s">
        <v>897</v>
      </c>
      <c r="C245" s="20" t="s">
        <v>903</v>
      </c>
      <c r="D245" s="20" t="s">
        <v>899</v>
      </c>
      <c r="E245" s="20" t="s">
        <v>900</v>
      </c>
      <c r="F245" s="25">
        <f t="shared" si="11"/>
        <v>8943</v>
      </c>
      <c r="G245" s="20">
        <v>5962</v>
      </c>
      <c r="H245" s="26" t="s">
        <v>1213</v>
      </c>
    </row>
    <row r="246" spans="1:8">
      <c r="A246" s="20">
        <v>2015</v>
      </c>
      <c r="B246" s="20" t="s">
        <v>897</v>
      </c>
      <c r="C246" s="20" t="s">
        <v>898</v>
      </c>
      <c r="D246" s="20" t="s">
        <v>899</v>
      </c>
      <c r="E246" s="20" t="s">
        <v>900</v>
      </c>
      <c r="F246" s="25">
        <f t="shared" si="11"/>
        <v>2395.5</v>
      </c>
      <c r="G246" s="20">
        <v>1597</v>
      </c>
      <c r="H246" s="26" t="s">
        <v>1214</v>
      </c>
    </row>
    <row r="247" spans="1:8">
      <c r="A247" s="20">
        <v>2015</v>
      </c>
      <c r="B247" s="20" t="s">
        <v>897</v>
      </c>
      <c r="C247" s="20" t="s">
        <v>898</v>
      </c>
      <c r="D247" s="20" t="s">
        <v>899</v>
      </c>
      <c r="E247" s="20" t="s">
        <v>900</v>
      </c>
      <c r="F247" s="25">
        <f t="shared" si="11"/>
        <v>11761.5</v>
      </c>
      <c r="G247" s="20">
        <v>7841</v>
      </c>
      <c r="H247" s="26" t="s">
        <v>1215</v>
      </c>
    </row>
    <row r="248" spans="1:8">
      <c r="A248" s="20">
        <v>2015</v>
      </c>
      <c r="B248" s="20" t="s">
        <v>897</v>
      </c>
      <c r="C248" s="20" t="s">
        <v>903</v>
      </c>
      <c r="D248" s="20" t="s">
        <v>899</v>
      </c>
      <c r="E248" s="20" t="s">
        <v>900</v>
      </c>
      <c r="F248" s="25">
        <f t="shared" si="11"/>
        <v>8943</v>
      </c>
      <c r="G248" s="20">
        <v>5962</v>
      </c>
      <c r="H248" s="26" t="s">
        <v>1216</v>
      </c>
    </row>
    <row r="249" spans="1:8">
      <c r="A249" s="20">
        <v>2015</v>
      </c>
      <c r="B249" s="20" t="s">
        <v>897</v>
      </c>
      <c r="C249" s="20" t="s">
        <v>903</v>
      </c>
      <c r="D249" s="20" t="s">
        <v>908</v>
      </c>
      <c r="E249" s="20" t="s">
        <v>909</v>
      </c>
      <c r="F249" s="25">
        <v>14596.5</v>
      </c>
      <c r="G249" s="20">
        <v>9731</v>
      </c>
      <c r="H249" s="26" t="s">
        <v>1217</v>
      </c>
    </row>
    <row r="250" spans="1:8">
      <c r="A250" s="20">
        <v>2015</v>
      </c>
      <c r="B250" s="20" t="s">
        <v>897</v>
      </c>
      <c r="C250" s="20" t="s">
        <v>911</v>
      </c>
      <c r="D250" s="20" t="s">
        <v>908</v>
      </c>
      <c r="E250" s="20" t="s">
        <v>909</v>
      </c>
      <c r="F250" s="25">
        <v>8793</v>
      </c>
      <c r="G250" s="20">
        <v>5862</v>
      </c>
      <c r="H250" s="26" t="s">
        <v>1218</v>
      </c>
    </row>
    <row r="251" spans="1:8">
      <c r="A251" s="20">
        <v>2015</v>
      </c>
      <c r="B251" s="20" t="s">
        <v>897</v>
      </c>
      <c r="C251" s="20" t="s">
        <v>903</v>
      </c>
      <c r="D251" s="20" t="s">
        <v>908</v>
      </c>
      <c r="E251" s="20" t="s">
        <v>909</v>
      </c>
      <c r="F251" s="25">
        <v>14596.5</v>
      </c>
      <c r="G251" s="20">
        <v>9731</v>
      </c>
      <c r="H251" s="26" t="s">
        <v>1219</v>
      </c>
    </row>
    <row r="252" spans="1:8">
      <c r="A252" s="20">
        <v>2015</v>
      </c>
      <c r="B252" s="20" t="s">
        <v>897</v>
      </c>
      <c r="C252" s="20" t="s">
        <v>911</v>
      </c>
      <c r="D252" s="20" t="s">
        <v>908</v>
      </c>
      <c r="E252" s="20" t="s">
        <v>909</v>
      </c>
      <c r="F252" s="25">
        <v>8793</v>
      </c>
      <c r="G252" s="20">
        <v>5862</v>
      </c>
      <c r="H252" s="26" t="s">
        <v>1220</v>
      </c>
    </row>
    <row r="253" spans="1:8">
      <c r="A253" s="20">
        <v>2015</v>
      </c>
      <c r="B253" s="20" t="s">
        <v>897</v>
      </c>
      <c r="C253" s="20" t="s">
        <v>898</v>
      </c>
      <c r="D253" s="20" t="s">
        <v>915</v>
      </c>
      <c r="E253" s="20" t="s">
        <v>36</v>
      </c>
      <c r="F253" s="25">
        <v>4666</v>
      </c>
      <c r="G253" s="20">
        <v>5623</v>
      </c>
      <c r="H253" s="26" t="s">
        <v>1221</v>
      </c>
    </row>
    <row r="254" spans="1:8">
      <c r="A254" s="20">
        <v>2015</v>
      </c>
      <c r="B254" s="20" t="s">
        <v>897</v>
      </c>
      <c r="C254" s="20" t="s">
        <v>898</v>
      </c>
      <c r="D254" s="20" t="s">
        <v>915</v>
      </c>
      <c r="E254" s="20" t="s">
        <v>36</v>
      </c>
      <c r="F254" s="25">
        <f>G254*1.5</f>
        <v>7318.5</v>
      </c>
      <c r="G254" s="20">
        <v>4879</v>
      </c>
      <c r="H254" s="26" t="s">
        <v>1222</v>
      </c>
    </row>
    <row r="255" spans="1:8">
      <c r="A255" s="20">
        <v>2015</v>
      </c>
      <c r="B255" s="20" t="s">
        <v>897</v>
      </c>
      <c r="C255" s="20" t="s">
        <v>898</v>
      </c>
      <c r="D255" s="20" t="s">
        <v>915</v>
      </c>
      <c r="E255" s="20" t="s">
        <v>36</v>
      </c>
      <c r="F255" s="25">
        <v>4666</v>
      </c>
      <c r="G255" s="20">
        <v>5623</v>
      </c>
      <c r="H255" s="26" t="s">
        <v>1223</v>
      </c>
    </row>
    <row r="256" spans="1:8">
      <c r="A256" s="20">
        <v>2015</v>
      </c>
      <c r="B256" s="20" t="s">
        <v>897</v>
      </c>
      <c r="C256" s="20" t="s">
        <v>898</v>
      </c>
      <c r="D256" s="20" t="s">
        <v>915</v>
      </c>
      <c r="E256" s="20" t="s">
        <v>36</v>
      </c>
      <c r="F256" s="25">
        <f t="shared" ref="F256:F262" si="12">G256*1.5</f>
        <v>7318.5</v>
      </c>
      <c r="G256" s="20">
        <v>4879</v>
      </c>
      <c r="H256" s="26" t="s">
        <v>1224</v>
      </c>
    </row>
    <row r="257" spans="1:8">
      <c r="A257" s="20">
        <v>2015</v>
      </c>
      <c r="B257" s="20" t="s">
        <v>897</v>
      </c>
      <c r="C257" s="20" t="s">
        <v>920</v>
      </c>
      <c r="D257" s="20" t="s">
        <v>921</v>
      </c>
      <c r="E257" s="20" t="s">
        <v>49</v>
      </c>
      <c r="F257" s="25">
        <f t="shared" si="12"/>
        <v>3553.5</v>
      </c>
      <c r="G257" s="20">
        <v>2369</v>
      </c>
      <c r="H257" s="26" t="s">
        <v>1225</v>
      </c>
    </row>
    <row r="258" spans="1:8">
      <c r="A258" s="20">
        <v>2015</v>
      </c>
      <c r="B258" s="20" t="s">
        <v>897</v>
      </c>
      <c r="C258" s="20" t="s">
        <v>920</v>
      </c>
      <c r="D258" s="20" t="s">
        <v>921</v>
      </c>
      <c r="E258" s="20" t="s">
        <v>49</v>
      </c>
      <c r="F258" s="25">
        <f t="shared" si="12"/>
        <v>3553.5</v>
      </c>
      <c r="G258" s="20">
        <v>2369</v>
      </c>
      <c r="H258" s="26" t="s">
        <v>1226</v>
      </c>
    </row>
    <row r="259" spans="1:8">
      <c r="A259" s="20">
        <v>2015</v>
      </c>
      <c r="B259" s="20" t="s">
        <v>897</v>
      </c>
      <c r="C259" s="20" t="s">
        <v>903</v>
      </c>
      <c r="D259" s="20" t="s">
        <v>924</v>
      </c>
      <c r="E259" s="20" t="s">
        <v>909</v>
      </c>
      <c r="F259" s="25">
        <f t="shared" si="12"/>
        <v>14596.5</v>
      </c>
      <c r="G259" s="20">
        <v>9731</v>
      </c>
      <c r="H259" s="26" t="s">
        <v>1227</v>
      </c>
    </row>
    <row r="260" spans="1:8">
      <c r="A260" s="20">
        <v>2015</v>
      </c>
      <c r="B260" s="20" t="s">
        <v>897</v>
      </c>
      <c r="C260" s="20" t="s">
        <v>911</v>
      </c>
      <c r="D260" s="20" t="s">
        <v>924</v>
      </c>
      <c r="E260" s="20" t="s">
        <v>909</v>
      </c>
      <c r="F260" s="25">
        <f t="shared" si="12"/>
        <v>8793</v>
      </c>
      <c r="G260" s="20">
        <v>5862</v>
      </c>
      <c r="H260" s="26" t="s">
        <v>1228</v>
      </c>
    </row>
    <row r="261" spans="1:8">
      <c r="A261" s="20">
        <v>2015</v>
      </c>
      <c r="B261" s="20" t="s">
        <v>897</v>
      </c>
      <c r="C261" s="20" t="s">
        <v>903</v>
      </c>
      <c r="D261" s="20" t="s">
        <v>924</v>
      </c>
      <c r="E261" s="20" t="s">
        <v>909</v>
      </c>
      <c r="F261" s="25">
        <f t="shared" si="12"/>
        <v>14596.5</v>
      </c>
      <c r="G261" s="20">
        <v>9731</v>
      </c>
      <c r="H261" s="26" t="s">
        <v>1229</v>
      </c>
    </row>
    <row r="262" spans="1:8">
      <c r="A262" s="20">
        <v>2015</v>
      </c>
      <c r="B262" s="20" t="s">
        <v>897</v>
      </c>
      <c r="C262" s="20" t="s">
        <v>911</v>
      </c>
      <c r="D262" s="20" t="s">
        <v>924</v>
      </c>
      <c r="E262" s="20" t="s">
        <v>909</v>
      </c>
      <c r="F262" s="25">
        <f t="shared" si="12"/>
        <v>8793</v>
      </c>
      <c r="G262" s="20">
        <v>5862</v>
      </c>
      <c r="H262" s="26" t="s">
        <v>1230</v>
      </c>
    </row>
    <row r="263" spans="1:8">
      <c r="A263" s="20">
        <v>2013</v>
      </c>
      <c r="B263" s="20" t="s">
        <v>948</v>
      </c>
      <c r="C263" s="20" t="s">
        <v>911</v>
      </c>
      <c r="D263" s="20" t="s">
        <v>899</v>
      </c>
      <c r="E263" s="20" t="s">
        <v>900</v>
      </c>
      <c r="F263" s="25">
        <f t="shared" ref="F263:F282" si="13">G263*1.25</f>
        <v>12182.5</v>
      </c>
      <c r="G263" s="20">
        <v>9746</v>
      </c>
      <c r="H263" s="26" t="s">
        <v>949</v>
      </c>
    </row>
    <row r="264" spans="1:8">
      <c r="A264" s="20">
        <v>2013</v>
      </c>
      <c r="B264" s="20" t="s">
        <v>948</v>
      </c>
      <c r="C264" s="20" t="s">
        <v>898</v>
      </c>
      <c r="D264" s="20" t="s">
        <v>899</v>
      </c>
      <c r="E264" s="20" t="s">
        <v>900</v>
      </c>
      <c r="F264" s="25">
        <f t="shared" si="13"/>
        <v>722.5</v>
      </c>
      <c r="G264" s="20">
        <v>578</v>
      </c>
      <c r="H264" s="26" t="s">
        <v>950</v>
      </c>
    </row>
    <row r="265" spans="1:8">
      <c r="A265" s="20">
        <v>2013</v>
      </c>
      <c r="B265" s="20" t="s">
        <v>948</v>
      </c>
      <c r="C265" s="20" t="s">
        <v>911</v>
      </c>
      <c r="D265" s="20" t="s">
        <v>899</v>
      </c>
      <c r="E265" s="20" t="s">
        <v>900</v>
      </c>
      <c r="F265" s="25">
        <f t="shared" si="13"/>
        <v>12182.5</v>
      </c>
      <c r="G265" s="20">
        <v>9746</v>
      </c>
      <c r="H265" s="26" t="s">
        <v>951</v>
      </c>
    </row>
    <row r="266" spans="1:8">
      <c r="A266" s="20">
        <v>2013</v>
      </c>
      <c r="B266" s="20" t="s">
        <v>948</v>
      </c>
      <c r="C266" s="20" t="s">
        <v>898</v>
      </c>
      <c r="D266" s="20" t="s">
        <v>899</v>
      </c>
      <c r="E266" s="20" t="s">
        <v>900</v>
      </c>
      <c r="F266" s="25">
        <f t="shared" si="13"/>
        <v>722.5</v>
      </c>
      <c r="G266" s="20">
        <v>578</v>
      </c>
      <c r="H266" s="26" t="s">
        <v>952</v>
      </c>
    </row>
    <row r="267" spans="1:8">
      <c r="A267" s="20">
        <v>2013</v>
      </c>
      <c r="B267" s="20" t="s">
        <v>948</v>
      </c>
      <c r="C267" s="20" t="s">
        <v>911</v>
      </c>
      <c r="D267" s="20" t="s">
        <v>908</v>
      </c>
      <c r="E267" s="20" t="s">
        <v>909</v>
      </c>
      <c r="F267" s="25">
        <f t="shared" si="13"/>
        <v>12182.5</v>
      </c>
      <c r="G267" s="20">
        <v>9746</v>
      </c>
      <c r="H267" s="26" t="s">
        <v>953</v>
      </c>
    </row>
    <row r="268" spans="1:8">
      <c r="A268" s="20">
        <v>2013</v>
      </c>
      <c r="B268" s="20" t="s">
        <v>948</v>
      </c>
      <c r="C268" s="20" t="s">
        <v>898</v>
      </c>
      <c r="D268" s="20" t="s">
        <v>908</v>
      </c>
      <c r="E268" s="20" t="s">
        <v>909</v>
      </c>
      <c r="F268" s="25">
        <f t="shared" si="13"/>
        <v>4483.75</v>
      </c>
      <c r="G268" s="20">
        <v>3587</v>
      </c>
      <c r="H268" s="26" t="s">
        <v>954</v>
      </c>
    </row>
    <row r="269" spans="1:8">
      <c r="A269" s="20">
        <v>2013</v>
      </c>
      <c r="B269" s="20" t="s">
        <v>948</v>
      </c>
      <c r="C269" s="20" t="s">
        <v>911</v>
      </c>
      <c r="D269" s="20" t="s">
        <v>908</v>
      </c>
      <c r="E269" s="20" t="s">
        <v>909</v>
      </c>
      <c r="F269" s="25">
        <f t="shared" si="13"/>
        <v>12182.5</v>
      </c>
      <c r="G269" s="20">
        <v>9746</v>
      </c>
      <c r="H269" s="26" t="s">
        <v>955</v>
      </c>
    </row>
    <row r="270" spans="1:8">
      <c r="A270" s="20">
        <v>2013</v>
      </c>
      <c r="B270" s="20" t="s">
        <v>948</v>
      </c>
      <c r="C270" s="20" t="s">
        <v>898</v>
      </c>
      <c r="D270" s="20" t="s">
        <v>908</v>
      </c>
      <c r="E270" s="20" t="s">
        <v>909</v>
      </c>
      <c r="F270" s="25">
        <f t="shared" si="13"/>
        <v>4483.75</v>
      </c>
      <c r="G270" s="20">
        <v>3587</v>
      </c>
      <c r="H270" s="26" t="s">
        <v>956</v>
      </c>
    </row>
    <row r="271" spans="1:8">
      <c r="A271" s="20">
        <v>2013</v>
      </c>
      <c r="B271" s="20" t="s">
        <v>948</v>
      </c>
      <c r="C271" s="20" t="s">
        <v>911</v>
      </c>
      <c r="D271" s="20" t="s">
        <v>915</v>
      </c>
      <c r="E271" s="20" t="s">
        <v>36</v>
      </c>
      <c r="F271" s="25">
        <f t="shared" si="13"/>
        <v>2956.25</v>
      </c>
      <c r="G271" s="20">
        <v>2365</v>
      </c>
      <c r="H271" s="26" t="s">
        <v>957</v>
      </c>
    </row>
    <row r="272" spans="1:8">
      <c r="A272" s="20">
        <v>2013</v>
      </c>
      <c r="B272" s="20" t="s">
        <v>948</v>
      </c>
      <c r="C272" s="20" t="s">
        <v>903</v>
      </c>
      <c r="D272" s="20" t="s">
        <v>915</v>
      </c>
      <c r="E272" s="20" t="s">
        <v>36</v>
      </c>
      <c r="F272" s="25">
        <f t="shared" si="13"/>
        <v>12163.75</v>
      </c>
      <c r="G272" s="20">
        <v>9731</v>
      </c>
      <c r="H272" s="26" t="s">
        <v>958</v>
      </c>
    </row>
    <row r="273" spans="1:8">
      <c r="A273" s="20">
        <v>2013</v>
      </c>
      <c r="B273" s="20" t="s">
        <v>948</v>
      </c>
      <c r="C273" s="20" t="s">
        <v>911</v>
      </c>
      <c r="D273" s="20" t="s">
        <v>915</v>
      </c>
      <c r="E273" s="20" t="s">
        <v>36</v>
      </c>
      <c r="F273" s="25">
        <f t="shared" si="13"/>
        <v>2956.25</v>
      </c>
      <c r="G273" s="20">
        <v>2365</v>
      </c>
      <c r="H273" s="26" t="s">
        <v>959</v>
      </c>
    </row>
    <row r="274" spans="1:8">
      <c r="A274" s="20">
        <v>2013</v>
      </c>
      <c r="B274" s="20" t="s">
        <v>948</v>
      </c>
      <c r="C274" s="20" t="s">
        <v>903</v>
      </c>
      <c r="D274" s="20" t="s">
        <v>915</v>
      </c>
      <c r="E274" s="20" t="s">
        <v>36</v>
      </c>
      <c r="F274" s="25">
        <f t="shared" si="13"/>
        <v>12163.75</v>
      </c>
      <c r="G274" s="20">
        <v>9731</v>
      </c>
      <c r="H274" s="26" t="s">
        <v>960</v>
      </c>
    </row>
    <row r="275" spans="1:8">
      <c r="A275" s="20">
        <v>2013</v>
      </c>
      <c r="B275" s="20" t="s">
        <v>948</v>
      </c>
      <c r="C275" s="20" t="s">
        <v>903</v>
      </c>
      <c r="D275" s="20" t="s">
        <v>921</v>
      </c>
      <c r="E275" s="20" t="s">
        <v>49</v>
      </c>
      <c r="F275" s="25">
        <f t="shared" si="13"/>
        <v>1248.75</v>
      </c>
      <c r="G275" s="20">
        <v>999</v>
      </c>
      <c r="H275" s="26" t="s">
        <v>961</v>
      </c>
    </row>
    <row r="276" spans="1:8">
      <c r="A276" s="20">
        <v>2013</v>
      </c>
      <c r="B276" s="20" t="s">
        <v>948</v>
      </c>
      <c r="C276" s="20" t="s">
        <v>911</v>
      </c>
      <c r="D276" s="20" t="s">
        <v>921</v>
      </c>
      <c r="E276" s="20" t="s">
        <v>49</v>
      </c>
      <c r="F276" s="25">
        <f t="shared" si="13"/>
        <v>196.25</v>
      </c>
      <c r="G276" s="20">
        <v>157</v>
      </c>
      <c r="H276" s="26" t="s">
        <v>962</v>
      </c>
    </row>
    <row r="277" spans="1:8">
      <c r="A277" s="20">
        <v>2013</v>
      </c>
      <c r="B277" s="20" t="s">
        <v>948</v>
      </c>
      <c r="C277" s="20" t="s">
        <v>903</v>
      </c>
      <c r="D277" s="20" t="s">
        <v>921</v>
      </c>
      <c r="E277" s="20" t="s">
        <v>49</v>
      </c>
      <c r="F277" s="25">
        <f t="shared" si="13"/>
        <v>1248.75</v>
      </c>
      <c r="G277" s="20">
        <v>999</v>
      </c>
      <c r="H277" s="26" t="s">
        <v>963</v>
      </c>
    </row>
    <row r="278" spans="1:8">
      <c r="A278" s="20">
        <v>2013</v>
      </c>
      <c r="B278" s="20" t="s">
        <v>948</v>
      </c>
      <c r="C278" s="20" t="s">
        <v>911</v>
      </c>
      <c r="D278" s="20" t="s">
        <v>921</v>
      </c>
      <c r="E278" s="20" t="s">
        <v>49</v>
      </c>
      <c r="F278" s="25">
        <f t="shared" si="13"/>
        <v>196.25</v>
      </c>
      <c r="G278" s="20">
        <v>157</v>
      </c>
      <c r="H278" s="26" t="s">
        <v>964</v>
      </c>
    </row>
    <row r="279" spans="1:8">
      <c r="A279" s="20">
        <v>2013</v>
      </c>
      <c r="B279" s="20" t="s">
        <v>948</v>
      </c>
      <c r="C279" s="20" t="s">
        <v>898</v>
      </c>
      <c r="D279" s="20" t="s">
        <v>924</v>
      </c>
      <c r="E279" s="20" t="s">
        <v>909</v>
      </c>
      <c r="F279" s="25">
        <f t="shared" si="13"/>
        <v>4483.75</v>
      </c>
      <c r="G279" s="20">
        <v>3587</v>
      </c>
      <c r="H279" s="26" t="s">
        <v>965</v>
      </c>
    </row>
    <row r="280" spans="1:8">
      <c r="A280" s="20">
        <v>2013</v>
      </c>
      <c r="B280" s="20" t="s">
        <v>948</v>
      </c>
      <c r="C280" s="20" t="s">
        <v>920</v>
      </c>
      <c r="D280" s="20" t="s">
        <v>924</v>
      </c>
      <c r="E280" s="20" t="s">
        <v>909</v>
      </c>
      <c r="F280" s="25">
        <f t="shared" si="13"/>
        <v>12038.75</v>
      </c>
      <c r="G280" s="20">
        <v>9631</v>
      </c>
      <c r="H280" s="26" t="s">
        <v>966</v>
      </c>
    </row>
    <row r="281" spans="1:8">
      <c r="A281" s="20">
        <v>2013</v>
      </c>
      <c r="B281" s="20" t="s">
        <v>948</v>
      </c>
      <c r="C281" s="20" t="s">
        <v>898</v>
      </c>
      <c r="D281" s="20" t="s">
        <v>924</v>
      </c>
      <c r="E281" s="20" t="s">
        <v>909</v>
      </c>
      <c r="F281" s="25">
        <f t="shared" si="13"/>
        <v>4483.75</v>
      </c>
      <c r="G281" s="20">
        <v>3587</v>
      </c>
      <c r="H281" s="26" t="s">
        <v>967</v>
      </c>
    </row>
    <row r="282" spans="1:8">
      <c r="A282" s="20">
        <v>2013</v>
      </c>
      <c r="B282" s="20" t="s">
        <v>948</v>
      </c>
      <c r="C282" s="20" t="s">
        <v>920</v>
      </c>
      <c r="D282" s="20" t="s">
        <v>924</v>
      </c>
      <c r="E282" s="20" t="s">
        <v>909</v>
      </c>
      <c r="F282" s="25">
        <f t="shared" si="13"/>
        <v>12038.75</v>
      </c>
      <c r="G282" s="20">
        <v>9631</v>
      </c>
      <c r="H282" s="26" t="s">
        <v>968</v>
      </c>
    </row>
    <row r="283" spans="1:8">
      <c r="A283" s="20">
        <v>2014</v>
      </c>
      <c r="B283" s="20" t="s">
        <v>948</v>
      </c>
      <c r="C283" s="20" t="s">
        <v>911</v>
      </c>
      <c r="D283" s="20" t="s">
        <v>899</v>
      </c>
      <c r="E283" s="20" t="s">
        <v>900</v>
      </c>
      <c r="F283" s="25">
        <f>G283*1.5</f>
        <v>14619</v>
      </c>
      <c r="G283" s="20">
        <v>9746</v>
      </c>
      <c r="H283" s="26" t="s">
        <v>1101</v>
      </c>
    </row>
    <row r="284" spans="1:8">
      <c r="A284" s="20">
        <v>2014</v>
      </c>
      <c r="B284" s="20" t="s">
        <v>948</v>
      </c>
      <c r="C284" s="20" t="s">
        <v>898</v>
      </c>
      <c r="D284" s="20" t="s">
        <v>899</v>
      </c>
      <c r="E284" s="20" t="s">
        <v>900</v>
      </c>
      <c r="F284" s="25">
        <f>G284*1.5</f>
        <v>867</v>
      </c>
      <c r="G284" s="20">
        <v>578</v>
      </c>
      <c r="H284" s="26" t="s">
        <v>1102</v>
      </c>
    </row>
    <row r="285" spans="1:8">
      <c r="A285" s="20">
        <v>2014</v>
      </c>
      <c r="B285" s="20" t="s">
        <v>948</v>
      </c>
      <c r="C285" s="20" t="s">
        <v>911</v>
      </c>
      <c r="D285" s="20" t="s">
        <v>899</v>
      </c>
      <c r="E285" s="20" t="s">
        <v>900</v>
      </c>
      <c r="F285" s="25">
        <f>G285*1.5</f>
        <v>14619</v>
      </c>
      <c r="G285" s="20">
        <v>9746</v>
      </c>
      <c r="H285" s="26" t="s">
        <v>1103</v>
      </c>
    </row>
    <row r="286" spans="1:8">
      <c r="A286" s="20">
        <v>2014</v>
      </c>
      <c r="B286" s="20" t="s">
        <v>948</v>
      </c>
      <c r="C286" s="20" t="s">
        <v>898</v>
      </c>
      <c r="D286" s="20" t="s">
        <v>899</v>
      </c>
      <c r="E286" s="20" t="s">
        <v>900</v>
      </c>
      <c r="F286" s="25">
        <f>G286*1.5</f>
        <v>867</v>
      </c>
      <c r="G286" s="20">
        <v>578</v>
      </c>
      <c r="H286" s="26" t="s">
        <v>1104</v>
      </c>
    </row>
    <row r="287" spans="1:8">
      <c r="A287" s="20">
        <v>2014</v>
      </c>
      <c r="B287" s="20" t="s">
        <v>948</v>
      </c>
      <c r="C287" s="20" t="s">
        <v>911</v>
      </c>
      <c r="D287" s="20" t="s">
        <v>908</v>
      </c>
      <c r="E287" s="20" t="s">
        <v>909</v>
      </c>
      <c r="F287" s="25">
        <v>14619</v>
      </c>
      <c r="G287" s="20">
        <v>9746</v>
      </c>
      <c r="H287" s="26" t="s">
        <v>1105</v>
      </c>
    </row>
    <row r="288" spans="1:8">
      <c r="A288" s="20">
        <v>2014</v>
      </c>
      <c r="B288" s="20" t="s">
        <v>948</v>
      </c>
      <c r="C288" s="20" t="s">
        <v>898</v>
      </c>
      <c r="D288" s="20" t="s">
        <v>908</v>
      </c>
      <c r="E288" s="20" t="s">
        <v>909</v>
      </c>
      <c r="F288" s="25">
        <v>5380.5</v>
      </c>
      <c r="G288" s="20">
        <v>3587</v>
      </c>
      <c r="H288" s="26" t="s">
        <v>1106</v>
      </c>
    </row>
    <row r="289" spans="1:8">
      <c r="A289" s="20">
        <v>2014</v>
      </c>
      <c r="B289" s="20" t="s">
        <v>948</v>
      </c>
      <c r="C289" s="20" t="s">
        <v>911</v>
      </c>
      <c r="D289" s="20" t="s">
        <v>908</v>
      </c>
      <c r="E289" s="20" t="s">
        <v>909</v>
      </c>
      <c r="F289" s="25">
        <v>14619</v>
      </c>
      <c r="G289" s="20">
        <v>9746</v>
      </c>
      <c r="H289" s="26" t="s">
        <v>1107</v>
      </c>
    </row>
    <row r="290" spans="1:8">
      <c r="A290" s="20">
        <v>2014</v>
      </c>
      <c r="B290" s="20" t="s">
        <v>948</v>
      </c>
      <c r="C290" s="20" t="s">
        <v>898</v>
      </c>
      <c r="D290" s="20" t="s">
        <v>908</v>
      </c>
      <c r="E290" s="20" t="s">
        <v>909</v>
      </c>
      <c r="F290" s="25">
        <v>5380.5</v>
      </c>
      <c r="G290" s="20">
        <v>3587</v>
      </c>
      <c r="H290" s="26" t="s">
        <v>1108</v>
      </c>
    </row>
    <row r="291" spans="1:8">
      <c r="A291" s="20">
        <v>2014</v>
      </c>
      <c r="B291" s="20" t="s">
        <v>948</v>
      </c>
      <c r="C291" s="20" t="s">
        <v>911</v>
      </c>
      <c r="D291" s="20" t="s">
        <v>915</v>
      </c>
      <c r="E291" s="20" t="s">
        <v>36</v>
      </c>
      <c r="F291" s="25">
        <v>3547.5</v>
      </c>
      <c r="G291" s="20">
        <v>2365</v>
      </c>
      <c r="H291" s="26" t="s">
        <v>1109</v>
      </c>
    </row>
    <row r="292" spans="1:8">
      <c r="A292" s="20">
        <v>2014</v>
      </c>
      <c r="B292" s="20" t="s">
        <v>948</v>
      </c>
      <c r="C292" s="20" t="s">
        <v>903</v>
      </c>
      <c r="D292" s="20" t="s">
        <v>915</v>
      </c>
      <c r="E292" s="20" t="s">
        <v>36</v>
      </c>
      <c r="F292" s="25">
        <v>14596.5</v>
      </c>
      <c r="G292" s="20">
        <v>9731</v>
      </c>
      <c r="H292" s="26" t="s">
        <v>1110</v>
      </c>
    </row>
    <row r="293" spans="1:8">
      <c r="A293" s="20">
        <v>2014</v>
      </c>
      <c r="B293" s="20" t="s">
        <v>948</v>
      </c>
      <c r="C293" s="20" t="s">
        <v>911</v>
      </c>
      <c r="D293" s="20" t="s">
        <v>915</v>
      </c>
      <c r="E293" s="20" t="s">
        <v>36</v>
      </c>
      <c r="F293" s="25">
        <v>3547.5</v>
      </c>
      <c r="G293" s="20">
        <v>2365</v>
      </c>
      <c r="H293" s="26" t="s">
        <v>1111</v>
      </c>
    </row>
    <row r="294" spans="1:8">
      <c r="A294" s="20">
        <v>2014</v>
      </c>
      <c r="B294" s="20" t="s">
        <v>948</v>
      </c>
      <c r="C294" s="20" t="s">
        <v>903</v>
      </c>
      <c r="D294" s="20" t="s">
        <v>915</v>
      </c>
      <c r="E294" s="20" t="s">
        <v>36</v>
      </c>
      <c r="F294" s="25">
        <v>14596.5</v>
      </c>
      <c r="G294" s="20">
        <v>9731</v>
      </c>
      <c r="H294" s="26" t="s">
        <v>1112</v>
      </c>
    </row>
    <row r="295" spans="1:8">
      <c r="A295" s="20">
        <v>2014</v>
      </c>
      <c r="B295" s="20" t="s">
        <v>948</v>
      </c>
      <c r="C295" s="20" t="s">
        <v>903</v>
      </c>
      <c r="D295" s="20" t="s">
        <v>921</v>
      </c>
      <c r="E295" s="20" t="s">
        <v>49</v>
      </c>
      <c r="F295" s="25">
        <f t="shared" ref="F295:F306" si="14">G295*1.5</f>
        <v>1498.5</v>
      </c>
      <c r="G295" s="20">
        <v>999</v>
      </c>
      <c r="H295" s="26" t="s">
        <v>1113</v>
      </c>
    </row>
    <row r="296" spans="1:8">
      <c r="A296" s="20">
        <v>2014</v>
      </c>
      <c r="B296" s="20" t="s">
        <v>948</v>
      </c>
      <c r="C296" s="20" t="s">
        <v>911</v>
      </c>
      <c r="D296" s="20" t="s">
        <v>921</v>
      </c>
      <c r="E296" s="20" t="s">
        <v>49</v>
      </c>
      <c r="F296" s="25">
        <f t="shared" si="14"/>
        <v>235.5</v>
      </c>
      <c r="G296" s="20">
        <v>157</v>
      </c>
      <c r="H296" s="26" t="s">
        <v>1114</v>
      </c>
    </row>
    <row r="297" spans="1:8">
      <c r="A297" s="20">
        <v>2014</v>
      </c>
      <c r="B297" s="20" t="s">
        <v>948</v>
      </c>
      <c r="C297" s="20" t="s">
        <v>903</v>
      </c>
      <c r="D297" s="20" t="s">
        <v>921</v>
      </c>
      <c r="E297" s="20" t="s">
        <v>49</v>
      </c>
      <c r="F297" s="25">
        <f t="shared" si="14"/>
        <v>1498.5</v>
      </c>
      <c r="G297" s="20">
        <v>999</v>
      </c>
      <c r="H297" s="26" t="s">
        <v>1115</v>
      </c>
    </row>
    <row r="298" spans="1:8">
      <c r="A298" s="20">
        <v>2014</v>
      </c>
      <c r="B298" s="20" t="s">
        <v>948</v>
      </c>
      <c r="C298" s="20" t="s">
        <v>911</v>
      </c>
      <c r="D298" s="20" t="s">
        <v>921</v>
      </c>
      <c r="E298" s="20" t="s">
        <v>49</v>
      </c>
      <c r="F298" s="25">
        <f t="shared" si="14"/>
        <v>235.5</v>
      </c>
      <c r="G298" s="20">
        <v>157</v>
      </c>
      <c r="H298" s="26" t="s">
        <v>1116</v>
      </c>
    </row>
    <row r="299" spans="1:8">
      <c r="A299" s="20">
        <v>2014</v>
      </c>
      <c r="B299" s="20" t="s">
        <v>948</v>
      </c>
      <c r="C299" s="20" t="s">
        <v>898</v>
      </c>
      <c r="D299" s="20" t="s">
        <v>924</v>
      </c>
      <c r="E299" s="20" t="s">
        <v>909</v>
      </c>
      <c r="F299" s="25">
        <f t="shared" si="14"/>
        <v>5380.5</v>
      </c>
      <c r="G299" s="20">
        <v>3587</v>
      </c>
      <c r="H299" s="26" t="s">
        <v>1117</v>
      </c>
    </row>
    <row r="300" spans="1:8">
      <c r="A300" s="20">
        <v>2014</v>
      </c>
      <c r="B300" s="20" t="s">
        <v>948</v>
      </c>
      <c r="C300" s="20" t="s">
        <v>920</v>
      </c>
      <c r="D300" s="20" t="s">
        <v>924</v>
      </c>
      <c r="E300" s="20" t="s">
        <v>909</v>
      </c>
      <c r="F300" s="25">
        <f t="shared" si="14"/>
        <v>14446.5</v>
      </c>
      <c r="G300" s="20">
        <v>9631</v>
      </c>
      <c r="H300" s="26" t="s">
        <v>1118</v>
      </c>
    </row>
    <row r="301" spans="1:8">
      <c r="A301" s="20">
        <v>2014</v>
      </c>
      <c r="B301" s="20" t="s">
        <v>948</v>
      </c>
      <c r="C301" s="20" t="s">
        <v>898</v>
      </c>
      <c r="D301" s="20" t="s">
        <v>924</v>
      </c>
      <c r="E301" s="20" t="s">
        <v>909</v>
      </c>
      <c r="F301" s="25">
        <f t="shared" si="14"/>
        <v>5380.5</v>
      </c>
      <c r="G301" s="20">
        <v>3587</v>
      </c>
      <c r="H301" s="26" t="s">
        <v>1119</v>
      </c>
    </row>
    <row r="302" spans="1:8">
      <c r="A302" s="20">
        <v>2014</v>
      </c>
      <c r="B302" s="20" t="s">
        <v>948</v>
      </c>
      <c r="C302" s="20" t="s">
        <v>920</v>
      </c>
      <c r="D302" s="20" t="s">
        <v>924</v>
      </c>
      <c r="E302" s="20" t="s">
        <v>909</v>
      </c>
      <c r="F302" s="25">
        <f t="shared" si="14"/>
        <v>14446.5</v>
      </c>
      <c r="G302" s="20">
        <v>9631</v>
      </c>
      <c r="H302" s="26" t="s">
        <v>1120</v>
      </c>
    </row>
    <row r="303" spans="1:8">
      <c r="A303" s="20">
        <v>2015</v>
      </c>
      <c r="B303" s="20" t="s">
        <v>948</v>
      </c>
      <c r="C303" s="20" t="s">
        <v>911</v>
      </c>
      <c r="D303" s="20" t="s">
        <v>899</v>
      </c>
      <c r="E303" s="20" t="s">
        <v>900</v>
      </c>
      <c r="F303" s="25">
        <f t="shared" si="14"/>
        <v>14619</v>
      </c>
      <c r="G303" s="20">
        <v>9746</v>
      </c>
      <c r="H303" s="26" t="s">
        <v>1249</v>
      </c>
    </row>
    <row r="304" spans="1:8">
      <c r="A304" s="20">
        <v>2015</v>
      </c>
      <c r="B304" s="20" t="s">
        <v>948</v>
      </c>
      <c r="C304" s="20" t="s">
        <v>898</v>
      </c>
      <c r="D304" s="20" t="s">
        <v>899</v>
      </c>
      <c r="E304" s="20" t="s">
        <v>900</v>
      </c>
      <c r="F304" s="25">
        <f t="shared" si="14"/>
        <v>867</v>
      </c>
      <c r="G304" s="20">
        <v>578</v>
      </c>
      <c r="H304" s="26" t="s">
        <v>1250</v>
      </c>
    </row>
    <row r="305" spans="1:8">
      <c r="A305" s="20">
        <v>2015</v>
      </c>
      <c r="B305" s="20" t="s">
        <v>948</v>
      </c>
      <c r="C305" s="20" t="s">
        <v>911</v>
      </c>
      <c r="D305" s="20" t="s">
        <v>899</v>
      </c>
      <c r="E305" s="20" t="s">
        <v>900</v>
      </c>
      <c r="F305" s="25">
        <f t="shared" si="14"/>
        <v>14619</v>
      </c>
      <c r="G305" s="20">
        <v>9746</v>
      </c>
      <c r="H305" s="26" t="s">
        <v>1251</v>
      </c>
    </row>
    <row r="306" spans="1:8">
      <c r="A306" s="20">
        <v>2015</v>
      </c>
      <c r="B306" s="20" t="s">
        <v>948</v>
      </c>
      <c r="C306" s="20" t="s">
        <v>898</v>
      </c>
      <c r="D306" s="20" t="s">
        <v>899</v>
      </c>
      <c r="E306" s="20" t="s">
        <v>900</v>
      </c>
      <c r="F306" s="25">
        <f t="shared" si="14"/>
        <v>867</v>
      </c>
      <c r="G306" s="20">
        <v>578</v>
      </c>
      <c r="H306" s="26" t="s">
        <v>1252</v>
      </c>
    </row>
    <row r="307" spans="1:8">
      <c r="A307" s="20">
        <v>2015</v>
      </c>
      <c r="B307" s="20" t="s">
        <v>948</v>
      </c>
      <c r="C307" s="20" t="s">
        <v>911</v>
      </c>
      <c r="D307" s="20" t="s">
        <v>908</v>
      </c>
      <c r="E307" s="20" t="s">
        <v>909</v>
      </c>
      <c r="F307" s="25">
        <v>14619</v>
      </c>
      <c r="G307" s="20">
        <v>9746</v>
      </c>
      <c r="H307" s="26" t="s">
        <v>1253</v>
      </c>
    </row>
    <row r="308" spans="1:8">
      <c r="A308" s="20">
        <v>2015</v>
      </c>
      <c r="B308" s="20" t="s">
        <v>948</v>
      </c>
      <c r="C308" s="20" t="s">
        <v>898</v>
      </c>
      <c r="D308" s="20" t="s">
        <v>908</v>
      </c>
      <c r="E308" s="20" t="s">
        <v>909</v>
      </c>
      <c r="F308" s="25">
        <v>5380.5</v>
      </c>
      <c r="G308" s="20">
        <v>3587</v>
      </c>
      <c r="H308" s="26" t="s">
        <v>1254</v>
      </c>
    </row>
    <row r="309" spans="1:8">
      <c r="A309" s="20">
        <v>2015</v>
      </c>
      <c r="B309" s="20" t="s">
        <v>948</v>
      </c>
      <c r="C309" s="20" t="s">
        <v>911</v>
      </c>
      <c r="D309" s="20" t="s">
        <v>908</v>
      </c>
      <c r="E309" s="20" t="s">
        <v>909</v>
      </c>
      <c r="F309" s="25">
        <v>14619</v>
      </c>
      <c r="G309" s="20">
        <v>9746</v>
      </c>
      <c r="H309" s="26" t="s">
        <v>1255</v>
      </c>
    </row>
    <row r="310" spans="1:8">
      <c r="A310" s="20">
        <v>2015</v>
      </c>
      <c r="B310" s="20" t="s">
        <v>948</v>
      </c>
      <c r="C310" s="20" t="s">
        <v>898</v>
      </c>
      <c r="D310" s="20" t="s">
        <v>908</v>
      </c>
      <c r="E310" s="20" t="s">
        <v>909</v>
      </c>
      <c r="F310" s="25">
        <v>5380.5</v>
      </c>
      <c r="G310" s="20">
        <v>3587</v>
      </c>
      <c r="H310" s="26" t="s">
        <v>1256</v>
      </c>
    </row>
    <row r="311" spans="1:8">
      <c r="A311" s="20">
        <v>2015</v>
      </c>
      <c r="B311" s="20" t="s">
        <v>948</v>
      </c>
      <c r="C311" s="20" t="s">
        <v>911</v>
      </c>
      <c r="D311" s="20" t="s">
        <v>915</v>
      </c>
      <c r="E311" s="20" t="s">
        <v>36</v>
      </c>
      <c r="F311" s="25">
        <v>3547.5</v>
      </c>
      <c r="G311" s="20">
        <v>2365</v>
      </c>
      <c r="H311" s="26" t="s">
        <v>1257</v>
      </c>
    </row>
    <row r="312" spans="1:8">
      <c r="A312" s="20">
        <v>2015</v>
      </c>
      <c r="B312" s="20" t="s">
        <v>948</v>
      </c>
      <c r="C312" s="20" t="s">
        <v>903</v>
      </c>
      <c r="D312" s="20" t="s">
        <v>915</v>
      </c>
      <c r="E312" s="20" t="s">
        <v>36</v>
      </c>
      <c r="F312" s="25">
        <v>14596.5</v>
      </c>
      <c r="G312" s="20">
        <v>9731</v>
      </c>
      <c r="H312" s="26" t="s">
        <v>1258</v>
      </c>
    </row>
    <row r="313" spans="1:8">
      <c r="A313" s="20">
        <v>2015</v>
      </c>
      <c r="B313" s="20" t="s">
        <v>948</v>
      </c>
      <c r="C313" s="20" t="s">
        <v>911</v>
      </c>
      <c r="D313" s="20" t="s">
        <v>915</v>
      </c>
      <c r="E313" s="20" t="s">
        <v>36</v>
      </c>
      <c r="F313" s="25">
        <v>3547.5</v>
      </c>
      <c r="G313" s="20">
        <v>2365</v>
      </c>
      <c r="H313" s="26" t="s">
        <v>1259</v>
      </c>
    </row>
    <row r="314" spans="1:8">
      <c r="A314" s="20">
        <v>2015</v>
      </c>
      <c r="B314" s="20" t="s">
        <v>948</v>
      </c>
      <c r="C314" s="20" t="s">
        <v>903</v>
      </c>
      <c r="D314" s="20" t="s">
        <v>915</v>
      </c>
      <c r="E314" s="20" t="s">
        <v>36</v>
      </c>
      <c r="F314" s="25">
        <v>14596.5</v>
      </c>
      <c r="G314" s="20">
        <v>9731</v>
      </c>
      <c r="H314" s="26" t="s">
        <v>1260</v>
      </c>
    </row>
    <row r="315" spans="1:8">
      <c r="A315" s="20">
        <v>2015</v>
      </c>
      <c r="B315" s="20" t="s">
        <v>948</v>
      </c>
      <c r="C315" s="20" t="s">
        <v>903</v>
      </c>
      <c r="D315" s="20" t="s">
        <v>921</v>
      </c>
      <c r="E315" s="20" t="s">
        <v>49</v>
      </c>
      <c r="F315" s="25">
        <f t="shared" ref="F315:F322" si="15">G315*1.4</f>
        <v>1398.6</v>
      </c>
      <c r="G315" s="20">
        <v>999</v>
      </c>
      <c r="H315" s="26" t="s">
        <v>1261</v>
      </c>
    </row>
    <row r="316" spans="1:8">
      <c r="A316" s="20">
        <v>2015</v>
      </c>
      <c r="B316" s="20" t="s">
        <v>948</v>
      </c>
      <c r="C316" s="20" t="s">
        <v>911</v>
      </c>
      <c r="D316" s="20" t="s">
        <v>921</v>
      </c>
      <c r="E316" s="20" t="s">
        <v>49</v>
      </c>
      <c r="F316" s="25">
        <f t="shared" si="15"/>
        <v>219.79999999999998</v>
      </c>
      <c r="G316" s="20">
        <v>157</v>
      </c>
      <c r="H316" s="26" t="s">
        <v>1262</v>
      </c>
    </row>
    <row r="317" spans="1:8">
      <c r="A317" s="20">
        <v>2015</v>
      </c>
      <c r="B317" s="20" t="s">
        <v>948</v>
      </c>
      <c r="C317" s="20" t="s">
        <v>903</v>
      </c>
      <c r="D317" s="20" t="s">
        <v>921</v>
      </c>
      <c r="E317" s="20" t="s">
        <v>49</v>
      </c>
      <c r="F317" s="25">
        <f t="shared" si="15"/>
        <v>1398.6</v>
      </c>
      <c r="G317" s="20">
        <v>999</v>
      </c>
      <c r="H317" s="26" t="s">
        <v>1263</v>
      </c>
    </row>
    <row r="318" spans="1:8">
      <c r="A318" s="20">
        <v>2015</v>
      </c>
      <c r="B318" s="20" t="s">
        <v>948</v>
      </c>
      <c r="C318" s="20" t="s">
        <v>911</v>
      </c>
      <c r="D318" s="20" t="s">
        <v>921</v>
      </c>
      <c r="E318" s="20" t="s">
        <v>49</v>
      </c>
      <c r="F318" s="25">
        <f t="shared" si="15"/>
        <v>219.79999999999998</v>
      </c>
      <c r="G318" s="20">
        <v>157</v>
      </c>
      <c r="H318" s="26" t="s">
        <v>1264</v>
      </c>
    </row>
    <row r="319" spans="1:8">
      <c r="A319" s="20">
        <v>2015</v>
      </c>
      <c r="B319" s="20" t="s">
        <v>948</v>
      </c>
      <c r="C319" s="20" t="s">
        <v>898</v>
      </c>
      <c r="D319" s="20" t="s">
        <v>924</v>
      </c>
      <c r="E319" s="20" t="s">
        <v>909</v>
      </c>
      <c r="F319" s="25">
        <f t="shared" si="15"/>
        <v>5021.7999999999993</v>
      </c>
      <c r="G319" s="20">
        <v>3587</v>
      </c>
      <c r="H319" s="26" t="s">
        <v>1265</v>
      </c>
    </row>
    <row r="320" spans="1:8">
      <c r="A320" s="20">
        <v>2015</v>
      </c>
      <c r="B320" s="20" t="s">
        <v>948</v>
      </c>
      <c r="C320" s="20" t="s">
        <v>920</v>
      </c>
      <c r="D320" s="20" t="s">
        <v>924</v>
      </c>
      <c r="E320" s="20" t="s">
        <v>909</v>
      </c>
      <c r="F320" s="25">
        <f t="shared" si="15"/>
        <v>13483.4</v>
      </c>
      <c r="G320" s="20">
        <v>9631</v>
      </c>
      <c r="H320" s="26" t="s">
        <v>1266</v>
      </c>
    </row>
    <row r="321" spans="1:8">
      <c r="A321" s="20">
        <v>2015</v>
      </c>
      <c r="B321" s="20" t="s">
        <v>948</v>
      </c>
      <c r="C321" s="20" t="s">
        <v>898</v>
      </c>
      <c r="D321" s="20" t="s">
        <v>924</v>
      </c>
      <c r="E321" s="20" t="s">
        <v>909</v>
      </c>
      <c r="F321" s="25">
        <f t="shared" si="15"/>
        <v>5021.7999999999993</v>
      </c>
      <c r="G321" s="20">
        <v>3587</v>
      </c>
      <c r="H321" s="26" t="s">
        <v>1267</v>
      </c>
    </row>
    <row r="322" spans="1:8">
      <c r="A322" s="20">
        <v>2015</v>
      </c>
      <c r="B322" s="20" t="s">
        <v>948</v>
      </c>
      <c r="C322" s="20" t="s">
        <v>920</v>
      </c>
      <c r="D322" s="20" t="s">
        <v>924</v>
      </c>
      <c r="E322" s="20" t="s">
        <v>909</v>
      </c>
      <c r="F322" s="25">
        <f t="shared" si="15"/>
        <v>13483.4</v>
      </c>
      <c r="G322" s="20">
        <v>9631</v>
      </c>
      <c r="H322" s="26" t="s">
        <v>1268</v>
      </c>
    </row>
    <row r="323" spans="1:8">
      <c r="A323" s="20">
        <v>2013</v>
      </c>
      <c r="B323" s="20" t="s">
        <v>1000</v>
      </c>
      <c r="C323" s="20" t="s">
        <v>903</v>
      </c>
      <c r="D323" s="20" t="s">
        <v>899</v>
      </c>
      <c r="E323" s="20" t="s">
        <v>900</v>
      </c>
      <c r="F323" s="25">
        <f t="shared" ref="F323:F344" si="16">G323*1.25</f>
        <v>622.5</v>
      </c>
      <c r="G323" s="20">
        <v>498</v>
      </c>
      <c r="H323" s="26" t="s">
        <v>1001</v>
      </c>
    </row>
    <row r="324" spans="1:8">
      <c r="A324" s="20">
        <v>2013</v>
      </c>
      <c r="B324" s="20" t="s">
        <v>1000</v>
      </c>
      <c r="C324" s="20" t="s">
        <v>920</v>
      </c>
      <c r="D324" s="20" t="s">
        <v>899</v>
      </c>
      <c r="E324" s="20" t="s">
        <v>900</v>
      </c>
      <c r="F324" s="25">
        <f t="shared" si="16"/>
        <v>6118.75</v>
      </c>
      <c r="G324" s="20">
        <v>4895</v>
      </c>
      <c r="H324" s="26" t="s">
        <v>1002</v>
      </c>
    </row>
    <row r="325" spans="1:8">
      <c r="A325" s="20">
        <v>2013</v>
      </c>
      <c r="B325" s="20" t="s">
        <v>1000</v>
      </c>
      <c r="C325" s="20" t="s">
        <v>903</v>
      </c>
      <c r="D325" s="20" t="s">
        <v>899</v>
      </c>
      <c r="E325" s="20" t="s">
        <v>900</v>
      </c>
      <c r="F325" s="25">
        <f t="shared" si="16"/>
        <v>622.5</v>
      </c>
      <c r="G325" s="20">
        <v>498</v>
      </c>
      <c r="H325" s="26" t="s">
        <v>1003</v>
      </c>
    </row>
    <row r="326" spans="1:8">
      <c r="A326" s="20">
        <v>2013</v>
      </c>
      <c r="B326" s="20" t="s">
        <v>1000</v>
      </c>
      <c r="C326" s="20" t="s">
        <v>920</v>
      </c>
      <c r="D326" s="20" t="s">
        <v>899</v>
      </c>
      <c r="E326" s="20" t="s">
        <v>900</v>
      </c>
      <c r="F326" s="25">
        <f t="shared" si="16"/>
        <v>6118.75</v>
      </c>
      <c r="G326" s="20">
        <v>4895</v>
      </c>
      <c r="H326" s="26" t="s">
        <v>1004</v>
      </c>
    </row>
    <row r="327" spans="1:8">
      <c r="A327" s="20">
        <v>2013</v>
      </c>
      <c r="B327" s="20" t="s">
        <v>1000</v>
      </c>
      <c r="C327" s="20" t="s">
        <v>920</v>
      </c>
      <c r="D327" s="20" t="s">
        <v>908</v>
      </c>
      <c r="E327" s="20" t="s">
        <v>909</v>
      </c>
      <c r="F327" s="25">
        <f t="shared" si="16"/>
        <v>6120</v>
      </c>
      <c r="G327" s="20">
        <v>4896</v>
      </c>
      <c r="H327" s="26" t="s">
        <v>1005</v>
      </c>
    </row>
    <row r="328" spans="1:8">
      <c r="A328" s="20">
        <v>2013</v>
      </c>
      <c r="B328" s="20" t="s">
        <v>1000</v>
      </c>
      <c r="C328" s="20" t="s">
        <v>898</v>
      </c>
      <c r="D328" s="20" t="s">
        <v>908</v>
      </c>
      <c r="E328" s="20" t="s">
        <v>909</v>
      </c>
      <c r="F328" s="25">
        <f t="shared" si="16"/>
        <v>5733.75</v>
      </c>
      <c r="G328" s="20">
        <v>4587</v>
      </c>
      <c r="H328" s="26" t="s">
        <v>1006</v>
      </c>
    </row>
    <row r="329" spans="1:8">
      <c r="A329" s="20">
        <v>2013</v>
      </c>
      <c r="B329" s="20" t="s">
        <v>1000</v>
      </c>
      <c r="C329" s="20" t="s">
        <v>920</v>
      </c>
      <c r="D329" s="20" t="s">
        <v>908</v>
      </c>
      <c r="E329" s="20" t="s">
        <v>909</v>
      </c>
      <c r="F329" s="25">
        <f t="shared" si="16"/>
        <v>6120</v>
      </c>
      <c r="G329" s="20">
        <v>4896</v>
      </c>
      <c r="H329" s="26" t="s">
        <v>1007</v>
      </c>
    </row>
    <row r="330" spans="1:8">
      <c r="A330" s="20">
        <v>2013</v>
      </c>
      <c r="B330" s="20" t="s">
        <v>1000</v>
      </c>
      <c r="C330" s="20" t="s">
        <v>898</v>
      </c>
      <c r="D330" s="20" t="s">
        <v>908</v>
      </c>
      <c r="E330" s="20" t="s">
        <v>909</v>
      </c>
      <c r="F330" s="25">
        <f t="shared" si="16"/>
        <v>5733.75</v>
      </c>
      <c r="G330" s="20">
        <v>4587</v>
      </c>
      <c r="H330" s="26" t="s">
        <v>1008</v>
      </c>
    </row>
    <row r="331" spans="1:8">
      <c r="A331" s="20">
        <v>2013</v>
      </c>
      <c r="B331" s="20" t="s">
        <v>1000</v>
      </c>
      <c r="C331" s="20" t="s">
        <v>898</v>
      </c>
      <c r="D331" s="20" t="s">
        <v>915</v>
      </c>
      <c r="E331" s="20" t="s">
        <v>36</v>
      </c>
      <c r="F331" s="25">
        <f t="shared" si="16"/>
        <v>4483.75</v>
      </c>
      <c r="G331" s="20">
        <v>3587</v>
      </c>
      <c r="H331" s="26" t="s">
        <v>1009</v>
      </c>
    </row>
    <row r="332" spans="1:8">
      <c r="A332" s="20">
        <v>2013</v>
      </c>
      <c r="B332" s="20" t="s">
        <v>1000</v>
      </c>
      <c r="C332" s="20" t="s">
        <v>898</v>
      </c>
      <c r="D332" s="20" t="s">
        <v>915</v>
      </c>
      <c r="E332" s="20" t="s">
        <v>36</v>
      </c>
      <c r="F332" s="25">
        <f t="shared" si="16"/>
        <v>9865</v>
      </c>
      <c r="G332" s="20">
        <v>7892</v>
      </c>
      <c r="H332" s="26" t="s">
        <v>1010</v>
      </c>
    </row>
    <row r="333" spans="1:8">
      <c r="A333" s="20">
        <v>2013</v>
      </c>
      <c r="B333" s="20" t="s">
        <v>1000</v>
      </c>
      <c r="C333" s="20" t="s">
        <v>898</v>
      </c>
      <c r="D333" s="20" t="s">
        <v>915</v>
      </c>
      <c r="E333" s="20" t="s">
        <v>36</v>
      </c>
      <c r="F333" s="25">
        <f t="shared" si="16"/>
        <v>4483.75</v>
      </c>
      <c r="G333" s="20">
        <v>3587</v>
      </c>
      <c r="H333" s="26" t="s">
        <v>1011</v>
      </c>
    </row>
    <row r="334" spans="1:8">
      <c r="A334" s="20">
        <v>2013</v>
      </c>
      <c r="B334" s="20" t="s">
        <v>1000</v>
      </c>
      <c r="C334" s="20" t="s">
        <v>898</v>
      </c>
      <c r="D334" s="20" t="s">
        <v>915</v>
      </c>
      <c r="E334" s="20" t="s">
        <v>36</v>
      </c>
      <c r="F334" s="25">
        <f t="shared" si="16"/>
        <v>9865</v>
      </c>
      <c r="G334" s="20">
        <v>7892</v>
      </c>
      <c r="H334" s="26" t="s">
        <v>1012</v>
      </c>
    </row>
    <row r="335" spans="1:8">
      <c r="A335" s="20">
        <v>2013</v>
      </c>
      <c r="B335" s="20" t="s">
        <v>1000</v>
      </c>
      <c r="C335" s="20" t="s">
        <v>920</v>
      </c>
      <c r="D335" s="20" t="s">
        <v>921</v>
      </c>
      <c r="E335" s="20" t="s">
        <v>49</v>
      </c>
      <c r="F335" s="25">
        <f t="shared" si="16"/>
        <v>6120</v>
      </c>
      <c r="G335" s="20">
        <v>4896</v>
      </c>
      <c r="H335" s="26" t="s">
        <v>1013</v>
      </c>
    </row>
    <row r="336" spans="1:8">
      <c r="A336" s="20">
        <v>2013</v>
      </c>
      <c r="B336" s="20" t="s">
        <v>1000</v>
      </c>
      <c r="C336" s="20" t="s">
        <v>898</v>
      </c>
      <c r="D336" s="20" t="s">
        <v>921</v>
      </c>
      <c r="E336" s="20" t="s">
        <v>49</v>
      </c>
      <c r="F336" s="25">
        <f t="shared" si="16"/>
        <v>5733.75</v>
      </c>
      <c r="G336" s="20">
        <v>4587</v>
      </c>
      <c r="H336" s="26" t="s">
        <v>1014</v>
      </c>
    </row>
    <row r="337" spans="1:8">
      <c r="A337" s="20">
        <v>2013</v>
      </c>
      <c r="B337" s="20" t="s">
        <v>1000</v>
      </c>
      <c r="C337" s="20" t="s">
        <v>898</v>
      </c>
      <c r="D337" s="20" t="s">
        <v>921</v>
      </c>
      <c r="E337" s="20" t="s">
        <v>49</v>
      </c>
      <c r="F337" s="25">
        <f t="shared" si="16"/>
        <v>6098.75</v>
      </c>
      <c r="G337" s="20">
        <v>4879</v>
      </c>
      <c r="H337" s="26" t="s">
        <v>1015</v>
      </c>
    </row>
    <row r="338" spans="1:8">
      <c r="A338" s="20">
        <v>2013</v>
      </c>
      <c r="B338" s="20" t="s">
        <v>1000</v>
      </c>
      <c r="C338" s="20" t="s">
        <v>920</v>
      </c>
      <c r="D338" s="20" t="s">
        <v>921</v>
      </c>
      <c r="E338" s="20" t="s">
        <v>49</v>
      </c>
      <c r="F338" s="25">
        <f t="shared" si="16"/>
        <v>6120</v>
      </c>
      <c r="G338" s="20">
        <v>4896</v>
      </c>
      <c r="H338" s="26" t="s">
        <v>1016</v>
      </c>
    </row>
    <row r="339" spans="1:8">
      <c r="A339" s="20">
        <v>2013</v>
      </c>
      <c r="B339" s="20" t="s">
        <v>1000</v>
      </c>
      <c r="C339" s="20" t="s">
        <v>898</v>
      </c>
      <c r="D339" s="20" t="s">
        <v>921</v>
      </c>
      <c r="E339" s="20" t="s">
        <v>49</v>
      </c>
      <c r="F339" s="25">
        <f t="shared" si="16"/>
        <v>5733.75</v>
      </c>
      <c r="G339" s="20">
        <v>4587</v>
      </c>
      <c r="H339" s="26" t="s">
        <v>1017</v>
      </c>
    </row>
    <row r="340" spans="1:8">
      <c r="A340" s="20">
        <v>2013</v>
      </c>
      <c r="B340" s="20" t="s">
        <v>1000</v>
      </c>
      <c r="C340" s="20" t="s">
        <v>898</v>
      </c>
      <c r="D340" s="20" t="s">
        <v>921</v>
      </c>
      <c r="E340" s="20" t="s">
        <v>49</v>
      </c>
      <c r="F340" s="25">
        <f t="shared" si="16"/>
        <v>6098.75</v>
      </c>
      <c r="G340" s="20">
        <v>4879</v>
      </c>
      <c r="H340" s="26" t="s">
        <v>1018</v>
      </c>
    </row>
    <row r="341" spans="1:8">
      <c r="A341" s="20">
        <v>2013</v>
      </c>
      <c r="B341" s="20" t="s">
        <v>1000</v>
      </c>
      <c r="C341" s="20" t="s">
        <v>911</v>
      </c>
      <c r="D341" s="20" t="s">
        <v>924</v>
      </c>
      <c r="E341" s="20" t="s">
        <v>909</v>
      </c>
      <c r="F341" s="25">
        <f t="shared" si="16"/>
        <v>5733.75</v>
      </c>
      <c r="G341" s="20">
        <v>4587</v>
      </c>
      <c r="H341" s="26" t="s">
        <v>1019</v>
      </c>
    </row>
    <row r="342" spans="1:8">
      <c r="A342" s="20">
        <v>2013</v>
      </c>
      <c r="B342" s="20" t="s">
        <v>1000</v>
      </c>
      <c r="C342" s="20" t="s">
        <v>898</v>
      </c>
      <c r="D342" s="20" t="s">
        <v>924</v>
      </c>
      <c r="E342" s="20" t="s">
        <v>909</v>
      </c>
      <c r="F342" s="25">
        <f t="shared" si="16"/>
        <v>7905</v>
      </c>
      <c r="G342" s="20">
        <v>6324</v>
      </c>
      <c r="H342" s="26" t="s">
        <v>1020</v>
      </c>
    </row>
    <row r="343" spans="1:8">
      <c r="A343" s="20">
        <v>2013</v>
      </c>
      <c r="B343" s="20" t="s">
        <v>1000</v>
      </c>
      <c r="C343" s="20" t="s">
        <v>911</v>
      </c>
      <c r="D343" s="20" t="s">
        <v>924</v>
      </c>
      <c r="E343" s="20" t="s">
        <v>909</v>
      </c>
      <c r="F343" s="25">
        <f t="shared" si="16"/>
        <v>5733.75</v>
      </c>
      <c r="G343" s="20">
        <v>4587</v>
      </c>
      <c r="H343" s="26" t="s">
        <v>1021</v>
      </c>
    </row>
    <row r="344" spans="1:8">
      <c r="A344" s="20">
        <v>2013</v>
      </c>
      <c r="B344" s="20" t="s">
        <v>1000</v>
      </c>
      <c r="C344" s="20" t="s">
        <v>898</v>
      </c>
      <c r="D344" s="20" t="s">
        <v>924</v>
      </c>
      <c r="E344" s="20" t="s">
        <v>909</v>
      </c>
      <c r="F344" s="25">
        <f t="shared" si="16"/>
        <v>7905</v>
      </c>
      <c r="G344" s="20">
        <v>6324</v>
      </c>
      <c r="H344" s="26" t="s">
        <v>1022</v>
      </c>
    </row>
    <row r="345" spans="1:8">
      <c r="A345" s="20">
        <v>2014</v>
      </c>
      <c r="B345" s="20" t="s">
        <v>1000</v>
      </c>
      <c r="C345" s="20" t="s">
        <v>903</v>
      </c>
      <c r="D345" s="20" t="s">
        <v>899</v>
      </c>
      <c r="E345" s="20" t="s">
        <v>900</v>
      </c>
      <c r="F345" s="25">
        <f>G345*1.5</f>
        <v>747</v>
      </c>
      <c r="G345" s="20">
        <v>498</v>
      </c>
      <c r="H345" s="26" t="s">
        <v>1151</v>
      </c>
    </row>
    <row r="346" spans="1:8">
      <c r="A346" s="20">
        <v>2014</v>
      </c>
      <c r="B346" s="20" t="s">
        <v>1000</v>
      </c>
      <c r="C346" s="20" t="s">
        <v>920</v>
      </c>
      <c r="D346" s="20" t="s">
        <v>899</v>
      </c>
      <c r="E346" s="20" t="s">
        <v>900</v>
      </c>
      <c r="F346" s="25">
        <f>G346*1.5</f>
        <v>7342.5</v>
      </c>
      <c r="G346" s="20">
        <v>4895</v>
      </c>
      <c r="H346" s="26" t="s">
        <v>1152</v>
      </c>
    </row>
    <row r="347" spans="1:8">
      <c r="A347" s="20">
        <v>2014</v>
      </c>
      <c r="B347" s="20" t="s">
        <v>1000</v>
      </c>
      <c r="C347" s="20" t="s">
        <v>903</v>
      </c>
      <c r="D347" s="20" t="s">
        <v>899</v>
      </c>
      <c r="E347" s="20" t="s">
        <v>900</v>
      </c>
      <c r="F347" s="25">
        <f>G347*1.5</f>
        <v>747</v>
      </c>
      <c r="G347" s="20">
        <v>498</v>
      </c>
      <c r="H347" s="26" t="s">
        <v>1153</v>
      </c>
    </row>
    <row r="348" spans="1:8">
      <c r="A348" s="20">
        <v>2014</v>
      </c>
      <c r="B348" s="20" t="s">
        <v>1000</v>
      </c>
      <c r="C348" s="20" t="s">
        <v>920</v>
      </c>
      <c r="D348" s="20" t="s">
        <v>899</v>
      </c>
      <c r="E348" s="20" t="s">
        <v>900</v>
      </c>
      <c r="F348" s="25">
        <f>G348*1.5</f>
        <v>7342.5</v>
      </c>
      <c r="G348" s="20">
        <v>4895</v>
      </c>
      <c r="H348" s="26" t="s">
        <v>1154</v>
      </c>
    </row>
    <row r="349" spans="1:8">
      <c r="A349" s="20">
        <v>2014</v>
      </c>
      <c r="B349" s="20" t="s">
        <v>1000</v>
      </c>
      <c r="C349" s="20" t="s">
        <v>920</v>
      </c>
      <c r="D349" s="20" t="s">
        <v>908</v>
      </c>
      <c r="E349" s="20" t="s">
        <v>909</v>
      </c>
      <c r="F349" s="25">
        <v>7344</v>
      </c>
      <c r="G349" s="20">
        <v>4896</v>
      </c>
      <c r="H349" s="26" t="s">
        <v>1155</v>
      </c>
    </row>
    <row r="350" spans="1:8">
      <c r="A350" s="20">
        <v>2014</v>
      </c>
      <c r="B350" s="20" t="s">
        <v>1000</v>
      </c>
      <c r="C350" s="20" t="s">
        <v>898</v>
      </c>
      <c r="D350" s="20" t="s">
        <v>908</v>
      </c>
      <c r="E350" s="20" t="s">
        <v>909</v>
      </c>
      <c r="F350" s="25">
        <v>6880.5</v>
      </c>
      <c r="G350" s="20">
        <v>4587</v>
      </c>
      <c r="H350" s="26" t="s">
        <v>1156</v>
      </c>
    </row>
    <row r="351" spans="1:8">
      <c r="A351" s="20">
        <v>2014</v>
      </c>
      <c r="B351" s="20" t="s">
        <v>1000</v>
      </c>
      <c r="C351" s="20" t="s">
        <v>920</v>
      </c>
      <c r="D351" s="20" t="s">
        <v>908</v>
      </c>
      <c r="E351" s="20" t="s">
        <v>909</v>
      </c>
      <c r="F351" s="25">
        <v>7344</v>
      </c>
      <c r="G351" s="20">
        <v>4896</v>
      </c>
      <c r="H351" s="26" t="s">
        <v>1157</v>
      </c>
    </row>
    <row r="352" spans="1:8">
      <c r="A352" s="20">
        <v>2014</v>
      </c>
      <c r="B352" s="20" t="s">
        <v>1000</v>
      </c>
      <c r="C352" s="20" t="s">
        <v>898</v>
      </c>
      <c r="D352" s="20" t="s">
        <v>908</v>
      </c>
      <c r="E352" s="20" t="s">
        <v>909</v>
      </c>
      <c r="F352" s="25">
        <v>6880.5</v>
      </c>
      <c r="G352" s="20">
        <v>4587</v>
      </c>
      <c r="H352" s="26" t="s">
        <v>1158</v>
      </c>
    </row>
    <row r="353" spans="1:8">
      <c r="A353" s="20">
        <v>2014</v>
      </c>
      <c r="B353" s="20" t="s">
        <v>1000</v>
      </c>
      <c r="C353" s="20" t="s">
        <v>898</v>
      </c>
      <c r="D353" s="20" t="s">
        <v>915</v>
      </c>
      <c r="E353" s="20" t="s">
        <v>36</v>
      </c>
      <c r="F353" s="25">
        <v>5380.5</v>
      </c>
      <c r="G353" s="20">
        <v>3587</v>
      </c>
      <c r="H353" s="26" t="s">
        <v>1159</v>
      </c>
    </row>
    <row r="354" spans="1:8">
      <c r="A354" s="20">
        <v>2014</v>
      </c>
      <c r="B354" s="20" t="s">
        <v>1000</v>
      </c>
      <c r="C354" s="20" t="s">
        <v>898</v>
      </c>
      <c r="D354" s="20" t="s">
        <v>915</v>
      </c>
      <c r="E354" s="20" t="s">
        <v>36</v>
      </c>
      <c r="F354" s="25">
        <v>11838</v>
      </c>
      <c r="G354" s="20">
        <v>7892</v>
      </c>
      <c r="H354" s="26" t="s">
        <v>1160</v>
      </c>
    </row>
    <row r="355" spans="1:8">
      <c r="A355" s="20">
        <v>2014</v>
      </c>
      <c r="B355" s="20" t="s">
        <v>1000</v>
      </c>
      <c r="C355" s="20" t="s">
        <v>898</v>
      </c>
      <c r="D355" s="20" t="s">
        <v>915</v>
      </c>
      <c r="E355" s="20" t="s">
        <v>36</v>
      </c>
      <c r="F355" s="25">
        <v>5380.5</v>
      </c>
      <c r="G355" s="20">
        <v>3587</v>
      </c>
      <c r="H355" s="26" t="s">
        <v>1161</v>
      </c>
    </row>
    <row r="356" spans="1:8">
      <c r="A356" s="20">
        <v>2014</v>
      </c>
      <c r="B356" s="20" t="s">
        <v>1000</v>
      </c>
      <c r="C356" s="20" t="s">
        <v>898</v>
      </c>
      <c r="D356" s="20" t="s">
        <v>915</v>
      </c>
      <c r="E356" s="20" t="s">
        <v>36</v>
      </c>
      <c r="F356" s="25">
        <v>11838</v>
      </c>
      <c r="G356" s="20">
        <v>7892</v>
      </c>
      <c r="H356" s="26" t="s">
        <v>1162</v>
      </c>
    </row>
    <row r="357" spans="1:8">
      <c r="A357" s="20">
        <v>2014</v>
      </c>
      <c r="B357" s="20" t="s">
        <v>1000</v>
      </c>
      <c r="C357" s="20" t="s">
        <v>920</v>
      </c>
      <c r="D357" s="20" t="s">
        <v>921</v>
      </c>
      <c r="E357" s="20" t="s">
        <v>49</v>
      </c>
      <c r="F357" s="25">
        <f t="shared" ref="F357:F366" si="17">G357*1.5</f>
        <v>7344</v>
      </c>
      <c r="G357" s="20">
        <v>4896</v>
      </c>
      <c r="H357" s="26" t="s">
        <v>1163</v>
      </c>
    </row>
    <row r="358" spans="1:8">
      <c r="A358" s="20">
        <v>2014</v>
      </c>
      <c r="B358" s="20" t="s">
        <v>1000</v>
      </c>
      <c r="C358" s="20" t="s">
        <v>898</v>
      </c>
      <c r="D358" s="20" t="s">
        <v>921</v>
      </c>
      <c r="E358" s="20" t="s">
        <v>49</v>
      </c>
      <c r="F358" s="25">
        <f t="shared" si="17"/>
        <v>6880.5</v>
      </c>
      <c r="G358" s="20">
        <v>4587</v>
      </c>
      <c r="H358" s="26" t="s">
        <v>1164</v>
      </c>
    </row>
    <row r="359" spans="1:8">
      <c r="A359" s="20">
        <v>2014</v>
      </c>
      <c r="B359" s="20" t="s">
        <v>1000</v>
      </c>
      <c r="C359" s="20" t="s">
        <v>898</v>
      </c>
      <c r="D359" s="20" t="s">
        <v>921</v>
      </c>
      <c r="E359" s="20" t="s">
        <v>49</v>
      </c>
      <c r="F359" s="25">
        <f t="shared" si="17"/>
        <v>7318.5</v>
      </c>
      <c r="G359" s="20">
        <v>4879</v>
      </c>
      <c r="H359" s="26" t="s">
        <v>1165</v>
      </c>
    </row>
    <row r="360" spans="1:8">
      <c r="A360" s="20">
        <v>2014</v>
      </c>
      <c r="B360" s="20" t="s">
        <v>1000</v>
      </c>
      <c r="C360" s="20" t="s">
        <v>920</v>
      </c>
      <c r="D360" s="20" t="s">
        <v>921</v>
      </c>
      <c r="E360" s="20" t="s">
        <v>49</v>
      </c>
      <c r="F360" s="25">
        <f t="shared" si="17"/>
        <v>7344</v>
      </c>
      <c r="G360" s="20">
        <v>4896</v>
      </c>
      <c r="H360" s="26" t="s">
        <v>1166</v>
      </c>
    </row>
    <row r="361" spans="1:8">
      <c r="A361" s="20">
        <v>2014</v>
      </c>
      <c r="B361" s="20" t="s">
        <v>1000</v>
      </c>
      <c r="C361" s="20" t="s">
        <v>898</v>
      </c>
      <c r="D361" s="20" t="s">
        <v>921</v>
      </c>
      <c r="E361" s="20" t="s">
        <v>49</v>
      </c>
      <c r="F361" s="25">
        <f t="shared" si="17"/>
        <v>6880.5</v>
      </c>
      <c r="G361" s="20">
        <v>4587</v>
      </c>
      <c r="H361" s="26" t="s">
        <v>1167</v>
      </c>
    </row>
    <row r="362" spans="1:8">
      <c r="A362" s="20">
        <v>2014</v>
      </c>
      <c r="B362" s="20" t="s">
        <v>1000</v>
      </c>
      <c r="C362" s="20" t="s">
        <v>898</v>
      </c>
      <c r="D362" s="20" t="s">
        <v>921</v>
      </c>
      <c r="E362" s="20" t="s">
        <v>49</v>
      </c>
      <c r="F362" s="25">
        <f t="shared" si="17"/>
        <v>7318.5</v>
      </c>
      <c r="G362" s="20">
        <v>4879</v>
      </c>
      <c r="H362" s="26" t="s">
        <v>1168</v>
      </c>
    </row>
    <row r="363" spans="1:8">
      <c r="A363" s="20">
        <v>2014</v>
      </c>
      <c r="B363" s="20" t="s">
        <v>1000</v>
      </c>
      <c r="C363" s="20" t="s">
        <v>911</v>
      </c>
      <c r="D363" s="20" t="s">
        <v>924</v>
      </c>
      <c r="E363" s="20" t="s">
        <v>909</v>
      </c>
      <c r="F363" s="25">
        <f t="shared" si="17"/>
        <v>6880.5</v>
      </c>
      <c r="G363" s="20">
        <v>4587</v>
      </c>
      <c r="H363" s="26" t="s">
        <v>1169</v>
      </c>
    </row>
    <row r="364" spans="1:8">
      <c r="A364" s="20">
        <v>2014</v>
      </c>
      <c r="B364" s="20" t="s">
        <v>1000</v>
      </c>
      <c r="C364" s="20" t="s">
        <v>898</v>
      </c>
      <c r="D364" s="20" t="s">
        <v>924</v>
      </c>
      <c r="E364" s="20" t="s">
        <v>909</v>
      </c>
      <c r="F364" s="25">
        <f t="shared" si="17"/>
        <v>9486</v>
      </c>
      <c r="G364" s="20">
        <v>6324</v>
      </c>
      <c r="H364" s="26" t="s">
        <v>1170</v>
      </c>
    </row>
    <row r="365" spans="1:8">
      <c r="A365" s="20">
        <v>2014</v>
      </c>
      <c r="B365" s="20" t="s">
        <v>1000</v>
      </c>
      <c r="C365" s="20" t="s">
        <v>911</v>
      </c>
      <c r="D365" s="20" t="s">
        <v>924</v>
      </c>
      <c r="E365" s="20" t="s">
        <v>909</v>
      </c>
      <c r="F365" s="25">
        <f t="shared" si="17"/>
        <v>6880.5</v>
      </c>
      <c r="G365" s="20">
        <v>4587</v>
      </c>
      <c r="H365" s="26" t="s">
        <v>1171</v>
      </c>
    </row>
    <row r="366" spans="1:8">
      <c r="A366" s="20">
        <v>2014</v>
      </c>
      <c r="B366" s="20" t="s">
        <v>1000</v>
      </c>
      <c r="C366" s="20" t="s">
        <v>898</v>
      </c>
      <c r="D366" s="20" t="s">
        <v>924</v>
      </c>
      <c r="E366" s="20" t="s">
        <v>909</v>
      </c>
      <c r="F366" s="25">
        <f t="shared" si="17"/>
        <v>9486</v>
      </c>
      <c r="G366" s="20">
        <v>6324</v>
      </c>
      <c r="H366" s="26" t="s">
        <v>1172</v>
      </c>
    </row>
    <row r="367" spans="1:8">
      <c r="A367" s="20">
        <v>2015</v>
      </c>
      <c r="B367" s="20" t="s">
        <v>1000</v>
      </c>
      <c r="C367" s="20" t="s">
        <v>903</v>
      </c>
      <c r="D367" s="20" t="s">
        <v>899</v>
      </c>
      <c r="E367" s="20" t="s">
        <v>900</v>
      </c>
      <c r="F367" s="25">
        <f t="shared" ref="F367:F388" si="18">G367*1.4</f>
        <v>697.19999999999993</v>
      </c>
      <c r="G367" s="20">
        <v>498</v>
      </c>
      <c r="H367" s="26" t="s">
        <v>1299</v>
      </c>
    </row>
    <row r="368" spans="1:8">
      <c r="A368" s="20">
        <v>2015</v>
      </c>
      <c r="B368" s="20" t="s">
        <v>1000</v>
      </c>
      <c r="C368" s="20" t="s">
        <v>920</v>
      </c>
      <c r="D368" s="20" t="s">
        <v>899</v>
      </c>
      <c r="E368" s="20" t="s">
        <v>900</v>
      </c>
      <c r="F368" s="25">
        <f t="shared" si="18"/>
        <v>6853</v>
      </c>
      <c r="G368" s="20">
        <v>4895</v>
      </c>
      <c r="H368" s="26" t="s">
        <v>1300</v>
      </c>
    </row>
    <row r="369" spans="1:8">
      <c r="A369" s="20">
        <v>2015</v>
      </c>
      <c r="B369" s="20" t="s">
        <v>1000</v>
      </c>
      <c r="C369" s="20" t="s">
        <v>903</v>
      </c>
      <c r="D369" s="20" t="s">
        <v>899</v>
      </c>
      <c r="E369" s="20" t="s">
        <v>900</v>
      </c>
      <c r="F369" s="25">
        <f t="shared" si="18"/>
        <v>697.19999999999993</v>
      </c>
      <c r="G369" s="20">
        <v>498</v>
      </c>
      <c r="H369" s="26" t="s">
        <v>1301</v>
      </c>
    </row>
    <row r="370" spans="1:8">
      <c r="A370" s="20">
        <v>2015</v>
      </c>
      <c r="B370" s="20" t="s">
        <v>1000</v>
      </c>
      <c r="C370" s="20" t="s">
        <v>920</v>
      </c>
      <c r="D370" s="20" t="s">
        <v>899</v>
      </c>
      <c r="E370" s="20" t="s">
        <v>900</v>
      </c>
      <c r="F370" s="25">
        <f t="shared" si="18"/>
        <v>6853</v>
      </c>
      <c r="G370" s="20">
        <v>4895</v>
      </c>
      <c r="H370" s="26" t="s">
        <v>1302</v>
      </c>
    </row>
    <row r="371" spans="1:8">
      <c r="A371" s="20">
        <v>2015</v>
      </c>
      <c r="B371" s="20" t="s">
        <v>1000</v>
      </c>
      <c r="C371" s="20" t="s">
        <v>920</v>
      </c>
      <c r="D371" s="20" t="s">
        <v>908</v>
      </c>
      <c r="E371" s="20" t="s">
        <v>909</v>
      </c>
      <c r="F371" s="25">
        <f t="shared" si="18"/>
        <v>6854.4</v>
      </c>
      <c r="G371" s="20">
        <v>4896</v>
      </c>
      <c r="H371" s="26" t="s">
        <v>1303</v>
      </c>
    </row>
    <row r="372" spans="1:8">
      <c r="A372" s="20">
        <v>2015</v>
      </c>
      <c r="B372" s="20" t="s">
        <v>1000</v>
      </c>
      <c r="C372" s="20" t="s">
        <v>898</v>
      </c>
      <c r="D372" s="20" t="s">
        <v>908</v>
      </c>
      <c r="E372" s="20" t="s">
        <v>909</v>
      </c>
      <c r="F372" s="25">
        <f t="shared" si="18"/>
        <v>6421.7999999999993</v>
      </c>
      <c r="G372" s="20">
        <v>4587</v>
      </c>
      <c r="H372" s="26" t="s">
        <v>1304</v>
      </c>
    </row>
    <row r="373" spans="1:8">
      <c r="A373" s="20">
        <v>2015</v>
      </c>
      <c r="B373" s="20" t="s">
        <v>1000</v>
      </c>
      <c r="C373" s="20" t="s">
        <v>920</v>
      </c>
      <c r="D373" s="20" t="s">
        <v>908</v>
      </c>
      <c r="E373" s="20" t="s">
        <v>909</v>
      </c>
      <c r="F373" s="25">
        <f t="shared" si="18"/>
        <v>6854.4</v>
      </c>
      <c r="G373" s="20">
        <v>4896</v>
      </c>
      <c r="H373" s="26" t="s">
        <v>1305</v>
      </c>
    </row>
    <row r="374" spans="1:8">
      <c r="A374" s="20">
        <v>2015</v>
      </c>
      <c r="B374" s="20" t="s">
        <v>1000</v>
      </c>
      <c r="C374" s="20" t="s">
        <v>898</v>
      </c>
      <c r="D374" s="20" t="s">
        <v>908</v>
      </c>
      <c r="E374" s="20" t="s">
        <v>909</v>
      </c>
      <c r="F374" s="25">
        <f t="shared" si="18"/>
        <v>6421.7999999999993</v>
      </c>
      <c r="G374" s="20">
        <v>4587</v>
      </c>
      <c r="H374" s="26" t="s">
        <v>1306</v>
      </c>
    </row>
    <row r="375" spans="1:8">
      <c r="A375" s="20">
        <v>2015</v>
      </c>
      <c r="B375" s="20" t="s">
        <v>1000</v>
      </c>
      <c r="C375" s="20" t="s">
        <v>898</v>
      </c>
      <c r="D375" s="20" t="s">
        <v>915</v>
      </c>
      <c r="E375" s="20" t="s">
        <v>36</v>
      </c>
      <c r="F375" s="25">
        <f t="shared" si="18"/>
        <v>5021.7999999999993</v>
      </c>
      <c r="G375" s="20">
        <v>3587</v>
      </c>
      <c r="H375" s="26" t="s">
        <v>1307</v>
      </c>
    </row>
    <row r="376" spans="1:8">
      <c r="A376" s="20">
        <v>2015</v>
      </c>
      <c r="B376" s="20" t="s">
        <v>1000</v>
      </c>
      <c r="C376" s="20" t="s">
        <v>898</v>
      </c>
      <c r="D376" s="20" t="s">
        <v>915</v>
      </c>
      <c r="E376" s="20" t="s">
        <v>36</v>
      </c>
      <c r="F376" s="25">
        <f t="shared" si="18"/>
        <v>11048.8</v>
      </c>
      <c r="G376" s="20">
        <v>7892</v>
      </c>
      <c r="H376" s="26" t="s">
        <v>1308</v>
      </c>
    </row>
    <row r="377" spans="1:8">
      <c r="A377" s="20">
        <v>2015</v>
      </c>
      <c r="B377" s="20" t="s">
        <v>1000</v>
      </c>
      <c r="C377" s="20" t="s">
        <v>898</v>
      </c>
      <c r="D377" s="20" t="s">
        <v>915</v>
      </c>
      <c r="E377" s="20" t="s">
        <v>36</v>
      </c>
      <c r="F377" s="25">
        <f t="shared" si="18"/>
        <v>5021.7999999999993</v>
      </c>
      <c r="G377" s="20">
        <v>3587</v>
      </c>
      <c r="H377" s="26" t="s">
        <v>1309</v>
      </c>
    </row>
    <row r="378" spans="1:8">
      <c r="A378" s="20">
        <v>2015</v>
      </c>
      <c r="B378" s="20" t="s">
        <v>1000</v>
      </c>
      <c r="C378" s="20" t="s">
        <v>898</v>
      </c>
      <c r="D378" s="20" t="s">
        <v>915</v>
      </c>
      <c r="E378" s="20" t="s">
        <v>36</v>
      </c>
      <c r="F378" s="25">
        <f t="shared" si="18"/>
        <v>11048.8</v>
      </c>
      <c r="G378" s="20">
        <v>7892</v>
      </c>
      <c r="H378" s="26" t="s">
        <v>1310</v>
      </c>
    </row>
    <row r="379" spans="1:8">
      <c r="A379" s="20">
        <v>2015</v>
      </c>
      <c r="B379" s="20" t="s">
        <v>1000</v>
      </c>
      <c r="C379" s="20" t="s">
        <v>920</v>
      </c>
      <c r="D379" s="20" t="s">
        <v>921</v>
      </c>
      <c r="E379" s="20" t="s">
        <v>49</v>
      </c>
      <c r="F379" s="25">
        <f t="shared" si="18"/>
        <v>6854.4</v>
      </c>
      <c r="G379" s="20">
        <v>4896</v>
      </c>
      <c r="H379" s="26" t="s">
        <v>1311</v>
      </c>
    </row>
    <row r="380" spans="1:8">
      <c r="A380" s="20">
        <v>2015</v>
      </c>
      <c r="B380" s="20" t="s">
        <v>1000</v>
      </c>
      <c r="C380" s="20" t="s">
        <v>898</v>
      </c>
      <c r="D380" s="20" t="s">
        <v>921</v>
      </c>
      <c r="E380" s="20" t="s">
        <v>49</v>
      </c>
      <c r="F380" s="25">
        <f t="shared" si="18"/>
        <v>6421.7999999999993</v>
      </c>
      <c r="G380" s="20">
        <v>4587</v>
      </c>
      <c r="H380" s="26" t="s">
        <v>1312</v>
      </c>
    </row>
    <row r="381" spans="1:8">
      <c r="A381" s="20">
        <v>2015</v>
      </c>
      <c r="B381" s="20" t="s">
        <v>1000</v>
      </c>
      <c r="C381" s="20" t="s">
        <v>898</v>
      </c>
      <c r="D381" s="20" t="s">
        <v>921</v>
      </c>
      <c r="E381" s="20" t="s">
        <v>49</v>
      </c>
      <c r="F381" s="25">
        <f t="shared" si="18"/>
        <v>6830.5999999999995</v>
      </c>
      <c r="G381" s="20">
        <v>4879</v>
      </c>
      <c r="H381" s="26" t="s">
        <v>1313</v>
      </c>
    </row>
    <row r="382" spans="1:8">
      <c r="A382" s="20">
        <v>2015</v>
      </c>
      <c r="B382" s="20" t="s">
        <v>1000</v>
      </c>
      <c r="C382" s="20" t="s">
        <v>920</v>
      </c>
      <c r="D382" s="20" t="s">
        <v>921</v>
      </c>
      <c r="E382" s="20" t="s">
        <v>49</v>
      </c>
      <c r="F382" s="25">
        <f t="shared" si="18"/>
        <v>6854.4</v>
      </c>
      <c r="G382" s="20">
        <v>4896</v>
      </c>
      <c r="H382" s="26" t="s">
        <v>1314</v>
      </c>
    </row>
    <row r="383" spans="1:8">
      <c r="A383" s="20">
        <v>2015</v>
      </c>
      <c r="B383" s="20" t="s">
        <v>1000</v>
      </c>
      <c r="C383" s="20" t="s">
        <v>898</v>
      </c>
      <c r="D383" s="20" t="s">
        <v>921</v>
      </c>
      <c r="E383" s="20" t="s">
        <v>49</v>
      </c>
      <c r="F383" s="25">
        <f t="shared" si="18"/>
        <v>6421.7999999999993</v>
      </c>
      <c r="G383" s="20">
        <v>4587</v>
      </c>
      <c r="H383" s="26" t="s">
        <v>1315</v>
      </c>
    </row>
    <row r="384" spans="1:8">
      <c r="A384" s="20">
        <v>2015</v>
      </c>
      <c r="B384" s="20" t="s">
        <v>1000</v>
      </c>
      <c r="C384" s="20" t="s">
        <v>898</v>
      </c>
      <c r="D384" s="20" t="s">
        <v>921</v>
      </c>
      <c r="E384" s="20" t="s">
        <v>49</v>
      </c>
      <c r="F384" s="25">
        <f t="shared" si="18"/>
        <v>6830.5999999999995</v>
      </c>
      <c r="G384" s="20">
        <v>4879</v>
      </c>
      <c r="H384" s="26" t="s">
        <v>1316</v>
      </c>
    </row>
    <row r="385" spans="1:8">
      <c r="A385" s="20">
        <v>2015</v>
      </c>
      <c r="B385" s="20" t="s">
        <v>1000</v>
      </c>
      <c r="C385" s="20" t="s">
        <v>911</v>
      </c>
      <c r="D385" s="20" t="s">
        <v>924</v>
      </c>
      <c r="E385" s="20" t="s">
        <v>909</v>
      </c>
      <c r="F385" s="25">
        <f t="shared" si="18"/>
        <v>6421.7999999999993</v>
      </c>
      <c r="G385" s="20">
        <v>4587</v>
      </c>
      <c r="H385" s="26" t="s">
        <v>1317</v>
      </c>
    </row>
    <row r="386" spans="1:8">
      <c r="A386" s="20">
        <v>2015</v>
      </c>
      <c r="B386" s="20" t="s">
        <v>1000</v>
      </c>
      <c r="C386" s="20" t="s">
        <v>898</v>
      </c>
      <c r="D386" s="20" t="s">
        <v>924</v>
      </c>
      <c r="E386" s="20" t="s">
        <v>909</v>
      </c>
      <c r="F386" s="25">
        <f t="shared" si="18"/>
        <v>8853.5999999999985</v>
      </c>
      <c r="G386" s="20">
        <v>6324</v>
      </c>
      <c r="H386" s="26" t="s">
        <v>1318</v>
      </c>
    </row>
    <row r="387" spans="1:8">
      <c r="A387" s="20">
        <v>2015</v>
      </c>
      <c r="B387" s="20" t="s">
        <v>1000</v>
      </c>
      <c r="C387" s="20" t="s">
        <v>911</v>
      </c>
      <c r="D387" s="20" t="s">
        <v>924</v>
      </c>
      <c r="E387" s="20" t="s">
        <v>909</v>
      </c>
      <c r="F387" s="25">
        <f t="shared" si="18"/>
        <v>6421.7999999999993</v>
      </c>
      <c r="G387" s="20">
        <v>4587</v>
      </c>
      <c r="H387" s="26" t="s">
        <v>1319</v>
      </c>
    </row>
    <row r="388" spans="1:8">
      <c r="A388" s="20">
        <v>2015</v>
      </c>
      <c r="B388" s="20" t="s">
        <v>1000</v>
      </c>
      <c r="C388" s="20" t="s">
        <v>898</v>
      </c>
      <c r="D388" s="20" t="s">
        <v>924</v>
      </c>
      <c r="E388" s="20" t="s">
        <v>909</v>
      </c>
      <c r="F388" s="25">
        <f t="shared" si="18"/>
        <v>8853.5999999999985</v>
      </c>
      <c r="G388" s="20">
        <v>6324</v>
      </c>
      <c r="H388" s="26" t="s">
        <v>1320</v>
      </c>
    </row>
    <row r="389" spans="1:8">
      <c r="A389" s="20">
        <v>2013</v>
      </c>
      <c r="B389" s="20" t="s">
        <v>1023</v>
      </c>
      <c r="C389" s="20" t="s">
        <v>898</v>
      </c>
      <c r="D389" s="20" t="s">
        <v>899</v>
      </c>
      <c r="E389" s="20" t="s">
        <v>900</v>
      </c>
      <c r="F389" s="25">
        <f t="shared" ref="F389:F408" si="19">G389*1.25</f>
        <v>7028.75</v>
      </c>
      <c r="G389" s="20">
        <v>5623</v>
      </c>
      <c r="H389" s="26" t="s">
        <v>1024</v>
      </c>
    </row>
    <row r="390" spans="1:8">
      <c r="A390" s="20">
        <v>2013</v>
      </c>
      <c r="B390" s="20" t="s">
        <v>1023</v>
      </c>
      <c r="C390" s="20" t="s">
        <v>898</v>
      </c>
      <c r="D390" s="20" t="s">
        <v>899</v>
      </c>
      <c r="E390" s="20" t="s">
        <v>900</v>
      </c>
      <c r="F390" s="25">
        <f t="shared" si="19"/>
        <v>9160</v>
      </c>
      <c r="G390" s="20">
        <v>7328</v>
      </c>
      <c r="H390" s="26" t="s">
        <v>1025</v>
      </c>
    </row>
    <row r="391" spans="1:8">
      <c r="A391" s="20">
        <v>2013</v>
      </c>
      <c r="B391" s="20" t="s">
        <v>1023</v>
      </c>
      <c r="C391" s="20" t="s">
        <v>898</v>
      </c>
      <c r="D391" s="20" t="s">
        <v>899</v>
      </c>
      <c r="E391" s="20" t="s">
        <v>900</v>
      </c>
      <c r="F391" s="25">
        <f t="shared" si="19"/>
        <v>7028.75</v>
      </c>
      <c r="G391" s="20">
        <v>5623</v>
      </c>
      <c r="H391" s="26" t="s">
        <v>1026</v>
      </c>
    </row>
    <row r="392" spans="1:8">
      <c r="A392" s="20">
        <v>2013</v>
      </c>
      <c r="B392" s="20" t="s">
        <v>1023</v>
      </c>
      <c r="C392" s="20" t="s">
        <v>898</v>
      </c>
      <c r="D392" s="20" t="s">
        <v>899</v>
      </c>
      <c r="E392" s="20" t="s">
        <v>900</v>
      </c>
      <c r="F392" s="25">
        <f t="shared" si="19"/>
        <v>9160</v>
      </c>
      <c r="G392" s="20">
        <v>7328</v>
      </c>
      <c r="H392" s="26" t="s">
        <v>1027</v>
      </c>
    </row>
    <row r="393" spans="1:8">
      <c r="A393" s="20">
        <v>2013</v>
      </c>
      <c r="B393" s="20" t="s">
        <v>1023</v>
      </c>
      <c r="C393" s="20" t="s">
        <v>898</v>
      </c>
      <c r="D393" s="20" t="s">
        <v>908</v>
      </c>
      <c r="E393" s="20" t="s">
        <v>909</v>
      </c>
      <c r="F393" s="25">
        <f t="shared" si="19"/>
        <v>7028.75</v>
      </c>
      <c r="G393" s="20">
        <v>5623</v>
      </c>
      <c r="H393" s="26" t="s">
        <v>1028</v>
      </c>
    </row>
    <row r="394" spans="1:8">
      <c r="A394" s="20">
        <v>2013</v>
      </c>
      <c r="B394" s="20" t="s">
        <v>1023</v>
      </c>
      <c r="C394" s="20" t="s">
        <v>903</v>
      </c>
      <c r="D394" s="20" t="s">
        <v>908</v>
      </c>
      <c r="E394" s="20" t="s">
        <v>909</v>
      </c>
      <c r="F394" s="25">
        <f t="shared" si="19"/>
        <v>3247.5</v>
      </c>
      <c r="G394" s="20">
        <v>2598</v>
      </c>
      <c r="H394" s="26" t="s">
        <v>1029</v>
      </c>
    </row>
    <row r="395" spans="1:8">
      <c r="A395" s="20">
        <v>2013</v>
      </c>
      <c r="B395" s="20" t="s">
        <v>1023</v>
      </c>
      <c r="C395" s="20" t="s">
        <v>898</v>
      </c>
      <c r="D395" s="20" t="s">
        <v>908</v>
      </c>
      <c r="E395" s="20" t="s">
        <v>909</v>
      </c>
      <c r="F395" s="25">
        <f t="shared" si="19"/>
        <v>7028.75</v>
      </c>
      <c r="G395" s="20">
        <v>5623</v>
      </c>
      <c r="H395" s="26" t="s">
        <v>1030</v>
      </c>
    </row>
    <row r="396" spans="1:8">
      <c r="A396" s="20">
        <v>2013</v>
      </c>
      <c r="B396" s="20" t="s">
        <v>1023</v>
      </c>
      <c r="C396" s="20" t="s">
        <v>903</v>
      </c>
      <c r="D396" s="20" t="s">
        <v>908</v>
      </c>
      <c r="E396" s="20" t="s">
        <v>909</v>
      </c>
      <c r="F396" s="25">
        <f t="shared" si="19"/>
        <v>3247.5</v>
      </c>
      <c r="G396" s="20">
        <v>2598</v>
      </c>
      <c r="H396" s="26" t="s">
        <v>1031</v>
      </c>
    </row>
    <row r="397" spans="1:8">
      <c r="A397" s="20">
        <v>2013</v>
      </c>
      <c r="B397" s="20" t="s">
        <v>1023</v>
      </c>
      <c r="C397" s="20" t="s">
        <v>903</v>
      </c>
      <c r="D397" s="20" t="s">
        <v>915</v>
      </c>
      <c r="E397" s="20" t="s">
        <v>36</v>
      </c>
      <c r="F397" s="25">
        <f t="shared" si="19"/>
        <v>622.5</v>
      </c>
      <c r="G397" s="20">
        <v>498</v>
      </c>
      <c r="H397" s="26" t="s">
        <v>1032</v>
      </c>
    </row>
    <row r="398" spans="1:8">
      <c r="A398" s="20">
        <v>2013</v>
      </c>
      <c r="B398" s="20" t="s">
        <v>1023</v>
      </c>
      <c r="C398" s="20" t="s">
        <v>911</v>
      </c>
      <c r="D398" s="20" t="s">
        <v>915</v>
      </c>
      <c r="E398" s="20" t="s">
        <v>36</v>
      </c>
      <c r="F398" s="25">
        <f t="shared" si="19"/>
        <v>5733.75</v>
      </c>
      <c r="G398" s="20">
        <v>4587</v>
      </c>
      <c r="H398" s="26" t="s">
        <v>1033</v>
      </c>
    </row>
    <row r="399" spans="1:8">
      <c r="A399" s="20">
        <v>2013</v>
      </c>
      <c r="B399" s="20" t="s">
        <v>1023</v>
      </c>
      <c r="C399" s="20" t="s">
        <v>903</v>
      </c>
      <c r="D399" s="20" t="s">
        <v>915</v>
      </c>
      <c r="E399" s="20" t="s">
        <v>36</v>
      </c>
      <c r="F399" s="25">
        <f t="shared" si="19"/>
        <v>622.5</v>
      </c>
      <c r="G399" s="20">
        <v>498</v>
      </c>
      <c r="H399" s="26" t="s">
        <v>1034</v>
      </c>
    </row>
    <row r="400" spans="1:8">
      <c r="A400" s="20">
        <v>2013</v>
      </c>
      <c r="B400" s="20" t="s">
        <v>1023</v>
      </c>
      <c r="C400" s="20" t="s">
        <v>911</v>
      </c>
      <c r="D400" s="20" t="s">
        <v>915</v>
      </c>
      <c r="E400" s="20" t="s">
        <v>36</v>
      </c>
      <c r="F400" s="25">
        <f t="shared" si="19"/>
        <v>5733.75</v>
      </c>
      <c r="G400" s="20">
        <v>4587</v>
      </c>
      <c r="H400" s="26" t="s">
        <v>1035</v>
      </c>
    </row>
    <row r="401" spans="1:8">
      <c r="A401" s="20">
        <v>2013</v>
      </c>
      <c r="B401" s="20" t="s">
        <v>1023</v>
      </c>
      <c r="C401" s="20" t="s">
        <v>903</v>
      </c>
      <c r="D401" s="20" t="s">
        <v>921</v>
      </c>
      <c r="E401" s="20" t="s">
        <v>49</v>
      </c>
      <c r="F401" s="25">
        <f t="shared" si="19"/>
        <v>3247.5</v>
      </c>
      <c r="G401" s="20">
        <v>2598</v>
      </c>
      <c r="H401" s="26" t="s">
        <v>1036</v>
      </c>
    </row>
    <row r="402" spans="1:8">
      <c r="A402" s="20">
        <v>2013</v>
      </c>
      <c r="B402" s="20" t="s">
        <v>1023</v>
      </c>
      <c r="C402" s="20" t="s">
        <v>920</v>
      </c>
      <c r="D402" s="20" t="s">
        <v>921</v>
      </c>
      <c r="E402" s="20" t="s">
        <v>49</v>
      </c>
      <c r="F402" s="25">
        <f t="shared" si="19"/>
        <v>2570</v>
      </c>
      <c r="G402" s="20">
        <v>2056</v>
      </c>
      <c r="H402" s="26" t="s">
        <v>1037</v>
      </c>
    </row>
    <row r="403" spans="1:8">
      <c r="A403" s="20">
        <v>2013</v>
      </c>
      <c r="B403" s="20" t="s">
        <v>1023</v>
      </c>
      <c r="C403" s="20" t="s">
        <v>903</v>
      </c>
      <c r="D403" s="20" t="s">
        <v>921</v>
      </c>
      <c r="E403" s="20" t="s">
        <v>49</v>
      </c>
      <c r="F403" s="25">
        <f t="shared" si="19"/>
        <v>3247.5</v>
      </c>
      <c r="G403" s="20">
        <v>2598</v>
      </c>
      <c r="H403" s="26" t="s">
        <v>1038</v>
      </c>
    </row>
    <row r="404" spans="1:8">
      <c r="A404" s="20">
        <v>2013</v>
      </c>
      <c r="B404" s="20" t="s">
        <v>1023</v>
      </c>
      <c r="C404" s="20" t="s">
        <v>920</v>
      </c>
      <c r="D404" s="20" t="s">
        <v>921</v>
      </c>
      <c r="E404" s="20" t="s">
        <v>49</v>
      </c>
      <c r="F404" s="25">
        <f t="shared" si="19"/>
        <v>2570</v>
      </c>
      <c r="G404" s="20">
        <v>2056</v>
      </c>
      <c r="H404" s="26" t="s">
        <v>1039</v>
      </c>
    </row>
    <row r="405" spans="1:8">
      <c r="A405" s="20">
        <v>2013</v>
      </c>
      <c r="B405" s="20" t="s">
        <v>1023</v>
      </c>
      <c r="C405" s="20" t="s">
        <v>911</v>
      </c>
      <c r="D405" s="20" t="s">
        <v>924</v>
      </c>
      <c r="E405" s="20" t="s">
        <v>909</v>
      </c>
      <c r="F405" s="25">
        <f t="shared" si="19"/>
        <v>10308.75</v>
      </c>
      <c r="G405" s="20">
        <v>8247</v>
      </c>
      <c r="H405" s="26" t="s">
        <v>1040</v>
      </c>
    </row>
    <row r="406" spans="1:8">
      <c r="A406" s="20">
        <v>2013</v>
      </c>
      <c r="B406" s="20" t="s">
        <v>1023</v>
      </c>
      <c r="C406" s="20" t="s">
        <v>898</v>
      </c>
      <c r="D406" s="20" t="s">
        <v>924</v>
      </c>
      <c r="E406" s="20" t="s">
        <v>909</v>
      </c>
      <c r="F406" s="25">
        <f t="shared" si="19"/>
        <v>11026.25</v>
      </c>
      <c r="G406" s="20">
        <v>8821</v>
      </c>
      <c r="H406" s="26" t="s">
        <v>1041</v>
      </c>
    </row>
    <row r="407" spans="1:8">
      <c r="A407" s="20">
        <v>2013</v>
      </c>
      <c r="B407" s="20" t="s">
        <v>1023</v>
      </c>
      <c r="C407" s="20" t="s">
        <v>911</v>
      </c>
      <c r="D407" s="20" t="s">
        <v>924</v>
      </c>
      <c r="E407" s="20" t="s">
        <v>909</v>
      </c>
      <c r="F407" s="25">
        <f t="shared" si="19"/>
        <v>10308.75</v>
      </c>
      <c r="G407" s="20">
        <v>8247</v>
      </c>
      <c r="H407" s="26" t="s">
        <v>1042</v>
      </c>
    </row>
    <row r="408" spans="1:8">
      <c r="A408" s="20">
        <v>2013</v>
      </c>
      <c r="B408" s="20" t="s">
        <v>1023</v>
      </c>
      <c r="C408" s="20" t="s">
        <v>898</v>
      </c>
      <c r="D408" s="20" t="s">
        <v>924</v>
      </c>
      <c r="E408" s="20" t="s">
        <v>909</v>
      </c>
      <c r="F408" s="25">
        <f t="shared" si="19"/>
        <v>11026.25</v>
      </c>
      <c r="G408" s="20">
        <v>8821</v>
      </c>
      <c r="H408" s="26" t="s">
        <v>1043</v>
      </c>
    </row>
    <row r="409" spans="1:8">
      <c r="A409" s="20">
        <v>2014</v>
      </c>
      <c r="B409" s="20" t="s">
        <v>1023</v>
      </c>
      <c r="C409" s="20" t="s">
        <v>898</v>
      </c>
      <c r="D409" s="20" t="s">
        <v>899</v>
      </c>
      <c r="E409" s="20" t="s">
        <v>900</v>
      </c>
      <c r="F409" s="25">
        <v>4666</v>
      </c>
      <c r="G409" s="20">
        <v>5623</v>
      </c>
      <c r="H409" s="26" t="s">
        <v>1173</v>
      </c>
    </row>
    <row r="410" spans="1:8">
      <c r="A410" s="20">
        <v>2014</v>
      </c>
      <c r="B410" s="20" t="s">
        <v>1023</v>
      </c>
      <c r="C410" s="20" t="s">
        <v>898</v>
      </c>
      <c r="D410" s="20" t="s">
        <v>899</v>
      </c>
      <c r="E410" s="20" t="s">
        <v>900</v>
      </c>
      <c r="F410" s="25">
        <f>G410*1.5</f>
        <v>10992</v>
      </c>
      <c r="G410" s="20">
        <v>7328</v>
      </c>
      <c r="H410" s="26" t="s">
        <v>1174</v>
      </c>
    </row>
    <row r="411" spans="1:8">
      <c r="A411" s="20">
        <v>2014</v>
      </c>
      <c r="B411" s="20" t="s">
        <v>1023</v>
      </c>
      <c r="C411" s="20" t="s">
        <v>898</v>
      </c>
      <c r="D411" s="20" t="s">
        <v>899</v>
      </c>
      <c r="E411" s="20" t="s">
        <v>900</v>
      </c>
      <c r="F411" s="25">
        <v>4666</v>
      </c>
      <c r="G411" s="20">
        <v>5623</v>
      </c>
      <c r="H411" s="26" t="s">
        <v>1175</v>
      </c>
    </row>
    <row r="412" spans="1:8">
      <c r="A412" s="20">
        <v>2014</v>
      </c>
      <c r="B412" s="20" t="s">
        <v>1023</v>
      </c>
      <c r="C412" s="20" t="s">
        <v>898</v>
      </c>
      <c r="D412" s="20" t="s">
        <v>899</v>
      </c>
      <c r="E412" s="20" t="s">
        <v>900</v>
      </c>
      <c r="F412" s="25">
        <f>G412*1.5</f>
        <v>10992</v>
      </c>
      <c r="G412" s="20">
        <v>7328</v>
      </c>
      <c r="H412" s="26" t="s">
        <v>1176</v>
      </c>
    </row>
    <row r="413" spans="1:8">
      <c r="A413" s="20">
        <v>2014</v>
      </c>
      <c r="B413" s="20" t="s">
        <v>1023</v>
      </c>
      <c r="C413" s="20" t="s">
        <v>898</v>
      </c>
      <c r="D413" s="20" t="s">
        <v>908</v>
      </c>
      <c r="E413" s="20" t="s">
        <v>909</v>
      </c>
      <c r="F413" s="25">
        <v>4666</v>
      </c>
      <c r="G413" s="20">
        <v>5623</v>
      </c>
      <c r="H413" s="26" t="s">
        <v>1177</v>
      </c>
    </row>
    <row r="414" spans="1:8">
      <c r="A414" s="20">
        <v>2014</v>
      </c>
      <c r="B414" s="20" t="s">
        <v>1023</v>
      </c>
      <c r="C414" s="20" t="s">
        <v>903</v>
      </c>
      <c r="D414" s="20" t="s">
        <v>908</v>
      </c>
      <c r="E414" s="20" t="s">
        <v>909</v>
      </c>
      <c r="F414" s="25">
        <v>3897</v>
      </c>
      <c r="G414" s="20">
        <v>2598</v>
      </c>
      <c r="H414" s="26" t="s">
        <v>1178</v>
      </c>
    </row>
    <row r="415" spans="1:8">
      <c r="A415" s="20">
        <v>2014</v>
      </c>
      <c r="B415" s="20" t="s">
        <v>1023</v>
      </c>
      <c r="C415" s="20" t="s">
        <v>898</v>
      </c>
      <c r="D415" s="20" t="s">
        <v>908</v>
      </c>
      <c r="E415" s="20" t="s">
        <v>909</v>
      </c>
      <c r="F415" s="25">
        <v>4666</v>
      </c>
      <c r="G415" s="20">
        <v>5623</v>
      </c>
      <c r="H415" s="26" t="s">
        <v>1179</v>
      </c>
    </row>
    <row r="416" spans="1:8">
      <c r="A416" s="20">
        <v>2014</v>
      </c>
      <c r="B416" s="20" t="s">
        <v>1023</v>
      </c>
      <c r="C416" s="20" t="s">
        <v>903</v>
      </c>
      <c r="D416" s="20" t="s">
        <v>908</v>
      </c>
      <c r="E416" s="20" t="s">
        <v>909</v>
      </c>
      <c r="F416" s="25">
        <v>3897</v>
      </c>
      <c r="G416" s="20">
        <v>2598</v>
      </c>
      <c r="H416" s="26" t="s">
        <v>1180</v>
      </c>
    </row>
    <row r="417" spans="1:8">
      <c r="A417" s="20">
        <v>2014</v>
      </c>
      <c r="B417" s="20" t="s">
        <v>1023</v>
      </c>
      <c r="C417" s="20" t="s">
        <v>903</v>
      </c>
      <c r="D417" s="20" t="s">
        <v>915</v>
      </c>
      <c r="E417" s="20" t="s">
        <v>36</v>
      </c>
      <c r="F417" s="25">
        <f t="shared" ref="F417:F428" si="20">G417*1.5</f>
        <v>747</v>
      </c>
      <c r="G417" s="20">
        <v>498</v>
      </c>
      <c r="H417" s="26" t="s">
        <v>1181</v>
      </c>
    </row>
    <row r="418" spans="1:8">
      <c r="A418" s="20">
        <v>2014</v>
      </c>
      <c r="B418" s="20" t="s">
        <v>1023</v>
      </c>
      <c r="C418" s="20" t="s">
        <v>911</v>
      </c>
      <c r="D418" s="20" t="s">
        <v>915</v>
      </c>
      <c r="E418" s="20" t="s">
        <v>36</v>
      </c>
      <c r="F418" s="25">
        <f t="shared" si="20"/>
        <v>6880.5</v>
      </c>
      <c r="G418" s="20">
        <v>4587</v>
      </c>
      <c r="H418" s="26" t="s">
        <v>1182</v>
      </c>
    </row>
    <row r="419" spans="1:8">
      <c r="A419" s="20">
        <v>2014</v>
      </c>
      <c r="B419" s="20" t="s">
        <v>1023</v>
      </c>
      <c r="C419" s="20" t="s">
        <v>903</v>
      </c>
      <c r="D419" s="20" t="s">
        <v>915</v>
      </c>
      <c r="E419" s="20" t="s">
        <v>36</v>
      </c>
      <c r="F419" s="25">
        <f t="shared" si="20"/>
        <v>747</v>
      </c>
      <c r="G419" s="20">
        <v>498</v>
      </c>
      <c r="H419" s="26" t="s">
        <v>1183</v>
      </c>
    </row>
    <row r="420" spans="1:8">
      <c r="A420" s="20">
        <v>2014</v>
      </c>
      <c r="B420" s="20" t="s">
        <v>1023</v>
      </c>
      <c r="C420" s="20" t="s">
        <v>911</v>
      </c>
      <c r="D420" s="20" t="s">
        <v>915</v>
      </c>
      <c r="E420" s="20" t="s">
        <v>36</v>
      </c>
      <c r="F420" s="25">
        <f t="shared" si="20"/>
        <v>6880.5</v>
      </c>
      <c r="G420" s="20">
        <v>4587</v>
      </c>
      <c r="H420" s="26" t="s">
        <v>1184</v>
      </c>
    </row>
    <row r="421" spans="1:8">
      <c r="A421" s="20">
        <v>2014</v>
      </c>
      <c r="B421" s="20" t="s">
        <v>1023</v>
      </c>
      <c r="C421" s="20" t="s">
        <v>903</v>
      </c>
      <c r="D421" s="20" t="s">
        <v>921</v>
      </c>
      <c r="E421" s="20" t="s">
        <v>49</v>
      </c>
      <c r="F421" s="25">
        <f t="shared" si="20"/>
        <v>3897</v>
      </c>
      <c r="G421" s="20">
        <v>2598</v>
      </c>
      <c r="H421" s="26" t="s">
        <v>1185</v>
      </c>
    </row>
    <row r="422" spans="1:8">
      <c r="A422" s="20">
        <v>2014</v>
      </c>
      <c r="B422" s="20" t="s">
        <v>1023</v>
      </c>
      <c r="C422" s="20" t="s">
        <v>920</v>
      </c>
      <c r="D422" s="20" t="s">
        <v>921</v>
      </c>
      <c r="E422" s="20" t="s">
        <v>49</v>
      </c>
      <c r="F422" s="25">
        <f t="shared" si="20"/>
        <v>3084</v>
      </c>
      <c r="G422" s="20">
        <v>2056</v>
      </c>
      <c r="H422" s="26" t="s">
        <v>1186</v>
      </c>
    </row>
    <row r="423" spans="1:8">
      <c r="A423" s="20">
        <v>2014</v>
      </c>
      <c r="B423" s="20" t="s">
        <v>1023</v>
      </c>
      <c r="C423" s="20" t="s">
        <v>903</v>
      </c>
      <c r="D423" s="20" t="s">
        <v>921</v>
      </c>
      <c r="E423" s="20" t="s">
        <v>49</v>
      </c>
      <c r="F423" s="25">
        <f t="shared" si="20"/>
        <v>3897</v>
      </c>
      <c r="G423" s="20">
        <v>2598</v>
      </c>
      <c r="H423" s="26" t="s">
        <v>1187</v>
      </c>
    </row>
    <row r="424" spans="1:8">
      <c r="A424" s="20">
        <v>2014</v>
      </c>
      <c r="B424" s="20" t="s">
        <v>1023</v>
      </c>
      <c r="C424" s="20" t="s">
        <v>920</v>
      </c>
      <c r="D424" s="20" t="s">
        <v>921</v>
      </c>
      <c r="E424" s="20" t="s">
        <v>49</v>
      </c>
      <c r="F424" s="25">
        <f t="shared" si="20"/>
        <v>3084</v>
      </c>
      <c r="G424" s="20">
        <v>2056</v>
      </c>
      <c r="H424" s="26" t="s">
        <v>1188</v>
      </c>
    </row>
    <row r="425" spans="1:8">
      <c r="A425" s="20">
        <v>2014</v>
      </c>
      <c r="B425" s="20" t="s">
        <v>1023</v>
      </c>
      <c r="C425" s="20" t="s">
        <v>911</v>
      </c>
      <c r="D425" s="20" t="s">
        <v>924</v>
      </c>
      <c r="E425" s="20" t="s">
        <v>909</v>
      </c>
      <c r="F425" s="25">
        <f t="shared" si="20"/>
        <v>12370.5</v>
      </c>
      <c r="G425" s="20">
        <v>8247</v>
      </c>
      <c r="H425" s="26" t="s">
        <v>1189</v>
      </c>
    </row>
    <row r="426" spans="1:8">
      <c r="A426" s="20">
        <v>2014</v>
      </c>
      <c r="B426" s="20" t="s">
        <v>1023</v>
      </c>
      <c r="C426" s="20" t="s">
        <v>898</v>
      </c>
      <c r="D426" s="20" t="s">
        <v>924</v>
      </c>
      <c r="E426" s="20" t="s">
        <v>909</v>
      </c>
      <c r="F426" s="25">
        <f t="shared" si="20"/>
        <v>13231.5</v>
      </c>
      <c r="G426" s="20">
        <v>8821</v>
      </c>
      <c r="H426" s="26" t="s">
        <v>1190</v>
      </c>
    </row>
    <row r="427" spans="1:8">
      <c r="A427" s="20">
        <v>2014</v>
      </c>
      <c r="B427" s="20" t="s">
        <v>1023</v>
      </c>
      <c r="C427" s="20" t="s">
        <v>911</v>
      </c>
      <c r="D427" s="20" t="s">
        <v>924</v>
      </c>
      <c r="E427" s="20" t="s">
        <v>909</v>
      </c>
      <c r="F427" s="25">
        <f t="shared" si="20"/>
        <v>12370.5</v>
      </c>
      <c r="G427" s="20">
        <v>8247</v>
      </c>
      <c r="H427" s="26" t="s">
        <v>1191</v>
      </c>
    </row>
    <row r="428" spans="1:8">
      <c r="A428" s="20">
        <v>2014</v>
      </c>
      <c r="B428" s="20" t="s">
        <v>1023</v>
      </c>
      <c r="C428" s="20" t="s">
        <v>898</v>
      </c>
      <c r="D428" s="20" t="s">
        <v>924</v>
      </c>
      <c r="E428" s="20" t="s">
        <v>909</v>
      </c>
      <c r="F428" s="25">
        <f t="shared" si="20"/>
        <v>13231.5</v>
      </c>
      <c r="G428" s="20">
        <v>8821</v>
      </c>
      <c r="H428" s="26" t="s">
        <v>1192</v>
      </c>
    </row>
    <row r="429" spans="1:8">
      <c r="A429" s="20">
        <v>2015</v>
      </c>
      <c r="B429" s="20" t="s">
        <v>1023</v>
      </c>
      <c r="C429" s="20" t="s">
        <v>898</v>
      </c>
      <c r="D429" s="20" t="s">
        <v>899</v>
      </c>
      <c r="E429" s="20" t="s">
        <v>900</v>
      </c>
      <c r="F429" s="25">
        <f t="shared" ref="F429:F448" si="21">G429*1.4</f>
        <v>7872.2</v>
      </c>
      <c r="G429" s="20">
        <v>5623</v>
      </c>
      <c r="H429" s="26" t="s">
        <v>1321</v>
      </c>
    </row>
    <row r="430" spans="1:8">
      <c r="A430" s="20">
        <v>2015</v>
      </c>
      <c r="B430" s="20" t="s">
        <v>1023</v>
      </c>
      <c r="C430" s="20" t="s">
        <v>898</v>
      </c>
      <c r="D430" s="20" t="s">
        <v>899</v>
      </c>
      <c r="E430" s="20" t="s">
        <v>900</v>
      </c>
      <c r="F430" s="25">
        <f t="shared" si="21"/>
        <v>10259.199999999999</v>
      </c>
      <c r="G430" s="20">
        <v>7328</v>
      </c>
      <c r="H430" s="26" t="s">
        <v>1322</v>
      </c>
    </row>
    <row r="431" spans="1:8">
      <c r="A431" s="20">
        <v>2015</v>
      </c>
      <c r="B431" s="20" t="s">
        <v>1023</v>
      </c>
      <c r="C431" s="20" t="s">
        <v>898</v>
      </c>
      <c r="D431" s="20" t="s">
        <v>899</v>
      </c>
      <c r="E431" s="20" t="s">
        <v>900</v>
      </c>
      <c r="F431" s="25">
        <f t="shared" si="21"/>
        <v>7872.2</v>
      </c>
      <c r="G431" s="20">
        <v>5623</v>
      </c>
      <c r="H431" s="26" t="s">
        <v>1323</v>
      </c>
    </row>
    <row r="432" spans="1:8">
      <c r="A432" s="20">
        <v>2015</v>
      </c>
      <c r="B432" s="20" t="s">
        <v>1023</v>
      </c>
      <c r="C432" s="20" t="s">
        <v>898</v>
      </c>
      <c r="D432" s="20" t="s">
        <v>899</v>
      </c>
      <c r="E432" s="20" t="s">
        <v>900</v>
      </c>
      <c r="F432" s="25">
        <f t="shared" si="21"/>
        <v>10259.199999999999</v>
      </c>
      <c r="G432" s="20">
        <v>7328</v>
      </c>
      <c r="H432" s="26" t="s">
        <v>1324</v>
      </c>
    </row>
    <row r="433" spans="1:8">
      <c r="A433" s="20">
        <v>2015</v>
      </c>
      <c r="B433" s="20" t="s">
        <v>1023</v>
      </c>
      <c r="C433" s="20" t="s">
        <v>898</v>
      </c>
      <c r="D433" s="20" t="s">
        <v>908</v>
      </c>
      <c r="E433" s="20" t="s">
        <v>909</v>
      </c>
      <c r="F433" s="25">
        <f t="shared" si="21"/>
        <v>7872.2</v>
      </c>
      <c r="G433" s="20">
        <v>5623</v>
      </c>
      <c r="H433" s="26" t="s">
        <v>1325</v>
      </c>
    </row>
    <row r="434" spans="1:8">
      <c r="A434" s="20">
        <v>2015</v>
      </c>
      <c r="B434" s="20" t="s">
        <v>1023</v>
      </c>
      <c r="C434" s="20" t="s">
        <v>903</v>
      </c>
      <c r="D434" s="20" t="s">
        <v>908</v>
      </c>
      <c r="E434" s="20" t="s">
        <v>909</v>
      </c>
      <c r="F434" s="25">
        <f t="shared" si="21"/>
        <v>3637.2</v>
      </c>
      <c r="G434" s="20">
        <v>2598</v>
      </c>
      <c r="H434" s="26" t="s">
        <v>1326</v>
      </c>
    </row>
    <row r="435" spans="1:8">
      <c r="A435" s="20">
        <v>2015</v>
      </c>
      <c r="B435" s="20" t="s">
        <v>1023</v>
      </c>
      <c r="C435" s="20" t="s">
        <v>898</v>
      </c>
      <c r="D435" s="20" t="s">
        <v>908</v>
      </c>
      <c r="E435" s="20" t="s">
        <v>909</v>
      </c>
      <c r="F435" s="25">
        <f t="shared" si="21"/>
        <v>7872.2</v>
      </c>
      <c r="G435" s="20">
        <v>5623</v>
      </c>
      <c r="H435" s="26" t="s">
        <v>1327</v>
      </c>
    </row>
    <row r="436" spans="1:8">
      <c r="A436" s="20">
        <v>2015</v>
      </c>
      <c r="B436" s="20" t="s">
        <v>1023</v>
      </c>
      <c r="C436" s="20" t="s">
        <v>903</v>
      </c>
      <c r="D436" s="20" t="s">
        <v>908</v>
      </c>
      <c r="E436" s="20" t="s">
        <v>909</v>
      </c>
      <c r="F436" s="25">
        <f t="shared" si="21"/>
        <v>3637.2</v>
      </c>
      <c r="G436" s="20">
        <v>2598</v>
      </c>
      <c r="H436" s="26" t="s">
        <v>1328</v>
      </c>
    </row>
    <row r="437" spans="1:8">
      <c r="A437" s="20">
        <v>2015</v>
      </c>
      <c r="B437" s="20" t="s">
        <v>1023</v>
      </c>
      <c r="C437" s="20" t="s">
        <v>903</v>
      </c>
      <c r="D437" s="20" t="s">
        <v>915</v>
      </c>
      <c r="E437" s="20" t="s">
        <v>36</v>
      </c>
      <c r="F437" s="25">
        <f t="shared" si="21"/>
        <v>697.19999999999993</v>
      </c>
      <c r="G437" s="20">
        <v>498</v>
      </c>
      <c r="H437" s="26" t="s">
        <v>1329</v>
      </c>
    </row>
    <row r="438" spans="1:8">
      <c r="A438" s="20">
        <v>2015</v>
      </c>
      <c r="B438" s="20" t="s">
        <v>1023</v>
      </c>
      <c r="C438" s="20" t="s">
        <v>911</v>
      </c>
      <c r="D438" s="20" t="s">
        <v>915</v>
      </c>
      <c r="E438" s="20" t="s">
        <v>36</v>
      </c>
      <c r="F438" s="25">
        <f t="shared" si="21"/>
        <v>6421.7999999999993</v>
      </c>
      <c r="G438" s="20">
        <v>4587</v>
      </c>
      <c r="H438" s="26" t="s">
        <v>1330</v>
      </c>
    </row>
    <row r="439" spans="1:8">
      <c r="A439" s="20">
        <v>2015</v>
      </c>
      <c r="B439" s="20" t="s">
        <v>1023</v>
      </c>
      <c r="C439" s="20" t="s">
        <v>903</v>
      </c>
      <c r="D439" s="20" t="s">
        <v>915</v>
      </c>
      <c r="E439" s="20" t="s">
        <v>36</v>
      </c>
      <c r="F439" s="25">
        <f t="shared" si="21"/>
        <v>697.19999999999993</v>
      </c>
      <c r="G439" s="20">
        <v>498</v>
      </c>
      <c r="H439" s="26" t="s">
        <v>1331</v>
      </c>
    </row>
    <row r="440" spans="1:8">
      <c r="A440" s="20">
        <v>2015</v>
      </c>
      <c r="B440" s="20" t="s">
        <v>1023</v>
      </c>
      <c r="C440" s="20" t="s">
        <v>911</v>
      </c>
      <c r="D440" s="20" t="s">
        <v>915</v>
      </c>
      <c r="E440" s="20" t="s">
        <v>36</v>
      </c>
      <c r="F440" s="25">
        <f t="shared" si="21"/>
        <v>6421.7999999999993</v>
      </c>
      <c r="G440" s="20">
        <v>4587</v>
      </c>
      <c r="H440" s="26" t="s">
        <v>1332</v>
      </c>
    </row>
    <row r="441" spans="1:8">
      <c r="A441" s="20">
        <v>2015</v>
      </c>
      <c r="B441" s="20" t="s">
        <v>1023</v>
      </c>
      <c r="C441" s="20" t="s">
        <v>903</v>
      </c>
      <c r="D441" s="20" t="s">
        <v>921</v>
      </c>
      <c r="E441" s="20" t="s">
        <v>49</v>
      </c>
      <c r="F441" s="25">
        <f t="shared" si="21"/>
        <v>3637.2</v>
      </c>
      <c r="G441" s="20">
        <v>2598</v>
      </c>
      <c r="H441" s="26" t="s">
        <v>1333</v>
      </c>
    </row>
    <row r="442" spans="1:8">
      <c r="A442" s="20">
        <v>2015</v>
      </c>
      <c r="B442" s="20" t="s">
        <v>1023</v>
      </c>
      <c r="C442" s="20" t="s">
        <v>920</v>
      </c>
      <c r="D442" s="20" t="s">
        <v>921</v>
      </c>
      <c r="E442" s="20" t="s">
        <v>49</v>
      </c>
      <c r="F442" s="25">
        <f t="shared" si="21"/>
        <v>2878.3999999999996</v>
      </c>
      <c r="G442" s="20">
        <v>2056</v>
      </c>
      <c r="H442" s="26" t="s">
        <v>1334</v>
      </c>
    </row>
    <row r="443" spans="1:8">
      <c r="A443" s="20">
        <v>2015</v>
      </c>
      <c r="B443" s="20" t="s">
        <v>1023</v>
      </c>
      <c r="C443" s="20" t="s">
        <v>903</v>
      </c>
      <c r="D443" s="20" t="s">
        <v>921</v>
      </c>
      <c r="E443" s="20" t="s">
        <v>49</v>
      </c>
      <c r="F443" s="25">
        <f t="shared" si="21"/>
        <v>3637.2</v>
      </c>
      <c r="G443" s="20">
        <v>2598</v>
      </c>
      <c r="H443" s="26" t="s">
        <v>1335</v>
      </c>
    </row>
    <row r="444" spans="1:8">
      <c r="A444" s="20">
        <v>2015</v>
      </c>
      <c r="B444" s="20" t="s">
        <v>1023</v>
      </c>
      <c r="C444" s="20" t="s">
        <v>920</v>
      </c>
      <c r="D444" s="20" t="s">
        <v>921</v>
      </c>
      <c r="E444" s="20" t="s">
        <v>49</v>
      </c>
      <c r="F444" s="25">
        <f t="shared" si="21"/>
        <v>2878.3999999999996</v>
      </c>
      <c r="G444" s="20">
        <v>2056</v>
      </c>
      <c r="H444" s="26" t="s">
        <v>1336</v>
      </c>
    </row>
    <row r="445" spans="1:8">
      <c r="A445" s="20">
        <v>2015</v>
      </c>
      <c r="B445" s="20" t="s">
        <v>1023</v>
      </c>
      <c r="C445" s="20" t="s">
        <v>911</v>
      </c>
      <c r="D445" s="20" t="s">
        <v>924</v>
      </c>
      <c r="E445" s="20" t="s">
        <v>909</v>
      </c>
      <c r="F445" s="25">
        <f t="shared" si="21"/>
        <v>11545.8</v>
      </c>
      <c r="G445" s="20">
        <v>8247</v>
      </c>
      <c r="H445" s="26" t="s">
        <v>1337</v>
      </c>
    </row>
    <row r="446" spans="1:8">
      <c r="A446" s="20">
        <v>2015</v>
      </c>
      <c r="B446" s="20" t="s">
        <v>1023</v>
      </c>
      <c r="C446" s="20" t="s">
        <v>898</v>
      </c>
      <c r="D446" s="20" t="s">
        <v>924</v>
      </c>
      <c r="E446" s="20" t="s">
        <v>909</v>
      </c>
      <c r="F446" s="25">
        <f t="shared" si="21"/>
        <v>12349.4</v>
      </c>
      <c r="G446" s="20">
        <v>8821</v>
      </c>
      <c r="H446" s="26" t="s">
        <v>1338</v>
      </c>
    </row>
    <row r="447" spans="1:8">
      <c r="A447" s="20">
        <v>2015</v>
      </c>
      <c r="B447" s="20" t="s">
        <v>1023</v>
      </c>
      <c r="C447" s="20" t="s">
        <v>911</v>
      </c>
      <c r="D447" s="20" t="s">
        <v>924</v>
      </c>
      <c r="E447" s="20" t="s">
        <v>909</v>
      </c>
      <c r="F447" s="25">
        <f t="shared" si="21"/>
        <v>11545.8</v>
      </c>
      <c r="G447" s="20">
        <v>8247</v>
      </c>
      <c r="H447" s="26" t="s">
        <v>1339</v>
      </c>
    </row>
    <row r="448" spans="1:8">
      <c r="A448" s="20">
        <v>2015</v>
      </c>
      <c r="B448" s="20" t="s">
        <v>1023</v>
      </c>
      <c r="C448" s="20" t="s">
        <v>898</v>
      </c>
      <c r="D448" s="20" t="s">
        <v>924</v>
      </c>
      <c r="E448" s="20" t="s">
        <v>909</v>
      </c>
      <c r="F448" s="25">
        <f t="shared" si="21"/>
        <v>12349.4</v>
      </c>
      <c r="G448" s="20">
        <v>8821</v>
      </c>
      <c r="H448" s="26" t="s">
        <v>1340</v>
      </c>
    </row>
  </sheetData>
  <sortState xmlns:xlrd2="http://schemas.microsoft.com/office/spreadsheetml/2017/richdata2" ref="A5:H448">
    <sortCondition ref="B5:B448"/>
  </sortState>
  <mergeCells count="2">
    <mergeCell ref="A1:H1"/>
    <mergeCell ref="A2:H2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IF FUNCTION</vt:lpstr>
      <vt:lpstr>Pre Course</vt:lpstr>
      <vt:lpstr>SUMIF Function</vt:lpstr>
      <vt:lpstr>Customer Info</vt:lpstr>
      <vt:lpstr>Sales Data</vt:lpstr>
      <vt:lpstr>'Pre Course'!Criteria</vt:lpstr>
      <vt:lpstr>'Pre Course'!Extract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Vivek Sharma</cp:lastModifiedBy>
  <dcterms:created xsi:type="dcterms:W3CDTF">2023-12-06T04:40:33Z</dcterms:created>
  <dcterms:modified xsi:type="dcterms:W3CDTF">2023-12-12T06:56:46Z</dcterms:modified>
</cp:coreProperties>
</file>