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6b645a997d00499/Documents/website dss/"/>
    </mc:Choice>
  </mc:AlternateContent>
  <xr:revisionPtr revIDLastSave="23" documentId="11_897C5EB34D6AE9C9B7F763A5DBC0EDD2E3B8A002" xr6:coauthVersionLast="47" xr6:coauthVersionMax="47" xr10:uidLastSave="{8505D8EA-CD1F-4BAF-BE96-41A1C2B3D8AF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" i="1" l="1"/>
  <c r="AG5" i="1"/>
  <c r="AF5" i="1"/>
  <c r="AM5" i="1" s="1"/>
  <c r="AE5" i="1"/>
  <c r="AN5" i="1" s="1"/>
  <c r="AD5" i="1"/>
  <c r="AC5" i="1"/>
  <c r="AB5" i="1"/>
  <c r="AA5" i="1"/>
  <c r="AL5" i="1" s="1"/>
  <c r="Z5" i="1"/>
  <c r="V5" i="1"/>
  <c r="T5" i="1"/>
  <c r="U5" i="1" s="1"/>
  <c r="Y5" i="1" s="1"/>
  <c r="AJ5" i="1" s="1"/>
  <c r="AJ11" i="1" s="1"/>
  <c r="S5" i="1"/>
  <c r="X5" i="1" s="1"/>
  <c r="AI5" i="1" s="1"/>
  <c r="P5" i="1"/>
  <c r="Q5" i="1" s="1"/>
  <c r="W5" i="1" s="1"/>
  <c r="AG4" i="1"/>
  <c r="AF4" i="1"/>
  <c r="AM4" i="1" s="1"/>
  <c r="AE4" i="1"/>
  <c r="AN4" i="1" s="1"/>
  <c r="AD4" i="1"/>
  <c r="AC4" i="1"/>
  <c r="AB4" i="1"/>
  <c r="AA4" i="1"/>
  <c r="AL4" i="1" s="1"/>
  <c r="Z4" i="1"/>
  <c r="AK4" i="1" s="1"/>
  <c r="AK10" i="1" s="1"/>
  <c r="T4" i="1"/>
  <c r="S4" i="1"/>
  <c r="X4" i="1" s="1"/>
  <c r="AI4" i="1" s="1"/>
  <c r="R4" i="1"/>
  <c r="V4" i="1" s="1"/>
  <c r="P4" i="1"/>
  <c r="Q4" i="1" s="1"/>
  <c r="W4" i="1" s="1"/>
  <c r="AG3" i="1"/>
  <c r="AF3" i="1"/>
  <c r="AM3" i="1" s="1"/>
  <c r="AE3" i="1"/>
  <c r="AN3" i="1" s="1"/>
  <c r="AD3" i="1"/>
  <c r="AC3" i="1"/>
  <c r="AB3" i="1"/>
  <c r="AA3" i="1"/>
  <c r="AL3" i="1" s="1"/>
  <c r="Z3" i="1"/>
  <c r="T3" i="1"/>
  <c r="U4" i="1" s="1"/>
  <c r="Y4" i="1" s="1"/>
  <c r="AJ4" i="1" s="1"/>
  <c r="AJ10" i="1" s="1"/>
  <c r="S3" i="1"/>
  <c r="X3" i="1" s="1"/>
  <c r="AI3" i="1" s="1"/>
  <c r="R3" i="1"/>
  <c r="V3" i="1" s="1"/>
  <c r="P3" i="1"/>
  <c r="Q3" i="1" s="1"/>
  <c r="W3" i="1" s="1"/>
  <c r="AG2" i="1"/>
  <c r="AF2" i="1"/>
  <c r="AM2" i="1" s="1"/>
  <c r="AE2" i="1"/>
  <c r="AN2" i="1" s="1"/>
  <c r="AD2" i="1"/>
  <c r="AC2" i="1"/>
  <c r="AB2" i="1"/>
  <c r="AA2" i="1"/>
  <c r="Z2" i="1"/>
  <c r="T2" i="1"/>
  <c r="U2" i="1" s="1"/>
  <c r="Y2" i="1" s="1"/>
  <c r="AJ2" i="1" s="1"/>
  <c r="AJ8" i="1" s="1"/>
  <c r="S2" i="1"/>
  <c r="X2" i="1" s="1"/>
  <c r="AI2" i="1" s="1"/>
  <c r="R2" i="1"/>
  <c r="V2" i="1" s="1"/>
  <c r="P2" i="1"/>
  <c r="Q2" i="1" s="1"/>
  <c r="W2" i="1" s="1"/>
  <c r="AM10" i="1" l="1"/>
  <c r="AM9" i="1"/>
  <c r="AK5" i="1"/>
  <c r="AK11" i="1" s="1"/>
  <c r="AK2" i="1"/>
  <c r="AL2" i="1"/>
  <c r="AK3" i="1"/>
  <c r="AK9" i="1" s="1"/>
  <c r="AH5" i="1"/>
  <c r="AH11" i="1" s="1"/>
  <c r="AM8" i="1"/>
  <c r="AH2" i="1"/>
  <c r="AH8" i="1" s="1"/>
  <c r="AM11" i="1"/>
  <c r="AH3" i="1"/>
  <c r="AH9" i="1" s="1"/>
  <c r="AH4" i="1"/>
  <c r="AH10" i="1" s="1"/>
  <c r="AP4" i="1" s="1"/>
  <c r="U3" i="1"/>
  <c r="Y3" i="1" s="1"/>
  <c r="AJ3" i="1" s="1"/>
  <c r="AJ9" i="1" s="1"/>
  <c r="AK8" i="1" l="1"/>
  <c r="AP2" i="1" s="1"/>
  <c r="AP3" i="1"/>
  <c r="AP5" i="1"/>
  <c r="AR5" i="1" l="1"/>
  <c r="AR3" i="1"/>
  <c r="AR4" i="1"/>
</calcChain>
</file>

<file path=xl/sharedStrings.xml><?xml version="1.0" encoding="utf-8"?>
<sst xmlns="http://schemas.openxmlformats.org/spreadsheetml/2006/main" count="93" uniqueCount="74">
  <si>
    <t>Kode</t>
  </si>
  <si>
    <t>IPK</t>
  </si>
  <si>
    <t>Algoritma</t>
  </si>
  <si>
    <t>Jaringan</t>
  </si>
  <si>
    <t>Sertifikat</t>
  </si>
  <si>
    <t>Prog</t>
  </si>
  <si>
    <t>Jarkom</t>
  </si>
  <si>
    <t>Suara</t>
  </si>
  <si>
    <t>Penguasaan Materi</t>
  </si>
  <si>
    <t>Penyampaian Materi</t>
  </si>
  <si>
    <t>Sikap</t>
  </si>
  <si>
    <t>Interaksi</t>
  </si>
  <si>
    <t>Karakter</t>
  </si>
  <si>
    <t>Komitmen</t>
  </si>
  <si>
    <t>Konsistensi</t>
  </si>
  <si>
    <t>Rata-Rata Bobot_Nilai Kuliah</t>
  </si>
  <si>
    <t>NilaiKuliah</t>
  </si>
  <si>
    <t>IPK_Bobot</t>
  </si>
  <si>
    <t>Sertifikat_Bobot</t>
  </si>
  <si>
    <t>ProgJarkom</t>
  </si>
  <si>
    <t>ProgJarkom_Bobot</t>
  </si>
  <si>
    <t>Gap_IPK</t>
  </si>
  <si>
    <t>GAP_NilaiKuliah</t>
  </si>
  <si>
    <t>GAP_Sertifikat</t>
  </si>
  <si>
    <t>GAP_ProgJarkom</t>
  </si>
  <si>
    <t>GAP_Suara</t>
  </si>
  <si>
    <t>GAP_Penguasaan Materi</t>
  </si>
  <si>
    <t>GAP_Penyampaian Materi</t>
  </si>
  <si>
    <t>GAP_Sikap</t>
  </si>
  <si>
    <t>GAP_Interaksi</t>
  </si>
  <si>
    <t>GAP_Karakter</t>
  </si>
  <si>
    <t>GAP_Komitmen</t>
  </si>
  <si>
    <t>GAP_Konsistensi</t>
  </si>
  <si>
    <t>NCF Aspek Administrasi</t>
  </si>
  <si>
    <t>NSF Aspek Administrasi</t>
  </si>
  <si>
    <t>NCF Aspek Kompetensi</t>
  </si>
  <si>
    <t>NCF Aspek Microteaching</t>
  </si>
  <si>
    <t>NSF Aspek Microteaching</t>
  </si>
  <si>
    <t>NCF Aspek Wawancara</t>
  </si>
  <si>
    <t>NSF Aspek Wawancara</t>
  </si>
  <si>
    <t>R</t>
  </si>
  <si>
    <t>B</t>
  </si>
  <si>
    <t>A</t>
  </si>
  <si>
    <t>Ada</t>
  </si>
  <si>
    <t>O</t>
  </si>
  <si>
    <t>-</t>
  </si>
  <si>
    <t>J</t>
  </si>
  <si>
    <t>H</t>
  </si>
  <si>
    <t>Nilai Huruf</t>
  </si>
  <si>
    <t>Bobot</t>
  </si>
  <si>
    <t>Nilai</t>
  </si>
  <si>
    <t>Prog+Jarkom</t>
  </si>
  <si>
    <t>Preferensi Aspek Administrasi</t>
  </si>
  <si>
    <t>Selisih</t>
  </si>
  <si>
    <t>Bobot Nilai</t>
  </si>
  <si>
    <t>Preferensi Aspek Kompetensi</t>
  </si>
  <si>
    <t>Preferensi Aspek Microteaching</t>
  </si>
  <si>
    <t>Preferensi Aspek Wawancara</t>
  </si>
  <si>
    <t>Nilai Sertifikat</t>
  </si>
  <si>
    <t>N1</t>
  </si>
  <si>
    <t>N2</t>
  </si>
  <si>
    <t>N3</t>
  </si>
  <si>
    <t>N4</t>
  </si>
  <si>
    <t>Ranking</t>
  </si>
  <si>
    <t>Kode Nama</t>
  </si>
  <si>
    <t>B+</t>
  </si>
  <si>
    <t>3.5</t>
  </si>
  <si>
    <t>C+</t>
  </si>
  <si>
    <t>2.5</t>
  </si>
  <si>
    <t>C</t>
  </si>
  <si>
    <t>D</t>
  </si>
  <si>
    <t>1.5</t>
  </si>
  <si>
    <t>E</t>
  </si>
  <si>
    <t>Nilai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</si>
</sst>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0"/>
  <sheetViews>
    <sheetView tabSelected="1" topLeftCell="AM1" workbookViewId="0">
      <selection activeCell="AS8" sqref="AS8"/>
    </sheetView>
  </sheetViews>
  <sheetFormatPr defaultColWidth="14.44140625" defaultRowHeight="15" customHeight="1"/>
  <cols>
    <col min="1" max="2" width="8.6640625" customWidth="1"/>
    <col min="3" max="3" width="10.109375" customWidth="1"/>
    <col min="4" max="8" width="8.6640625" customWidth="1"/>
    <col min="9" max="9" width="19" customWidth="1"/>
    <col min="10" max="10" width="21.33203125" customWidth="1"/>
    <col min="11" max="11" width="8.6640625" customWidth="1"/>
    <col min="12" max="12" width="27.33203125" customWidth="1"/>
    <col min="13" max="13" width="8.6640625" customWidth="1"/>
    <col min="14" max="14" width="10.109375" customWidth="1"/>
    <col min="15" max="15" width="13.109375" customWidth="1"/>
    <col min="16" max="16" width="27.33203125" customWidth="1"/>
    <col min="17" max="17" width="27" customWidth="1"/>
    <col min="18" max="18" width="13.44140625" customWidth="1"/>
    <col min="19" max="19" width="28.44140625" customWidth="1"/>
    <col min="20" max="20" width="12.88671875" customWidth="1"/>
    <col min="21" max="21" width="33.88671875" customWidth="1"/>
    <col min="22" max="22" width="17.33203125" customWidth="1"/>
    <col min="23" max="23" width="20.88671875" customWidth="1"/>
    <col min="24" max="24" width="21" customWidth="1"/>
    <col min="25" max="25" width="23.109375" customWidth="1"/>
    <col min="26" max="26" width="15.109375" customWidth="1"/>
    <col min="27" max="27" width="24.6640625" customWidth="1"/>
    <col min="28" max="28" width="26.6640625" customWidth="1"/>
    <col min="29" max="29" width="16.44140625" customWidth="1"/>
    <col min="30" max="30" width="16.33203125" customWidth="1"/>
    <col min="31" max="31" width="15.6640625" customWidth="1"/>
    <col min="32" max="32" width="15.44140625" customWidth="1"/>
    <col min="33" max="33" width="16.6640625" customWidth="1"/>
    <col min="34" max="34" width="23.5546875" customWidth="1"/>
    <col min="35" max="35" width="22.44140625" customWidth="1"/>
    <col min="36" max="36" width="22.6640625" customWidth="1"/>
    <col min="37" max="37" width="23.88671875" customWidth="1"/>
    <col min="38" max="38" width="23.5546875" customWidth="1"/>
    <col min="39" max="39" width="21.88671875" customWidth="1"/>
    <col min="40" max="40" width="20.88671875" customWidth="1"/>
    <col min="41" max="41" width="8.6640625" customWidth="1"/>
    <col min="42" max="42" width="15.88671875" customWidth="1"/>
    <col min="43" max="43" width="8.6640625" customWidth="1"/>
    <col min="44" max="44" width="11.44140625" customWidth="1"/>
    <col min="45" max="45" width="11.88671875" customWidth="1"/>
    <col min="46" max="47" width="8.6640625" customWidth="1"/>
  </cols>
  <sheetData>
    <row r="1" spans="1:47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3" t="s">
        <v>37</v>
      </c>
      <c r="AM1" s="3" t="s">
        <v>38</v>
      </c>
      <c r="AN1" s="3" t="s">
        <v>39</v>
      </c>
      <c r="AO1" s="4"/>
      <c r="AP1" s="3" t="s">
        <v>73</v>
      </c>
      <c r="AQ1" s="4"/>
      <c r="AR1" s="3" t="s">
        <v>63</v>
      </c>
      <c r="AS1" s="3" t="s">
        <v>64</v>
      </c>
    </row>
    <row r="2" spans="1:47" ht="14.25" customHeight="1">
      <c r="A2" s="5" t="s">
        <v>40</v>
      </c>
      <c r="B2" s="5">
        <v>3.88</v>
      </c>
      <c r="C2" s="5" t="s">
        <v>41</v>
      </c>
      <c r="D2" s="5" t="s">
        <v>42</v>
      </c>
      <c r="E2" s="5" t="s">
        <v>43</v>
      </c>
      <c r="F2" s="5">
        <v>85</v>
      </c>
      <c r="G2" s="5">
        <v>60</v>
      </c>
      <c r="H2" s="5">
        <v>5</v>
      </c>
      <c r="I2" s="5">
        <v>3</v>
      </c>
      <c r="J2" s="5">
        <v>4</v>
      </c>
      <c r="K2" s="5">
        <v>5</v>
      </c>
      <c r="L2" s="5">
        <v>4</v>
      </c>
      <c r="M2" s="5">
        <v>4</v>
      </c>
      <c r="N2" s="5">
        <v>4</v>
      </c>
      <c r="O2" s="5">
        <v>4</v>
      </c>
      <c r="P2" s="5">
        <f t="shared" ref="P2:P5" si="0">(IFERROR(VLOOKUP(C2, $C$8:$D$14, 2, FALSE), 0) + IFERROR(VLOOKUP(D2, $C$8:$D$14, 2, FALSE), 0)) / 2</f>
        <v>3.5</v>
      </c>
      <c r="Q2" s="5">
        <f t="shared" ref="Q2:Q5" si="1">VLOOKUP(P2,$F$8:$G$11,2,TRUE)</f>
        <v>4</v>
      </c>
      <c r="R2" s="5">
        <f t="shared" ref="R2:R4" si="2">VLOOKUP(B2,$F$8:$G$11,2,TRUE)</f>
        <v>5</v>
      </c>
      <c r="S2" s="5">
        <f t="shared" ref="S2:S5" si="3">VLOOKUP(E2,$W$8:$X$9,2,TRUE)</f>
        <v>3</v>
      </c>
      <c r="T2" s="5">
        <f t="shared" ref="T2:T5" si="4">AVERAGE(F2:G2)</f>
        <v>72.5</v>
      </c>
      <c r="U2" s="5">
        <f t="shared" ref="U2:U3" si="5">VLOOKUP(T2,$I$8:$J$12,2,TRUE)</f>
        <v>4</v>
      </c>
      <c r="V2" s="5">
        <f>VLOOKUP(R2 - L8, $N$8:$O$16, 2,FALSE)</f>
        <v>5</v>
      </c>
      <c r="W2" s="5">
        <f>VLOOKUP(Q2 - L9, $N$8:$O$16, 2,FALSE)</f>
        <v>5</v>
      </c>
      <c r="X2" s="5">
        <f>VLOOKUP(S2 - L10, $N$8:$O$16, 2,FALSE)</f>
        <v>5</v>
      </c>
      <c r="Y2" s="5">
        <f>VLOOKUP(U2 - Q8, $N$8:$O$16, 2,FALSE)</f>
        <v>5</v>
      </c>
      <c r="Z2" s="5">
        <f>VLOOKUP(H2 - S8, $N$8:$O$16, 2,FALSE)</f>
        <v>4.5</v>
      </c>
      <c r="AA2" s="5">
        <f>VLOOKUP(I2 - S9, $N$8:$O$16, 2,FALSE)</f>
        <v>5</v>
      </c>
      <c r="AB2" s="5">
        <f>VLOOKUP(J2 - S10, $N$8:$O$16, 2,FALSE)</f>
        <v>4.5</v>
      </c>
      <c r="AC2" s="5">
        <f>VLOOKUP(K2 - S11, $N$8:$O$16, 2,FALSE)</f>
        <v>4.5</v>
      </c>
      <c r="AD2" s="5">
        <f>VLOOKUP(L2 - S12, $N$8:$O$16, 2,FALSE)</f>
        <v>4</v>
      </c>
      <c r="AE2" s="5">
        <f>VLOOKUP(M2 - U8, $N$8:$O$16, 2,FALSE)</f>
        <v>4.5</v>
      </c>
      <c r="AF2" s="5">
        <f>VLOOKUP(N2 - U9, $N$8:$O$16, 2,FALSE)</f>
        <v>4</v>
      </c>
      <c r="AG2" s="5">
        <f>VLOOKUP(O2 - U10, $N$8:$O$16, 2,FALSE)</f>
        <v>4</v>
      </c>
      <c r="AH2" s="5">
        <f t="shared" ref="AH2:AH5" si="6">AVERAGE(V2:W2)</f>
        <v>5</v>
      </c>
      <c r="AI2" s="5">
        <f t="shared" ref="AI2:AJ2" si="7">AVERAGE(X2)</f>
        <v>5</v>
      </c>
      <c r="AJ2" s="5">
        <f t="shared" si="7"/>
        <v>5</v>
      </c>
      <c r="AK2" s="5">
        <f t="shared" ref="AK2:AK5" si="8">AVERAGE(Z2,AC2,AD2)</f>
        <v>4.333333333333333</v>
      </c>
      <c r="AL2" s="5">
        <f t="shared" ref="AL2:AL5" si="9">AVERAGE(AA2,AB2)</f>
        <v>4.75</v>
      </c>
      <c r="AM2" s="5">
        <f t="shared" ref="AM2:AM5" si="10">AVERAGE(AF2,AG2)</f>
        <v>4</v>
      </c>
      <c r="AN2" s="5">
        <f t="shared" ref="AN2:AN5" si="11">AVERAGE(AE2)</f>
        <v>4.5</v>
      </c>
      <c r="AP2" s="5">
        <f>AVERAGE(AH8,AJ8,AK8,AM8)</f>
        <v>4.6979166666666661</v>
      </c>
      <c r="AR2" s="5">
        <f>RANK(AP2, AP$2:AP$5)</f>
        <v>1</v>
      </c>
      <c r="AS2" s="5" t="s">
        <v>40</v>
      </c>
    </row>
    <row r="3" spans="1:47" ht="14.25" customHeight="1">
      <c r="A3" s="5" t="s">
        <v>44</v>
      </c>
      <c r="B3" s="5">
        <v>3.88</v>
      </c>
      <c r="C3" s="5" t="s">
        <v>41</v>
      </c>
      <c r="D3" s="5" t="s">
        <v>41</v>
      </c>
      <c r="E3" s="5" t="s">
        <v>45</v>
      </c>
      <c r="F3" s="5">
        <v>80</v>
      </c>
      <c r="G3" s="5">
        <v>50</v>
      </c>
      <c r="H3" s="5">
        <v>3</v>
      </c>
      <c r="I3" s="5">
        <v>4</v>
      </c>
      <c r="J3" s="5">
        <v>3</v>
      </c>
      <c r="K3" s="5">
        <v>4</v>
      </c>
      <c r="L3" s="5">
        <v>3</v>
      </c>
      <c r="M3" s="5">
        <v>5</v>
      </c>
      <c r="N3" s="5">
        <v>4</v>
      </c>
      <c r="O3" s="5">
        <v>4</v>
      </c>
      <c r="P3" s="5">
        <f t="shared" si="0"/>
        <v>3</v>
      </c>
      <c r="Q3" s="5">
        <f t="shared" si="1"/>
        <v>3</v>
      </c>
      <c r="R3" s="5">
        <f t="shared" si="2"/>
        <v>5</v>
      </c>
      <c r="S3" s="5">
        <f t="shared" si="3"/>
        <v>1</v>
      </c>
      <c r="T3" s="5">
        <f t="shared" si="4"/>
        <v>65</v>
      </c>
      <c r="U3" s="5">
        <f t="shared" si="5"/>
        <v>4</v>
      </c>
      <c r="V3" s="5">
        <f>VLOOKUP(R3 - L8, $N$8:$O$16, 2,FALSE)</f>
        <v>5</v>
      </c>
      <c r="W3" s="5">
        <f>VLOOKUP(Q3 - L9, $N$8:$O$16, 2,FALSE)</f>
        <v>4</v>
      </c>
      <c r="X3" s="5">
        <f>VLOOKUP(S3 - L10, $N$8:$O$16, 2,FALSE)</f>
        <v>3</v>
      </c>
      <c r="Y3" s="5">
        <f>VLOOKUP(U3 - Q8, $N$8:$O$16, 2,FALSE)</f>
        <v>5</v>
      </c>
      <c r="Z3" s="5">
        <f>VLOOKUP(H3 - S8, $N$8:$O$16, 2,FALSE)</f>
        <v>4</v>
      </c>
      <c r="AA3" s="5">
        <f>VLOOKUP(I3 - S9, $N$8:$O$16, 2,FALSE)</f>
        <v>4.5</v>
      </c>
      <c r="AB3" s="5">
        <f>VLOOKUP(J3 - S10, $N$8:$O$16, 2,FALSE)</f>
        <v>5</v>
      </c>
      <c r="AC3" s="5">
        <f>VLOOKUP(K3 - S11, $N$8:$O$16, 2,FALSE)</f>
        <v>5</v>
      </c>
      <c r="AD3" s="5">
        <f>VLOOKUP(L3 - S12, $N$8:$O$16, 2,FALSE)</f>
        <v>3</v>
      </c>
      <c r="AE3" s="5">
        <f>VLOOKUP(M3 - U8, $N$8:$O$16, 2,FALSE)</f>
        <v>3.5</v>
      </c>
      <c r="AF3" s="5">
        <f>VLOOKUP(N3 - U9, $N$8:$O$16, 2,FALSE)</f>
        <v>4</v>
      </c>
      <c r="AG3" s="5">
        <f>VLOOKUP(O3 - U10, $N$8:$O$16, 2,FALSE)</f>
        <v>4</v>
      </c>
      <c r="AH3" s="5">
        <f t="shared" si="6"/>
        <v>4.5</v>
      </c>
      <c r="AI3" s="5">
        <f t="shared" ref="AI3:AJ3" si="12">AVERAGE(X3)</f>
        <v>3</v>
      </c>
      <c r="AJ3" s="5">
        <f t="shared" si="12"/>
        <v>5</v>
      </c>
      <c r="AK3" s="5">
        <f t="shared" si="8"/>
        <v>4</v>
      </c>
      <c r="AL3" s="5">
        <f t="shared" si="9"/>
        <v>4.75</v>
      </c>
      <c r="AM3" s="5">
        <f t="shared" si="10"/>
        <v>4</v>
      </c>
      <c r="AN3" s="5">
        <f t="shared" si="11"/>
        <v>3.5</v>
      </c>
      <c r="AP3" s="5">
        <f>AVERAGE(AH9,AJ9,AK9,AM9)</f>
        <v>4.21875</v>
      </c>
      <c r="AR3" s="5">
        <f>RANK(AP3, AP$2:AP$5)</f>
        <v>3</v>
      </c>
      <c r="AS3" s="5" t="s">
        <v>44</v>
      </c>
    </row>
    <row r="4" spans="1:47" ht="14.25" customHeight="1">
      <c r="A4" s="5" t="s">
        <v>46</v>
      </c>
      <c r="B4" s="5">
        <v>3.24</v>
      </c>
      <c r="C4" s="5" t="s">
        <v>42</v>
      </c>
      <c r="D4" s="5" t="s">
        <v>41</v>
      </c>
      <c r="E4" s="5" t="s">
        <v>43</v>
      </c>
      <c r="F4" s="5">
        <v>65</v>
      </c>
      <c r="G4" s="5">
        <v>70</v>
      </c>
      <c r="H4" s="5">
        <v>4</v>
      </c>
      <c r="I4" s="5">
        <v>3</v>
      </c>
      <c r="J4" s="5">
        <v>3</v>
      </c>
      <c r="K4" s="5">
        <v>4</v>
      </c>
      <c r="L4" s="5">
        <v>4</v>
      </c>
      <c r="M4" s="5">
        <v>3</v>
      </c>
      <c r="N4" s="5">
        <v>3</v>
      </c>
      <c r="O4" s="5">
        <v>3</v>
      </c>
      <c r="P4" s="5">
        <f t="shared" si="0"/>
        <v>3.5</v>
      </c>
      <c r="Q4" s="5">
        <f t="shared" si="1"/>
        <v>4</v>
      </c>
      <c r="R4" s="5">
        <f t="shared" si="2"/>
        <v>4</v>
      </c>
      <c r="S4" s="5">
        <f t="shared" si="3"/>
        <v>3</v>
      </c>
      <c r="T4" s="5">
        <f t="shared" si="4"/>
        <v>67.5</v>
      </c>
      <c r="U4" s="5">
        <f>VLOOKUP(T3,$I$8:$J$12,2,TRUE)</f>
        <v>4</v>
      </c>
      <c r="V4" s="5">
        <f>VLOOKUP(R4 - L8, $N$8:$O$16, 2,FALSE)</f>
        <v>4</v>
      </c>
      <c r="W4" s="5">
        <f>VLOOKUP(Q4 - L9, $N$8:$O$16, 2,FALSE)</f>
        <v>5</v>
      </c>
      <c r="X4" s="5">
        <f>VLOOKUP(S4 - L10, $N$8:$O$16, 2,FALSE)</f>
        <v>5</v>
      </c>
      <c r="Y4" s="5">
        <f>VLOOKUP(U4 - Q8, $N$8:$O$16, 2,FALSE)</f>
        <v>5</v>
      </c>
      <c r="Z4" s="5">
        <f>VLOOKUP(H4 - S8, $N$8:$O$16, 2,FALSE)</f>
        <v>5</v>
      </c>
      <c r="AA4" s="5">
        <f>VLOOKUP(I4 - S9, $N$8:$O$16, 2,FALSE)</f>
        <v>5</v>
      </c>
      <c r="AB4" s="5">
        <f>VLOOKUP(J4 - S10, $N$8:$O$16, 2,FALSE)</f>
        <v>5</v>
      </c>
      <c r="AC4" s="5">
        <f>VLOOKUP(K4 - S11, $N$8:$O$16, 2,FALSE)</f>
        <v>5</v>
      </c>
      <c r="AD4" s="5">
        <f>VLOOKUP(L4 - S12, $N$8:$O$16, 2,FALSE)</f>
        <v>4</v>
      </c>
      <c r="AE4" s="5">
        <f>VLOOKUP(M4 - U8, $N$8:$O$16, 2,FALSE)</f>
        <v>5</v>
      </c>
      <c r="AF4" s="5">
        <f>VLOOKUP(N4 - U9, $N$8:$O$16, 2,FALSE)</f>
        <v>3</v>
      </c>
      <c r="AG4" s="5">
        <f>VLOOKUP(O4 - U10, $N$8:$O$16, 2,FALSE)</f>
        <v>3</v>
      </c>
      <c r="AH4" s="5">
        <f t="shared" si="6"/>
        <v>4.5</v>
      </c>
      <c r="AI4" s="5">
        <f t="shared" ref="AI4:AJ4" si="13">AVERAGE(X4)</f>
        <v>5</v>
      </c>
      <c r="AJ4" s="5">
        <f t="shared" si="13"/>
        <v>5</v>
      </c>
      <c r="AK4" s="5">
        <f t="shared" si="8"/>
        <v>4.666666666666667</v>
      </c>
      <c r="AL4" s="5">
        <f t="shared" si="9"/>
        <v>5</v>
      </c>
      <c r="AM4" s="5">
        <f t="shared" si="10"/>
        <v>3</v>
      </c>
      <c r="AN4" s="5">
        <f t="shared" si="11"/>
        <v>5</v>
      </c>
      <c r="AP4" s="5">
        <f>AVERAGE(AH10,AJ10,AK10,AM10)</f>
        <v>4.6458333333333339</v>
      </c>
      <c r="AR4" s="5">
        <f>RANK(AP4, AP$2:AP$5)</f>
        <v>2</v>
      </c>
      <c r="AS4" s="5" t="s">
        <v>46</v>
      </c>
    </row>
    <row r="5" spans="1:47" ht="14.25" customHeight="1">
      <c r="A5" s="5" t="s">
        <v>47</v>
      </c>
      <c r="B5" s="5">
        <v>3.68</v>
      </c>
      <c r="C5" s="5" t="s">
        <v>41</v>
      </c>
      <c r="D5" s="5" t="s">
        <v>41</v>
      </c>
      <c r="E5" s="5" t="s">
        <v>45</v>
      </c>
      <c r="F5" s="5">
        <v>50</v>
      </c>
      <c r="G5" s="5">
        <v>20</v>
      </c>
      <c r="H5" s="5">
        <v>3</v>
      </c>
      <c r="I5" s="5">
        <v>5</v>
      </c>
      <c r="J5" s="5">
        <v>4</v>
      </c>
      <c r="K5" s="5">
        <v>4</v>
      </c>
      <c r="L5" s="5">
        <v>5</v>
      </c>
      <c r="M5" s="5">
        <v>4</v>
      </c>
      <c r="N5" s="5">
        <v>3</v>
      </c>
      <c r="O5" s="5">
        <v>3</v>
      </c>
      <c r="P5" s="5">
        <f t="shared" si="0"/>
        <v>3</v>
      </c>
      <c r="Q5" s="5">
        <f t="shared" si="1"/>
        <v>3</v>
      </c>
      <c r="R5" s="5">
        <v>5</v>
      </c>
      <c r="S5" s="5">
        <f t="shared" si="3"/>
        <v>1</v>
      </c>
      <c r="T5" s="5">
        <f t="shared" si="4"/>
        <v>35</v>
      </c>
      <c r="U5" s="5">
        <f>VLOOKUP(T5,$I$8:$J$12,2,TRUE)</f>
        <v>2</v>
      </c>
      <c r="V5" s="5">
        <f>VLOOKUP(R5 - L8, $N$8:$O$16, 2,FALSE)</f>
        <v>5</v>
      </c>
      <c r="W5" s="5">
        <f>VLOOKUP(Q5 - L9, $N$8:$O$16, 2,FALSE)</f>
        <v>4</v>
      </c>
      <c r="X5" s="5">
        <f>VLOOKUP(S5 - L10, $N$8:$O$16, 2,FALSE)</f>
        <v>3</v>
      </c>
      <c r="Y5" s="5">
        <f>VLOOKUP(U5 - Q8, $N$8:$O$16, 2,FALSE)</f>
        <v>3</v>
      </c>
      <c r="Z5" s="5">
        <f>VLOOKUP(H5 - S8, $N$8:$O$16, 2,FALSE)</f>
        <v>4</v>
      </c>
      <c r="AA5" s="5">
        <f>VLOOKUP(I5 - S9, $N$8:$O$16, 2,FALSE)</f>
        <v>3.5</v>
      </c>
      <c r="AB5" s="5">
        <f>VLOOKUP(J5 - S10, $N$8:$O$16, 2,FALSE)</f>
        <v>4.5</v>
      </c>
      <c r="AC5" s="5">
        <f>VLOOKUP(K5 - S11, $N$8:$O$16, 2,FALSE)</f>
        <v>5</v>
      </c>
      <c r="AD5" s="5">
        <f>VLOOKUP(L5 - S12, $N$8:$O$16, 2,FALSE)</f>
        <v>5</v>
      </c>
      <c r="AE5" s="5">
        <f>VLOOKUP(M5 - U8, $N$8:$O$16, 2,FALSE)</f>
        <v>4.5</v>
      </c>
      <c r="AF5" s="5">
        <f>VLOOKUP(N5 - U9, $N$8:$O$16, 2,FALSE)</f>
        <v>3</v>
      </c>
      <c r="AG5" s="5">
        <f>VLOOKUP(O5 - U10, $N$8:$O$16, 2,FALSE)</f>
        <v>3</v>
      </c>
      <c r="AH5" s="5">
        <f t="shared" si="6"/>
        <v>4.5</v>
      </c>
      <c r="AI5" s="5">
        <f t="shared" ref="AI5:AJ5" si="14">AVERAGE(X5)</f>
        <v>3</v>
      </c>
      <c r="AJ5" s="5">
        <f t="shared" si="14"/>
        <v>3</v>
      </c>
      <c r="AK5" s="5">
        <f t="shared" si="8"/>
        <v>4.666666666666667</v>
      </c>
      <c r="AL5" s="5">
        <f t="shared" si="9"/>
        <v>4</v>
      </c>
      <c r="AM5" s="5">
        <f t="shared" si="10"/>
        <v>3</v>
      </c>
      <c r="AN5" s="5">
        <f t="shared" si="11"/>
        <v>4.5</v>
      </c>
      <c r="AP5" s="5">
        <f>AVERAGE(AH11,AJ11,AK11,AM11)</f>
        <v>3.7083333333333335</v>
      </c>
      <c r="AR5" s="5">
        <f>RANK(AP5, AP$2:AP$5)</f>
        <v>4</v>
      </c>
      <c r="AS5" s="5" t="s">
        <v>47</v>
      </c>
    </row>
    <row r="6" spans="1:47" ht="14.25" customHeight="1">
      <c r="AM6" s="6"/>
      <c r="AN6" s="6"/>
    </row>
    <row r="7" spans="1:47" ht="14.25" customHeight="1">
      <c r="A7" s="6"/>
      <c r="B7" s="6"/>
      <c r="C7" s="3" t="s">
        <v>48</v>
      </c>
      <c r="D7" s="3" t="s">
        <v>49</v>
      </c>
      <c r="E7" s="6"/>
      <c r="F7" s="3" t="s">
        <v>49</v>
      </c>
      <c r="G7" s="3" t="s">
        <v>50</v>
      </c>
      <c r="H7" s="6"/>
      <c r="I7" s="3" t="s">
        <v>51</v>
      </c>
      <c r="J7" s="3" t="s">
        <v>50</v>
      </c>
      <c r="K7" s="7"/>
      <c r="L7" s="3" t="s">
        <v>52</v>
      </c>
      <c r="M7" s="7"/>
      <c r="N7" s="3" t="s">
        <v>53</v>
      </c>
      <c r="O7" s="3" t="s">
        <v>54</v>
      </c>
      <c r="P7" s="7"/>
      <c r="Q7" s="3" t="s">
        <v>55</v>
      </c>
      <c r="R7" s="7"/>
      <c r="S7" s="3" t="s">
        <v>56</v>
      </c>
      <c r="T7" s="7"/>
      <c r="U7" s="3" t="s">
        <v>57</v>
      </c>
      <c r="V7" s="7"/>
      <c r="W7" s="3" t="s">
        <v>58</v>
      </c>
      <c r="X7" s="3" t="s">
        <v>49</v>
      </c>
      <c r="Y7" s="7"/>
      <c r="Z7" s="7"/>
      <c r="AA7" s="7"/>
      <c r="AB7" s="7"/>
      <c r="AC7" s="7"/>
      <c r="AD7" s="7"/>
      <c r="AE7" s="7"/>
      <c r="AF7" s="7"/>
      <c r="AG7" s="7"/>
      <c r="AH7" s="11" t="s">
        <v>59</v>
      </c>
      <c r="AI7" s="10"/>
      <c r="AJ7" s="3" t="s">
        <v>60</v>
      </c>
      <c r="AK7" s="11" t="s">
        <v>61</v>
      </c>
      <c r="AL7" s="10"/>
      <c r="AM7" s="11" t="s">
        <v>62</v>
      </c>
      <c r="AN7" s="10"/>
      <c r="AO7" s="7"/>
      <c r="AQ7" s="7"/>
      <c r="AT7" s="7"/>
      <c r="AU7" s="7"/>
    </row>
    <row r="8" spans="1:47" ht="14.25" customHeight="1">
      <c r="A8" s="6"/>
      <c r="B8" s="6"/>
      <c r="C8" s="5" t="s">
        <v>42</v>
      </c>
      <c r="D8" s="5">
        <v>4</v>
      </c>
      <c r="E8" s="6"/>
      <c r="F8" s="8">
        <v>1.01</v>
      </c>
      <c r="G8" s="5">
        <v>2</v>
      </c>
      <c r="H8" s="6"/>
      <c r="I8" s="5">
        <v>1</v>
      </c>
      <c r="J8" s="5">
        <v>1</v>
      </c>
      <c r="K8" s="6"/>
      <c r="L8" s="5">
        <v>5</v>
      </c>
      <c r="M8" s="6"/>
      <c r="N8" s="5">
        <v>0</v>
      </c>
      <c r="O8" s="5">
        <v>5</v>
      </c>
      <c r="P8" s="6"/>
      <c r="Q8" s="5">
        <v>4</v>
      </c>
      <c r="R8" s="6"/>
      <c r="S8" s="5">
        <v>4</v>
      </c>
      <c r="T8" s="6"/>
      <c r="U8" s="5">
        <v>3</v>
      </c>
      <c r="V8" s="6"/>
      <c r="W8" s="5" t="s">
        <v>45</v>
      </c>
      <c r="X8" s="5">
        <v>1</v>
      </c>
      <c r="Y8" s="6"/>
      <c r="Z8" s="6"/>
      <c r="AA8" s="6"/>
      <c r="AB8" s="6"/>
      <c r="AC8" s="6"/>
      <c r="AD8" s="6"/>
      <c r="AE8" s="6"/>
      <c r="AF8" s="6"/>
      <c r="AG8" s="6"/>
      <c r="AH8" s="9">
        <f t="shared" ref="AH8:AH11" si="15">AVERAGE(AH2,AI2)</f>
        <v>5</v>
      </c>
      <c r="AI8" s="10"/>
      <c r="AJ8" s="5">
        <f t="shared" ref="AJ8:AJ11" si="16">AVERAGE(AJ2)</f>
        <v>5</v>
      </c>
      <c r="AK8" s="9">
        <f t="shared" ref="AK8:AK11" si="17">AVERAGE(AK2,AL2)</f>
        <v>4.5416666666666661</v>
      </c>
      <c r="AL8" s="10"/>
      <c r="AM8" s="9">
        <f t="shared" ref="AM8:AM11" si="18">AVERAGE(AM2,AN2)</f>
        <v>4.25</v>
      </c>
      <c r="AN8" s="10"/>
      <c r="AO8" s="6"/>
      <c r="AQ8" s="6"/>
      <c r="AT8" s="6"/>
      <c r="AU8" s="6"/>
    </row>
    <row r="9" spans="1:47" ht="14.25" customHeight="1">
      <c r="A9" s="6"/>
      <c r="B9" s="6"/>
      <c r="C9" s="5" t="s">
        <v>65</v>
      </c>
      <c r="D9" s="5" t="s">
        <v>66</v>
      </c>
      <c r="E9" s="6"/>
      <c r="F9" s="8">
        <v>2.5099999999999998</v>
      </c>
      <c r="G9" s="5">
        <v>3</v>
      </c>
      <c r="H9" s="6"/>
      <c r="I9" s="5">
        <v>21</v>
      </c>
      <c r="J9" s="5">
        <v>2</v>
      </c>
      <c r="K9" s="6"/>
      <c r="L9" s="5">
        <v>4</v>
      </c>
      <c r="M9" s="6"/>
      <c r="N9" s="5">
        <v>1</v>
      </c>
      <c r="O9" s="5">
        <v>4.5</v>
      </c>
      <c r="P9" s="6"/>
      <c r="Q9" s="6"/>
      <c r="R9" s="6"/>
      <c r="S9" s="5">
        <v>3</v>
      </c>
      <c r="T9" s="6"/>
      <c r="U9" s="5">
        <v>5</v>
      </c>
      <c r="V9" s="6"/>
      <c r="W9" s="5" t="s">
        <v>43</v>
      </c>
      <c r="X9" s="5">
        <v>3</v>
      </c>
      <c r="Y9" s="6"/>
      <c r="Z9" s="6"/>
      <c r="AA9" s="6"/>
      <c r="AB9" s="6"/>
      <c r="AC9" s="6"/>
      <c r="AD9" s="6"/>
      <c r="AE9" s="6"/>
      <c r="AF9" s="6"/>
      <c r="AG9" s="6"/>
      <c r="AH9" s="9">
        <f t="shared" si="15"/>
        <v>3.75</v>
      </c>
      <c r="AI9" s="10"/>
      <c r="AJ9" s="5">
        <f t="shared" si="16"/>
        <v>5</v>
      </c>
      <c r="AK9" s="9">
        <f t="shared" si="17"/>
        <v>4.375</v>
      </c>
      <c r="AL9" s="10"/>
      <c r="AM9" s="9">
        <f t="shared" si="18"/>
        <v>3.75</v>
      </c>
      <c r="AN9" s="10"/>
      <c r="AO9" s="6"/>
      <c r="AQ9" s="6"/>
      <c r="AT9" s="6"/>
      <c r="AU9" s="6"/>
    </row>
    <row r="10" spans="1:47" ht="14.25" customHeight="1">
      <c r="A10" s="6"/>
      <c r="B10" s="6"/>
      <c r="C10" s="5" t="s">
        <v>41</v>
      </c>
      <c r="D10" s="5">
        <v>3</v>
      </c>
      <c r="E10" s="6"/>
      <c r="F10" s="8">
        <v>3.01</v>
      </c>
      <c r="G10" s="5">
        <v>4</v>
      </c>
      <c r="H10" s="6"/>
      <c r="I10" s="5">
        <v>41</v>
      </c>
      <c r="J10" s="5">
        <v>3</v>
      </c>
      <c r="K10" s="6"/>
      <c r="L10" s="5">
        <v>3</v>
      </c>
      <c r="M10" s="6"/>
      <c r="N10" s="5">
        <v>-1</v>
      </c>
      <c r="O10" s="5">
        <v>4</v>
      </c>
      <c r="P10" s="6"/>
      <c r="Q10" s="6"/>
      <c r="R10" s="6"/>
      <c r="S10" s="5">
        <v>3</v>
      </c>
      <c r="T10" s="6"/>
      <c r="U10" s="5">
        <v>5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9">
        <f t="shared" si="15"/>
        <v>4.75</v>
      </c>
      <c r="AI10" s="10"/>
      <c r="AJ10" s="5">
        <f t="shared" si="16"/>
        <v>5</v>
      </c>
      <c r="AK10" s="9">
        <f t="shared" si="17"/>
        <v>4.8333333333333339</v>
      </c>
      <c r="AL10" s="10"/>
      <c r="AM10" s="9">
        <f t="shared" si="18"/>
        <v>4</v>
      </c>
      <c r="AN10" s="10"/>
      <c r="AO10" s="6"/>
      <c r="AQ10" s="6"/>
      <c r="AT10" s="6"/>
      <c r="AU10" s="6"/>
    </row>
    <row r="11" spans="1:47" ht="14.25" customHeight="1">
      <c r="A11" s="6"/>
      <c r="B11" s="6"/>
      <c r="C11" s="5" t="s">
        <v>67</v>
      </c>
      <c r="D11" s="5" t="s">
        <v>68</v>
      </c>
      <c r="E11" s="6"/>
      <c r="F11" s="8">
        <v>3.51</v>
      </c>
      <c r="G11" s="5">
        <v>5</v>
      </c>
      <c r="H11" s="6"/>
      <c r="I11" s="5">
        <v>61</v>
      </c>
      <c r="J11" s="5">
        <v>4</v>
      </c>
      <c r="K11" s="6"/>
      <c r="L11" s="6"/>
      <c r="M11" s="6"/>
      <c r="N11" s="5">
        <v>2</v>
      </c>
      <c r="O11" s="5">
        <v>3.5</v>
      </c>
      <c r="P11" s="6"/>
      <c r="Q11" s="6"/>
      <c r="R11" s="6"/>
      <c r="S11" s="5">
        <v>4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9">
        <f t="shared" si="15"/>
        <v>3.75</v>
      </c>
      <c r="AI11" s="10"/>
      <c r="AJ11" s="5">
        <f t="shared" si="16"/>
        <v>3</v>
      </c>
      <c r="AK11" s="9">
        <f t="shared" si="17"/>
        <v>4.3333333333333339</v>
      </c>
      <c r="AL11" s="10"/>
      <c r="AM11" s="9">
        <f t="shared" si="18"/>
        <v>3.75</v>
      </c>
      <c r="AN11" s="10"/>
      <c r="AO11" s="6"/>
      <c r="AQ11" s="6"/>
      <c r="AT11" s="6"/>
      <c r="AU11" s="6"/>
    </row>
    <row r="12" spans="1:47" ht="14.25" customHeight="1">
      <c r="A12" s="6"/>
      <c r="B12" s="6"/>
      <c r="C12" s="5" t="s">
        <v>69</v>
      </c>
      <c r="D12" s="5">
        <v>2</v>
      </c>
      <c r="E12" s="6"/>
      <c r="F12" s="6"/>
      <c r="G12" s="6"/>
      <c r="H12" s="6"/>
      <c r="I12" s="5">
        <v>81</v>
      </c>
      <c r="J12" s="5">
        <v>5</v>
      </c>
      <c r="K12" s="6"/>
      <c r="L12" s="6"/>
      <c r="M12" s="6"/>
      <c r="N12" s="5">
        <v>-2</v>
      </c>
      <c r="O12" s="5">
        <v>3</v>
      </c>
      <c r="P12" s="6"/>
      <c r="Q12" s="6"/>
      <c r="R12" s="6"/>
      <c r="S12" s="5">
        <v>5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1:47" ht="14.25" customHeight="1">
      <c r="A13" s="6"/>
      <c r="B13" s="6"/>
      <c r="C13" s="5" t="s">
        <v>70</v>
      </c>
      <c r="D13" s="5" t="s">
        <v>71</v>
      </c>
      <c r="E13" s="6"/>
      <c r="F13" s="6"/>
      <c r="G13" s="6"/>
      <c r="H13" s="6"/>
      <c r="I13" s="6"/>
      <c r="J13" s="6"/>
      <c r="K13" s="6"/>
      <c r="L13" s="6"/>
      <c r="M13" s="6"/>
      <c r="N13" s="5">
        <v>3</v>
      </c>
      <c r="O13" s="5">
        <v>2.5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spans="1:47" ht="14.25" customHeight="1">
      <c r="A14" s="6"/>
      <c r="B14" s="6"/>
      <c r="C14" s="5" t="s">
        <v>72</v>
      </c>
      <c r="D14" s="5">
        <v>1</v>
      </c>
      <c r="E14" s="6"/>
      <c r="F14" s="6"/>
      <c r="G14" s="6"/>
      <c r="H14" s="6"/>
      <c r="I14" s="6"/>
      <c r="J14" s="6"/>
      <c r="K14" s="6"/>
      <c r="L14" s="6"/>
      <c r="M14" s="6"/>
      <c r="N14" s="5">
        <v>-3</v>
      </c>
      <c r="O14" s="5">
        <v>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5">
        <v>4</v>
      </c>
      <c r="O15" s="5">
        <v>1.5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5">
        <v>-4</v>
      </c>
      <c r="O16" s="5">
        <v>1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7:47" ht="14.25" customHeight="1"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17:47" ht="14.25" customHeight="1"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17:47" ht="14.25" customHeight="1"/>
    <row r="20" spans="17:47" ht="14.25" customHeight="1"/>
    <row r="21" spans="17:47" ht="14.25" customHeight="1"/>
    <row r="22" spans="17:47" ht="14.25" customHeight="1"/>
    <row r="23" spans="17:47" ht="14.25" customHeight="1"/>
    <row r="24" spans="17:47" ht="14.25" customHeight="1"/>
    <row r="25" spans="17:47" ht="14.25" customHeight="1"/>
    <row r="26" spans="17:47" ht="14.25" customHeight="1"/>
    <row r="27" spans="17:47" ht="14.25" customHeight="1"/>
    <row r="28" spans="17:47" ht="14.25" customHeight="1"/>
    <row r="29" spans="17:47" ht="14.25" customHeight="1"/>
    <row r="30" spans="17:47" ht="14.25" customHeight="1"/>
    <row r="31" spans="17:47" ht="14.25" customHeight="1"/>
    <row r="32" spans="17:4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AH11:AI11"/>
    <mergeCell ref="AK11:AL11"/>
    <mergeCell ref="AM11:AN11"/>
    <mergeCell ref="AH7:AI7"/>
    <mergeCell ref="AK7:AL7"/>
    <mergeCell ref="AM7:AN7"/>
    <mergeCell ref="AH8:AI8"/>
    <mergeCell ref="AK8:AL8"/>
    <mergeCell ref="AM8:AN8"/>
    <mergeCell ref="AH9:AI9"/>
    <mergeCell ref="AK9:AL9"/>
    <mergeCell ref="AM9:AN9"/>
    <mergeCell ref="AH10:AI10"/>
    <mergeCell ref="AK10:AL10"/>
    <mergeCell ref="AM10:AN10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Ifta Dila</cp:lastModifiedBy>
  <dcterms:modified xsi:type="dcterms:W3CDTF">2025-05-28T04:43:19Z</dcterms:modified>
</cp:coreProperties>
</file>