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https://deakin365-my.sharepoint.com/personal/qureshii_deakin_edu_au/Documents/MIS171-Business Analytics/"/>
    </mc:Choice>
  </mc:AlternateContent>
  <xr:revisionPtr revIDLastSave="1650" documentId="8_{2E0FF138-D844-4F55-938B-EC86C1818C0E}" xr6:coauthVersionLast="46" xr6:coauthVersionMax="47" xr10:uidLastSave="{56873408-4552-45EB-BADA-7ACDB0EFD36C}"/>
  <bookViews>
    <workbookView xWindow="-108" yWindow="-108" windowWidth="23256" windowHeight="12576" xr2:uid="{103FC27A-52EF-444D-B5F2-06659712819A}"/>
  </bookViews>
  <sheets>
    <sheet name="Data Description" sheetId="1" r:id="rId1"/>
    <sheet name="Member Data" sheetId="2" r:id="rId2"/>
    <sheet name="MemberData working" sheetId="17" r:id="rId3"/>
    <sheet name="TicketTypeProportion" sheetId="21" r:id="rId4"/>
    <sheet name="MemberTypeRevenue" sheetId="20" r:id="rId5"/>
    <sheet name="AgeRevenue" sheetId="19" r:id="rId6"/>
    <sheet name="MemberSatisfaction" sheetId="18" r:id="rId7"/>
    <sheet name="Q1" sheetId="12" r:id="rId8"/>
    <sheet name="Q2" sheetId="13" r:id="rId9"/>
    <sheet name="Q3" sheetId="14" r:id="rId10"/>
    <sheet name="Q4" sheetId="15" r:id="rId11"/>
    <sheet name="Dashboard" sheetId="16" r:id="rId12"/>
  </sheets>
  <definedNames>
    <definedName name="_xlnm._FilterDatabase" localSheetId="2" hidden="1">'MemberData working'!$A$1:$N$201</definedName>
    <definedName name="_xlchart.v1.0" hidden="1">'Q1'!$H$49</definedName>
    <definedName name="_xlchart.v1.1" hidden="1">'Q1'!$H$50:$H$168</definedName>
    <definedName name="_xlchart.v1.2" hidden="1">'Q1'!$I$49</definedName>
    <definedName name="_xlchart.v1.3" hidden="1">'Q1'!$I$50:$I$168</definedName>
    <definedName name="_xlchart.v1.4" hidden="1">'Q1'!$J$49</definedName>
    <definedName name="_xlchart.v1.5" hidden="1">'Q1'!$J$50:$J$168</definedName>
    <definedName name="_xlchart.v1.6" hidden="1">'Q1'!$K$49</definedName>
    <definedName name="_xlchart.v1.7" hidden="1">'Q1'!$K$50:$K$168</definedName>
    <definedName name="age">#REF!</definedName>
    <definedName name="age_band">#REF!</definedName>
    <definedName name="Beauty">#REF!</definedName>
    <definedName name="BLITZ_Data">#REF!</definedName>
    <definedName name="city">#REF!</definedName>
    <definedName name="city_num">#REF!</definedName>
    <definedName name="Dataset">#REF!</definedName>
    <definedName name="Electrical">#REF!</definedName>
    <definedName name="Gift">#REF!</definedName>
    <definedName name="H_income">#REF!</definedName>
    <definedName name="H_internet">#REF!</definedName>
    <definedName name="H_size">#REF!</definedName>
    <definedName name="Home">#REF!</definedName>
    <definedName name="Home_internet">#REF!</definedName>
    <definedName name="Kids">#REF!</definedName>
    <definedName name="kilometres">#REF!</definedName>
    <definedName name="L_aware">#REF!</definedName>
    <definedName name="L_club">#REF!</definedName>
    <definedName name="L_member">#REF!</definedName>
    <definedName name="Loyalty_aware">#REF!</definedName>
    <definedName name="M_shop">#REF!</definedName>
    <definedName name="Men_shop">#REF!</definedName>
    <definedName name="Online">#REF!</definedName>
    <definedName name="sex">#REF!</definedName>
    <definedName name="Slicer_Age_Band">#N/A</definedName>
    <definedName name="Slicer_Gender">#N/A</definedName>
    <definedName name="Slicer_Membership_Type">#N/A</definedName>
    <definedName name="Slicer_Satisfaction_band">#N/A</definedName>
    <definedName name="Slicer_Ticket_Type">#N/A</definedName>
    <definedName name="Spend_visit">#REF!</definedName>
    <definedName name="Spend_visit_band">#REF!</definedName>
    <definedName name="TimeSpent">#REF!</definedName>
    <definedName name="TimeSpent_band">#REF!</definedName>
    <definedName name="TimeVisit">#REF!</definedName>
    <definedName name="Visit_month">#REF!</definedName>
    <definedName name="W_shop">#REF!</definedName>
  </definedNames>
  <calcPr calcId="191029"/>
  <pivotCaches>
    <pivotCache cacheId="17" r:id="rId13"/>
    <pivotCache cacheId="18"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3" i="15" l="1"/>
  <c r="E31" i="15" l="1"/>
  <c r="F31" i="15"/>
  <c r="D31" i="15"/>
  <c r="F29" i="15"/>
  <c r="E29" i="15"/>
  <c r="E30" i="15" s="1"/>
  <c r="D29" i="15"/>
  <c r="D30" i="15" s="1"/>
  <c r="D32" i="15" s="1"/>
  <c r="E41" i="14"/>
  <c r="F41" i="14"/>
  <c r="G41" i="14"/>
  <c r="D41" i="14"/>
  <c r="E39" i="14"/>
  <c r="E43" i="14" s="1"/>
  <c r="F39" i="14"/>
  <c r="F43" i="14" s="1"/>
  <c r="G39" i="14"/>
  <c r="G43" i="14" s="1"/>
  <c r="D39" i="14"/>
  <c r="D40" i="14" s="1"/>
  <c r="E32" i="14"/>
  <c r="F32" i="14"/>
  <c r="G32" i="14"/>
  <c r="D32" i="14"/>
  <c r="D31" i="14"/>
  <c r="D33" i="14" s="1"/>
  <c r="E30" i="14"/>
  <c r="E31" i="14" s="1"/>
  <c r="F30" i="14"/>
  <c r="F31" i="14" s="1"/>
  <c r="G30" i="14"/>
  <c r="D30" i="14"/>
  <c r="U5" i="16"/>
  <c r="S6" i="16"/>
  <c r="U7" i="16"/>
  <c r="S7" i="16"/>
  <c r="U6" i="16"/>
  <c r="S5" i="16"/>
  <c r="U4" i="16"/>
  <c r="S4" i="16"/>
  <c r="R4" i="16"/>
  <c r="T4" i="16"/>
  <c r="T5" i="16"/>
  <c r="T6" i="16"/>
  <c r="R5" i="16"/>
  <c r="T7" i="16"/>
  <c r="R6" i="16"/>
  <c r="R7" i="16"/>
  <c r="F33" i="15" l="1"/>
  <c r="F34" i="15" s="1"/>
  <c r="E32" i="15"/>
  <c r="F30" i="15"/>
  <c r="F32" i="15" s="1"/>
  <c r="E33" i="15"/>
  <c r="E34" i="15" s="1"/>
  <c r="D34" i="15"/>
  <c r="D34" i="14"/>
  <c r="E40" i="14"/>
  <c r="E42" i="14" s="1"/>
  <c r="F40" i="14"/>
  <c r="G34" i="14"/>
  <c r="L32" i="14" s="1"/>
  <c r="E34" i="14"/>
  <c r="J32" i="14" s="1"/>
  <c r="G40" i="14"/>
  <c r="F34" i="14"/>
  <c r="K32" i="14" s="1"/>
  <c r="G42" i="14"/>
  <c r="D43" i="14"/>
  <c r="I32" i="14" s="1"/>
  <c r="G31" i="14"/>
  <c r="G33" i="14" s="1"/>
  <c r="F42" i="14"/>
  <c r="D42" i="14"/>
  <c r="F33" i="14"/>
  <c r="E33" i="14"/>
  <c r="D29" i="13" l="1"/>
  <c r="E29" i="13" s="1"/>
  <c r="F29" i="13" l="1"/>
  <c r="D37" i="12"/>
  <c r="E37" i="12"/>
  <c r="F37" i="12"/>
  <c r="C37" i="12"/>
  <c r="D36" i="12" l="1"/>
  <c r="E36" i="12"/>
  <c r="F36" i="12"/>
  <c r="C36" i="12"/>
  <c r="D33" i="12"/>
  <c r="E33" i="12"/>
  <c r="F33" i="12"/>
  <c r="C33" i="12"/>
  <c r="C39" i="12" s="1"/>
  <c r="F30" i="12"/>
  <c r="F31" i="12" s="1"/>
  <c r="F32" i="12" s="1"/>
  <c r="C30" i="12"/>
  <c r="C31" i="12" s="1"/>
  <c r="C32" i="12" s="1"/>
  <c r="D30" i="12"/>
  <c r="D31" i="12" s="1"/>
  <c r="D32" i="12" s="1"/>
  <c r="E30" i="12"/>
  <c r="E31" i="12" s="1"/>
  <c r="E32" i="12" s="1"/>
  <c r="D39" i="12" l="1"/>
  <c r="C34" i="12"/>
  <c r="C35" i="12" s="1"/>
  <c r="C40" i="12"/>
  <c r="C41" i="12" l="1"/>
  <c r="C42" i="12" s="1"/>
  <c r="D34" i="12"/>
  <c r="D35" i="12" s="1"/>
  <c r="D40" i="12"/>
  <c r="C43" i="12" l="1"/>
  <c r="C44" i="12" s="1"/>
  <c r="C45" i="12"/>
  <c r="D41" i="12"/>
  <c r="D45" i="12" s="1"/>
  <c r="E34" i="12"/>
  <c r="E35" i="12" s="1"/>
  <c r="E39" i="12"/>
  <c r="E40" i="12" s="1"/>
  <c r="D43" i="12" l="1"/>
  <c r="D42" i="12"/>
  <c r="E41" i="12"/>
  <c r="F34" i="12"/>
  <c r="F35" i="12" s="1"/>
  <c r="F39" i="12"/>
  <c r="F40" i="12" s="1"/>
  <c r="F41" i="12" l="1"/>
  <c r="E45" i="12"/>
  <c r="E43" i="12"/>
  <c r="E42" i="12"/>
  <c r="D44" i="12"/>
  <c r="E44" i="12" l="1"/>
  <c r="F45" i="12"/>
  <c r="F42" i="12"/>
  <c r="F43" i="12"/>
  <c r="F44" i="12" l="1"/>
</calcChain>
</file>

<file path=xl/sharedStrings.xml><?xml version="1.0" encoding="utf-8"?>
<sst xmlns="http://schemas.openxmlformats.org/spreadsheetml/2006/main" count="2765" uniqueCount="181">
  <si>
    <t>Variable Name and Description:</t>
  </si>
  <si>
    <t>Member Sheet</t>
  </si>
  <si>
    <t>Member ID:</t>
  </si>
  <si>
    <t>Numbered list from Member 1 to Member 200</t>
  </si>
  <si>
    <t>Member Gender:</t>
  </si>
  <si>
    <t>All memberships identify a primary contact. Member Gender is the gender of each membership's primary contact:</t>
  </si>
  <si>
    <t xml:space="preserve"> - Male</t>
  </si>
  <si>
    <t xml:space="preserve"> - Female</t>
  </si>
  <si>
    <t xml:space="preserve"> - Prefer Not to Say</t>
  </si>
  <si>
    <t>Age:</t>
  </si>
  <si>
    <t>The age of the primary member</t>
  </si>
  <si>
    <t>All memberships are classified into for different Age Bands (based on the primary member):</t>
  </si>
  <si>
    <t>How many years since the membership of the Boomers commenced.</t>
  </si>
  <si>
    <t>Membership Type:</t>
  </si>
  <si>
    <t>Age Band (CAT):</t>
  </si>
  <si>
    <t>Years of Membership:</t>
  </si>
  <si>
    <t>Members can subscribe for one of four Membership Types:</t>
  </si>
  <si>
    <t>The number of games attended by the primary member in the 2019 season (max = 10)</t>
  </si>
  <si>
    <t>Ticket Type:</t>
  </si>
  <si>
    <t>Members can subscribe for one of four ticketing arrangements:</t>
  </si>
  <si>
    <t>Ticket Revenue:</t>
  </si>
  <si>
    <t>The amount of money paid by all patrons on the membership for the 2019 season</t>
  </si>
  <si>
    <t>Merchandise Revenue:</t>
  </si>
  <si>
    <t>The amount of money paid for Boomers merchandise by all patrons on the membership, for the 2019 season</t>
  </si>
  <si>
    <t>Refreshment Revenue:</t>
  </si>
  <si>
    <t>The amount of money paid for refreshments by all patrons on the membership, at all Boomers games for the 2019 season</t>
  </si>
  <si>
    <t>Total Revenue:</t>
  </si>
  <si>
    <t>The total of Ticket and Merchandise and Refreshment Revenue, for all patrons on each membership, for the 2019 season.</t>
  </si>
  <si>
    <t>Member Satisfaction:</t>
  </si>
  <si>
    <t>Satisfaction Type (CAT):</t>
  </si>
  <si>
    <t>All memberships are classified into for different Satisfaction Types:</t>
  </si>
  <si>
    <t>Games Attended
(last season)</t>
  </si>
  <si>
    <t>DEAKIN MELBOURNE BOOMERS</t>
  </si>
  <si>
    <t>Member ID</t>
  </si>
  <si>
    <t>Gender</t>
  </si>
  <si>
    <t>Age</t>
  </si>
  <si>
    <t>Years of Membership</t>
  </si>
  <si>
    <t>Membership Type</t>
  </si>
  <si>
    <t>Games Attended (2019 season)</t>
  </si>
  <si>
    <t>Ticket Type</t>
  </si>
  <si>
    <t>Ticket Revenue</t>
  </si>
  <si>
    <t>Merchandise Revenue</t>
  </si>
  <si>
    <t>Refreshment Revenue</t>
  </si>
  <si>
    <t>Total Revenue</t>
  </si>
  <si>
    <t>Member Satisfaction</t>
  </si>
  <si>
    <t>Male</t>
  </si>
  <si>
    <t>Family</t>
  </si>
  <si>
    <t>Bronze</t>
  </si>
  <si>
    <t>Female</t>
  </si>
  <si>
    <t>Couple</t>
  </si>
  <si>
    <t>Silver</t>
  </si>
  <si>
    <t>Prefer Not to Say</t>
  </si>
  <si>
    <t>Gold</t>
  </si>
  <si>
    <t>Platinum</t>
  </si>
  <si>
    <t>Individual</t>
  </si>
  <si>
    <t>Group</t>
  </si>
  <si>
    <r>
      <t xml:space="preserve"> - </t>
    </r>
    <r>
      <rPr>
        <u/>
        <sz val="12"/>
        <color rgb="FF000000"/>
        <rFont val="Calibri"/>
        <family val="2"/>
        <scheme val="minor"/>
      </rPr>
      <t>Young</t>
    </r>
    <r>
      <rPr>
        <sz val="12"/>
        <color rgb="FF000000"/>
        <rFont val="Calibri"/>
        <family val="2"/>
        <scheme val="minor"/>
      </rPr>
      <t>, primary member is less than 20 years of age</t>
    </r>
  </si>
  <si>
    <r>
      <t xml:space="preserve"> - </t>
    </r>
    <r>
      <rPr>
        <u/>
        <sz val="12"/>
        <color rgb="FF000000"/>
        <rFont val="Calibri"/>
        <family val="2"/>
        <scheme val="minor"/>
      </rPr>
      <t>Prime</t>
    </r>
    <r>
      <rPr>
        <sz val="12"/>
        <color rgb="FF000000"/>
        <rFont val="Calibri"/>
        <family val="2"/>
        <scheme val="minor"/>
      </rPr>
      <t>, primary member is between 40 and 59 years of age</t>
    </r>
  </si>
  <si>
    <r>
      <t xml:space="preserve"> - </t>
    </r>
    <r>
      <rPr>
        <u/>
        <sz val="12"/>
        <color rgb="FF000000"/>
        <rFont val="Calibri"/>
        <family val="2"/>
        <scheme val="minor"/>
      </rPr>
      <t>Individual</t>
    </r>
    <r>
      <rPr>
        <sz val="12"/>
        <color rgb="FF000000"/>
        <rFont val="Calibri"/>
        <family val="2"/>
        <scheme val="minor"/>
      </rPr>
      <t>, primary member is the sole member</t>
    </r>
  </si>
  <si>
    <r>
      <t xml:space="preserve"> - </t>
    </r>
    <r>
      <rPr>
        <u/>
        <sz val="12"/>
        <color rgb="FF000000"/>
        <rFont val="Calibri"/>
        <family val="2"/>
        <scheme val="minor"/>
      </rPr>
      <t>Couple</t>
    </r>
    <r>
      <rPr>
        <sz val="12"/>
        <color rgb="FF000000"/>
        <rFont val="Calibri"/>
        <family val="2"/>
        <scheme val="minor"/>
      </rPr>
      <t>, primary member is one of a couple (membership covers two people)</t>
    </r>
  </si>
  <si>
    <r>
      <t xml:space="preserve"> - </t>
    </r>
    <r>
      <rPr>
        <u/>
        <sz val="12"/>
        <color rgb="FF000000"/>
        <rFont val="Calibri"/>
        <family val="2"/>
        <scheme val="minor"/>
      </rPr>
      <t>Family</t>
    </r>
    <r>
      <rPr>
        <sz val="12"/>
        <color rgb="FF000000"/>
        <rFont val="Calibri"/>
        <family val="2"/>
        <scheme val="minor"/>
      </rPr>
      <t>, primary member is one of a family (three to six people)</t>
    </r>
  </si>
  <si>
    <r>
      <t xml:space="preserve"> - </t>
    </r>
    <r>
      <rPr>
        <u/>
        <sz val="12"/>
        <color rgb="FF000000"/>
        <rFont val="Calibri"/>
        <family val="2"/>
        <scheme val="minor"/>
      </rPr>
      <t>Group</t>
    </r>
    <r>
      <rPr>
        <sz val="12"/>
        <color rgb="FF000000"/>
        <rFont val="Calibri"/>
        <family val="2"/>
        <scheme val="minor"/>
      </rPr>
      <t>, primary member is one of a group (two to twenty people)</t>
    </r>
  </si>
  <si>
    <r>
      <t xml:space="preserve"> - </t>
    </r>
    <r>
      <rPr>
        <u/>
        <sz val="12"/>
        <color rgb="FF000000"/>
        <rFont val="Calibri"/>
        <family val="2"/>
        <scheme val="minor"/>
      </rPr>
      <t>Bronze</t>
    </r>
    <r>
      <rPr>
        <sz val="12"/>
        <color rgb="FF000000"/>
        <rFont val="Calibri"/>
        <family val="2"/>
        <scheme val="minor"/>
      </rPr>
      <t>, where all patrons on the membership can sit in an unreserved seating area.</t>
    </r>
  </si>
  <si>
    <r>
      <t xml:space="preserve"> - </t>
    </r>
    <r>
      <rPr>
        <u/>
        <sz val="12"/>
        <color rgb="FF000000"/>
        <rFont val="Calibri"/>
        <family val="2"/>
        <scheme val="minor"/>
      </rPr>
      <t>Silver</t>
    </r>
    <r>
      <rPr>
        <sz val="12"/>
        <color rgb="FF000000"/>
        <rFont val="Calibri"/>
        <family val="2"/>
        <scheme val="minor"/>
      </rPr>
      <t>, where all patrons on the membership have reserved seats in an area with restricted views</t>
    </r>
  </si>
  <si>
    <r>
      <t xml:space="preserve"> - </t>
    </r>
    <r>
      <rPr>
        <u/>
        <sz val="12"/>
        <color rgb="FF000000"/>
        <rFont val="Calibri"/>
        <family val="2"/>
        <scheme val="minor"/>
      </rPr>
      <t>Gold</t>
    </r>
    <r>
      <rPr>
        <sz val="12"/>
        <color rgb="FF000000"/>
        <rFont val="Calibri"/>
        <family val="2"/>
        <scheme val="minor"/>
      </rPr>
      <t>, where all patrons on the membership have reserved seats in an area with unrestricted views</t>
    </r>
  </si>
  <si>
    <r>
      <t xml:space="preserve"> - </t>
    </r>
    <r>
      <rPr>
        <u/>
        <sz val="12"/>
        <color rgb="FF000000"/>
        <rFont val="Calibri"/>
        <family val="2"/>
        <scheme val="minor"/>
      </rPr>
      <t>Platinum</t>
    </r>
    <r>
      <rPr>
        <sz val="12"/>
        <color rgb="FF000000"/>
        <rFont val="Calibri"/>
        <family val="2"/>
        <scheme val="minor"/>
      </rPr>
      <t>, where all patrons on the membership have reserved seats in a premium area with at-seat service</t>
    </r>
  </si>
  <si>
    <r>
      <t xml:space="preserve"> - </t>
    </r>
    <r>
      <rPr>
        <u/>
        <sz val="12"/>
        <color rgb="FF000000"/>
        <rFont val="Calibri"/>
        <family val="2"/>
        <scheme val="minor"/>
      </rPr>
      <t>Unhappy</t>
    </r>
    <r>
      <rPr>
        <sz val="12"/>
        <color rgb="FF000000"/>
        <rFont val="Calibri"/>
        <family val="2"/>
        <scheme val="minor"/>
      </rPr>
      <t>, Satisfaction Rating &lt;50</t>
    </r>
  </si>
  <si>
    <r>
      <t xml:space="preserve"> - </t>
    </r>
    <r>
      <rPr>
        <u/>
        <sz val="12"/>
        <color rgb="FF000000"/>
        <rFont val="Calibri"/>
        <family val="2"/>
        <scheme val="minor"/>
      </rPr>
      <t>Core</t>
    </r>
    <r>
      <rPr>
        <sz val="12"/>
        <color rgb="FF000000"/>
        <rFont val="Calibri"/>
        <family val="2"/>
        <scheme val="minor"/>
      </rPr>
      <t>, primary member is between 20 and 39 years of age</t>
    </r>
  </si>
  <si>
    <t>Core</t>
  </si>
  <si>
    <t>Prime</t>
  </si>
  <si>
    <t>Senior</t>
  </si>
  <si>
    <t>Young</t>
  </si>
  <si>
    <t>Age band</t>
  </si>
  <si>
    <t>Q1</t>
  </si>
  <si>
    <t>Q3</t>
  </si>
  <si>
    <r>
      <t xml:space="preserve"> - </t>
    </r>
    <r>
      <rPr>
        <u/>
        <sz val="12"/>
        <color rgb="FF000000"/>
        <rFont val="Calibri"/>
        <family val="2"/>
        <scheme val="minor"/>
      </rPr>
      <t>Senior</t>
    </r>
    <r>
      <rPr>
        <sz val="12"/>
        <color rgb="FF000000"/>
        <rFont val="Calibri"/>
        <family val="2"/>
        <scheme val="minor"/>
      </rPr>
      <t>, primary member is 60 years of age or more</t>
    </r>
  </si>
  <si>
    <r>
      <t xml:space="preserve"> - </t>
    </r>
    <r>
      <rPr>
        <u/>
        <sz val="12"/>
        <color rgb="FF000000"/>
        <rFont val="Calibri"/>
        <family val="2"/>
        <scheme val="minor"/>
      </rPr>
      <t>Acceptable</t>
    </r>
    <r>
      <rPr>
        <sz val="12"/>
        <color rgb="FF000000"/>
        <rFont val="Calibri"/>
        <family val="2"/>
        <scheme val="minor"/>
      </rPr>
      <t>, Satisfaction Rating between 50 and 69 (inclusive)</t>
    </r>
  </si>
  <si>
    <r>
      <t xml:space="preserve"> - </t>
    </r>
    <r>
      <rPr>
        <u/>
        <sz val="12"/>
        <color rgb="FF000000"/>
        <rFont val="Calibri"/>
        <family val="2"/>
        <scheme val="minor"/>
      </rPr>
      <t>Happy</t>
    </r>
    <r>
      <rPr>
        <sz val="12"/>
        <color rgb="FF000000"/>
        <rFont val="Calibri"/>
        <family val="2"/>
        <scheme val="minor"/>
      </rPr>
      <t>, Satisfaction Rating between 70 and 79 (inclusive)</t>
    </r>
  </si>
  <si>
    <r>
      <t xml:space="preserve"> - </t>
    </r>
    <r>
      <rPr>
        <u/>
        <sz val="12"/>
        <color rgb="FF000000"/>
        <rFont val="Calibri"/>
        <family val="2"/>
        <scheme val="minor"/>
      </rPr>
      <t>Delighted</t>
    </r>
    <r>
      <rPr>
        <sz val="12"/>
        <color rgb="FF000000"/>
        <rFont val="Calibri"/>
        <family val="2"/>
        <scheme val="minor"/>
      </rPr>
      <t>, Satisfaction Rating between 80 and 100 (max) (inclusive)</t>
    </r>
  </si>
  <si>
    <t>The satisfaction rating (where 0 = completely dissatisfied, and 100 = completely satisfied) provided by the primary member for the 2019 season
(assumed to reflect the collective experience of all patrons on the membership)</t>
  </si>
  <si>
    <t>CONCLUSION</t>
  </si>
  <si>
    <t>Question</t>
  </si>
  <si>
    <t>Answer</t>
  </si>
  <si>
    <t>OUTPUT</t>
  </si>
  <si>
    <t>WORKING</t>
  </si>
  <si>
    <t>Q2</t>
  </si>
  <si>
    <t>Satisfaction Type:</t>
  </si>
  <si>
    <t>Delighted</t>
  </si>
  <si>
    <t>Q4</t>
  </si>
  <si>
    <t>Prefer not to say</t>
  </si>
  <si>
    <t>Which “Age Band” generates the highest Revenue?</t>
  </si>
  <si>
    <t>Age Band</t>
  </si>
  <si>
    <t>Mean</t>
  </si>
  <si>
    <t>Standard Error</t>
  </si>
  <si>
    <t>Median</t>
  </si>
  <si>
    <t>Mode</t>
  </si>
  <si>
    <t>Standard Deviation</t>
  </si>
  <si>
    <t>Sample Variance</t>
  </si>
  <si>
    <t>Kurtosis</t>
  </si>
  <si>
    <t>Skewness</t>
  </si>
  <si>
    <t>Range</t>
  </si>
  <si>
    <t>Minimum</t>
  </si>
  <si>
    <t>Maximum</t>
  </si>
  <si>
    <t>Sum</t>
  </si>
  <si>
    <t>Count</t>
  </si>
  <si>
    <r>
      <t>ẋ +/- t</t>
    </r>
    <r>
      <rPr>
        <b/>
        <i/>
        <vertAlign val="subscript"/>
        <sz val="12"/>
        <rFont val="Calibri"/>
        <family val="2"/>
        <scheme val="minor"/>
      </rPr>
      <t>α/2, n-1</t>
    </r>
    <r>
      <rPr>
        <b/>
        <i/>
        <sz val="12"/>
        <rFont val="Calibri"/>
        <family val="2"/>
        <scheme val="minor"/>
      </rPr>
      <t xml:space="preserve"> (s/√n)</t>
    </r>
  </si>
  <si>
    <t>α</t>
  </si>
  <si>
    <t>α/2</t>
  </si>
  <si>
    <t>(1 - α/2)</t>
  </si>
  <si>
    <t>n</t>
  </si>
  <si>
    <t>df</t>
  </si>
  <si>
    <r>
      <t>t</t>
    </r>
    <r>
      <rPr>
        <b/>
        <vertAlign val="subscript"/>
        <sz val="12"/>
        <rFont val="Calibri"/>
        <family val="2"/>
        <scheme val="minor"/>
      </rPr>
      <t>α/2</t>
    </r>
  </si>
  <si>
    <t>ẋ</t>
  </si>
  <si>
    <t>s</t>
  </si>
  <si>
    <t>√n</t>
  </si>
  <si>
    <t>(s/√n)</t>
  </si>
  <si>
    <r>
      <t>t</t>
    </r>
    <r>
      <rPr>
        <vertAlign val="subscript"/>
        <sz val="12"/>
        <rFont val="Calibri"/>
        <family val="2"/>
        <scheme val="minor"/>
      </rPr>
      <t>α/2</t>
    </r>
    <r>
      <rPr>
        <sz val="12"/>
        <rFont val="Calibri"/>
        <family val="2"/>
        <scheme val="minor"/>
      </rPr>
      <t xml:space="preserve"> (s/√n)</t>
    </r>
  </si>
  <si>
    <r>
      <t>ẋ + t</t>
    </r>
    <r>
      <rPr>
        <b/>
        <vertAlign val="subscript"/>
        <sz val="12"/>
        <rFont val="Calibri"/>
        <family val="2"/>
        <scheme val="minor"/>
      </rPr>
      <t>α/2</t>
    </r>
    <r>
      <rPr>
        <b/>
        <sz val="12"/>
        <rFont val="Calibri"/>
        <family val="2"/>
        <scheme val="minor"/>
      </rPr>
      <t xml:space="preserve"> (s/√n)</t>
    </r>
  </si>
  <si>
    <r>
      <t>ẋ - t</t>
    </r>
    <r>
      <rPr>
        <b/>
        <vertAlign val="subscript"/>
        <sz val="12"/>
        <rFont val="Calibri"/>
        <family val="2"/>
        <scheme val="minor"/>
      </rPr>
      <t>α/2</t>
    </r>
    <r>
      <rPr>
        <b/>
        <sz val="12"/>
        <rFont val="Calibri"/>
        <family val="2"/>
        <scheme val="minor"/>
      </rPr>
      <t xml:space="preserve"> (s/√n)</t>
    </r>
  </si>
  <si>
    <t>Margin of Error * 2</t>
  </si>
  <si>
    <t>Range(Upper - Lower)</t>
  </si>
  <si>
    <t>Satisfaction band</t>
  </si>
  <si>
    <t>Unhappy</t>
  </si>
  <si>
    <t>Acceptable</t>
  </si>
  <si>
    <t>Happy</t>
  </si>
  <si>
    <t>Delighted Proportion</t>
  </si>
  <si>
    <t>Unhappy Proportion</t>
  </si>
  <si>
    <t>Acceptable Proportion</t>
  </si>
  <si>
    <t>Happy Proportion</t>
  </si>
  <si>
    <t>Count of Satisfaction band</t>
  </si>
  <si>
    <t>Grand Total</t>
  </si>
  <si>
    <t>Row Labels</t>
  </si>
  <si>
    <t>ɑ</t>
  </si>
  <si>
    <t>Z-value</t>
  </si>
  <si>
    <t>Lower Limit</t>
  </si>
  <si>
    <t>Upper Limit</t>
  </si>
  <si>
    <t>Proportion of Satisfaction</t>
  </si>
  <si>
    <t>Probability 2500</t>
  </si>
  <si>
    <t>Z-score</t>
  </si>
  <si>
    <t>Target</t>
  </si>
  <si>
    <t>x</t>
  </si>
  <si>
    <t>μ</t>
  </si>
  <si>
    <t>x - μ</t>
  </si>
  <si>
    <t>Std Dev'n</t>
  </si>
  <si>
    <t>σ</t>
  </si>
  <si>
    <t>z-score</t>
  </si>
  <si>
    <t>Probability 3500</t>
  </si>
  <si>
    <t>Probability of less than 2500</t>
  </si>
  <si>
    <t>Probability of Revenue between 2500 and 3500</t>
  </si>
  <si>
    <r>
      <t>H</t>
    </r>
    <r>
      <rPr>
        <b/>
        <sz val="8"/>
        <color theme="1"/>
        <rFont val="Calibri"/>
        <family val="2"/>
        <scheme val="minor"/>
      </rPr>
      <t>o</t>
    </r>
  </si>
  <si>
    <r>
      <t>H</t>
    </r>
    <r>
      <rPr>
        <b/>
        <sz val="8"/>
        <color theme="1"/>
        <rFont val="Calibri"/>
        <family val="2"/>
        <scheme val="minor"/>
      </rPr>
      <t>a</t>
    </r>
  </si>
  <si>
    <t>Average satisfaction is less than 67</t>
  </si>
  <si>
    <t>Average satisfaction is more than 67</t>
  </si>
  <si>
    <t>Probability &gt; 67 (p-value)</t>
  </si>
  <si>
    <t>Probability &lt; 67 (p-value)</t>
  </si>
  <si>
    <t>Column Labels</t>
  </si>
  <si>
    <t>Count of Gender</t>
  </si>
  <si>
    <t>Sum of Total Revenue</t>
  </si>
  <si>
    <t>Total Revenue ($)</t>
  </si>
  <si>
    <t>(All)</t>
  </si>
  <si>
    <t>Count of Ticket Type</t>
  </si>
  <si>
    <t>Average Membership Satisfaction</t>
  </si>
  <si>
    <t>Satisfaction</t>
  </si>
  <si>
    <t>Total</t>
  </si>
  <si>
    <r>
      <t xml:space="preserve">I am </t>
    </r>
    <r>
      <rPr>
        <u/>
        <sz val="12"/>
        <color theme="1"/>
        <rFont val="Calibri"/>
        <family val="2"/>
        <scheme val="minor"/>
      </rPr>
      <t>95% confident</t>
    </r>
    <r>
      <rPr>
        <sz val="12"/>
        <color theme="1"/>
        <rFont val="Calibri"/>
        <family val="2"/>
        <scheme val="minor"/>
      </rPr>
      <t xml:space="preserve"> that mean Total Revenue is between $2517.61 and $673.26.</t>
    </r>
  </si>
  <si>
    <r>
      <t xml:space="preserve">I am </t>
    </r>
    <r>
      <rPr>
        <u/>
        <sz val="12"/>
        <color theme="1"/>
        <rFont val="Calibri"/>
        <family val="2"/>
        <scheme val="minor"/>
      </rPr>
      <t>95% confident</t>
    </r>
    <r>
      <rPr>
        <sz val="12"/>
        <color theme="1"/>
        <rFont val="Calibri"/>
        <family val="2"/>
        <scheme val="minor"/>
      </rPr>
      <t xml:space="preserve"> that mean Total Revenue is between $2025.32 and $1468.40.</t>
    </r>
  </si>
  <si>
    <r>
      <t xml:space="preserve">I am </t>
    </r>
    <r>
      <rPr>
        <u/>
        <sz val="12"/>
        <color theme="1"/>
        <rFont val="Calibri"/>
        <family val="2"/>
        <scheme val="minor"/>
      </rPr>
      <t>95% confident</t>
    </r>
    <r>
      <rPr>
        <sz val="12"/>
        <color theme="1"/>
        <rFont val="Calibri"/>
        <family val="2"/>
        <scheme val="minor"/>
      </rPr>
      <t xml:space="preserve"> that mean Total Revenue is between $2160.44 and $1137.56.</t>
    </r>
  </si>
  <si>
    <r>
      <t xml:space="preserve">I am </t>
    </r>
    <r>
      <rPr>
        <u/>
        <sz val="12"/>
        <color theme="1"/>
        <rFont val="Calibri"/>
        <family val="2"/>
        <scheme val="minor"/>
      </rPr>
      <t>95% confident</t>
    </r>
    <r>
      <rPr>
        <sz val="12"/>
        <color theme="1"/>
        <rFont val="Calibri"/>
        <family val="2"/>
        <scheme val="minor"/>
      </rPr>
      <t xml:space="preserve"> that mean Total Revenue is between $2235.63 and $1034.01</t>
    </r>
  </si>
  <si>
    <t>Core Age Band generates the highest revenue as it is evident from the mean and confidence interval of the age band.</t>
  </si>
  <si>
    <r>
      <t xml:space="preserve">I am </t>
    </r>
    <r>
      <rPr>
        <u/>
        <sz val="12"/>
        <color theme="1"/>
        <rFont val="Calibri"/>
        <family val="2"/>
        <scheme val="minor"/>
      </rPr>
      <t xml:space="preserve">95% confident </t>
    </r>
    <r>
      <rPr>
        <sz val="12"/>
        <color theme="1"/>
        <rFont val="Calibri"/>
        <family val="2"/>
        <scheme val="minor"/>
      </rPr>
      <t>that the proportion of members who are likely to renew their Boomers membership is between 9.19% and 18.81%.</t>
    </r>
  </si>
  <si>
    <t>Probability of less than 3500</t>
  </si>
  <si>
    <t>The probability that "Total Revenue" is between $2,500 and $3,500 for individuals is 0%.</t>
  </si>
  <si>
    <t>The probability that "Total Revenue" is between $2,500 and $3,500 for family is 0.23 or 23%.</t>
  </si>
  <si>
    <t>The probability that "Total Revenue" is between $2,500 and $3,500 for group is 0.16 or 16%.</t>
  </si>
  <si>
    <t>The probability that "Total Revenue" is between $2,500 and $3,500 for couple is 0.04 or 4%.</t>
  </si>
  <si>
    <t>At a 5% Level of Significance failed to reject null hypothesis p-value (0.27) &gt; 0.025</t>
  </si>
  <si>
    <t>At a 5% Level of Significance failed to reject null hypothesis p-value (0.53) &gt; 0.025</t>
  </si>
  <si>
    <t>At a 5% Level of Significance failed to reject null hypothesis p-value (0.89) &gt; 0.025</t>
  </si>
  <si>
    <r>
      <t xml:space="preserve">p-value 0.27 is greater than </t>
    </r>
    <r>
      <rPr>
        <sz val="11"/>
        <color theme="1"/>
        <rFont val="Calibri"/>
        <family val="2"/>
      </rPr>
      <t xml:space="preserve">α (0.025). Hence, failed to reject the null hypothesis. </t>
    </r>
  </si>
  <si>
    <r>
      <t xml:space="preserve">p-value 0.53 is greater than </t>
    </r>
    <r>
      <rPr>
        <sz val="11"/>
        <color theme="1"/>
        <rFont val="Calibri"/>
        <family val="2"/>
      </rPr>
      <t xml:space="preserve">α (0.025). Hence, failed to reject the null hypothesis. </t>
    </r>
  </si>
  <si>
    <r>
      <t xml:space="preserve">p-value 0.89 is greater than </t>
    </r>
    <r>
      <rPr>
        <sz val="11"/>
        <color theme="1"/>
        <rFont val="Calibri"/>
        <family val="2"/>
      </rPr>
      <t xml:space="preserve">α (0.025). Hence, failed to reject the null hypothesis.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</si>
</sst>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quot;$&quot;#,##0.00;\-&quot;$&quot;#,##0.00"/>
    <numFmt numFmtId="44" formatCode="_-&quot;$&quot;* #,##0.00_-;\-&quot;$&quot;* #,##0.00_-;_-&quot;$&quot;* &quot;-&quot;??_-;_-@_-"/>
    <numFmt numFmtId="43" formatCode="_-* #,##0.00_-;\-* #,##0.00_-;_-* &quot;-&quot;??_-;_-@_-"/>
    <numFmt numFmtId="164" formatCode="&quot;$&quot;#,##0"/>
    <numFmt numFmtId="165" formatCode="#,##0.000"/>
    <numFmt numFmtId="166" formatCode="0.000"/>
    <numFmt numFmtId="167" formatCode="#,##0.0000"/>
    <numFmt numFmtId="168" formatCode="#,##0.0"/>
    <numFmt numFmtId="169" formatCode="&quot;$&quot;#,##0.00"/>
  </numFmts>
  <fonts count="30" x14ac:knownFonts="1">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000000"/>
      <name val="Calibri"/>
      <family val="2"/>
      <scheme val="minor"/>
    </font>
    <font>
      <u/>
      <sz val="12"/>
      <color rgb="FF000000"/>
      <name val="Calibri"/>
      <family val="2"/>
      <scheme val="minor"/>
    </font>
    <font>
      <sz val="12"/>
      <color theme="1"/>
      <name val="Calibri"/>
      <family val="2"/>
      <scheme val="minor"/>
    </font>
    <font>
      <b/>
      <sz val="14"/>
      <color theme="3"/>
      <name val="Calibri"/>
      <family val="2"/>
      <scheme val="minor"/>
    </font>
    <font>
      <sz val="14"/>
      <color theme="1"/>
      <name val="Calibri"/>
      <family val="2"/>
      <scheme val="minor"/>
    </font>
    <font>
      <b/>
      <sz val="14"/>
      <name val="Calibri"/>
      <family val="2"/>
      <scheme val="minor"/>
    </font>
    <font>
      <b/>
      <sz val="12"/>
      <color theme="1"/>
      <name val="Calibri"/>
      <family val="2"/>
      <scheme val="minor"/>
    </font>
    <font>
      <u/>
      <sz val="12"/>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i/>
      <sz val="12"/>
      <name val="Calibri"/>
      <family val="2"/>
      <scheme val="minor"/>
    </font>
    <font>
      <b/>
      <i/>
      <vertAlign val="subscript"/>
      <sz val="12"/>
      <name val="Calibri"/>
      <family val="2"/>
      <scheme val="minor"/>
    </font>
    <font>
      <b/>
      <sz val="12"/>
      <name val="Calibri"/>
      <family val="2"/>
      <scheme val="minor"/>
    </font>
    <font>
      <sz val="12"/>
      <name val="Calibri"/>
      <family val="2"/>
      <scheme val="minor"/>
    </font>
    <font>
      <i/>
      <sz val="12"/>
      <name val="Calibri"/>
      <family val="2"/>
      <scheme val="minor"/>
    </font>
    <font>
      <b/>
      <vertAlign val="subscript"/>
      <sz val="12"/>
      <name val="Calibri"/>
      <family val="2"/>
      <scheme val="minor"/>
    </font>
    <font>
      <vertAlign val="subscript"/>
      <sz val="12"/>
      <name val="Calibri"/>
      <family val="2"/>
      <scheme val="minor"/>
    </font>
    <font>
      <i/>
      <sz val="10"/>
      <name val="Calibri"/>
      <family val="2"/>
      <scheme val="minor"/>
    </font>
    <font>
      <b/>
      <sz val="11"/>
      <color rgb="FF3F3F3F"/>
      <name val="Calibri"/>
      <family val="2"/>
      <scheme val="minor"/>
    </font>
    <font>
      <b/>
      <sz val="14"/>
      <color theme="1"/>
      <name val="Calibri"/>
      <family val="2"/>
      <scheme val="minor"/>
    </font>
    <font>
      <i/>
      <sz val="14"/>
      <name val="Calibri"/>
      <family val="2"/>
      <scheme val="minor"/>
    </font>
    <font>
      <sz val="14"/>
      <name val="Calibri"/>
      <family val="2"/>
      <scheme val="minor"/>
    </font>
    <font>
      <b/>
      <sz val="8"/>
      <color theme="1"/>
      <name val="Calibri"/>
      <family val="2"/>
      <scheme val="minor"/>
    </font>
    <font>
      <sz val="11"/>
      <color theme="1"/>
      <name val="Calibri"/>
      <family val="2"/>
    </font>
    <font>
      <b/>
      <sz val="15"/>
      <color theme="0"/>
      <name val="Calibri"/>
      <family val="2"/>
      <scheme val="minor"/>
    </font>
  </fonts>
  <fills count="4">
    <fill>
      <patternFill patternType="none"/>
    </fill>
    <fill>
      <patternFill patternType="gray125"/>
    </fill>
    <fill>
      <patternFill patternType="solid">
        <fgColor rgb="FFF2F2F2"/>
      </patternFill>
    </fill>
    <fill>
      <patternFill patternType="solid">
        <fgColor theme="4" tint="0.79998168889431442"/>
        <bgColor theme="4" tint="0.79998168889431442"/>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thin">
        <color auto="1"/>
      </left>
      <right/>
      <top style="thin">
        <color auto="1"/>
      </top>
      <bottom style="thin">
        <color auto="1"/>
      </bottom>
      <diagonal/>
    </border>
    <border>
      <left style="hair">
        <color indexed="64"/>
      </left>
      <right style="hair">
        <color indexed="64"/>
      </right>
      <top style="thin">
        <color indexed="64"/>
      </top>
      <bottom style="thin">
        <color indexed="64"/>
      </bottom>
      <diagonal/>
    </border>
    <border>
      <left style="thin">
        <color indexed="64"/>
      </left>
      <right/>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style="thin">
        <color rgb="FF3F3F3F"/>
      </left>
      <right style="thin">
        <color rgb="FF3F3F3F"/>
      </right>
      <top style="thin">
        <color rgb="FF3F3F3F"/>
      </top>
      <bottom style="thin">
        <color rgb="FF3F3F3F"/>
      </bottom>
      <diagonal/>
    </border>
    <border>
      <left/>
      <right/>
      <top/>
      <bottom style="thin">
        <color theme="4" tint="0.39997558519241921"/>
      </bottom>
      <diagonal/>
    </border>
    <border>
      <left/>
      <right style="thin">
        <color auto="1"/>
      </right>
      <top/>
      <bottom/>
      <diagonal/>
    </border>
    <border>
      <left/>
      <right style="thin">
        <color auto="1"/>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auto="1"/>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theme="4"/>
      </top>
      <bottom style="double">
        <color theme="4"/>
      </bottom>
      <diagonal/>
    </border>
  </borders>
  <cellStyleXfs count="9">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3" applyNumberFormat="0" applyFill="0" applyAlignment="0" applyProtection="0"/>
    <xf numFmtId="9" fontId="12" fillId="0" borderId="0" applyFont="0" applyFill="0" applyBorder="0" applyAlignment="0" applyProtection="0"/>
    <xf numFmtId="43" fontId="12" fillId="0" borderId="0" applyFont="0" applyFill="0" applyBorder="0" applyAlignment="0" applyProtection="0"/>
    <xf numFmtId="0" fontId="23" fillId="2" borderId="18" applyNumberFormat="0" applyAlignment="0" applyProtection="0"/>
    <xf numFmtId="0" fontId="13" fillId="0" borderId="26" applyNumberFormat="0" applyFill="0" applyAlignment="0" applyProtection="0"/>
    <xf numFmtId="44" fontId="12" fillId="0" borderId="0" applyFont="0" applyFill="0" applyBorder="0" applyAlignment="0" applyProtection="0"/>
  </cellStyleXfs>
  <cellXfs count="85">
    <xf numFmtId="0" fontId="0" fillId="0" borderId="0" xfId="0"/>
    <xf numFmtId="0" fontId="4" fillId="0" borderId="0" xfId="0" applyFont="1" applyAlignment="1">
      <alignment vertical="center"/>
    </xf>
    <xf numFmtId="0" fontId="4" fillId="0" borderId="0" xfId="0" applyFont="1" applyAlignment="1">
      <alignment vertical="center" wrapText="1"/>
    </xf>
    <xf numFmtId="49" fontId="4" fillId="0" borderId="0" xfId="0" applyNumberFormat="1" applyFont="1" applyAlignment="1">
      <alignment vertical="center"/>
    </xf>
    <xf numFmtId="0" fontId="6" fillId="0" borderId="0" xfId="0" applyFont="1" applyAlignment="1">
      <alignment vertical="center"/>
    </xf>
    <xf numFmtId="0" fontId="8" fillId="0" borderId="0" xfId="0" applyFont="1" applyAlignment="1">
      <alignment vertical="center"/>
    </xf>
    <xf numFmtId="0" fontId="7" fillId="0" borderId="3" xfId="3" applyFont="1" applyAlignment="1">
      <alignment vertical="center"/>
    </xf>
    <xf numFmtId="3" fontId="7" fillId="0" borderId="1" xfId="1" applyNumberFormat="1" applyFont="1" applyAlignment="1">
      <alignment vertical="center"/>
    </xf>
    <xf numFmtId="3" fontId="9" fillId="0" borderId="0" xfId="0" applyNumberFormat="1" applyFont="1" applyAlignment="1">
      <alignment horizontal="center" vertical="center"/>
    </xf>
    <xf numFmtId="3" fontId="8" fillId="0" borderId="0" xfId="0" applyNumberFormat="1" applyFont="1" applyAlignment="1">
      <alignment horizontal="center" vertical="center"/>
    </xf>
    <xf numFmtId="3" fontId="2" fillId="0" borderId="2" xfId="2" applyNumberFormat="1" applyAlignment="1">
      <alignment horizontal="center" vertical="center" wrapText="1"/>
    </xf>
    <xf numFmtId="3" fontId="6" fillId="0" borderId="0" xfId="0" applyNumberFormat="1" applyFont="1" applyAlignment="1">
      <alignment horizontal="center" vertical="center"/>
    </xf>
    <xf numFmtId="3" fontId="0" fillId="0" borderId="0" xfId="0" applyNumberFormat="1" applyAlignment="1">
      <alignment horizontal="center" vertical="center"/>
    </xf>
    <xf numFmtId="164" fontId="6" fillId="0" borderId="0" xfId="0" applyNumberFormat="1" applyFont="1" applyAlignment="1">
      <alignment horizontal="center" vertical="center"/>
    </xf>
    <xf numFmtId="4" fontId="10" fillId="0" borderId="0" xfId="0" applyNumberFormat="1" applyFont="1" applyAlignment="1">
      <alignment horizontal="left" vertical="center"/>
    </xf>
    <xf numFmtId="4" fontId="10" fillId="0" borderId="0" xfId="0" applyNumberFormat="1" applyFont="1" applyAlignment="1">
      <alignment horizontal="center" vertical="center"/>
    </xf>
    <xf numFmtId="4" fontId="6" fillId="0" borderId="0" xfId="0" applyNumberFormat="1" applyFont="1" applyAlignment="1">
      <alignment horizontal="center" vertical="center"/>
    </xf>
    <xf numFmtId="4" fontId="6" fillId="0" borderId="5" xfId="0" applyNumberFormat="1" applyFont="1" applyBorder="1" applyAlignment="1">
      <alignment horizontal="center" vertical="center"/>
    </xf>
    <xf numFmtId="4" fontId="6" fillId="0" borderId="6" xfId="0" applyNumberFormat="1" applyFont="1" applyBorder="1" applyAlignment="1">
      <alignment horizontal="center" vertical="center"/>
    </xf>
    <xf numFmtId="4" fontId="6" fillId="0" borderId="7" xfId="0" applyNumberFormat="1" applyFont="1" applyBorder="1" applyAlignment="1">
      <alignment horizontal="center" vertical="center"/>
    </xf>
    <xf numFmtId="4" fontId="6" fillId="0" borderId="8" xfId="0" applyNumberFormat="1" applyFont="1" applyBorder="1" applyAlignment="1">
      <alignment horizontal="center" vertical="center"/>
    </xf>
    <xf numFmtId="4" fontId="6" fillId="0" borderId="9" xfId="0" applyNumberFormat="1" applyFont="1" applyBorder="1" applyAlignment="1">
      <alignment horizontal="center" vertical="center"/>
    </xf>
    <xf numFmtId="4" fontId="6" fillId="0" borderId="0" xfId="0" applyNumberFormat="1" applyFont="1" applyAlignment="1">
      <alignment horizontal="left" vertical="center"/>
    </xf>
    <xf numFmtId="0" fontId="6" fillId="0" borderId="0" xfId="0" applyFont="1" applyAlignment="1">
      <alignment horizontal="left" vertical="center"/>
    </xf>
    <xf numFmtId="4" fontId="6" fillId="0" borderId="10" xfId="0" applyNumberFormat="1" applyFont="1" applyBorder="1" applyAlignment="1">
      <alignment horizontal="center" vertical="center"/>
    </xf>
    <xf numFmtId="4" fontId="6" fillId="0" borderId="4" xfId="0" applyNumberFormat="1" applyFont="1" applyBorder="1" applyAlignment="1">
      <alignment horizontal="center" vertical="center"/>
    </xf>
    <xf numFmtId="4" fontId="6" fillId="0" borderId="11" xfId="0" applyNumberFormat="1" applyFont="1" applyBorder="1" applyAlignment="1">
      <alignment horizontal="center" vertical="center"/>
    </xf>
    <xf numFmtId="0" fontId="6" fillId="0" borderId="0" xfId="0" applyFont="1" applyAlignment="1">
      <alignment horizontal="center" vertical="center"/>
    </xf>
    <xf numFmtId="7" fontId="6" fillId="0" borderId="0" xfId="0" applyNumberFormat="1" applyFont="1" applyAlignment="1">
      <alignment horizontal="center" vertical="center"/>
    </xf>
    <xf numFmtId="0" fontId="0" fillId="0" borderId="0" xfId="0" applyFill="1" applyBorder="1" applyAlignment="1"/>
    <xf numFmtId="0" fontId="0" fillId="0" borderId="4" xfId="0" applyFill="1" applyBorder="1" applyAlignment="1"/>
    <xf numFmtId="0" fontId="14" fillId="0" borderId="12" xfId="0" applyFont="1" applyFill="1" applyBorder="1" applyAlignment="1">
      <alignment horizontal="center"/>
    </xf>
    <xf numFmtId="0" fontId="13" fillId="0" borderId="0" xfId="0" applyFont="1" applyFill="1" applyBorder="1" applyAlignment="1"/>
    <xf numFmtId="2" fontId="0" fillId="0" borderId="0" xfId="0" applyNumberFormat="1" applyFill="1" applyBorder="1" applyAlignment="1"/>
    <xf numFmtId="2" fontId="13" fillId="0" borderId="0" xfId="0" applyNumberFormat="1" applyFont="1" applyFill="1" applyBorder="1" applyAlignment="1"/>
    <xf numFmtId="0" fontId="15" fillId="0" borderId="0" xfId="0" applyFont="1" applyAlignment="1">
      <alignment horizontal="center" vertical="center"/>
    </xf>
    <xf numFmtId="9" fontId="9" fillId="0" borderId="14" xfId="4" applyFont="1" applyBorder="1" applyAlignment="1">
      <alignment horizontal="center" vertical="center"/>
    </xf>
    <xf numFmtId="0" fontId="17" fillId="0" borderId="15" xfId="0" applyFont="1" applyBorder="1" applyAlignment="1">
      <alignment horizontal="center" vertical="center"/>
    </xf>
    <xf numFmtId="0" fontId="17" fillId="0" borderId="16" xfId="0" applyFont="1" applyBorder="1" applyAlignment="1">
      <alignment horizontal="center" vertical="center"/>
    </xf>
    <xf numFmtId="0" fontId="18" fillId="0" borderId="16" xfId="0" applyFont="1" applyBorder="1" applyAlignment="1">
      <alignment horizontal="center" vertical="center"/>
    </xf>
    <xf numFmtId="0" fontId="15" fillId="0" borderId="15" xfId="0" applyFont="1" applyBorder="1" applyAlignment="1">
      <alignment horizontal="center" vertical="center"/>
    </xf>
    <xf numFmtId="0" fontId="22" fillId="0" borderId="17" xfId="0" applyFont="1" applyBorder="1" applyAlignment="1">
      <alignment horizontal="center" vertical="center"/>
    </xf>
    <xf numFmtId="0" fontId="9" fillId="0" borderId="13" xfId="0" applyFont="1" applyBorder="1" applyAlignment="1">
      <alignment vertical="center"/>
    </xf>
    <xf numFmtId="2" fontId="18" fillId="0" borderId="16" xfId="0" applyNumberFormat="1" applyFont="1" applyBorder="1" applyAlignment="1">
      <alignment horizontal="center" vertical="center"/>
    </xf>
    <xf numFmtId="2" fontId="19" fillId="0" borderId="16" xfId="0" applyNumberFormat="1" applyFont="1" applyBorder="1" applyAlignment="1">
      <alignment horizontal="center" vertical="center"/>
    </xf>
    <xf numFmtId="2" fontId="17" fillId="0" borderId="16" xfId="0" applyNumberFormat="1" applyFont="1" applyBorder="1" applyAlignment="1">
      <alignment horizontal="center" vertical="center"/>
    </xf>
    <xf numFmtId="2" fontId="22" fillId="0" borderId="17" xfId="0" applyNumberFormat="1" applyFont="1"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24" fillId="3" borderId="19" xfId="0" applyFont="1" applyFill="1" applyBorder="1" applyAlignment="1">
      <alignment horizontal="center" vertical="center"/>
    </xf>
    <xf numFmtId="0" fontId="18" fillId="0" borderId="0" xfId="0" applyFont="1" applyAlignment="1">
      <alignment horizontal="center" vertical="center"/>
    </xf>
    <xf numFmtId="167" fontId="18" fillId="0" borderId="0" xfId="0" applyNumberFormat="1" applyFont="1" applyAlignment="1">
      <alignment horizontal="center" vertical="center"/>
    </xf>
    <xf numFmtId="10" fontId="18" fillId="0" borderId="0" xfId="0" applyNumberFormat="1" applyFont="1" applyAlignment="1">
      <alignment horizontal="center" vertical="center"/>
    </xf>
    <xf numFmtId="10" fontId="0" fillId="0" borderId="0" xfId="0" applyNumberFormat="1"/>
    <xf numFmtId="0" fontId="13" fillId="0" borderId="4" xfId="0" applyFont="1" applyFill="1" applyBorder="1" applyAlignment="1"/>
    <xf numFmtId="43" fontId="0" fillId="0" borderId="4" xfId="5" applyFont="1" applyFill="1" applyBorder="1" applyAlignment="1"/>
    <xf numFmtId="168" fontId="25" fillId="0" borderId="15" xfId="0" applyNumberFormat="1" applyFont="1" applyBorder="1" applyAlignment="1">
      <alignment horizontal="center" vertical="center"/>
    </xf>
    <xf numFmtId="168" fontId="26" fillId="0" borderId="0" xfId="0" applyNumberFormat="1" applyFont="1" applyAlignment="1">
      <alignment horizontal="center" vertical="center"/>
    </xf>
    <xf numFmtId="4" fontId="26" fillId="0" borderId="20" xfId="0" applyNumberFormat="1" applyFont="1" applyBorder="1" applyAlignment="1">
      <alignment horizontal="center" vertical="center"/>
    </xf>
    <xf numFmtId="168" fontId="26" fillId="0" borderId="15" xfId="0" applyNumberFormat="1" applyFont="1" applyBorder="1" applyAlignment="1">
      <alignment horizontal="center" vertical="center"/>
    </xf>
    <xf numFmtId="4" fontId="26" fillId="0" borderId="21" xfId="0" applyNumberFormat="1" applyFont="1" applyBorder="1" applyAlignment="1">
      <alignment horizontal="center" vertical="center"/>
    </xf>
    <xf numFmtId="168" fontId="9" fillId="0" borderId="22" xfId="0" applyNumberFormat="1" applyFont="1" applyBorder="1" applyAlignment="1">
      <alignment horizontal="center" vertical="center"/>
    </xf>
    <xf numFmtId="168" fontId="9" fillId="0" borderId="23" xfId="0" applyNumberFormat="1" applyFont="1" applyBorder="1" applyAlignment="1">
      <alignment horizontal="center" vertical="center"/>
    </xf>
    <xf numFmtId="165" fontId="9" fillId="0" borderId="24" xfId="0" applyNumberFormat="1" applyFont="1" applyBorder="1" applyAlignment="1">
      <alignment horizontal="center" vertical="center"/>
    </xf>
    <xf numFmtId="166" fontId="24" fillId="0" borderId="25" xfId="0" applyNumberFormat="1" applyFont="1" applyBorder="1" applyAlignment="1">
      <alignment horizontal="center" vertical="center"/>
    </xf>
    <xf numFmtId="4" fontId="10" fillId="0" borderId="8" xfId="0" applyNumberFormat="1" applyFont="1" applyBorder="1" applyAlignment="1">
      <alignment horizontal="center" vertical="center"/>
    </xf>
    <xf numFmtId="4" fontId="23" fillId="2" borderId="18" xfId="6" applyNumberFormat="1" applyAlignment="1">
      <alignment horizontal="center" vertical="center"/>
    </xf>
    <xf numFmtId="3" fontId="29" fillId="0" borderId="1" xfId="1" applyNumberFormat="1" applyFont="1" applyAlignment="1">
      <alignment horizontal="center" vertical="center" wrapText="1"/>
    </xf>
    <xf numFmtId="3" fontId="29" fillId="0" borderId="1" xfId="1" applyNumberFormat="1" applyFont="1" applyAlignment="1">
      <alignment horizontal="center" vertical="center"/>
    </xf>
    <xf numFmtId="169" fontId="0" fillId="0" borderId="0" xfId="0" applyNumberFormat="1"/>
    <xf numFmtId="4" fontId="13" fillId="0" borderId="26" xfId="7" applyNumberFormat="1" applyAlignment="1">
      <alignment horizontal="center" vertical="center"/>
    </xf>
    <xf numFmtId="10" fontId="6" fillId="0" borderId="0" xfId="0" applyNumberFormat="1" applyFont="1" applyAlignment="1">
      <alignment horizontal="center" vertical="center"/>
    </xf>
    <xf numFmtId="0" fontId="7" fillId="0" borderId="1" xfId="1" applyFont="1" applyAlignment="1">
      <alignment vertical="center"/>
    </xf>
    <xf numFmtId="0" fontId="7" fillId="0" borderId="2" xfId="2" applyFont="1" applyAlignment="1">
      <alignment vertical="center"/>
    </xf>
    <xf numFmtId="168" fontId="9" fillId="0" borderId="15" xfId="0" applyNumberFormat="1" applyFont="1" applyBorder="1" applyAlignment="1">
      <alignment horizontal="center" vertical="center"/>
    </xf>
    <xf numFmtId="168" fontId="9" fillId="0" borderId="0" xfId="0" applyNumberFormat="1" applyFont="1" applyBorder="1" applyAlignment="1">
      <alignment horizontal="center" vertical="center"/>
    </xf>
    <xf numFmtId="0" fontId="6" fillId="0" borderId="0" xfId="0" applyFont="1" applyAlignment="1">
      <alignment horizontal="left" vertical="center"/>
    </xf>
    <xf numFmtId="4" fontId="13" fillId="0" borderId="0" xfId="7" applyNumberFormat="1" applyBorder="1" applyAlignment="1">
      <alignment horizontal="center" vertical="center"/>
    </xf>
    <xf numFmtId="0" fontId="6" fillId="0" borderId="0" xfId="0" applyFont="1" applyAlignment="1">
      <alignment vertical="center"/>
    </xf>
    <xf numFmtId="4" fontId="6" fillId="0" borderId="0" xfId="0" applyNumberFormat="1" applyFont="1" applyAlignment="1">
      <alignment vertical="center"/>
    </xf>
    <xf numFmtId="4" fontId="6" fillId="0" borderId="9" xfId="0" applyNumberFormat="1" applyFont="1" applyBorder="1" applyAlignment="1">
      <alignment vertical="center"/>
    </xf>
    <xf numFmtId="0" fontId="10" fillId="0" borderId="0" xfId="0" applyFont="1"/>
    <xf numFmtId="44" fontId="13" fillId="0" borderId="0" xfId="8" applyFont="1" applyFill="1" applyBorder="1" applyAlignment="1"/>
    <xf numFmtId="44" fontId="0" fillId="0" borderId="0" xfId="8" applyFont="1" applyFill="1" applyBorder="1" applyAlignment="1"/>
  </cellXfs>
  <cellStyles count="9">
    <cellStyle name="Comma" xfId="5" builtinId="3"/>
    <cellStyle name="Currency" xfId="8" builtinId="4"/>
    <cellStyle name="Heading 1" xfId="1" builtinId="16"/>
    <cellStyle name="Heading 2" xfId="2" builtinId="17"/>
    <cellStyle name="Heading 3" xfId="3" builtinId="18"/>
    <cellStyle name="Normal" xfId="0" builtinId="0"/>
    <cellStyle name="Output" xfId="6" builtinId="21"/>
    <cellStyle name="Percent" xfId="4" builtinId="5"/>
    <cellStyle name="Total" xfId="7" builtinId="25"/>
  </cellStyles>
  <dxfs count="16">
    <dxf>
      <numFmt numFmtId="3"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strike val="0"/>
        <outline val="0"/>
        <shadow val="0"/>
        <u val="none"/>
        <vertAlign val="baseline"/>
        <sz val="15"/>
        <color theme="0"/>
        <name val="Calibri"/>
        <family val="2"/>
        <scheme val="minor"/>
      </font>
      <numFmt numFmtId="3" formatCode="#,##0"/>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 T2 MIS171 Assignment 2.xlsx]TicketTypeProportion!TicketType</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TicketTypeProportion!$B$1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5125-47CF-91D3-66BF6685BA7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125-47CF-91D3-66BF6685BA7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TicketTypeProportion!$A$2:$A$6</c:f>
              <c:strCache>
                <c:ptCount val="4"/>
                <c:pt idx="0">
                  <c:v>Bronze</c:v>
                </c:pt>
                <c:pt idx="1">
                  <c:v>Gold</c:v>
                </c:pt>
                <c:pt idx="2">
                  <c:v>Platinum</c:v>
                </c:pt>
                <c:pt idx="3">
                  <c:v>Silver</c:v>
                </c:pt>
              </c:strCache>
            </c:strRef>
          </c:cat>
          <c:val>
            <c:numRef>
              <c:f>TicketTypeProportion!$B$2:$B$6</c:f>
              <c:numCache>
                <c:formatCode>0.00%</c:formatCode>
                <c:ptCount val="4"/>
                <c:pt idx="0">
                  <c:v>0.24</c:v>
                </c:pt>
                <c:pt idx="1">
                  <c:v>0.245</c:v>
                </c:pt>
                <c:pt idx="2">
                  <c:v>0.16</c:v>
                </c:pt>
                <c:pt idx="3">
                  <c:v>0.35499999999999998</c:v>
                </c:pt>
              </c:numCache>
            </c:numRef>
          </c:val>
          <c:extLst>
            <c:ext xmlns:c16="http://schemas.microsoft.com/office/drawing/2014/chart" uri="{C3380CC4-5D6E-409C-BE32-E72D297353CC}">
              <c16:uniqueId val="{00000001-5125-47CF-91D3-66BF6685BA7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 T2 MIS171 Assignment 2.xlsx]MemberTypeRevenue!MemberTypeRevenue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t>Total</a:t>
            </a:r>
            <a:r>
              <a:rPr lang="en-AU" b="1" baseline="0"/>
              <a:t> Revenue</a:t>
            </a:r>
            <a:endParaRPr lang="en-AU" b="1"/>
          </a:p>
        </c:rich>
      </c:tx>
      <c:layout>
        <c:manualLayout>
          <c:xMode val="edge"/>
          <c:yMode val="edge"/>
          <c:x val="6.8312505350432859E-2"/>
          <c:y val="1.70251458045936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MemberTypeRevenue!$B$1:$B$2</c:f>
              <c:strCache>
                <c:ptCount val="1"/>
                <c:pt idx="0">
                  <c:v>Couple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MemberTypeRevenue!$A$3</c:f>
              <c:strCache>
                <c:ptCount val="1"/>
                <c:pt idx="0">
                  <c:v>Total</c:v>
                </c:pt>
              </c:strCache>
            </c:strRef>
          </c:cat>
          <c:val>
            <c:numRef>
              <c:f>MemberTypeRevenue!$B$3</c:f>
              <c:numCache>
                <c:formatCode>"$"#,##0.00</c:formatCode>
                <c:ptCount val="1"/>
                <c:pt idx="0">
                  <c:v>97651</c:v>
                </c:pt>
              </c:numCache>
            </c:numRef>
          </c:val>
          <c:extLst>
            <c:ext xmlns:c16="http://schemas.microsoft.com/office/drawing/2014/chart" uri="{C3380CC4-5D6E-409C-BE32-E72D297353CC}">
              <c16:uniqueId val="{00000001-C8ED-45E2-9AF7-609B76054E72}"/>
            </c:ext>
          </c:extLst>
        </c:ser>
        <c:ser>
          <c:idx val="1"/>
          <c:order val="1"/>
          <c:tx>
            <c:strRef>
              <c:f>MemberTypeRevenue!$C$1:$C$2</c:f>
              <c:strCache>
                <c:ptCount val="1"/>
                <c:pt idx="0">
                  <c:v>Family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MemberTypeRevenue!$A$3</c:f>
              <c:strCache>
                <c:ptCount val="1"/>
                <c:pt idx="0">
                  <c:v>Total</c:v>
                </c:pt>
              </c:strCache>
            </c:strRef>
          </c:cat>
          <c:val>
            <c:numRef>
              <c:f>MemberTypeRevenue!$C$3</c:f>
              <c:numCache>
                <c:formatCode>"$"#,##0.00</c:formatCode>
                <c:ptCount val="1"/>
                <c:pt idx="0">
                  <c:v>110309</c:v>
                </c:pt>
              </c:numCache>
            </c:numRef>
          </c:val>
          <c:extLst>
            <c:ext xmlns:c16="http://schemas.microsoft.com/office/drawing/2014/chart" uri="{C3380CC4-5D6E-409C-BE32-E72D297353CC}">
              <c16:uniqueId val="{00000005-C8ED-45E2-9AF7-609B76054E72}"/>
            </c:ext>
          </c:extLst>
        </c:ser>
        <c:ser>
          <c:idx val="2"/>
          <c:order val="2"/>
          <c:tx>
            <c:strRef>
              <c:f>MemberTypeRevenue!$D$1:$D$2</c:f>
              <c:strCache>
                <c:ptCount val="1"/>
                <c:pt idx="0">
                  <c:v>Group</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MemberTypeRevenue!$A$3</c:f>
              <c:strCache>
                <c:ptCount val="1"/>
                <c:pt idx="0">
                  <c:v>Total</c:v>
                </c:pt>
              </c:strCache>
            </c:strRef>
          </c:cat>
          <c:val>
            <c:numRef>
              <c:f>MemberTypeRevenue!$D$3</c:f>
              <c:numCache>
                <c:formatCode>"$"#,##0.00</c:formatCode>
                <c:ptCount val="1"/>
                <c:pt idx="0">
                  <c:v>111101</c:v>
                </c:pt>
              </c:numCache>
            </c:numRef>
          </c:val>
          <c:extLst>
            <c:ext xmlns:c16="http://schemas.microsoft.com/office/drawing/2014/chart" uri="{C3380CC4-5D6E-409C-BE32-E72D297353CC}">
              <c16:uniqueId val="{00000000-E694-41A6-9E47-2077F69801C3}"/>
            </c:ext>
          </c:extLst>
        </c:ser>
        <c:ser>
          <c:idx val="3"/>
          <c:order val="3"/>
          <c:tx>
            <c:strRef>
              <c:f>MemberTypeRevenue!$E$1:$E$2</c:f>
              <c:strCache>
                <c:ptCount val="1"/>
                <c:pt idx="0">
                  <c:v>Individual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MemberTypeRevenue!$A$3</c:f>
              <c:strCache>
                <c:ptCount val="1"/>
                <c:pt idx="0">
                  <c:v>Total</c:v>
                </c:pt>
              </c:strCache>
            </c:strRef>
          </c:cat>
          <c:val>
            <c:numRef>
              <c:f>MemberTypeRevenue!$E$3</c:f>
              <c:numCache>
                <c:formatCode>"$"#,##0.00</c:formatCode>
                <c:ptCount val="1"/>
                <c:pt idx="0">
                  <c:v>21215</c:v>
                </c:pt>
              </c:numCache>
            </c:numRef>
          </c:val>
          <c:extLst>
            <c:ext xmlns:c16="http://schemas.microsoft.com/office/drawing/2014/chart" uri="{C3380CC4-5D6E-409C-BE32-E72D297353CC}">
              <c16:uniqueId val="{00000007-E694-41A6-9E47-2077F69801C3}"/>
            </c:ext>
          </c:extLst>
        </c:ser>
        <c:dLbls>
          <c:dLblPos val="outEnd"/>
          <c:showLegendKey val="0"/>
          <c:showVal val="1"/>
          <c:showCatName val="0"/>
          <c:showSerName val="0"/>
          <c:showPercent val="0"/>
          <c:showBubbleSize val="0"/>
        </c:dLbls>
        <c:gapWidth val="219"/>
        <c:overlap val="-27"/>
        <c:axId val="2127600511"/>
        <c:axId val="2127593855"/>
      </c:barChart>
      <c:catAx>
        <c:axId val="212760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593855"/>
        <c:crosses val="autoZero"/>
        <c:auto val="1"/>
        <c:lblAlgn val="ctr"/>
        <c:lblOffset val="100"/>
        <c:noMultiLvlLbl val="0"/>
      </c:catAx>
      <c:valAx>
        <c:axId val="21275938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600511"/>
        <c:crosses val="autoZero"/>
        <c:crossBetween val="between"/>
      </c:valAx>
      <c:spPr>
        <a:noFill/>
        <a:ln>
          <a:noFill/>
        </a:ln>
        <a:effectLst/>
      </c:spPr>
    </c:plotArea>
    <c:legend>
      <c:legendPos val="r"/>
      <c:layout>
        <c:manualLayout>
          <c:xMode val="edge"/>
          <c:yMode val="edge"/>
          <c:x val="0.60123643439554386"/>
          <c:y val="2.3014389440308893E-2"/>
          <c:w val="0.11934533313318504"/>
          <c:h val="0.247322459203259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 T2 MIS171 Assignment 2.xlsx]AgeRevenue!AgeRevenue</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AU" b="1"/>
              <a:t>Total</a:t>
            </a:r>
            <a:r>
              <a:rPr lang="en-AU" b="1" baseline="0"/>
              <a:t> Revenue by Age</a:t>
            </a:r>
            <a:endParaRPr lang="en-AU" b="1"/>
          </a:p>
        </c:rich>
      </c:tx>
      <c:layout>
        <c:manualLayout>
          <c:xMode val="edge"/>
          <c:yMode val="edge"/>
          <c:x val="5.1115185944222728E-2"/>
          <c:y val="2.360484990855886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AgeRevenue!$B$1:$B$2</c:f>
              <c:strCache>
                <c:ptCount val="1"/>
                <c:pt idx="0">
                  <c:v>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AgeRevenue!$A$3</c:f>
              <c:strCache>
                <c:ptCount val="1"/>
                <c:pt idx="0">
                  <c:v>Total</c:v>
                </c:pt>
              </c:strCache>
            </c:strRef>
          </c:cat>
          <c:val>
            <c:numRef>
              <c:f>AgeRevenue!$B$3</c:f>
              <c:numCache>
                <c:formatCode>"$"#,##0.00</c:formatCode>
                <c:ptCount val="1"/>
                <c:pt idx="0">
                  <c:v>207876</c:v>
                </c:pt>
              </c:numCache>
            </c:numRef>
          </c:val>
          <c:extLst>
            <c:ext xmlns:c16="http://schemas.microsoft.com/office/drawing/2014/chart" uri="{C3380CC4-5D6E-409C-BE32-E72D297353CC}">
              <c16:uniqueId val="{00000001-6E26-4D06-8731-435F9E2228AE}"/>
            </c:ext>
          </c:extLst>
        </c:ser>
        <c:ser>
          <c:idx val="1"/>
          <c:order val="1"/>
          <c:tx>
            <c:strRef>
              <c:f>AgeRevenue!$C$1:$C$2</c:f>
              <c:strCache>
                <c:ptCount val="1"/>
                <c:pt idx="0">
                  <c:v>Prime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AgeRevenue!$A$3</c:f>
              <c:strCache>
                <c:ptCount val="1"/>
                <c:pt idx="0">
                  <c:v>Total</c:v>
                </c:pt>
              </c:strCache>
            </c:strRef>
          </c:cat>
          <c:val>
            <c:numRef>
              <c:f>AgeRevenue!$C$3</c:f>
              <c:numCache>
                <c:formatCode>"$"#,##0.00</c:formatCode>
                <c:ptCount val="1"/>
                <c:pt idx="0">
                  <c:v>70907</c:v>
                </c:pt>
              </c:numCache>
            </c:numRef>
          </c:val>
          <c:extLst>
            <c:ext xmlns:c16="http://schemas.microsoft.com/office/drawing/2014/chart" uri="{C3380CC4-5D6E-409C-BE32-E72D297353CC}">
              <c16:uniqueId val="{0000000B-2C36-4F72-A643-AC886180A646}"/>
            </c:ext>
          </c:extLst>
        </c:ser>
        <c:ser>
          <c:idx val="2"/>
          <c:order val="2"/>
          <c:tx>
            <c:strRef>
              <c:f>AgeRevenue!$D$1:$D$2</c:f>
              <c:strCache>
                <c:ptCount val="1"/>
                <c:pt idx="0">
                  <c:v>Senior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AgeRevenue!$A$3</c:f>
              <c:strCache>
                <c:ptCount val="1"/>
                <c:pt idx="0">
                  <c:v>Total</c:v>
                </c:pt>
              </c:strCache>
            </c:strRef>
          </c:cat>
          <c:val>
            <c:numRef>
              <c:f>AgeRevenue!$D$3</c:f>
              <c:numCache>
                <c:formatCode>"$"#,##0.00</c:formatCode>
                <c:ptCount val="1"/>
                <c:pt idx="0">
                  <c:v>35966</c:v>
                </c:pt>
              </c:numCache>
            </c:numRef>
          </c:val>
          <c:extLst>
            <c:ext xmlns:c16="http://schemas.microsoft.com/office/drawing/2014/chart" uri="{C3380CC4-5D6E-409C-BE32-E72D297353CC}">
              <c16:uniqueId val="{0000000C-2C36-4F72-A643-AC886180A646}"/>
            </c:ext>
          </c:extLst>
        </c:ser>
        <c:ser>
          <c:idx val="3"/>
          <c:order val="3"/>
          <c:tx>
            <c:strRef>
              <c:f>AgeRevenue!$E$1:$E$2</c:f>
              <c:strCache>
                <c:ptCount val="1"/>
                <c:pt idx="0">
                  <c:v>Young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AgeRevenue!$A$3</c:f>
              <c:strCache>
                <c:ptCount val="1"/>
                <c:pt idx="0">
                  <c:v>Total</c:v>
                </c:pt>
              </c:strCache>
            </c:strRef>
          </c:cat>
          <c:val>
            <c:numRef>
              <c:f>AgeRevenue!$E$3</c:f>
              <c:numCache>
                <c:formatCode>"$"#,##0.00</c:formatCode>
                <c:ptCount val="1"/>
                <c:pt idx="0">
                  <c:v>25527</c:v>
                </c:pt>
              </c:numCache>
            </c:numRef>
          </c:val>
          <c:extLst>
            <c:ext xmlns:c16="http://schemas.microsoft.com/office/drawing/2014/chart" uri="{C3380CC4-5D6E-409C-BE32-E72D297353CC}">
              <c16:uniqueId val="{0000000D-2C36-4F72-A643-AC886180A646}"/>
            </c:ext>
          </c:extLst>
        </c:ser>
        <c:dLbls>
          <c:dLblPos val="outEnd"/>
          <c:showLegendKey val="0"/>
          <c:showVal val="1"/>
          <c:showCatName val="0"/>
          <c:showSerName val="0"/>
          <c:showPercent val="0"/>
          <c:showBubbleSize val="0"/>
        </c:dLbls>
        <c:gapWidth val="219"/>
        <c:overlap val="-27"/>
        <c:axId val="98781807"/>
        <c:axId val="98779311"/>
      </c:barChart>
      <c:catAx>
        <c:axId val="9878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79311"/>
        <c:crosses val="autoZero"/>
        <c:auto val="1"/>
        <c:lblAlgn val="ctr"/>
        <c:lblOffset val="100"/>
        <c:noMultiLvlLbl val="0"/>
      </c:catAx>
      <c:valAx>
        <c:axId val="987793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81807"/>
        <c:crosses val="autoZero"/>
        <c:crossBetween val="between"/>
      </c:valAx>
      <c:spPr>
        <a:noFill/>
        <a:ln>
          <a:noFill/>
        </a:ln>
        <a:effectLst/>
      </c:spPr>
    </c:plotArea>
    <c:legend>
      <c:legendPos val="r"/>
      <c:layout>
        <c:manualLayout>
          <c:xMode val="edge"/>
          <c:yMode val="edge"/>
          <c:x val="0.71258609797063044"/>
          <c:y val="2.2623158468860378E-2"/>
          <c:w val="8.5001960176390251E-2"/>
          <c:h val="0.253880441732588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 T2 MIS171 Assignment 2.xlsx]MemberSatisfaction!SatisfactionAll</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MemberSatisfaction!$B$3</c:f>
              <c:strCache>
                <c:ptCount val="1"/>
                <c:pt idx="0">
                  <c:v>Total</c:v>
                </c:pt>
              </c:strCache>
            </c:strRef>
          </c:tx>
          <c:spPr>
            <a:solidFill>
              <a:schemeClr val="accent1"/>
            </a:solidFill>
            <a:ln>
              <a:noFill/>
            </a:ln>
            <a:effectLst/>
          </c:spPr>
          <c:invertIfNegative val="0"/>
          <c:cat>
            <c:strRef>
              <c:f>MemberSatisfaction!$A$4:$A$8</c:f>
              <c:strCache>
                <c:ptCount val="4"/>
                <c:pt idx="0">
                  <c:v>Acceptable</c:v>
                </c:pt>
                <c:pt idx="1">
                  <c:v>Delighted</c:v>
                </c:pt>
                <c:pt idx="2">
                  <c:v>Happy</c:v>
                </c:pt>
                <c:pt idx="3">
                  <c:v>Unhappy</c:v>
                </c:pt>
              </c:strCache>
            </c:strRef>
          </c:cat>
          <c:val>
            <c:numRef>
              <c:f>MemberSatisfaction!$B$4:$B$8</c:f>
              <c:numCache>
                <c:formatCode>0.00%</c:formatCode>
                <c:ptCount val="4"/>
                <c:pt idx="0">
                  <c:v>0.38500000000000001</c:v>
                </c:pt>
                <c:pt idx="1">
                  <c:v>0.14000000000000001</c:v>
                </c:pt>
                <c:pt idx="2">
                  <c:v>0.32</c:v>
                </c:pt>
                <c:pt idx="3">
                  <c:v>0.155</c:v>
                </c:pt>
              </c:numCache>
            </c:numRef>
          </c:val>
          <c:extLst>
            <c:ext xmlns:c16="http://schemas.microsoft.com/office/drawing/2014/chart" uri="{C3380CC4-5D6E-409C-BE32-E72D297353CC}">
              <c16:uniqueId val="{00000002-745F-4B50-AAE4-C9063EA38857}"/>
            </c:ext>
          </c:extLst>
        </c:ser>
        <c:dLbls>
          <c:showLegendKey val="0"/>
          <c:showVal val="0"/>
          <c:showCatName val="0"/>
          <c:showSerName val="0"/>
          <c:showPercent val="0"/>
          <c:showBubbleSize val="0"/>
        </c:dLbls>
        <c:gapWidth val="219"/>
        <c:overlap val="-27"/>
        <c:axId val="95985359"/>
        <c:axId val="95981615"/>
      </c:barChart>
      <c:catAx>
        <c:axId val="9598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81615"/>
        <c:crosses val="autoZero"/>
        <c:auto val="1"/>
        <c:lblAlgn val="ctr"/>
        <c:lblOffset val="100"/>
        <c:noMultiLvlLbl val="0"/>
      </c:catAx>
      <c:valAx>
        <c:axId val="959816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8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 T2 MIS171 Assignment 2.xlsx]Q2!PivotTable19</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Proportion</a:t>
            </a:r>
            <a:r>
              <a:rPr lang="en-US" baseline="0"/>
              <a:t> </a:t>
            </a:r>
            <a:r>
              <a:rPr lang="en-US"/>
              <a:t>of Satisfaction band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'Q2'!$I$10</c:f>
              <c:strCache>
                <c:ptCount val="1"/>
                <c:pt idx="0">
                  <c:v>Count of Satisfaction band</c:v>
                </c:pt>
              </c:strCache>
            </c:strRef>
          </c:tx>
          <c:explosion val="1"/>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D86-4C11-9165-FB821C34793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D86-4C11-9165-FB821C34793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D86-4C11-9165-FB821C34793D}"/>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D86-4C11-9165-FB821C34793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'Q2'!$H$11:$H$15</c:f>
              <c:strCache>
                <c:ptCount val="4"/>
                <c:pt idx="0">
                  <c:v>Acceptable</c:v>
                </c:pt>
                <c:pt idx="1">
                  <c:v>Delighted</c:v>
                </c:pt>
                <c:pt idx="2">
                  <c:v>Happy</c:v>
                </c:pt>
                <c:pt idx="3">
                  <c:v>Unhappy</c:v>
                </c:pt>
              </c:strCache>
            </c:strRef>
          </c:cat>
          <c:val>
            <c:numRef>
              <c:f>'Q2'!$I$11:$I$15</c:f>
              <c:numCache>
                <c:formatCode>General</c:formatCode>
                <c:ptCount val="4"/>
                <c:pt idx="0">
                  <c:v>77</c:v>
                </c:pt>
                <c:pt idx="1">
                  <c:v>28</c:v>
                </c:pt>
                <c:pt idx="2">
                  <c:v>64</c:v>
                </c:pt>
                <c:pt idx="3">
                  <c:v>31</c:v>
                </c:pt>
              </c:numCache>
            </c:numRef>
          </c:val>
          <c:extLst>
            <c:ext xmlns:c16="http://schemas.microsoft.com/office/drawing/2014/chart" uri="{C3380CC4-5D6E-409C-BE32-E72D297353CC}">
              <c16:uniqueId val="{00000002-5C5B-4B65-BFB4-1F50888A3611}"/>
            </c:ext>
          </c:extLst>
        </c:ser>
        <c:ser>
          <c:idx val="1"/>
          <c:order val="1"/>
          <c:tx>
            <c:strRef>
              <c:f>'Q2'!$J$10</c:f>
              <c:strCache>
                <c:ptCount val="1"/>
                <c:pt idx="0">
                  <c:v>Proportion of Satisfaction</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AD86-4C11-9165-FB821C34793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AD86-4C11-9165-FB821C34793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AD86-4C11-9165-FB821C34793D}"/>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AD86-4C11-9165-FB821C34793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'Q2'!$H$11:$H$15</c:f>
              <c:strCache>
                <c:ptCount val="4"/>
                <c:pt idx="0">
                  <c:v>Acceptable</c:v>
                </c:pt>
                <c:pt idx="1">
                  <c:v>Delighted</c:v>
                </c:pt>
                <c:pt idx="2">
                  <c:v>Happy</c:v>
                </c:pt>
                <c:pt idx="3">
                  <c:v>Unhappy</c:v>
                </c:pt>
              </c:strCache>
            </c:strRef>
          </c:cat>
          <c:val>
            <c:numRef>
              <c:f>'Q2'!$J$11:$J$15</c:f>
              <c:numCache>
                <c:formatCode>0.00%</c:formatCode>
                <c:ptCount val="4"/>
                <c:pt idx="0">
                  <c:v>0.38500000000000001</c:v>
                </c:pt>
                <c:pt idx="1">
                  <c:v>0.14000000000000001</c:v>
                </c:pt>
                <c:pt idx="2">
                  <c:v>0.32</c:v>
                </c:pt>
                <c:pt idx="3">
                  <c:v>0.155</c:v>
                </c:pt>
              </c:numCache>
            </c:numRef>
          </c:val>
          <c:extLst>
            <c:ext xmlns:c16="http://schemas.microsoft.com/office/drawing/2014/chart" uri="{C3380CC4-5D6E-409C-BE32-E72D297353CC}">
              <c16:uniqueId val="{00000003-5C5B-4B65-BFB4-1F50888A361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 T2 MIS171 Assignment 2.xlsx]AgeRevenue!AgeRevenue</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AU" b="1"/>
              <a:t>Total</a:t>
            </a:r>
            <a:r>
              <a:rPr lang="en-AU" b="1" baseline="0"/>
              <a:t> Revenue by Age</a:t>
            </a:r>
            <a:endParaRPr lang="en-AU" b="1"/>
          </a:p>
        </c:rich>
      </c:tx>
      <c:layout>
        <c:manualLayout>
          <c:xMode val="edge"/>
          <c:yMode val="edge"/>
          <c:x val="5.1115185944222728E-2"/>
          <c:y val="2.360484990855886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AgeRevenue!$B$1:$B$2</c:f>
              <c:strCache>
                <c:ptCount val="1"/>
                <c:pt idx="0">
                  <c:v>Core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AgeRevenue!$A$3</c:f>
              <c:strCache>
                <c:ptCount val="1"/>
                <c:pt idx="0">
                  <c:v>Total</c:v>
                </c:pt>
              </c:strCache>
            </c:strRef>
          </c:cat>
          <c:val>
            <c:numRef>
              <c:f>AgeRevenue!$B$3</c:f>
              <c:numCache>
                <c:formatCode>"$"#,##0.00</c:formatCode>
                <c:ptCount val="1"/>
                <c:pt idx="0">
                  <c:v>207876</c:v>
                </c:pt>
              </c:numCache>
            </c:numRef>
          </c:val>
          <c:extLst>
            <c:ext xmlns:c16="http://schemas.microsoft.com/office/drawing/2014/chart" uri="{C3380CC4-5D6E-409C-BE32-E72D297353CC}">
              <c16:uniqueId val="{00000000-9A50-4C1A-BECD-55920C23B148}"/>
            </c:ext>
          </c:extLst>
        </c:ser>
        <c:ser>
          <c:idx val="1"/>
          <c:order val="1"/>
          <c:tx>
            <c:strRef>
              <c:f>AgeRevenue!$C$1:$C$2</c:f>
              <c:strCache>
                <c:ptCount val="1"/>
                <c:pt idx="0">
                  <c:v>Prime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AgeRevenue!$A$3</c:f>
              <c:strCache>
                <c:ptCount val="1"/>
                <c:pt idx="0">
                  <c:v>Total</c:v>
                </c:pt>
              </c:strCache>
            </c:strRef>
          </c:cat>
          <c:val>
            <c:numRef>
              <c:f>AgeRevenue!$C$3</c:f>
              <c:numCache>
                <c:formatCode>"$"#,##0.00</c:formatCode>
                <c:ptCount val="1"/>
                <c:pt idx="0">
                  <c:v>70907</c:v>
                </c:pt>
              </c:numCache>
            </c:numRef>
          </c:val>
          <c:extLst>
            <c:ext xmlns:c16="http://schemas.microsoft.com/office/drawing/2014/chart" uri="{C3380CC4-5D6E-409C-BE32-E72D297353CC}">
              <c16:uniqueId val="{0000000B-D091-4B50-A057-080C869BBB16}"/>
            </c:ext>
          </c:extLst>
        </c:ser>
        <c:ser>
          <c:idx val="2"/>
          <c:order val="2"/>
          <c:tx>
            <c:strRef>
              <c:f>AgeRevenue!$D$1:$D$2</c:f>
              <c:strCache>
                <c:ptCount val="1"/>
                <c:pt idx="0">
                  <c:v>Senior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AgeRevenue!$A$3</c:f>
              <c:strCache>
                <c:ptCount val="1"/>
                <c:pt idx="0">
                  <c:v>Total</c:v>
                </c:pt>
              </c:strCache>
            </c:strRef>
          </c:cat>
          <c:val>
            <c:numRef>
              <c:f>AgeRevenue!$D$3</c:f>
              <c:numCache>
                <c:formatCode>"$"#,##0.00</c:formatCode>
                <c:ptCount val="1"/>
                <c:pt idx="0">
                  <c:v>35966</c:v>
                </c:pt>
              </c:numCache>
            </c:numRef>
          </c:val>
          <c:extLst>
            <c:ext xmlns:c16="http://schemas.microsoft.com/office/drawing/2014/chart" uri="{C3380CC4-5D6E-409C-BE32-E72D297353CC}">
              <c16:uniqueId val="{0000000C-D091-4B50-A057-080C869BBB16}"/>
            </c:ext>
          </c:extLst>
        </c:ser>
        <c:ser>
          <c:idx val="3"/>
          <c:order val="3"/>
          <c:tx>
            <c:strRef>
              <c:f>AgeRevenue!$E$1:$E$2</c:f>
              <c:strCache>
                <c:ptCount val="1"/>
                <c:pt idx="0">
                  <c:v>Young</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AgeRevenue!$A$3</c:f>
              <c:strCache>
                <c:ptCount val="1"/>
                <c:pt idx="0">
                  <c:v>Total</c:v>
                </c:pt>
              </c:strCache>
            </c:strRef>
          </c:cat>
          <c:val>
            <c:numRef>
              <c:f>AgeRevenue!$E$3</c:f>
              <c:numCache>
                <c:formatCode>"$"#,##0.00</c:formatCode>
                <c:ptCount val="1"/>
                <c:pt idx="0">
                  <c:v>25527</c:v>
                </c:pt>
              </c:numCache>
            </c:numRef>
          </c:val>
          <c:extLst>
            <c:ext xmlns:c16="http://schemas.microsoft.com/office/drawing/2014/chart" uri="{C3380CC4-5D6E-409C-BE32-E72D297353CC}">
              <c16:uniqueId val="{0000000D-D091-4B50-A057-080C869BBB16}"/>
            </c:ext>
          </c:extLst>
        </c:ser>
        <c:dLbls>
          <c:dLblPos val="outEnd"/>
          <c:showLegendKey val="0"/>
          <c:showVal val="1"/>
          <c:showCatName val="0"/>
          <c:showSerName val="0"/>
          <c:showPercent val="0"/>
          <c:showBubbleSize val="0"/>
        </c:dLbls>
        <c:gapWidth val="219"/>
        <c:overlap val="-27"/>
        <c:axId val="98781807"/>
        <c:axId val="98779311"/>
      </c:barChart>
      <c:catAx>
        <c:axId val="9878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79311"/>
        <c:crosses val="autoZero"/>
        <c:auto val="1"/>
        <c:lblAlgn val="ctr"/>
        <c:lblOffset val="100"/>
        <c:noMultiLvlLbl val="0"/>
      </c:catAx>
      <c:valAx>
        <c:axId val="987793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81807"/>
        <c:crosses val="autoZero"/>
        <c:crossBetween val="between"/>
      </c:valAx>
      <c:spPr>
        <a:noFill/>
        <a:ln>
          <a:noFill/>
        </a:ln>
        <a:effectLst/>
      </c:spPr>
    </c:plotArea>
    <c:legend>
      <c:legendPos val="r"/>
      <c:layout>
        <c:manualLayout>
          <c:xMode val="edge"/>
          <c:yMode val="edge"/>
          <c:x val="0.62087535990287879"/>
          <c:y val="2.2623158468860378E-2"/>
          <c:w val="0.29932764664537964"/>
          <c:h val="8.649906443849669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 T2 MIS171 Assignment 2.xlsx]MemberTypeRevenue!MemberTypeRevenue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t>Total</a:t>
            </a:r>
            <a:r>
              <a:rPr lang="en-AU" b="1" baseline="0"/>
              <a:t> Revenue by Membership</a:t>
            </a:r>
            <a:endParaRPr lang="en-AU" b="1"/>
          </a:p>
        </c:rich>
      </c:tx>
      <c:layout>
        <c:manualLayout>
          <c:xMode val="edge"/>
          <c:yMode val="edge"/>
          <c:x val="6.8312505350432859E-2"/>
          <c:y val="1.70251458045936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MemberTypeRevenue!$B$1:$B$2</c:f>
              <c:strCache>
                <c:ptCount val="1"/>
                <c:pt idx="0">
                  <c:v>Couple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MemberTypeRevenue!$A$3</c:f>
              <c:strCache>
                <c:ptCount val="1"/>
                <c:pt idx="0">
                  <c:v>Total</c:v>
                </c:pt>
              </c:strCache>
            </c:strRef>
          </c:cat>
          <c:val>
            <c:numRef>
              <c:f>MemberTypeRevenue!$B$3</c:f>
              <c:numCache>
                <c:formatCode>"$"#,##0.00</c:formatCode>
                <c:ptCount val="1"/>
                <c:pt idx="0">
                  <c:v>97651</c:v>
                </c:pt>
              </c:numCache>
            </c:numRef>
          </c:val>
          <c:extLst>
            <c:ext xmlns:c16="http://schemas.microsoft.com/office/drawing/2014/chart" uri="{C3380CC4-5D6E-409C-BE32-E72D297353CC}">
              <c16:uniqueId val="{00000000-88E0-4092-91F8-B069C307D0F9}"/>
            </c:ext>
          </c:extLst>
        </c:ser>
        <c:ser>
          <c:idx val="1"/>
          <c:order val="1"/>
          <c:tx>
            <c:strRef>
              <c:f>MemberTypeRevenue!$C$1:$C$2</c:f>
              <c:strCache>
                <c:ptCount val="1"/>
                <c:pt idx="0">
                  <c:v>Family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MemberTypeRevenue!$A$3</c:f>
              <c:strCache>
                <c:ptCount val="1"/>
                <c:pt idx="0">
                  <c:v>Total</c:v>
                </c:pt>
              </c:strCache>
            </c:strRef>
          </c:cat>
          <c:val>
            <c:numRef>
              <c:f>MemberTypeRevenue!$C$3</c:f>
              <c:numCache>
                <c:formatCode>"$"#,##0.00</c:formatCode>
                <c:ptCount val="1"/>
                <c:pt idx="0">
                  <c:v>110309</c:v>
                </c:pt>
              </c:numCache>
            </c:numRef>
          </c:val>
          <c:extLst>
            <c:ext xmlns:c16="http://schemas.microsoft.com/office/drawing/2014/chart" uri="{C3380CC4-5D6E-409C-BE32-E72D297353CC}">
              <c16:uniqueId val="{00000001-88E0-4092-91F8-B069C307D0F9}"/>
            </c:ext>
          </c:extLst>
        </c:ser>
        <c:ser>
          <c:idx val="2"/>
          <c:order val="2"/>
          <c:tx>
            <c:strRef>
              <c:f>MemberTypeRevenue!$D$1:$D$2</c:f>
              <c:strCache>
                <c:ptCount val="1"/>
                <c:pt idx="0">
                  <c:v>Group</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MemberTypeRevenue!$A$3</c:f>
              <c:strCache>
                <c:ptCount val="1"/>
                <c:pt idx="0">
                  <c:v>Total</c:v>
                </c:pt>
              </c:strCache>
            </c:strRef>
          </c:cat>
          <c:val>
            <c:numRef>
              <c:f>MemberTypeRevenue!$D$3</c:f>
              <c:numCache>
                <c:formatCode>"$"#,##0.00</c:formatCode>
                <c:ptCount val="1"/>
                <c:pt idx="0">
                  <c:v>111101</c:v>
                </c:pt>
              </c:numCache>
            </c:numRef>
          </c:val>
          <c:extLst>
            <c:ext xmlns:c16="http://schemas.microsoft.com/office/drawing/2014/chart" uri="{C3380CC4-5D6E-409C-BE32-E72D297353CC}">
              <c16:uniqueId val="{00000001-4821-4F03-8AB3-BD552CEDE94A}"/>
            </c:ext>
          </c:extLst>
        </c:ser>
        <c:ser>
          <c:idx val="3"/>
          <c:order val="3"/>
          <c:tx>
            <c:strRef>
              <c:f>MemberTypeRevenue!$E$1:$E$2</c:f>
              <c:strCache>
                <c:ptCount val="1"/>
                <c:pt idx="0">
                  <c:v>Individual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MemberTypeRevenue!$A$3</c:f>
              <c:strCache>
                <c:ptCount val="1"/>
                <c:pt idx="0">
                  <c:v>Total</c:v>
                </c:pt>
              </c:strCache>
            </c:strRef>
          </c:cat>
          <c:val>
            <c:numRef>
              <c:f>MemberTypeRevenue!$E$3</c:f>
              <c:numCache>
                <c:formatCode>"$"#,##0.00</c:formatCode>
                <c:ptCount val="1"/>
                <c:pt idx="0">
                  <c:v>21215</c:v>
                </c:pt>
              </c:numCache>
            </c:numRef>
          </c:val>
          <c:extLst>
            <c:ext xmlns:c16="http://schemas.microsoft.com/office/drawing/2014/chart" uri="{C3380CC4-5D6E-409C-BE32-E72D297353CC}">
              <c16:uniqueId val="{00000007-4821-4F03-8AB3-BD552CEDE94A}"/>
            </c:ext>
          </c:extLst>
        </c:ser>
        <c:dLbls>
          <c:dLblPos val="outEnd"/>
          <c:showLegendKey val="0"/>
          <c:showVal val="1"/>
          <c:showCatName val="0"/>
          <c:showSerName val="0"/>
          <c:showPercent val="0"/>
          <c:showBubbleSize val="0"/>
        </c:dLbls>
        <c:gapWidth val="219"/>
        <c:overlap val="-27"/>
        <c:axId val="2127600511"/>
        <c:axId val="2127593855"/>
      </c:barChart>
      <c:catAx>
        <c:axId val="212760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593855"/>
        <c:crosses val="autoZero"/>
        <c:auto val="1"/>
        <c:lblAlgn val="ctr"/>
        <c:lblOffset val="100"/>
        <c:noMultiLvlLbl val="0"/>
      </c:catAx>
      <c:valAx>
        <c:axId val="21275938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600511"/>
        <c:crosses val="autoZero"/>
        <c:crossBetween val="between"/>
      </c:valAx>
      <c:spPr>
        <a:noFill/>
        <a:ln>
          <a:noFill/>
        </a:ln>
        <a:effectLst/>
      </c:spPr>
    </c:plotArea>
    <c:legend>
      <c:legendPos val="r"/>
      <c:layout>
        <c:manualLayout>
          <c:xMode val="edge"/>
          <c:yMode val="edge"/>
          <c:x val="0.60123643439554386"/>
          <c:y val="2.3014389440308893E-2"/>
          <c:w val="0.33346730197641616"/>
          <c:h val="9.7897723677974877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 T2 MIS171 Assignment 2.xlsx]TicketTypeProportion!TicketType</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Ticket</a:t>
            </a:r>
            <a:r>
              <a:rPr lang="en-US" baseline="0"/>
              <a:t> type</a:t>
            </a:r>
            <a:endParaRPr lang="en-US"/>
          </a:p>
        </c:rich>
      </c:tx>
      <c:layout>
        <c:manualLayout>
          <c:xMode val="edge"/>
          <c:yMode val="edge"/>
          <c:x val="5.6527777777777781E-2"/>
          <c:y val="3.7011334721258386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63500" sx="102000" sy="102000" algn="ctr" rotWithShape="0">
              <a:prstClr val="black">
                <a:alpha val="20000"/>
              </a:prstClr>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outerShdw blurRad="63500" sx="102000" sy="102000" algn="ctr" rotWithShape="0">
              <a:prstClr val="black">
                <a:alpha val="20000"/>
              </a:prstClr>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outerShdw blurRad="63500" sx="102000" sy="102000" algn="ctr" rotWithShape="0">
              <a:prstClr val="black">
                <a:alpha val="20000"/>
              </a:prstClr>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4">
              <a:lumMod val="50000"/>
            </a:schemeClr>
          </a:solidFill>
          <a:ln>
            <a:noFill/>
          </a:ln>
          <a:effectLst>
            <a:outerShdw blurRad="63500" sx="102000" sy="102000" algn="ctr" rotWithShape="0">
              <a:prstClr val="black">
                <a:alpha val="20000"/>
              </a:prstClr>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4"/>
          </a:solidFill>
          <a:ln>
            <a:noFill/>
          </a:ln>
          <a:effectLst>
            <a:outerShdw blurRad="63500" sx="102000" sy="102000" algn="ctr" rotWithShape="0">
              <a:prstClr val="black">
                <a:alpha val="20000"/>
              </a:prstClr>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tx1">
              <a:lumMod val="50000"/>
              <a:lumOff val="50000"/>
            </a:schemeClr>
          </a:solidFill>
          <a:ln>
            <a:noFill/>
          </a:ln>
          <a:effectLst>
            <a:outerShdw blurRad="63500" sx="102000" sy="102000" algn="ctr" rotWithShape="0">
              <a:prstClr val="black">
                <a:alpha val="20000"/>
              </a:prstClr>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bg1">
              <a:lumMod val="75000"/>
            </a:schemeClr>
          </a:solidFill>
          <a:ln>
            <a:noFill/>
          </a:ln>
          <a:effectLst>
            <a:outerShdw blurRad="63500" sx="102000" sy="102000" algn="ctr" rotWithShape="0">
              <a:prstClr val="black">
                <a:alpha val="20000"/>
              </a:prstClr>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TicketTypeProportion!$B$1</c:f>
              <c:strCache>
                <c:ptCount val="1"/>
                <c:pt idx="0">
                  <c:v>Total</c:v>
                </c:pt>
              </c:strCache>
            </c:strRef>
          </c:tx>
          <c:dPt>
            <c:idx val="0"/>
            <c:bubble3D val="0"/>
            <c:spPr>
              <a:solidFill>
                <a:schemeClr val="accent4">
                  <a:lumMod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C59-4CE5-BAA4-833EAA4D07A3}"/>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C59-4CE5-BAA4-833EAA4D07A3}"/>
              </c:ext>
            </c:extLst>
          </c:dPt>
          <c:dPt>
            <c:idx val="2"/>
            <c:bubble3D val="0"/>
            <c:spPr>
              <a:solidFill>
                <a:schemeClr val="tx1">
                  <a:lumMod val="50000"/>
                  <a:lumOff val="5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C59-4CE5-BAA4-833EAA4D07A3}"/>
              </c:ext>
            </c:extLst>
          </c:dPt>
          <c:dPt>
            <c:idx val="3"/>
            <c:bubble3D val="0"/>
            <c:spPr>
              <a:solidFill>
                <a:schemeClr val="bg1">
                  <a:lumMod val="7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C59-4CE5-BAA4-833EAA4D07A3}"/>
              </c:ext>
            </c:extLst>
          </c:dPt>
          <c:dLbls>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EC59-4CE5-BAA4-833EAA4D07A3}"/>
                </c:ext>
              </c:extLst>
            </c:dLbl>
            <c:dLbl>
              <c:idx val="1"/>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EC59-4CE5-BAA4-833EAA4D07A3}"/>
                </c:ext>
              </c:extLst>
            </c:dLbl>
            <c:dLbl>
              <c:idx val="2"/>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EC59-4CE5-BAA4-833EAA4D07A3}"/>
                </c:ext>
              </c:extLst>
            </c:dLbl>
            <c:dLbl>
              <c:idx val="3"/>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EC59-4CE5-BAA4-833EAA4D07A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TicketTypeProportion!$A$2:$A$6</c:f>
              <c:strCache>
                <c:ptCount val="4"/>
                <c:pt idx="0">
                  <c:v>Bronze</c:v>
                </c:pt>
                <c:pt idx="1">
                  <c:v>Gold</c:v>
                </c:pt>
                <c:pt idx="2">
                  <c:v>Platinum</c:v>
                </c:pt>
                <c:pt idx="3">
                  <c:v>Silver</c:v>
                </c:pt>
              </c:strCache>
            </c:strRef>
          </c:cat>
          <c:val>
            <c:numRef>
              <c:f>TicketTypeProportion!$B$2:$B$6</c:f>
              <c:numCache>
                <c:formatCode>0.00%</c:formatCode>
                <c:ptCount val="4"/>
                <c:pt idx="0">
                  <c:v>0.24</c:v>
                </c:pt>
                <c:pt idx="1">
                  <c:v>0.245</c:v>
                </c:pt>
                <c:pt idx="2">
                  <c:v>0.16</c:v>
                </c:pt>
                <c:pt idx="3">
                  <c:v>0.35499999999999998</c:v>
                </c:pt>
              </c:numCache>
            </c:numRef>
          </c:val>
          <c:extLst>
            <c:ext xmlns:c16="http://schemas.microsoft.com/office/drawing/2014/chart" uri="{C3380CC4-5D6E-409C-BE32-E72D297353CC}">
              <c16:uniqueId val="{00000008-EC59-4CE5-BAA4-833EAA4D07A3}"/>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chartData>
  <cx:chart>
    <cx:title pos="t" align="ctr" overlay="0">
      <cx:tx>
        <cx:txData>
          <cx:v>Box plot of Total Revenue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 of Total Revenue</a:t>
          </a:r>
        </a:p>
      </cx:txPr>
    </cx:title>
    <cx:plotArea>
      <cx:plotAreaRegion>
        <cx:series layoutId="boxWhisker" uniqueId="{AD16B37E-7C91-46E5-828F-6EF997A5770E}">
          <cx:tx>
            <cx:txData>
              <cx:f>_xlchart.v1.0</cx:f>
              <cx:v>Young</cx:v>
            </cx:txData>
          </cx:tx>
          <cx:dataId val="0"/>
          <cx:layoutPr>
            <cx:visibility meanLine="1" meanMarker="1" nonoutliers="0" outliers="1"/>
            <cx:statistics quartileMethod="exclusive"/>
          </cx:layoutPr>
        </cx:series>
        <cx:series layoutId="boxWhisker" uniqueId="{359FA663-6296-4D32-BAA4-2D6A7AC2D05C}">
          <cx:tx>
            <cx:txData>
              <cx:f>_xlchart.v1.2</cx:f>
              <cx:v>Core</cx:v>
            </cx:txData>
          </cx:tx>
          <cx:dataId val="1"/>
          <cx:layoutPr>
            <cx:visibility meanLine="1" meanMarker="1" nonoutliers="0" outliers="1"/>
            <cx:statistics quartileMethod="exclusive"/>
          </cx:layoutPr>
        </cx:series>
        <cx:series layoutId="boxWhisker" uniqueId="{D11C173D-A4CD-42CE-AC3A-65712281C0E2}">
          <cx:tx>
            <cx:txData>
              <cx:f>_xlchart.v1.4</cx:f>
              <cx:v>Prime</cx:v>
            </cx:txData>
          </cx:tx>
          <cx:dataId val="2"/>
          <cx:layoutPr>
            <cx:visibility meanLine="1" meanMarker="1" nonoutliers="0" outliers="1"/>
            <cx:statistics quartileMethod="exclusive"/>
          </cx:layoutPr>
        </cx:series>
        <cx:series layoutId="boxWhisker" uniqueId="{45BB2F00-FA8F-4AC8-B259-B37FE7E19F11}">
          <cx:tx>
            <cx:txData>
              <cx:f>_xlchart.v1.6</cx:f>
              <cx:v>Senior</cx:v>
            </cx:txData>
          </cx:tx>
          <cx:dataId val="3"/>
          <cx:layoutPr>
            <cx:visibility meanLine="1" meanMarker="1" nonoutliers="0" outliers="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204787</xdr:colOff>
      <xdr:row>12</xdr:row>
      <xdr:rowOff>90487</xdr:rowOff>
    </xdr:from>
    <xdr:to>
      <xdr:col>15</xdr:col>
      <xdr:colOff>509587</xdr:colOff>
      <xdr:row>27</xdr:row>
      <xdr:rowOff>119062</xdr:rowOff>
    </xdr:to>
    <xdr:graphicFrame macro="">
      <xdr:nvGraphicFramePr>
        <xdr:cNvPr id="2" name="TicketType">
          <a:extLst>
            <a:ext uri="{FF2B5EF4-FFF2-40B4-BE49-F238E27FC236}">
              <a16:creationId xmlns:a16="http://schemas.microsoft.com/office/drawing/2014/main" id="{A5902D4E-BEA8-4269-8BB4-C0140F81D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247649</xdr:colOff>
      <xdr:row>12</xdr:row>
      <xdr:rowOff>94298</xdr:rowOff>
    </xdr:from>
    <xdr:to>
      <xdr:col>19</xdr:col>
      <xdr:colOff>257174</xdr:colOff>
      <xdr:row>31</xdr:row>
      <xdr:rowOff>85725</xdr:rowOff>
    </xdr:to>
    <xdr:graphicFrame macro="">
      <xdr:nvGraphicFramePr>
        <xdr:cNvPr id="2" name="MemberTypeRevenue">
          <a:extLst>
            <a:ext uri="{FF2B5EF4-FFF2-40B4-BE49-F238E27FC236}">
              <a16:creationId xmlns:a16="http://schemas.microsoft.com/office/drawing/2014/main" id="{A04F1DF7-F4D3-458C-A8F8-F00669DAE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342899</xdr:colOff>
      <xdr:row>12</xdr:row>
      <xdr:rowOff>98107</xdr:rowOff>
    </xdr:from>
    <xdr:to>
      <xdr:col>26</xdr:col>
      <xdr:colOff>161924</xdr:colOff>
      <xdr:row>31</xdr:row>
      <xdr:rowOff>0</xdr:rowOff>
    </xdr:to>
    <xdr:graphicFrame macro="">
      <xdr:nvGraphicFramePr>
        <xdr:cNvPr id="2" name="RevenueAge">
          <a:extLst>
            <a:ext uri="{FF2B5EF4-FFF2-40B4-BE49-F238E27FC236}">
              <a16:creationId xmlns:a16="http://schemas.microsoft.com/office/drawing/2014/main" id="{36BF18D5-FC20-4635-9516-25311243C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733425</xdr:colOff>
      <xdr:row>13</xdr:row>
      <xdr:rowOff>82867</xdr:rowOff>
    </xdr:from>
    <xdr:to>
      <xdr:col>9</xdr:col>
      <xdr:colOff>960120</xdr:colOff>
      <xdr:row>28</xdr:row>
      <xdr:rowOff>115252</xdr:rowOff>
    </xdr:to>
    <xdr:graphicFrame macro="">
      <xdr:nvGraphicFramePr>
        <xdr:cNvPr id="3" name="Chart 2">
          <a:extLst>
            <a:ext uri="{FF2B5EF4-FFF2-40B4-BE49-F238E27FC236}">
              <a16:creationId xmlns:a16="http://schemas.microsoft.com/office/drawing/2014/main" id="{BF931A36-E63D-4A4A-90CE-14F2D119A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397933</xdr:colOff>
      <xdr:row>18</xdr:row>
      <xdr:rowOff>16933</xdr:rowOff>
    </xdr:from>
    <xdr:to>
      <xdr:col>20</xdr:col>
      <xdr:colOff>491066</xdr:colOff>
      <xdr:row>36</xdr:row>
      <xdr:rowOff>152400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1E60FC0-E99B-4036-AE3B-1048CC8683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064153" y="3605953"/>
              <a:ext cx="5579533" cy="3800687"/>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16935</xdr:colOff>
      <xdr:row>15</xdr:row>
      <xdr:rowOff>67733</xdr:rowOff>
    </xdr:from>
    <xdr:to>
      <xdr:col>11</xdr:col>
      <xdr:colOff>609601</xdr:colOff>
      <xdr:row>29</xdr:row>
      <xdr:rowOff>84666</xdr:rowOff>
    </xdr:to>
    <xdr:graphicFrame macro="">
      <xdr:nvGraphicFramePr>
        <xdr:cNvPr id="4" name="Chart 3">
          <a:extLst>
            <a:ext uri="{FF2B5EF4-FFF2-40B4-BE49-F238E27FC236}">
              <a16:creationId xmlns:a16="http://schemas.microsoft.com/office/drawing/2014/main" id="{82C11331-DD2A-4EAF-B6E8-407A8F501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34</xdr:row>
      <xdr:rowOff>0</xdr:rowOff>
    </xdr:from>
    <xdr:to>
      <xdr:col>11</xdr:col>
      <xdr:colOff>1238748</xdr:colOff>
      <xdr:row>40</xdr:row>
      <xdr:rowOff>182930</xdr:rowOff>
    </xdr:to>
    <xdr:pic>
      <xdr:nvPicPr>
        <xdr:cNvPr id="5" name="Picture 4">
          <a:extLst>
            <a:ext uri="{FF2B5EF4-FFF2-40B4-BE49-F238E27FC236}">
              <a16:creationId xmlns:a16="http://schemas.microsoft.com/office/drawing/2014/main" id="{CF82585C-B893-4DDF-A443-828176EC0BDB}"/>
            </a:ext>
          </a:extLst>
        </xdr:cNvPr>
        <xdr:cNvPicPr>
          <a:picLocks noChangeAspect="1"/>
        </xdr:cNvPicPr>
      </xdr:nvPicPr>
      <xdr:blipFill rotWithShape="1">
        <a:blip xmlns:r="http://schemas.openxmlformats.org/officeDocument/2006/relationships" r:embed="rId2"/>
        <a:srcRect r="55684"/>
        <a:stretch/>
      </xdr:blipFill>
      <xdr:spPr>
        <a:xfrm>
          <a:off x="10481733" y="6697133"/>
          <a:ext cx="3770281" cy="1351330"/>
        </a:xfrm>
        <a:prstGeom prst="rect">
          <a:avLst/>
        </a:prstGeom>
        <a:ln w="12700">
          <a:solidFill>
            <a:schemeClr val="accent1"/>
          </a:solid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800098</xdr:colOff>
      <xdr:row>1</xdr:row>
      <xdr:rowOff>36196</xdr:rowOff>
    </xdr:from>
    <xdr:to>
      <xdr:col>15</xdr:col>
      <xdr:colOff>9768</xdr:colOff>
      <xdr:row>14</xdr:row>
      <xdr:rowOff>9769</xdr:rowOff>
    </xdr:to>
    <xdr:graphicFrame macro="">
      <xdr:nvGraphicFramePr>
        <xdr:cNvPr id="3" name="RevenueAge">
          <a:extLst>
            <a:ext uri="{FF2B5EF4-FFF2-40B4-BE49-F238E27FC236}">
              <a16:creationId xmlns:a16="http://schemas.microsoft.com/office/drawing/2014/main" id="{3E49FD9C-E2DF-4EE8-8E1A-CE4FC2921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800099</xdr:colOff>
      <xdr:row>15</xdr:row>
      <xdr:rowOff>2</xdr:rowOff>
    </xdr:from>
    <xdr:to>
      <xdr:col>14</xdr:col>
      <xdr:colOff>791308</xdr:colOff>
      <xdr:row>28</xdr:row>
      <xdr:rowOff>48846</xdr:rowOff>
    </xdr:to>
    <xdr:graphicFrame macro="">
      <xdr:nvGraphicFramePr>
        <xdr:cNvPr id="4" name="MemberTypeRevenue">
          <a:extLst>
            <a:ext uri="{FF2B5EF4-FFF2-40B4-BE49-F238E27FC236}">
              <a16:creationId xmlns:a16="http://schemas.microsoft.com/office/drawing/2014/main" id="{286EF6A9-E63B-4363-BE28-4A7F60DD4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588303</xdr:colOff>
      <xdr:row>9</xdr:row>
      <xdr:rowOff>85431</xdr:rowOff>
    </xdr:from>
    <xdr:to>
      <xdr:col>21</xdr:col>
      <xdr:colOff>115473</xdr:colOff>
      <xdr:row>20</xdr:row>
      <xdr:rowOff>102576</xdr:rowOff>
    </xdr:to>
    <xdr:graphicFrame macro="">
      <xdr:nvGraphicFramePr>
        <xdr:cNvPr id="5" name="TicketType">
          <a:extLst>
            <a:ext uri="{FF2B5EF4-FFF2-40B4-BE49-F238E27FC236}">
              <a16:creationId xmlns:a16="http://schemas.microsoft.com/office/drawing/2014/main" id="{745DE680-34CD-4C5D-991B-5DE7D709B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17145</xdr:colOff>
      <xdr:row>1</xdr:row>
      <xdr:rowOff>17145</xdr:rowOff>
    </xdr:from>
    <xdr:to>
      <xdr:col>3</xdr:col>
      <xdr:colOff>323850</xdr:colOff>
      <xdr:row>5</xdr:row>
      <xdr:rowOff>205740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082C8D0D-CAF6-4869-820E-242CA59C01D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18222" y="271145"/>
              <a:ext cx="1908859" cy="120459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34290</xdr:colOff>
      <xdr:row>5</xdr:row>
      <xdr:rowOff>209550</xdr:rowOff>
    </xdr:from>
    <xdr:to>
      <xdr:col>3</xdr:col>
      <xdr:colOff>285750</xdr:colOff>
      <xdr:row>11</xdr:row>
      <xdr:rowOff>152399</xdr:rowOff>
    </xdr:to>
    <mc:AlternateContent xmlns:mc="http://schemas.openxmlformats.org/markup-compatibility/2006" xmlns:a14="http://schemas.microsoft.com/office/drawing/2010/main">
      <mc:Choice Requires="a14">
        <xdr:graphicFrame macro="">
          <xdr:nvGraphicFramePr>
            <xdr:cNvPr id="7" name="Age Band">
              <a:extLst>
                <a:ext uri="{FF2B5EF4-FFF2-40B4-BE49-F238E27FC236}">
                  <a16:creationId xmlns:a16="http://schemas.microsoft.com/office/drawing/2014/main" id="{F449E521-6E9E-4E8B-B54A-BEA779D5F959}"/>
                </a:ext>
              </a:extLst>
            </xdr:cNvPr>
            <xdr:cNvGraphicFramePr/>
          </xdr:nvGraphicFramePr>
          <xdr:xfrm>
            <a:off x="0" y="0"/>
            <a:ext cx="0" cy="0"/>
          </xdr:xfrm>
          <a:graphic>
            <a:graphicData uri="http://schemas.microsoft.com/office/drawing/2010/slicer">
              <sle:slicer xmlns:sle="http://schemas.microsoft.com/office/drawing/2010/slicer" name="Age Band"/>
            </a:graphicData>
          </a:graphic>
        </xdr:graphicFrame>
      </mc:Choice>
      <mc:Fallback xmlns="">
        <xdr:sp macro="" textlink="">
          <xdr:nvSpPr>
            <xdr:cNvPr id="0" name=""/>
            <xdr:cNvSpPr>
              <a:spLocks noTextEdit="1"/>
            </xdr:cNvSpPr>
          </xdr:nvSpPr>
          <xdr:spPr>
            <a:xfrm>
              <a:off x="835367" y="1479550"/>
              <a:ext cx="1853614" cy="146684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40006</xdr:colOff>
      <xdr:row>11</xdr:row>
      <xdr:rowOff>173356</xdr:rowOff>
    </xdr:from>
    <xdr:to>
      <xdr:col>3</xdr:col>
      <xdr:colOff>285751</xdr:colOff>
      <xdr:row>17</xdr:row>
      <xdr:rowOff>133350</xdr:rowOff>
    </xdr:to>
    <mc:AlternateContent xmlns:mc="http://schemas.openxmlformats.org/markup-compatibility/2006" xmlns:a14="http://schemas.microsoft.com/office/drawing/2010/main">
      <mc:Choice Requires="a14">
        <xdr:graphicFrame macro="">
          <xdr:nvGraphicFramePr>
            <xdr:cNvPr id="8" name="Membership Type">
              <a:extLst>
                <a:ext uri="{FF2B5EF4-FFF2-40B4-BE49-F238E27FC236}">
                  <a16:creationId xmlns:a16="http://schemas.microsoft.com/office/drawing/2014/main" id="{4DB2FC5A-0F5E-413F-85A5-227D35D22C87}"/>
                </a:ext>
              </a:extLst>
            </xdr:cNvPr>
            <xdr:cNvGraphicFramePr/>
          </xdr:nvGraphicFramePr>
          <xdr:xfrm>
            <a:off x="0" y="0"/>
            <a:ext cx="0" cy="0"/>
          </xdr:xfrm>
          <a:graphic>
            <a:graphicData uri="http://schemas.microsoft.com/office/drawing/2010/slicer">
              <sle:slicer xmlns:sle="http://schemas.microsoft.com/office/drawing/2010/slicer" name="Membership Type"/>
            </a:graphicData>
          </a:graphic>
        </xdr:graphicFrame>
      </mc:Choice>
      <mc:Fallback xmlns="">
        <xdr:sp macro="" textlink="">
          <xdr:nvSpPr>
            <xdr:cNvPr id="0" name=""/>
            <xdr:cNvSpPr>
              <a:spLocks noTextEdit="1"/>
            </xdr:cNvSpPr>
          </xdr:nvSpPr>
          <xdr:spPr>
            <a:xfrm>
              <a:off x="841083" y="2967356"/>
              <a:ext cx="1847899" cy="148399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60959</xdr:colOff>
      <xdr:row>17</xdr:row>
      <xdr:rowOff>152399</xdr:rowOff>
    </xdr:from>
    <xdr:to>
      <xdr:col>3</xdr:col>
      <xdr:colOff>342900</xdr:colOff>
      <xdr:row>23</xdr:row>
      <xdr:rowOff>133349</xdr:rowOff>
    </xdr:to>
    <mc:AlternateContent xmlns:mc="http://schemas.openxmlformats.org/markup-compatibility/2006" xmlns:a14="http://schemas.microsoft.com/office/drawing/2010/main">
      <mc:Choice Requires="a14">
        <xdr:graphicFrame macro="">
          <xdr:nvGraphicFramePr>
            <xdr:cNvPr id="9" name="Ticket Type">
              <a:extLst>
                <a:ext uri="{FF2B5EF4-FFF2-40B4-BE49-F238E27FC236}">
                  <a16:creationId xmlns:a16="http://schemas.microsoft.com/office/drawing/2014/main" id="{B3E0941A-82D7-4685-89A7-6066ADD35BD9}"/>
                </a:ext>
              </a:extLst>
            </xdr:cNvPr>
            <xdr:cNvGraphicFramePr/>
          </xdr:nvGraphicFramePr>
          <xdr:xfrm>
            <a:off x="0" y="0"/>
            <a:ext cx="0" cy="0"/>
          </xdr:xfrm>
          <a:graphic>
            <a:graphicData uri="http://schemas.microsoft.com/office/drawing/2010/slicer">
              <sle:slicer xmlns:sle="http://schemas.microsoft.com/office/drawing/2010/slicer" name="Ticket Type"/>
            </a:graphicData>
          </a:graphic>
        </xdr:graphicFrame>
      </mc:Choice>
      <mc:Fallback xmlns="">
        <xdr:sp macro="" textlink="">
          <xdr:nvSpPr>
            <xdr:cNvPr id="0" name=""/>
            <xdr:cNvSpPr>
              <a:spLocks noTextEdit="1"/>
            </xdr:cNvSpPr>
          </xdr:nvSpPr>
          <xdr:spPr>
            <a:xfrm>
              <a:off x="862036" y="4470399"/>
              <a:ext cx="1884095" cy="15049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40003</xdr:colOff>
      <xdr:row>23</xdr:row>
      <xdr:rowOff>171450</xdr:rowOff>
    </xdr:from>
    <xdr:to>
      <xdr:col>3</xdr:col>
      <xdr:colOff>321944</xdr:colOff>
      <xdr:row>28</xdr:row>
      <xdr:rowOff>228600</xdr:rowOff>
    </xdr:to>
    <mc:AlternateContent xmlns:mc="http://schemas.openxmlformats.org/markup-compatibility/2006" xmlns:a14="http://schemas.microsoft.com/office/drawing/2010/main">
      <mc:Choice Requires="a14">
        <xdr:graphicFrame macro="">
          <xdr:nvGraphicFramePr>
            <xdr:cNvPr id="10" name="Satisfaction band">
              <a:extLst>
                <a:ext uri="{FF2B5EF4-FFF2-40B4-BE49-F238E27FC236}">
                  <a16:creationId xmlns:a16="http://schemas.microsoft.com/office/drawing/2014/main" id="{13AA4879-62FD-44EA-AB93-49A754BC654C}"/>
                </a:ext>
              </a:extLst>
            </xdr:cNvPr>
            <xdr:cNvGraphicFramePr/>
          </xdr:nvGraphicFramePr>
          <xdr:xfrm>
            <a:off x="0" y="0"/>
            <a:ext cx="0" cy="0"/>
          </xdr:xfrm>
          <a:graphic>
            <a:graphicData uri="http://schemas.microsoft.com/office/drawing/2010/slicer">
              <sle:slicer xmlns:sle="http://schemas.microsoft.com/office/drawing/2010/slicer" name="Satisfaction band"/>
            </a:graphicData>
          </a:graphic>
        </xdr:graphicFrame>
      </mc:Choice>
      <mc:Fallback xmlns="">
        <xdr:sp macro="" textlink="">
          <xdr:nvSpPr>
            <xdr:cNvPr id="0" name=""/>
            <xdr:cNvSpPr>
              <a:spLocks noTextEdit="1"/>
            </xdr:cNvSpPr>
          </xdr:nvSpPr>
          <xdr:spPr>
            <a:xfrm>
              <a:off x="841080" y="6013450"/>
              <a:ext cx="1884095" cy="13271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ftekhar Qureshi" refreshedDate="44436.789409722223" createdVersion="6" refreshedVersion="6" minRefreshableVersion="3" recordCount="200" xr:uid="{9E847395-5F47-4634-9A40-E4501842E60E}">
  <cacheSource type="worksheet">
    <worksheetSource ref="D43:D243" sheet="Q2"/>
  </cacheSource>
  <cacheFields count="1">
    <cacheField name="Satisfaction band" numFmtId="3">
      <sharedItems count="4">
        <s v="Unhappy"/>
        <s v="Acceptable"/>
        <s v="Happy"/>
        <s v="Delighte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ftekhar Qureshi" refreshedDate="44439.922756944441" createdVersion="6" refreshedVersion="6" minRefreshableVersion="3" recordCount="200" xr:uid="{ABEFF6C8-AF04-4911-A546-CB08E5F0F118}">
  <cacheSource type="worksheet">
    <worksheetSource name="Membertable"/>
  </cacheSource>
  <cacheFields count="14">
    <cacheField name="Member ID" numFmtId="3">
      <sharedItems containsSemiMixedTypes="0" containsString="0" containsNumber="1" containsInteger="1" minValue="1" maxValue="200"/>
    </cacheField>
    <cacheField name="Gender" numFmtId="3">
      <sharedItems count="3">
        <s v="Female"/>
        <s v="Male"/>
        <s v="Prefer Not to Say"/>
      </sharedItems>
    </cacheField>
    <cacheField name="Age" numFmtId="3">
      <sharedItems containsSemiMixedTypes="0" containsString="0" containsNumber="1" containsInteger="1" minValue="11" maxValue="74" count="53">
        <n v="26"/>
        <n v="36"/>
        <n v="32"/>
        <n v="37"/>
        <n v="30"/>
        <n v="59"/>
        <n v="38"/>
        <n v="39"/>
        <n v="61"/>
        <n v="29"/>
        <n v="19"/>
        <n v="47"/>
        <n v="74"/>
        <n v="54"/>
        <n v="34"/>
        <n v="42"/>
        <n v="60"/>
        <n v="21"/>
        <n v="23"/>
        <n v="43"/>
        <n v="55"/>
        <n v="25"/>
        <n v="58"/>
        <n v="69"/>
        <n v="33"/>
        <n v="56"/>
        <n v="11"/>
        <n v="52"/>
        <n v="15"/>
        <n v="57"/>
        <n v="65"/>
        <n v="12"/>
        <n v="20"/>
        <n v="18"/>
        <n v="17"/>
        <n v="63"/>
        <n v="16"/>
        <n v="73"/>
        <n v="53"/>
        <n v="50"/>
        <n v="40"/>
        <n v="31"/>
        <n v="62"/>
        <n v="24"/>
        <n v="72"/>
        <n v="22"/>
        <n v="49"/>
        <n v="14"/>
        <n v="66"/>
        <n v="35"/>
        <n v="44"/>
        <n v="48"/>
        <n v="41"/>
      </sharedItems>
    </cacheField>
    <cacheField name="Age Band" numFmtId="3">
      <sharedItems count="4">
        <s v="Core"/>
        <s v="Prime"/>
        <s v="Senior"/>
        <s v="Young"/>
      </sharedItems>
    </cacheField>
    <cacheField name="Years of Membership" numFmtId="3">
      <sharedItems containsSemiMixedTypes="0" containsString="0" containsNumber="1" containsInteger="1" minValue="1" maxValue="30"/>
    </cacheField>
    <cacheField name="Membership Type" numFmtId="3">
      <sharedItems count="4">
        <s v="Individual"/>
        <s v="Couple"/>
        <s v="Family"/>
        <s v="Group"/>
      </sharedItems>
    </cacheField>
    <cacheField name="Games Attended (2019 season)" numFmtId="3">
      <sharedItems containsSemiMixedTypes="0" containsString="0" containsNumber="1" containsInteger="1" minValue="1" maxValue="10"/>
    </cacheField>
    <cacheField name="Ticket Type" numFmtId="3">
      <sharedItems count="4">
        <s v="Silver"/>
        <s v="Bronze"/>
        <s v="Platinum"/>
        <s v="Gold"/>
      </sharedItems>
    </cacheField>
    <cacheField name="Ticket Revenue" numFmtId="164">
      <sharedItems containsSemiMixedTypes="0" containsString="0" containsNumber="1" containsInteger="1" minValue="30" maxValue="7200"/>
    </cacheField>
    <cacheField name="Merchandise Revenue" numFmtId="164">
      <sharedItems containsSemiMixedTypes="0" containsString="0" containsNumber="1" containsInteger="1" minValue="50" maxValue="499"/>
    </cacheField>
    <cacheField name="Refreshment Revenue" numFmtId="164">
      <sharedItems containsSemiMixedTypes="0" containsString="0" containsNumber="1" containsInteger="1" minValue="6" maxValue="4050"/>
    </cacheField>
    <cacheField name="Total Revenue" numFmtId="164">
      <sharedItems containsSemiMixedTypes="0" containsString="0" containsNumber="1" containsInteger="1" minValue="280" maxValue="10520" count="195">
        <n v="471"/>
        <n v="434"/>
        <n v="419"/>
        <n v="386"/>
        <n v="505"/>
        <n v="329"/>
        <n v="874"/>
        <n v="541"/>
        <n v="961"/>
        <n v="751"/>
        <n v="905"/>
        <n v="501"/>
        <n v="644"/>
        <n v="280"/>
        <n v="899"/>
        <n v="688"/>
        <n v="454"/>
        <n v="812"/>
        <n v="962"/>
        <n v="512"/>
        <n v="647"/>
        <n v="318"/>
        <n v="633"/>
        <n v="869"/>
        <n v="719"/>
        <n v="733"/>
        <n v="948"/>
        <n v="625"/>
        <n v="796"/>
        <n v="903"/>
        <n v="423"/>
        <n v="528"/>
        <n v="581"/>
        <n v="600"/>
        <n v="767"/>
        <n v="822"/>
        <n v="519"/>
        <n v="545"/>
        <n v="765"/>
        <n v="860"/>
        <n v="837"/>
        <n v="1069"/>
        <n v="560"/>
        <n v="698"/>
        <n v="732"/>
        <n v="712"/>
        <n v="734"/>
        <n v="754"/>
        <n v="802"/>
        <n v="683"/>
        <n v="518"/>
        <n v="646"/>
        <n v="849"/>
        <n v="872"/>
        <n v="725"/>
        <n v="1065"/>
        <n v="3395"/>
        <n v="760"/>
        <n v="877"/>
        <n v="1307"/>
        <n v="622"/>
        <n v="659"/>
        <n v="1038"/>
        <n v="1090"/>
        <n v="1300"/>
        <n v="546"/>
        <n v="1066"/>
        <n v="653"/>
        <n v="908"/>
        <n v="3196"/>
        <n v="1015"/>
        <n v="3120"/>
        <n v="1478"/>
        <n v="1522"/>
        <n v="1743"/>
        <n v="2035"/>
        <n v="1061"/>
        <n v="6998"/>
        <n v="1601"/>
        <n v="1116"/>
        <n v="1083"/>
        <n v="4037"/>
        <n v="1185"/>
        <n v="5653"/>
        <n v="1181"/>
        <n v="2417"/>
        <n v="3333"/>
        <n v="1800"/>
        <n v="3173"/>
        <n v="1360"/>
        <n v="1665"/>
        <n v="3363"/>
        <n v="1485"/>
        <n v="2597"/>
        <n v="2963"/>
        <n v="6381"/>
        <n v="1262"/>
        <n v="4570"/>
        <n v="3621"/>
        <n v="1399"/>
        <n v="1747"/>
        <n v="2554"/>
        <n v="2536"/>
        <n v="290"/>
        <n v="411"/>
        <n v="999"/>
        <n v="345"/>
        <n v="326"/>
        <n v="429"/>
        <n v="716"/>
        <n v="412"/>
        <n v="965"/>
        <n v="535"/>
        <n v="407"/>
        <n v="400"/>
        <n v="404"/>
        <n v="747"/>
        <n v="362"/>
        <n v="418"/>
        <n v="483"/>
        <n v="549"/>
        <n v="981"/>
        <n v="1287"/>
        <n v="1110"/>
        <n v="1002"/>
        <n v="2467"/>
        <n v="1750"/>
        <n v="627"/>
        <n v="2157"/>
        <n v="2316"/>
        <n v="2885"/>
        <n v="2772"/>
        <n v="1690"/>
        <n v="2605"/>
        <n v="1865"/>
        <n v="3538"/>
        <n v="1701"/>
        <n v="2018"/>
        <n v="2461"/>
        <n v="2615"/>
        <n v="1982"/>
        <n v="6907"/>
        <n v="8769"/>
        <n v="2591"/>
        <n v="2477"/>
        <n v="2079"/>
        <n v="847"/>
        <n v="1890"/>
        <n v="2011"/>
        <n v="1322"/>
        <n v="2019"/>
        <n v="1649"/>
        <n v="5202"/>
        <n v="7139"/>
        <n v="1398"/>
        <n v="2221"/>
        <n v="1779"/>
        <n v="5358"/>
        <n v="2267"/>
        <n v="2533"/>
        <n v="2059"/>
        <n v="1505"/>
        <n v="2225"/>
        <n v="2092"/>
        <n v="2290"/>
        <n v="940"/>
        <n v="878"/>
        <n v="771"/>
        <n v="1269"/>
        <n v="909"/>
        <n v="2790"/>
        <n v="2053"/>
        <n v="1594"/>
        <n v="1780"/>
        <n v="3598"/>
        <n v="3341"/>
        <n v="1884"/>
        <n v="2334"/>
        <n v="3601"/>
        <n v="1489"/>
        <n v="4495"/>
        <n v="4998"/>
        <n v="1602"/>
        <n v="2136"/>
        <n v="1212"/>
        <n v="1263"/>
        <n v="2286"/>
        <n v="3738"/>
        <n v="1474"/>
        <n v="2613"/>
        <n v="10520"/>
        <n v="4414"/>
        <n v="1013"/>
        <n v="2327"/>
        <n v="2175"/>
      </sharedItems>
    </cacheField>
    <cacheField name="Member Satisfaction" numFmtId="3">
      <sharedItems containsSemiMixedTypes="0" containsString="0" containsNumber="1" containsInteger="1" minValue="30" maxValue="93" count="53">
        <n v="30"/>
        <n v="34"/>
        <n v="35"/>
        <n v="36"/>
        <n v="39"/>
        <n v="43"/>
        <n v="44"/>
        <n v="45"/>
        <n v="46"/>
        <n v="47"/>
        <n v="48"/>
        <n v="49"/>
        <n v="50"/>
        <n v="51"/>
        <n v="52"/>
        <n v="53"/>
        <n v="54"/>
        <n v="55"/>
        <n v="56"/>
        <n v="57"/>
        <n v="58"/>
        <n v="59"/>
        <n v="60"/>
        <n v="61"/>
        <n v="62"/>
        <n v="64"/>
        <n v="65"/>
        <n v="66"/>
        <n v="67"/>
        <n v="68"/>
        <n v="69"/>
        <n v="70"/>
        <n v="71"/>
        <n v="72"/>
        <n v="73"/>
        <n v="74"/>
        <n v="75"/>
        <n v="76"/>
        <n v="77"/>
        <n v="78"/>
        <n v="79"/>
        <n v="80"/>
        <n v="82"/>
        <n v="81"/>
        <n v="83"/>
        <n v="84"/>
        <n v="86"/>
        <n v="87"/>
        <n v="63"/>
        <n v="85"/>
        <n v="88"/>
        <n v="89"/>
        <n v="93"/>
      </sharedItems>
    </cacheField>
    <cacheField name="Satisfaction band" numFmtId="3">
      <sharedItems count="4">
        <s v="Unhappy"/>
        <s v="Acceptable"/>
        <s v="Happy"/>
        <s v="Delighted"/>
      </sharedItems>
    </cacheField>
  </cacheFields>
  <extLst>
    <ext xmlns:x14="http://schemas.microsoft.com/office/spreadsheetml/2009/9/main" uri="{725AE2AE-9491-48be-B2B4-4EB974FC3084}">
      <x14:pivotCacheDefinition pivotCacheId="863799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27"/>
    <x v="0"/>
    <x v="0"/>
    <x v="0"/>
    <n v="7"/>
    <x v="0"/>
    <n v="1"/>
    <x v="0"/>
    <n v="30"/>
    <n v="429"/>
    <n v="12"/>
    <x v="0"/>
    <x v="0"/>
    <x v="0"/>
  </r>
  <r>
    <n v="162"/>
    <x v="0"/>
    <x v="1"/>
    <x v="0"/>
    <n v="17"/>
    <x v="0"/>
    <n v="2"/>
    <x v="0"/>
    <n v="60"/>
    <n v="350"/>
    <n v="24"/>
    <x v="1"/>
    <x v="1"/>
    <x v="0"/>
  </r>
  <r>
    <n v="116"/>
    <x v="0"/>
    <x v="2"/>
    <x v="0"/>
    <n v="13"/>
    <x v="0"/>
    <n v="2"/>
    <x v="0"/>
    <n v="60"/>
    <n v="353"/>
    <n v="6"/>
    <x v="2"/>
    <x v="2"/>
    <x v="0"/>
  </r>
  <r>
    <n v="31"/>
    <x v="0"/>
    <x v="3"/>
    <x v="0"/>
    <n v="18"/>
    <x v="1"/>
    <n v="1"/>
    <x v="1"/>
    <n v="40"/>
    <n v="338"/>
    <n v="8"/>
    <x v="3"/>
    <x v="3"/>
    <x v="0"/>
  </r>
  <r>
    <n v="141"/>
    <x v="0"/>
    <x v="3"/>
    <x v="0"/>
    <n v="18"/>
    <x v="0"/>
    <n v="3"/>
    <x v="0"/>
    <n v="90"/>
    <n v="391"/>
    <n v="24"/>
    <x v="4"/>
    <x v="3"/>
    <x v="0"/>
  </r>
  <r>
    <n v="144"/>
    <x v="0"/>
    <x v="4"/>
    <x v="0"/>
    <n v="11"/>
    <x v="1"/>
    <n v="3"/>
    <x v="1"/>
    <n v="120"/>
    <n v="173"/>
    <n v="36"/>
    <x v="5"/>
    <x v="4"/>
    <x v="0"/>
  </r>
  <r>
    <n v="54"/>
    <x v="0"/>
    <x v="5"/>
    <x v="1"/>
    <n v="20"/>
    <x v="1"/>
    <n v="2"/>
    <x v="2"/>
    <n v="400"/>
    <n v="426"/>
    <n v="48"/>
    <x v="6"/>
    <x v="5"/>
    <x v="0"/>
  </r>
  <r>
    <n v="170"/>
    <x v="0"/>
    <x v="6"/>
    <x v="0"/>
    <n v="19"/>
    <x v="2"/>
    <n v="3"/>
    <x v="0"/>
    <n v="270"/>
    <n v="235"/>
    <n v="36"/>
    <x v="7"/>
    <x v="5"/>
    <x v="0"/>
  </r>
  <r>
    <n v="4"/>
    <x v="0"/>
    <x v="7"/>
    <x v="0"/>
    <n v="20"/>
    <x v="1"/>
    <n v="3"/>
    <x v="2"/>
    <n v="600"/>
    <n v="277"/>
    <n v="84"/>
    <x v="8"/>
    <x v="6"/>
    <x v="0"/>
  </r>
  <r>
    <n v="195"/>
    <x v="0"/>
    <x v="8"/>
    <x v="2"/>
    <n v="28"/>
    <x v="2"/>
    <n v="2"/>
    <x v="0"/>
    <n v="180"/>
    <n v="499"/>
    <n v="72"/>
    <x v="9"/>
    <x v="7"/>
    <x v="0"/>
  </r>
  <r>
    <n v="145"/>
    <x v="0"/>
    <x v="9"/>
    <x v="0"/>
    <n v="10"/>
    <x v="2"/>
    <n v="4"/>
    <x v="0"/>
    <n v="480"/>
    <n v="329"/>
    <n v="96"/>
    <x v="10"/>
    <x v="7"/>
    <x v="0"/>
  </r>
  <r>
    <n v="166"/>
    <x v="0"/>
    <x v="0"/>
    <x v="0"/>
    <n v="7"/>
    <x v="0"/>
    <n v="5"/>
    <x v="0"/>
    <n v="150"/>
    <n v="291"/>
    <n v="60"/>
    <x v="11"/>
    <x v="7"/>
    <x v="0"/>
  </r>
  <r>
    <n v="191"/>
    <x v="0"/>
    <x v="10"/>
    <x v="3"/>
    <n v="15"/>
    <x v="0"/>
    <n v="4"/>
    <x v="0"/>
    <n v="120"/>
    <n v="488"/>
    <n v="36"/>
    <x v="12"/>
    <x v="7"/>
    <x v="0"/>
  </r>
  <r>
    <n v="165"/>
    <x v="0"/>
    <x v="11"/>
    <x v="1"/>
    <n v="8"/>
    <x v="1"/>
    <n v="1"/>
    <x v="0"/>
    <n v="60"/>
    <n v="212"/>
    <n v="8"/>
    <x v="13"/>
    <x v="8"/>
    <x v="0"/>
  </r>
  <r>
    <n v="112"/>
    <x v="0"/>
    <x v="3"/>
    <x v="0"/>
    <n v="18"/>
    <x v="2"/>
    <n v="4"/>
    <x v="0"/>
    <n v="600"/>
    <n v="203"/>
    <n v="96"/>
    <x v="14"/>
    <x v="8"/>
    <x v="0"/>
  </r>
  <r>
    <n v="44"/>
    <x v="0"/>
    <x v="12"/>
    <x v="2"/>
    <n v="23"/>
    <x v="3"/>
    <n v="2"/>
    <x v="1"/>
    <n v="320"/>
    <n v="260"/>
    <n v="108"/>
    <x v="15"/>
    <x v="8"/>
    <x v="0"/>
  </r>
  <r>
    <n v="194"/>
    <x v="0"/>
    <x v="13"/>
    <x v="1"/>
    <n v="15"/>
    <x v="1"/>
    <n v="4"/>
    <x v="1"/>
    <n v="160"/>
    <n v="262"/>
    <n v="32"/>
    <x v="16"/>
    <x v="9"/>
    <x v="0"/>
  </r>
  <r>
    <n v="108"/>
    <x v="0"/>
    <x v="14"/>
    <x v="0"/>
    <n v="15"/>
    <x v="2"/>
    <n v="5"/>
    <x v="1"/>
    <n v="400"/>
    <n v="372"/>
    <n v="40"/>
    <x v="17"/>
    <x v="9"/>
    <x v="0"/>
  </r>
  <r>
    <n v="188"/>
    <x v="0"/>
    <x v="7"/>
    <x v="0"/>
    <n v="20"/>
    <x v="1"/>
    <n v="6"/>
    <x v="0"/>
    <n v="360"/>
    <n v="494"/>
    <n v="108"/>
    <x v="18"/>
    <x v="10"/>
    <x v="0"/>
  </r>
  <r>
    <n v="27"/>
    <x v="0"/>
    <x v="15"/>
    <x v="1"/>
    <n v="3"/>
    <x v="2"/>
    <n v="1"/>
    <x v="0"/>
    <n v="150"/>
    <n v="350"/>
    <n v="12"/>
    <x v="19"/>
    <x v="10"/>
    <x v="0"/>
  </r>
  <r>
    <n v="91"/>
    <x v="0"/>
    <x v="10"/>
    <x v="3"/>
    <n v="13"/>
    <x v="0"/>
    <n v="4"/>
    <x v="0"/>
    <n v="120"/>
    <n v="479"/>
    <n v="48"/>
    <x v="20"/>
    <x v="10"/>
    <x v="0"/>
  </r>
  <r>
    <n v="163"/>
    <x v="0"/>
    <x v="16"/>
    <x v="2"/>
    <n v="22"/>
    <x v="1"/>
    <n v="2"/>
    <x v="0"/>
    <n v="120"/>
    <n v="186"/>
    <n v="12"/>
    <x v="21"/>
    <x v="11"/>
    <x v="0"/>
  </r>
  <r>
    <n v="56"/>
    <x v="0"/>
    <x v="6"/>
    <x v="0"/>
    <n v="19"/>
    <x v="1"/>
    <n v="5"/>
    <x v="1"/>
    <n v="200"/>
    <n v="393"/>
    <n v="40"/>
    <x v="22"/>
    <x v="11"/>
    <x v="0"/>
  </r>
  <r>
    <n v="16"/>
    <x v="0"/>
    <x v="1"/>
    <x v="0"/>
    <n v="17"/>
    <x v="1"/>
    <n v="8"/>
    <x v="0"/>
    <n v="480"/>
    <n v="293"/>
    <n v="96"/>
    <x v="23"/>
    <x v="11"/>
    <x v="0"/>
  </r>
  <r>
    <n v="62"/>
    <x v="0"/>
    <x v="17"/>
    <x v="0"/>
    <n v="2"/>
    <x v="2"/>
    <n v="3"/>
    <x v="0"/>
    <n v="450"/>
    <n v="245"/>
    <n v="24"/>
    <x v="24"/>
    <x v="11"/>
    <x v="0"/>
  </r>
  <r>
    <n v="137"/>
    <x v="0"/>
    <x v="18"/>
    <x v="0"/>
    <n v="4"/>
    <x v="0"/>
    <n v="8"/>
    <x v="0"/>
    <n v="240"/>
    <n v="445"/>
    <n v="48"/>
    <x v="25"/>
    <x v="11"/>
    <x v="0"/>
  </r>
  <r>
    <n v="50"/>
    <x v="0"/>
    <x v="19"/>
    <x v="1"/>
    <n v="4"/>
    <x v="2"/>
    <n v="3"/>
    <x v="3"/>
    <n v="540"/>
    <n v="273"/>
    <n v="135"/>
    <x v="26"/>
    <x v="12"/>
    <x v="1"/>
  </r>
  <r>
    <n v="152"/>
    <x v="0"/>
    <x v="20"/>
    <x v="1"/>
    <n v="16"/>
    <x v="0"/>
    <n v="7"/>
    <x v="0"/>
    <n v="210"/>
    <n v="401"/>
    <n v="14"/>
    <x v="27"/>
    <x v="12"/>
    <x v="1"/>
  </r>
  <r>
    <n v="90"/>
    <x v="0"/>
    <x v="12"/>
    <x v="2"/>
    <n v="30"/>
    <x v="1"/>
    <n v="5"/>
    <x v="0"/>
    <n v="300"/>
    <n v="436"/>
    <n v="60"/>
    <x v="28"/>
    <x v="13"/>
    <x v="1"/>
  </r>
  <r>
    <n v="138"/>
    <x v="0"/>
    <x v="21"/>
    <x v="0"/>
    <n v="6"/>
    <x v="1"/>
    <n v="7"/>
    <x v="0"/>
    <n v="420"/>
    <n v="455"/>
    <n v="28"/>
    <x v="29"/>
    <x v="13"/>
    <x v="1"/>
  </r>
  <r>
    <n v="37"/>
    <x v="0"/>
    <x v="20"/>
    <x v="1"/>
    <n v="16"/>
    <x v="1"/>
    <n v="3"/>
    <x v="0"/>
    <n v="180"/>
    <n v="225"/>
    <n v="18"/>
    <x v="30"/>
    <x v="14"/>
    <x v="1"/>
  </r>
  <r>
    <n v="55"/>
    <x v="0"/>
    <x v="22"/>
    <x v="1"/>
    <n v="19"/>
    <x v="1"/>
    <n v="3"/>
    <x v="1"/>
    <n v="120"/>
    <n v="372"/>
    <n v="36"/>
    <x v="31"/>
    <x v="14"/>
    <x v="1"/>
  </r>
  <r>
    <n v="38"/>
    <x v="0"/>
    <x v="9"/>
    <x v="0"/>
    <n v="10"/>
    <x v="1"/>
    <n v="5"/>
    <x v="0"/>
    <n v="300"/>
    <n v="251"/>
    <n v="30"/>
    <x v="32"/>
    <x v="14"/>
    <x v="1"/>
  </r>
  <r>
    <n v="169"/>
    <x v="0"/>
    <x v="9"/>
    <x v="0"/>
    <n v="10"/>
    <x v="1"/>
    <n v="8"/>
    <x v="1"/>
    <n v="320"/>
    <n v="136"/>
    <n v="144"/>
    <x v="33"/>
    <x v="14"/>
    <x v="1"/>
  </r>
  <r>
    <n v="140"/>
    <x v="0"/>
    <x v="23"/>
    <x v="2"/>
    <n v="15"/>
    <x v="1"/>
    <n v="7"/>
    <x v="0"/>
    <n v="420"/>
    <n v="263"/>
    <n v="84"/>
    <x v="34"/>
    <x v="14"/>
    <x v="1"/>
  </r>
  <r>
    <n v="115"/>
    <x v="0"/>
    <x v="9"/>
    <x v="0"/>
    <n v="10"/>
    <x v="1"/>
    <n v="8"/>
    <x v="0"/>
    <n v="480"/>
    <n v="246"/>
    <n v="96"/>
    <x v="35"/>
    <x v="14"/>
    <x v="1"/>
  </r>
  <r>
    <n v="105"/>
    <x v="0"/>
    <x v="24"/>
    <x v="0"/>
    <n v="14"/>
    <x v="1"/>
    <n v="10"/>
    <x v="1"/>
    <n v="400"/>
    <n v="105"/>
    <n v="120"/>
    <x v="27"/>
    <x v="15"/>
    <x v="1"/>
  </r>
  <r>
    <n v="15"/>
    <x v="0"/>
    <x v="8"/>
    <x v="2"/>
    <n v="19"/>
    <x v="1"/>
    <n v="3"/>
    <x v="0"/>
    <n v="180"/>
    <n v="303"/>
    <n v="36"/>
    <x v="36"/>
    <x v="16"/>
    <x v="1"/>
  </r>
  <r>
    <n v="13"/>
    <x v="0"/>
    <x v="23"/>
    <x v="2"/>
    <n v="17"/>
    <x v="1"/>
    <n v="4"/>
    <x v="0"/>
    <n v="240"/>
    <n v="281"/>
    <n v="24"/>
    <x v="37"/>
    <x v="16"/>
    <x v="1"/>
  </r>
  <r>
    <n v="88"/>
    <x v="0"/>
    <x v="0"/>
    <x v="0"/>
    <n v="7"/>
    <x v="1"/>
    <n v="5"/>
    <x v="0"/>
    <n v="300"/>
    <n v="420"/>
    <n v="45"/>
    <x v="38"/>
    <x v="16"/>
    <x v="1"/>
  </r>
  <r>
    <n v="65"/>
    <x v="0"/>
    <x v="13"/>
    <x v="1"/>
    <n v="15"/>
    <x v="1"/>
    <n v="7"/>
    <x v="0"/>
    <n v="420"/>
    <n v="377"/>
    <n v="63"/>
    <x v="39"/>
    <x v="16"/>
    <x v="1"/>
  </r>
  <r>
    <n v="133"/>
    <x v="0"/>
    <x v="25"/>
    <x v="1"/>
    <n v="17"/>
    <x v="2"/>
    <n v="7"/>
    <x v="1"/>
    <n v="560"/>
    <n v="165"/>
    <n v="112"/>
    <x v="40"/>
    <x v="16"/>
    <x v="1"/>
  </r>
  <r>
    <n v="200"/>
    <x v="0"/>
    <x v="24"/>
    <x v="0"/>
    <n v="14"/>
    <x v="2"/>
    <n v="3"/>
    <x v="3"/>
    <n v="540"/>
    <n v="349"/>
    <n v="180"/>
    <x v="41"/>
    <x v="16"/>
    <x v="1"/>
  </r>
  <r>
    <n v="177"/>
    <x v="0"/>
    <x v="12"/>
    <x v="2"/>
    <n v="7"/>
    <x v="0"/>
    <n v="6"/>
    <x v="0"/>
    <n v="180"/>
    <n v="356"/>
    <n v="24"/>
    <x v="42"/>
    <x v="16"/>
    <x v="1"/>
  </r>
  <r>
    <n v="81"/>
    <x v="0"/>
    <x v="26"/>
    <x v="3"/>
    <n v="7"/>
    <x v="1"/>
    <n v="5"/>
    <x v="1"/>
    <n v="200"/>
    <n v="478"/>
    <n v="20"/>
    <x v="43"/>
    <x v="17"/>
    <x v="1"/>
  </r>
  <r>
    <n v="25"/>
    <x v="0"/>
    <x v="27"/>
    <x v="1"/>
    <n v="13"/>
    <x v="1"/>
    <n v="3"/>
    <x v="3"/>
    <n v="360"/>
    <n v="291"/>
    <n v="81"/>
    <x v="44"/>
    <x v="17"/>
    <x v="1"/>
  </r>
  <r>
    <n v="106"/>
    <x v="0"/>
    <x v="28"/>
    <x v="3"/>
    <n v="8"/>
    <x v="1"/>
    <n v="5"/>
    <x v="1"/>
    <n v="200"/>
    <n v="422"/>
    <n v="90"/>
    <x v="45"/>
    <x v="18"/>
    <x v="1"/>
  </r>
  <r>
    <n v="119"/>
    <x v="0"/>
    <x v="29"/>
    <x v="1"/>
    <n v="18"/>
    <x v="1"/>
    <n v="7"/>
    <x v="1"/>
    <n v="280"/>
    <n v="370"/>
    <n v="84"/>
    <x v="46"/>
    <x v="18"/>
    <x v="1"/>
  </r>
  <r>
    <n v="20"/>
    <x v="0"/>
    <x v="10"/>
    <x v="3"/>
    <n v="14"/>
    <x v="1"/>
    <n v="6"/>
    <x v="0"/>
    <n v="360"/>
    <n v="322"/>
    <n v="72"/>
    <x v="47"/>
    <x v="18"/>
    <x v="1"/>
  </r>
  <r>
    <n v="2"/>
    <x v="0"/>
    <x v="30"/>
    <x v="2"/>
    <n v="20"/>
    <x v="1"/>
    <n v="6"/>
    <x v="0"/>
    <n v="360"/>
    <n v="334"/>
    <n v="108"/>
    <x v="48"/>
    <x v="18"/>
    <x v="1"/>
  </r>
  <r>
    <n v="77"/>
    <x v="0"/>
    <x v="31"/>
    <x v="3"/>
    <n v="2"/>
    <x v="0"/>
    <n v="6"/>
    <x v="0"/>
    <n v="180"/>
    <n v="467"/>
    <n v="36"/>
    <x v="49"/>
    <x v="18"/>
    <x v="1"/>
  </r>
  <r>
    <n v="5"/>
    <x v="0"/>
    <x v="32"/>
    <x v="0"/>
    <n v="1"/>
    <x v="1"/>
    <n v="6"/>
    <x v="1"/>
    <n v="240"/>
    <n v="206"/>
    <n v="72"/>
    <x v="50"/>
    <x v="19"/>
    <x v="1"/>
  </r>
  <r>
    <n v="63"/>
    <x v="0"/>
    <x v="33"/>
    <x v="3"/>
    <n v="14"/>
    <x v="1"/>
    <n v="6"/>
    <x v="0"/>
    <n v="360"/>
    <n v="214"/>
    <n v="72"/>
    <x v="51"/>
    <x v="19"/>
    <x v="1"/>
  </r>
  <r>
    <n v="80"/>
    <x v="0"/>
    <x v="33"/>
    <x v="3"/>
    <n v="9"/>
    <x v="1"/>
    <n v="9"/>
    <x v="1"/>
    <n v="360"/>
    <n v="381"/>
    <n v="108"/>
    <x v="52"/>
    <x v="20"/>
    <x v="1"/>
  </r>
  <r>
    <n v="113"/>
    <x v="0"/>
    <x v="4"/>
    <x v="0"/>
    <n v="11"/>
    <x v="1"/>
    <n v="9"/>
    <x v="0"/>
    <n v="540"/>
    <n v="251"/>
    <n v="81"/>
    <x v="53"/>
    <x v="20"/>
    <x v="1"/>
  </r>
  <r>
    <n v="8"/>
    <x v="0"/>
    <x v="34"/>
    <x v="3"/>
    <n v="7"/>
    <x v="1"/>
    <n v="5"/>
    <x v="1"/>
    <n v="200"/>
    <n v="495"/>
    <n v="30"/>
    <x v="54"/>
    <x v="21"/>
    <x v="1"/>
  </r>
  <r>
    <n v="21"/>
    <x v="0"/>
    <x v="35"/>
    <x v="2"/>
    <n v="24"/>
    <x v="3"/>
    <n v="1"/>
    <x v="3"/>
    <n v="600"/>
    <n v="369"/>
    <n v="96"/>
    <x v="55"/>
    <x v="21"/>
    <x v="1"/>
  </r>
  <r>
    <n v="121"/>
    <x v="0"/>
    <x v="2"/>
    <x v="0"/>
    <n v="13"/>
    <x v="3"/>
    <n v="4"/>
    <x v="3"/>
    <n v="2640"/>
    <n v="467"/>
    <n v="288"/>
    <x v="56"/>
    <x v="22"/>
    <x v="1"/>
  </r>
  <r>
    <n v="102"/>
    <x v="0"/>
    <x v="15"/>
    <x v="1"/>
    <n v="3"/>
    <x v="0"/>
    <n v="9"/>
    <x v="0"/>
    <n v="270"/>
    <n v="382"/>
    <n v="108"/>
    <x v="57"/>
    <x v="22"/>
    <x v="1"/>
  </r>
  <r>
    <n v="12"/>
    <x v="0"/>
    <x v="36"/>
    <x v="3"/>
    <n v="14"/>
    <x v="1"/>
    <n v="8"/>
    <x v="0"/>
    <n v="480"/>
    <n v="333"/>
    <n v="64"/>
    <x v="58"/>
    <x v="23"/>
    <x v="1"/>
  </r>
  <r>
    <n v="79"/>
    <x v="0"/>
    <x v="37"/>
    <x v="2"/>
    <n v="13"/>
    <x v="2"/>
    <n v="3"/>
    <x v="2"/>
    <n v="900"/>
    <n v="155"/>
    <n v="252"/>
    <x v="59"/>
    <x v="23"/>
    <x v="1"/>
  </r>
  <r>
    <n v="69"/>
    <x v="0"/>
    <x v="24"/>
    <x v="0"/>
    <n v="14"/>
    <x v="1"/>
    <n v="9"/>
    <x v="1"/>
    <n v="360"/>
    <n v="190"/>
    <n v="72"/>
    <x v="60"/>
    <x v="24"/>
    <x v="1"/>
  </r>
  <r>
    <n v="6"/>
    <x v="0"/>
    <x v="32"/>
    <x v="0"/>
    <n v="1"/>
    <x v="1"/>
    <n v="8"/>
    <x v="1"/>
    <n v="320"/>
    <n v="195"/>
    <n v="144"/>
    <x v="61"/>
    <x v="24"/>
    <x v="1"/>
  </r>
  <r>
    <n v="75"/>
    <x v="0"/>
    <x v="38"/>
    <x v="1"/>
    <n v="14"/>
    <x v="2"/>
    <n v="2"/>
    <x v="3"/>
    <n v="480"/>
    <n v="498"/>
    <n v="60"/>
    <x v="62"/>
    <x v="24"/>
    <x v="1"/>
  </r>
  <r>
    <n v="150"/>
    <x v="0"/>
    <x v="17"/>
    <x v="0"/>
    <n v="2"/>
    <x v="2"/>
    <n v="3"/>
    <x v="3"/>
    <n v="720"/>
    <n v="226"/>
    <n v="144"/>
    <x v="63"/>
    <x v="24"/>
    <x v="1"/>
  </r>
  <r>
    <n v="155"/>
    <x v="0"/>
    <x v="0"/>
    <x v="0"/>
    <n v="7"/>
    <x v="3"/>
    <n v="5"/>
    <x v="1"/>
    <n v="1100"/>
    <n v="100"/>
    <n v="100"/>
    <x v="64"/>
    <x v="24"/>
    <x v="1"/>
  </r>
  <r>
    <n v="33"/>
    <x v="0"/>
    <x v="36"/>
    <x v="3"/>
    <n v="7"/>
    <x v="1"/>
    <n v="7"/>
    <x v="1"/>
    <n v="280"/>
    <n v="182"/>
    <n v="84"/>
    <x v="65"/>
    <x v="25"/>
    <x v="1"/>
  </r>
  <r>
    <n v="45"/>
    <x v="0"/>
    <x v="2"/>
    <x v="0"/>
    <n v="13"/>
    <x v="2"/>
    <n v="4"/>
    <x v="0"/>
    <n v="480"/>
    <n v="490"/>
    <n v="96"/>
    <x v="66"/>
    <x v="25"/>
    <x v="1"/>
  </r>
  <r>
    <n v="30"/>
    <x v="0"/>
    <x v="39"/>
    <x v="1"/>
    <n v="11"/>
    <x v="1"/>
    <n v="9"/>
    <x v="1"/>
    <n v="360"/>
    <n v="131"/>
    <n v="162"/>
    <x v="67"/>
    <x v="26"/>
    <x v="1"/>
  </r>
  <r>
    <n v="94"/>
    <x v="0"/>
    <x v="10"/>
    <x v="3"/>
    <n v="12"/>
    <x v="1"/>
    <n v="10"/>
    <x v="1"/>
    <n v="400"/>
    <n v="388"/>
    <n v="120"/>
    <x v="68"/>
    <x v="26"/>
    <x v="1"/>
  </r>
  <r>
    <n v="179"/>
    <x v="0"/>
    <x v="0"/>
    <x v="0"/>
    <n v="7"/>
    <x v="2"/>
    <n v="5"/>
    <x v="2"/>
    <n v="2500"/>
    <n v="246"/>
    <n v="450"/>
    <x v="69"/>
    <x v="27"/>
    <x v="1"/>
  </r>
  <r>
    <n v="83"/>
    <x v="0"/>
    <x v="35"/>
    <x v="2"/>
    <n v="11"/>
    <x v="2"/>
    <n v="5"/>
    <x v="1"/>
    <n v="400"/>
    <n v="465"/>
    <n v="150"/>
    <x v="70"/>
    <x v="28"/>
    <x v="1"/>
  </r>
  <r>
    <n v="100"/>
    <x v="0"/>
    <x v="9"/>
    <x v="0"/>
    <n v="10"/>
    <x v="2"/>
    <n v="8"/>
    <x v="3"/>
    <n v="2400"/>
    <n v="400"/>
    <n v="320"/>
    <x v="71"/>
    <x v="29"/>
    <x v="1"/>
  </r>
  <r>
    <n v="52"/>
    <x v="0"/>
    <x v="38"/>
    <x v="1"/>
    <n v="14"/>
    <x v="3"/>
    <n v="3"/>
    <x v="0"/>
    <n v="900"/>
    <n v="482"/>
    <n v="96"/>
    <x v="72"/>
    <x v="29"/>
    <x v="1"/>
  </r>
  <r>
    <n v="41"/>
    <x v="0"/>
    <x v="9"/>
    <x v="0"/>
    <n v="10"/>
    <x v="2"/>
    <n v="10"/>
    <x v="0"/>
    <n v="1200"/>
    <n v="242"/>
    <n v="80"/>
    <x v="73"/>
    <x v="30"/>
    <x v="1"/>
  </r>
  <r>
    <n v="131"/>
    <x v="0"/>
    <x v="37"/>
    <x v="2"/>
    <n v="12"/>
    <x v="3"/>
    <n v="8"/>
    <x v="1"/>
    <n v="1280"/>
    <n v="247"/>
    <n v="216"/>
    <x v="74"/>
    <x v="30"/>
    <x v="1"/>
  </r>
  <r>
    <n v="180"/>
    <x v="0"/>
    <x v="29"/>
    <x v="1"/>
    <n v="18"/>
    <x v="3"/>
    <n v="7"/>
    <x v="1"/>
    <n v="1400"/>
    <n v="299"/>
    <n v="336"/>
    <x v="75"/>
    <x v="31"/>
    <x v="2"/>
  </r>
  <r>
    <n v="125"/>
    <x v="0"/>
    <x v="40"/>
    <x v="1"/>
    <n v="1"/>
    <x v="2"/>
    <n v="2"/>
    <x v="3"/>
    <n v="600"/>
    <n v="413"/>
    <n v="48"/>
    <x v="76"/>
    <x v="32"/>
    <x v="2"/>
  </r>
  <r>
    <n v="96"/>
    <x v="0"/>
    <x v="14"/>
    <x v="0"/>
    <n v="15"/>
    <x v="3"/>
    <n v="9"/>
    <x v="3"/>
    <n v="5940"/>
    <n v="482"/>
    <n v="576"/>
    <x v="77"/>
    <x v="32"/>
    <x v="2"/>
  </r>
  <r>
    <n v="19"/>
    <x v="0"/>
    <x v="4"/>
    <x v="0"/>
    <n v="11"/>
    <x v="3"/>
    <n v="8"/>
    <x v="1"/>
    <n v="960"/>
    <n v="161"/>
    <n v="480"/>
    <x v="78"/>
    <x v="33"/>
    <x v="2"/>
  </r>
  <r>
    <n v="40"/>
    <x v="0"/>
    <x v="41"/>
    <x v="0"/>
    <n v="12"/>
    <x v="1"/>
    <n v="10"/>
    <x v="0"/>
    <n v="600"/>
    <n v="396"/>
    <n v="120"/>
    <x v="79"/>
    <x v="34"/>
    <x v="2"/>
  </r>
  <r>
    <n v="58"/>
    <x v="0"/>
    <x v="8"/>
    <x v="2"/>
    <n v="30"/>
    <x v="2"/>
    <n v="7"/>
    <x v="1"/>
    <n v="560"/>
    <n v="313"/>
    <n v="210"/>
    <x v="80"/>
    <x v="34"/>
    <x v="2"/>
  </r>
  <r>
    <n v="71"/>
    <x v="0"/>
    <x v="42"/>
    <x v="2"/>
    <n v="26"/>
    <x v="3"/>
    <n v="7"/>
    <x v="3"/>
    <n v="3360"/>
    <n v="229"/>
    <n v="448"/>
    <x v="81"/>
    <x v="34"/>
    <x v="2"/>
  </r>
  <r>
    <n v="158"/>
    <x v="0"/>
    <x v="43"/>
    <x v="0"/>
    <n v="5"/>
    <x v="2"/>
    <n v="10"/>
    <x v="1"/>
    <n v="600"/>
    <n v="465"/>
    <n v="120"/>
    <x v="82"/>
    <x v="35"/>
    <x v="2"/>
  </r>
  <r>
    <n v="154"/>
    <x v="0"/>
    <x v="44"/>
    <x v="2"/>
    <n v="18"/>
    <x v="2"/>
    <n v="10"/>
    <x v="2"/>
    <n v="5000"/>
    <n v="153"/>
    <n v="500"/>
    <x v="83"/>
    <x v="35"/>
    <x v="2"/>
  </r>
  <r>
    <n v="130"/>
    <x v="0"/>
    <x v="15"/>
    <x v="1"/>
    <n v="3"/>
    <x v="3"/>
    <n v="4"/>
    <x v="1"/>
    <n v="800"/>
    <n v="285"/>
    <n v="96"/>
    <x v="84"/>
    <x v="35"/>
    <x v="2"/>
  </r>
  <r>
    <n v="156"/>
    <x v="0"/>
    <x v="12"/>
    <x v="2"/>
    <n v="13"/>
    <x v="3"/>
    <n v="9"/>
    <x v="1"/>
    <n v="2160"/>
    <n v="113"/>
    <n v="144"/>
    <x v="85"/>
    <x v="35"/>
    <x v="2"/>
  </r>
  <r>
    <n v="190"/>
    <x v="0"/>
    <x v="31"/>
    <x v="3"/>
    <n v="6"/>
    <x v="3"/>
    <n v="8"/>
    <x v="0"/>
    <n v="2880"/>
    <n v="213"/>
    <n v="240"/>
    <x v="86"/>
    <x v="35"/>
    <x v="2"/>
  </r>
  <r>
    <n v="87"/>
    <x v="0"/>
    <x v="13"/>
    <x v="1"/>
    <n v="15"/>
    <x v="2"/>
    <n v="8"/>
    <x v="0"/>
    <n v="1200"/>
    <n v="408"/>
    <n v="192"/>
    <x v="87"/>
    <x v="36"/>
    <x v="2"/>
  </r>
  <r>
    <n v="129"/>
    <x v="0"/>
    <x v="22"/>
    <x v="1"/>
    <n v="19"/>
    <x v="2"/>
    <n v="8"/>
    <x v="2"/>
    <n v="2400"/>
    <n v="101"/>
    <n v="672"/>
    <x v="88"/>
    <x v="36"/>
    <x v="2"/>
  </r>
  <r>
    <n v="181"/>
    <x v="0"/>
    <x v="0"/>
    <x v="0"/>
    <n v="7"/>
    <x v="3"/>
    <n v="9"/>
    <x v="1"/>
    <n v="1080"/>
    <n v="118"/>
    <n v="162"/>
    <x v="89"/>
    <x v="36"/>
    <x v="2"/>
  </r>
  <r>
    <n v="70"/>
    <x v="0"/>
    <x v="29"/>
    <x v="1"/>
    <n v="18"/>
    <x v="2"/>
    <n v="8"/>
    <x v="0"/>
    <n v="1200"/>
    <n v="385"/>
    <n v="80"/>
    <x v="90"/>
    <x v="37"/>
    <x v="2"/>
  </r>
  <r>
    <n v="196"/>
    <x v="0"/>
    <x v="6"/>
    <x v="0"/>
    <n v="19"/>
    <x v="3"/>
    <n v="9"/>
    <x v="3"/>
    <n v="2160"/>
    <n v="123"/>
    <n v="1080"/>
    <x v="91"/>
    <x v="37"/>
    <x v="2"/>
  </r>
  <r>
    <n v="120"/>
    <x v="0"/>
    <x v="45"/>
    <x v="0"/>
    <n v="3"/>
    <x v="2"/>
    <n v="10"/>
    <x v="0"/>
    <n v="1200"/>
    <n v="125"/>
    <n v="160"/>
    <x v="92"/>
    <x v="38"/>
    <x v="2"/>
  </r>
  <r>
    <n v="146"/>
    <x v="0"/>
    <x v="44"/>
    <x v="2"/>
    <n v="6"/>
    <x v="3"/>
    <n v="6"/>
    <x v="3"/>
    <n v="1800"/>
    <n v="365"/>
    <n v="432"/>
    <x v="93"/>
    <x v="38"/>
    <x v="2"/>
  </r>
  <r>
    <n v="175"/>
    <x v="0"/>
    <x v="46"/>
    <x v="1"/>
    <n v="10"/>
    <x v="2"/>
    <n v="8"/>
    <x v="3"/>
    <n v="2400"/>
    <n v="179"/>
    <n v="384"/>
    <x v="94"/>
    <x v="39"/>
    <x v="2"/>
  </r>
  <r>
    <n v="46"/>
    <x v="0"/>
    <x v="28"/>
    <x v="3"/>
    <n v="10"/>
    <x v="3"/>
    <n v="8"/>
    <x v="3"/>
    <n v="5760"/>
    <n v="141"/>
    <n v="480"/>
    <x v="95"/>
    <x v="39"/>
    <x v="2"/>
  </r>
  <r>
    <n v="95"/>
    <x v="0"/>
    <x v="32"/>
    <x v="0"/>
    <n v="1"/>
    <x v="2"/>
    <n v="8"/>
    <x v="0"/>
    <n v="720"/>
    <n v="350"/>
    <n v="192"/>
    <x v="96"/>
    <x v="40"/>
    <x v="2"/>
  </r>
  <r>
    <n v="104"/>
    <x v="0"/>
    <x v="47"/>
    <x v="3"/>
    <n v="5"/>
    <x v="2"/>
    <n v="9"/>
    <x v="2"/>
    <n v="3600"/>
    <n v="430"/>
    <n v="540"/>
    <x v="97"/>
    <x v="40"/>
    <x v="2"/>
  </r>
  <r>
    <n v="171"/>
    <x v="0"/>
    <x v="48"/>
    <x v="2"/>
    <n v="19"/>
    <x v="3"/>
    <n v="10"/>
    <x v="3"/>
    <n v="3000"/>
    <n v="141"/>
    <n v="480"/>
    <x v="98"/>
    <x v="40"/>
    <x v="2"/>
  </r>
  <r>
    <n v="183"/>
    <x v="0"/>
    <x v="48"/>
    <x v="2"/>
    <n v="28"/>
    <x v="2"/>
    <n v="10"/>
    <x v="1"/>
    <n v="800"/>
    <n v="479"/>
    <n v="120"/>
    <x v="99"/>
    <x v="41"/>
    <x v="3"/>
  </r>
  <r>
    <n v="187"/>
    <x v="0"/>
    <x v="37"/>
    <x v="2"/>
    <n v="7"/>
    <x v="2"/>
    <n v="10"/>
    <x v="0"/>
    <n v="1200"/>
    <n v="247"/>
    <n v="300"/>
    <x v="100"/>
    <x v="41"/>
    <x v="3"/>
  </r>
  <r>
    <n v="66"/>
    <x v="0"/>
    <x v="10"/>
    <x v="3"/>
    <n v="10"/>
    <x v="3"/>
    <n v="10"/>
    <x v="0"/>
    <n v="2100"/>
    <n v="294"/>
    <n v="160"/>
    <x v="101"/>
    <x v="41"/>
    <x v="3"/>
  </r>
  <r>
    <n v="29"/>
    <x v="0"/>
    <x v="23"/>
    <x v="2"/>
    <n v="5"/>
    <x v="1"/>
    <n v="9"/>
    <x v="2"/>
    <n v="1800"/>
    <n v="412"/>
    <n v="324"/>
    <x v="102"/>
    <x v="42"/>
    <x v="3"/>
  </r>
  <r>
    <n v="109"/>
    <x v="1"/>
    <x v="7"/>
    <x v="0"/>
    <n v="20"/>
    <x v="0"/>
    <n v="8"/>
    <x v="1"/>
    <n v="160"/>
    <n v="66"/>
    <n v="64"/>
    <x v="103"/>
    <x v="9"/>
    <x v="0"/>
  </r>
  <r>
    <n v="64"/>
    <x v="1"/>
    <x v="7"/>
    <x v="0"/>
    <n v="20"/>
    <x v="0"/>
    <n v="8"/>
    <x v="0"/>
    <n v="240"/>
    <n v="91"/>
    <n v="80"/>
    <x v="104"/>
    <x v="9"/>
    <x v="0"/>
  </r>
  <r>
    <n v="118"/>
    <x v="1"/>
    <x v="7"/>
    <x v="0"/>
    <n v="20"/>
    <x v="0"/>
    <n v="6"/>
    <x v="2"/>
    <n v="600"/>
    <n v="99"/>
    <n v="300"/>
    <x v="105"/>
    <x v="9"/>
    <x v="0"/>
  </r>
  <r>
    <n v="89"/>
    <x v="1"/>
    <x v="24"/>
    <x v="0"/>
    <n v="14"/>
    <x v="0"/>
    <n v="8"/>
    <x v="0"/>
    <n v="240"/>
    <n v="65"/>
    <n v="40"/>
    <x v="106"/>
    <x v="10"/>
    <x v="0"/>
  </r>
  <r>
    <n v="84"/>
    <x v="1"/>
    <x v="49"/>
    <x v="0"/>
    <n v="16"/>
    <x v="0"/>
    <n v="7"/>
    <x v="0"/>
    <n v="210"/>
    <n v="60"/>
    <n v="56"/>
    <x v="107"/>
    <x v="13"/>
    <x v="1"/>
  </r>
  <r>
    <n v="157"/>
    <x v="1"/>
    <x v="3"/>
    <x v="0"/>
    <n v="18"/>
    <x v="1"/>
    <n v="7"/>
    <x v="1"/>
    <n v="280"/>
    <n v="79"/>
    <n v="70"/>
    <x v="108"/>
    <x v="15"/>
    <x v="1"/>
  </r>
  <r>
    <n v="134"/>
    <x v="1"/>
    <x v="41"/>
    <x v="0"/>
    <n v="12"/>
    <x v="1"/>
    <n v="6"/>
    <x v="0"/>
    <n v="360"/>
    <n v="86"/>
    <n v="270"/>
    <x v="109"/>
    <x v="15"/>
    <x v="1"/>
  </r>
  <r>
    <n v="39"/>
    <x v="1"/>
    <x v="24"/>
    <x v="0"/>
    <n v="14"/>
    <x v="0"/>
    <n v="8"/>
    <x v="0"/>
    <n v="240"/>
    <n v="76"/>
    <n v="96"/>
    <x v="110"/>
    <x v="16"/>
    <x v="1"/>
  </r>
  <r>
    <n v="143"/>
    <x v="1"/>
    <x v="3"/>
    <x v="0"/>
    <n v="18"/>
    <x v="0"/>
    <n v="7"/>
    <x v="2"/>
    <n v="700"/>
    <n v="55"/>
    <n v="210"/>
    <x v="111"/>
    <x v="16"/>
    <x v="1"/>
  </r>
  <r>
    <n v="132"/>
    <x v="1"/>
    <x v="14"/>
    <x v="0"/>
    <n v="15"/>
    <x v="1"/>
    <n v="6"/>
    <x v="0"/>
    <n v="360"/>
    <n v="55"/>
    <n v="120"/>
    <x v="112"/>
    <x v="18"/>
    <x v="1"/>
  </r>
  <r>
    <n v="14"/>
    <x v="1"/>
    <x v="2"/>
    <x v="0"/>
    <n v="13"/>
    <x v="0"/>
    <n v="8"/>
    <x v="0"/>
    <n v="240"/>
    <n v="87"/>
    <n v="80"/>
    <x v="113"/>
    <x v="18"/>
    <x v="1"/>
  </r>
  <r>
    <n v="107"/>
    <x v="1"/>
    <x v="6"/>
    <x v="0"/>
    <n v="19"/>
    <x v="1"/>
    <n v="7"/>
    <x v="1"/>
    <n v="280"/>
    <n v="50"/>
    <n v="70"/>
    <x v="114"/>
    <x v="19"/>
    <x v="1"/>
  </r>
  <r>
    <n v="126"/>
    <x v="1"/>
    <x v="1"/>
    <x v="0"/>
    <n v="17"/>
    <x v="1"/>
    <n v="7"/>
    <x v="1"/>
    <n v="280"/>
    <n v="68"/>
    <n v="56"/>
    <x v="115"/>
    <x v="19"/>
    <x v="1"/>
  </r>
  <r>
    <n v="34"/>
    <x v="1"/>
    <x v="6"/>
    <x v="0"/>
    <n v="19"/>
    <x v="2"/>
    <n v="6"/>
    <x v="1"/>
    <n v="360"/>
    <n v="87"/>
    <n v="300"/>
    <x v="116"/>
    <x v="19"/>
    <x v="1"/>
  </r>
  <r>
    <n v="9"/>
    <x v="1"/>
    <x v="6"/>
    <x v="0"/>
    <n v="19"/>
    <x v="1"/>
    <n v="6"/>
    <x v="1"/>
    <n v="240"/>
    <n v="62"/>
    <n v="60"/>
    <x v="117"/>
    <x v="20"/>
    <x v="1"/>
  </r>
  <r>
    <n v="82"/>
    <x v="1"/>
    <x v="3"/>
    <x v="0"/>
    <n v="18"/>
    <x v="1"/>
    <n v="6"/>
    <x v="1"/>
    <n v="240"/>
    <n v="82"/>
    <n v="90"/>
    <x v="110"/>
    <x v="20"/>
    <x v="1"/>
  </r>
  <r>
    <n v="26"/>
    <x v="1"/>
    <x v="1"/>
    <x v="0"/>
    <n v="17"/>
    <x v="1"/>
    <n v="6"/>
    <x v="1"/>
    <n v="240"/>
    <n v="88"/>
    <n v="90"/>
    <x v="118"/>
    <x v="20"/>
    <x v="1"/>
  </r>
  <r>
    <n v="151"/>
    <x v="1"/>
    <x v="3"/>
    <x v="0"/>
    <n v="18"/>
    <x v="1"/>
    <n v="6"/>
    <x v="1"/>
    <n v="240"/>
    <n v="99"/>
    <n v="144"/>
    <x v="119"/>
    <x v="20"/>
    <x v="1"/>
  </r>
  <r>
    <n v="32"/>
    <x v="1"/>
    <x v="1"/>
    <x v="0"/>
    <n v="17"/>
    <x v="1"/>
    <n v="7"/>
    <x v="1"/>
    <n v="280"/>
    <n v="59"/>
    <n v="210"/>
    <x v="120"/>
    <x v="20"/>
    <x v="1"/>
  </r>
  <r>
    <n v="159"/>
    <x v="1"/>
    <x v="7"/>
    <x v="0"/>
    <n v="20"/>
    <x v="1"/>
    <n v="6"/>
    <x v="3"/>
    <n v="720"/>
    <n v="81"/>
    <n v="180"/>
    <x v="121"/>
    <x v="20"/>
    <x v="1"/>
  </r>
  <r>
    <n v="168"/>
    <x v="1"/>
    <x v="49"/>
    <x v="0"/>
    <n v="16"/>
    <x v="0"/>
    <n v="7"/>
    <x v="2"/>
    <n v="700"/>
    <n v="97"/>
    <n v="490"/>
    <x v="122"/>
    <x v="24"/>
    <x v="1"/>
  </r>
  <r>
    <n v="93"/>
    <x v="1"/>
    <x v="2"/>
    <x v="0"/>
    <n v="13"/>
    <x v="0"/>
    <n v="7"/>
    <x v="2"/>
    <n v="700"/>
    <n v="74"/>
    <n v="336"/>
    <x v="123"/>
    <x v="26"/>
    <x v="1"/>
  </r>
  <r>
    <n v="193"/>
    <x v="1"/>
    <x v="1"/>
    <x v="0"/>
    <n v="17"/>
    <x v="0"/>
    <n v="7"/>
    <x v="2"/>
    <n v="700"/>
    <n v="78"/>
    <n v="224"/>
    <x v="124"/>
    <x v="27"/>
    <x v="1"/>
  </r>
  <r>
    <n v="198"/>
    <x v="1"/>
    <x v="2"/>
    <x v="0"/>
    <n v="13"/>
    <x v="2"/>
    <n v="6"/>
    <x v="3"/>
    <n v="1800"/>
    <n v="67"/>
    <n v="600"/>
    <x v="125"/>
    <x v="29"/>
    <x v="1"/>
  </r>
  <r>
    <n v="42"/>
    <x v="1"/>
    <x v="7"/>
    <x v="0"/>
    <n v="20"/>
    <x v="1"/>
    <n v="6"/>
    <x v="2"/>
    <n v="1200"/>
    <n v="70"/>
    <n v="480"/>
    <x v="126"/>
    <x v="30"/>
    <x v="1"/>
  </r>
  <r>
    <n v="51"/>
    <x v="1"/>
    <x v="40"/>
    <x v="1"/>
    <n v="1"/>
    <x v="2"/>
    <n v="6"/>
    <x v="1"/>
    <n v="480"/>
    <n v="51"/>
    <n v="96"/>
    <x v="127"/>
    <x v="30"/>
    <x v="1"/>
  </r>
  <r>
    <n v="23"/>
    <x v="1"/>
    <x v="14"/>
    <x v="0"/>
    <n v="15"/>
    <x v="2"/>
    <n v="7"/>
    <x v="3"/>
    <n v="1680"/>
    <n v="57"/>
    <n v="420"/>
    <x v="128"/>
    <x v="30"/>
    <x v="1"/>
  </r>
  <r>
    <n v="184"/>
    <x v="1"/>
    <x v="49"/>
    <x v="0"/>
    <n v="16"/>
    <x v="2"/>
    <n v="6"/>
    <x v="3"/>
    <n v="1800"/>
    <n v="66"/>
    <n v="450"/>
    <x v="129"/>
    <x v="31"/>
    <x v="2"/>
  </r>
  <r>
    <n v="48"/>
    <x v="1"/>
    <x v="6"/>
    <x v="0"/>
    <n v="19"/>
    <x v="2"/>
    <n v="7"/>
    <x v="3"/>
    <n v="2100"/>
    <n v="85"/>
    <n v="700"/>
    <x v="130"/>
    <x v="31"/>
    <x v="2"/>
  </r>
  <r>
    <n v="164"/>
    <x v="1"/>
    <x v="3"/>
    <x v="0"/>
    <n v="18"/>
    <x v="3"/>
    <n v="6"/>
    <x v="0"/>
    <n v="1800"/>
    <n v="72"/>
    <n v="900"/>
    <x v="131"/>
    <x v="31"/>
    <x v="2"/>
  </r>
  <r>
    <n v="98"/>
    <x v="1"/>
    <x v="24"/>
    <x v="0"/>
    <n v="14"/>
    <x v="2"/>
    <n v="7"/>
    <x v="3"/>
    <n v="1260"/>
    <n v="94"/>
    <n v="336"/>
    <x v="132"/>
    <x v="32"/>
    <x v="2"/>
  </r>
  <r>
    <n v="123"/>
    <x v="1"/>
    <x v="2"/>
    <x v="0"/>
    <n v="13"/>
    <x v="2"/>
    <n v="7"/>
    <x v="3"/>
    <n v="2100"/>
    <n v="85"/>
    <n v="420"/>
    <x v="133"/>
    <x v="32"/>
    <x v="2"/>
  </r>
  <r>
    <n v="76"/>
    <x v="1"/>
    <x v="24"/>
    <x v="0"/>
    <n v="14"/>
    <x v="3"/>
    <n v="6"/>
    <x v="1"/>
    <n v="1320"/>
    <n v="65"/>
    <n v="480"/>
    <x v="134"/>
    <x v="32"/>
    <x v="2"/>
  </r>
  <r>
    <n v="139"/>
    <x v="1"/>
    <x v="14"/>
    <x v="0"/>
    <n v="15"/>
    <x v="3"/>
    <n v="8"/>
    <x v="0"/>
    <n v="2400"/>
    <n v="58"/>
    <n v="1080"/>
    <x v="135"/>
    <x v="32"/>
    <x v="2"/>
  </r>
  <r>
    <n v="7"/>
    <x v="1"/>
    <x v="6"/>
    <x v="0"/>
    <n v="19"/>
    <x v="1"/>
    <n v="6"/>
    <x v="2"/>
    <n v="1200"/>
    <n v="81"/>
    <n v="420"/>
    <x v="136"/>
    <x v="33"/>
    <x v="2"/>
  </r>
  <r>
    <n v="47"/>
    <x v="1"/>
    <x v="2"/>
    <x v="0"/>
    <n v="13"/>
    <x v="2"/>
    <n v="8"/>
    <x v="3"/>
    <n v="1440"/>
    <n v="98"/>
    <n v="480"/>
    <x v="137"/>
    <x v="33"/>
    <x v="2"/>
  </r>
  <r>
    <n v="147"/>
    <x v="1"/>
    <x v="1"/>
    <x v="0"/>
    <n v="17"/>
    <x v="2"/>
    <n v="8"/>
    <x v="3"/>
    <n v="1920"/>
    <n v="61"/>
    <n v="480"/>
    <x v="138"/>
    <x v="33"/>
    <x v="2"/>
  </r>
  <r>
    <n v="148"/>
    <x v="1"/>
    <x v="49"/>
    <x v="0"/>
    <n v="16"/>
    <x v="2"/>
    <n v="7"/>
    <x v="3"/>
    <n v="2100"/>
    <n v="95"/>
    <n v="420"/>
    <x v="139"/>
    <x v="33"/>
    <x v="2"/>
  </r>
  <r>
    <n v="114"/>
    <x v="1"/>
    <x v="1"/>
    <x v="0"/>
    <n v="17"/>
    <x v="3"/>
    <n v="7"/>
    <x v="0"/>
    <n v="1050"/>
    <n v="92"/>
    <n v="840"/>
    <x v="140"/>
    <x v="33"/>
    <x v="2"/>
  </r>
  <r>
    <n v="142"/>
    <x v="1"/>
    <x v="4"/>
    <x v="0"/>
    <n v="11"/>
    <x v="3"/>
    <n v="8"/>
    <x v="2"/>
    <n v="4800"/>
    <n v="59"/>
    <n v="2048"/>
    <x v="141"/>
    <x v="33"/>
    <x v="2"/>
  </r>
  <r>
    <n v="92"/>
    <x v="1"/>
    <x v="2"/>
    <x v="0"/>
    <n v="13"/>
    <x v="3"/>
    <n v="6"/>
    <x v="2"/>
    <n v="7200"/>
    <n v="57"/>
    <n v="1512"/>
    <x v="142"/>
    <x v="33"/>
    <x v="2"/>
  </r>
  <r>
    <n v="173"/>
    <x v="1"/>
    <x v="14"/>
    <x v="0"/>
    <n v="15"/>
    <x v="2"/>
    <n v="7"/>
    <x v="3"/>
    <n v="2100"/>
    <n v="71"/>
    <n v="420"/>
    <x v="143"/>
    <x v="34"/>
    <x v="2"/>
  </r>
  <r>
    <n v="189"/>
    <x v="1"/>
    <x v="49"/>
    <x v="0"/>
    <n v="16"/>
    <x v="3"/>
    <n v="8"/>
    <x v="0"/>
    <n v="1440"/>
    <n v="77"/>
    <n v="960"/>
    <x v="144"/>
    <x v="34"/>
    <x v="2"/>
  </r>
  <r>
    <n v="176"/>
    <x v="1"/>
    <x v="1"/>
    <x v="0"/>
    <n v="17"/>
    <x v="1"/>
    <n v="8"/>
    <x v="2"/>
    <n v="1600"/>
    <n v="79"/>
    <n v="400"/>
    <x v="145"/>
    <x v="35"/>
    <x v="2"/>
  </r>
  <r>
    <n v="1"/>
    <x v="1"/>
    <x v="40"/>
    <x v="1"/>
    <n v="1"/>
    <x v="2"/>
    <n v="6"/>
    <x v="1"/>
    <n v="480"/>
    <n v="67"/>
    <n v="300"/>
    <x v="146"/>
    <x v="35"/>
    <x v="2"/>
  </r>
  <r>
    <n v="172"/>
    <x v="1"/>
    <x v="24"/>
    <x v="0"/>
    <n v="14"/>
    <x v="2"/>
    <n v="7"/>
    <x v="3"/>
    <n v="1260"/>
    <n v="70"/>
    <n v="560"/>
    <x v="147"/>
    <x v="35"/>
    <x v="2"/>
  </r>
  <r>
    <n v="197"/>
    <x v="1"/>
    <x v="49"/>
    <x v="0"/>
    <n v="16"/>
    <x v="2"/>
    <n v="7"/>
    <x v="3"/>
    <n v="1260"/>
    <n v="51"/>
    <n v="700"/>
    <x v="148"/>
    <x v="35"/>
    <x v="2"/>
  </r>
  <r>
    <n v="182"/>
    <x v="1"/>
    <x v="6"/>
    <x v="0"/>
    <n v="19"/>
    <x v="1"/>
    <n v="8"/>
    <x v="3"/>
    <n v="960"/>
    <n v="74"/>
    <n v="288"/>
    <x v="149"/>
    <x v="36"/>
    <x v="2"/>
  </r>
  <r>
    <n v="17"/>
    <x v="1"/>
    <x v="2"/>
    <x v="0"/>
    <n v="13"/>
    <x v="1"/>
    <n v="8"/>
    <x v="2"/>
    <n v="1600"/>
    <n v="99"/>
    <n v="320"/>
    <x v="150"/>
    <x v="36"/>
    <x v="2"/>
  </r>
  <r>
    <n v="73"/>
    <x v="1"/>
    <x v="7"/>
    <x v="0"/>
    <n v="20"/>
    <x v="2"/>
    <n v="6"/>
    <x v="3"/>
    <n v="1080"/>
    <n v="89"/>
    <n v="480"/>
    <x v="151"/>
    <x v="36"/>
    <x v="2"/>
  </r>
  <r>
    <n v="68"/>
    <x v="1"/>
    <x v="41"/>
    <x v="0"/>
    <n v="12"/>
    <x v="2"/>
    <n v="8"/>
    <x v="2"/>
    <n v="4000"/>
    <n v="82"/>
    <n v="1120"/>
    <x v="152"/>
    <x v="36"/>
    <x v="2"/>
  </r>
  <r>
    <n v="117"/>
    <x v="1"/>
    <x v="4"/>
    <x v="0"/>
    <n v="11"/>
    <x v="3"/>
    <n v="6"/>
    <x v="2"/>
    <n v="5400"/>
    <n v="59"/>
    <n v="1680"/>
    <x v="153"/>
    <x v="36"/>
    <x v="2"/>
  </r>
  <r>
    <n v="22"/>
    <x v="1"/>
    <x v="2"/>
    <x v="0"/>
    <n v="13"/>
    <x v="1"/>
    <n v="8"/>
    <x v="3"/>
    <n v="960"/>
    <n v="54"/>
    <n v="384"/>
    <x v="154"/>
    <x v="37"/>
    <x v="2"/>
  </r>
  <r>
    <n v="97"/>
    <x v="1"/>
    <x v="2"/>
    <x v="0"/>
    <n v="13"/>
    <x v="2"/>
    <n v="7"/>
    <x v="3"/>
    <n v="1680"/>
    <n v="93"/>
    <n v="448"/>
    <x v="155"/>
    <x v="37"/>
    <x v="2"/>
  </r>
  <r>
    <n v="57"/>
    <x v="1"/>
    <x v="3"/>
    <x v="0"/>
    <n v="18"/>
    <x v="1"/>
    <n v="7"/>
    <x v="2"/>
    <n v="1400"/>
    <n v="99"/>
    <n v="280"/>
    <x v="156"/>
    <x v="38"/>
    <x v="2"/>
  </r>
  <r>
    <n v="43"/>
    <x v="1"/>
    <x v="49"/>
    <x v="0"/>
    <n v="16"/>
    <x v="2"/>
    <n v="8"/>
    <x v="2"/>
    <n v="4000"/>
    <n v="78"/>
    <n v="1280"/>
    <x v="157"/>
    <x v="39"/>
    <x v="2"/>
  </r>
  <r>
    <n v="72"/>
    <x v="1"/>
    <x v="3"/>
    <x v="0"/>
    <n v="18"/>
    <x v="2"/>
    <n v="8"/>
    <x v="3"/>
    <n v="1440"/>
    <n v="83"/>
    <n v="512"/>
    <x v="75"/>
    <x v="40"/>
    <x v="2"/>
  </r>
  <r>
    <n v="59"/>
    <x v="1"/>
    <x v="2"/>
    <x v="0"/>
    <n v="13"/>
    <x v="3"/>
    <n v="7"/>
    <x v="0"/>
    <n v="1680"/>
    <n v="83"/>
    <n v="504"/>
    <x v="158"/>
    <x v="40"/>
    <x v="2"/>
  </r>
  <r>
    <n v="18"/>
    <x v="1"/>
    <x v="40"/>
    <x v="1"/>
    <n v="1"/>
    <x v="2"/>
    <n v="6"/>
    <x v="2"/>
    <n v="1800"/>
    <n v="61"/>
    <n v="672"/>
    <x v="159"/>
    <x v="43"/>
    <x v="3"/>
  </r>
  <r>
    <n v="167"/>
    <x v="1"/>
    <x v="40"/>
    <x v="1"/>
    <n v="1"/>
    <x v="1"/>
    <n v="7"/>
    <x v="2"/>
    <n v="1400"/>
    <n v="99"/>
    <n v="560"/>
    <x v="160"/>
    <x v="44"/>
    <x v="3"/>
  </r>
  <r>
    <n v="122"/>
    <x v="1"/>
    <x v="40"/>
    <x v="1"/>
    <n v="1"/>
    <x v="2"/>
    <n v="6"/>
    <x v="3"/>
    <n v="1080"/>
    <n v="65"/>
    <n v="360"/>
    <x v="161"/>
    <x v="45"/>
    <x v="3"/>
  </r>
  <r>
    <n v="101"/>
    <x v="1"/>
    <x v="40"/>
    <x v="1"/>
    <n v="1"/>
    <x v="3"/>
    <n v="7"/>
    <x v="1"/>
    <n v="1680"/>
    <n v="97"/>
    <n v="448"/>
    <x v="162"/>
    <x v="46"/>
    <x v="3"/>
  </r>
  <r>
    <n v="67"/>
    <x v="1"/>
    <x v="40"/>
    <x v="1"/>
    <n v="1"/>
    <x v="1"/>
    <n v="7"/>
    <x v="2"/>
    <n v="1400"/>
    <n v="62"/>
    <n v="630"/>
    <x v="163"/>
    <x v="47"/>
    <x v="3"/>
  </r>
  <r>
    <n v="192"/>
    <x v="1"/>
    <x v="40"/>
    <x v="1"/>
    <n v="1"/>
    <x v="1"/>
    <n v="7"/>
    <x v="2"/>
    <n v="1400"/>
    <n v="50"/>
    <n v="840"/>
    <x v="164"/>
    <x v="47"/>
    <x v="3"/>
  </r>
  <r>
    <n v="186"/>
    <x v="2"/>
    <x v="7"/>
    <x v="0"/>
    <n v="20"/>
    <x v="0"/>
    <n v="8"/>
    <x v="0"/>
    <n v="240"/>
    <n v="412"/>
    <n v="288"/>
    <x v="165"/>
    <x v="9"/>
    <x v="0"/>
  </r>
  <r>
    <n v="53"/>
    <x v="2"/>
    <x v="41"/>
    <x v="0"/>
    <n v="12"/>
    <x v="1"/>
    <n v="8"/>
    <x v="1"/>
    <n v="320"/>
    <n v="366"/>
    <n v="192"/>
    <x v="166"/>
    <x v="48"/>
    <x v="1"/>
  </r>
  <r>
    <n v="185"/>
    <x v="2"/>
    <x v="15"/>
    <x v="1"/>
    <n v="3"/>
    <x v="0"/>
    <n v="10"/>
    <x v="0"/>
    <n v="300"/>
    <n v="371"/>
    <n v="100"/>
    <x v="167"/>
    <x v="29"/>
    <x v="1"/>
  </r>
  <r>
    <n v="161"/>
    <x v="2"/>
    <x v="49"/>
    <x v="0"/>
    <n v="16"/>
    <x v="0"/>
    <n v="10"/>
    <x v="0"/>
    <n v="300"/>
    <n v="429"/>
    <n v="540"/>
    <x v="168"/>
    <x v="29"/>
    <x v="1"/>
  </r>
  <r>
    <n v="111"/>
    <x v="2"/>
    <x v="40"/>
    <x v="1"/>
    <n v="1"/>
    <x v="0"/>
    <n v="7"/>
    <x v="0"/>
    <n v="210"/>
    <n v="363"/>
    <n v="336"/>
    <x v="169"/>
    <x v="30"/>
    <x v="1"/>
  </r>
  <r>
    <n v="136"/>
    <x v="2"/>
    <x v="0"/>
    <x v="0"/>
    <n v="7"/>
    <x v="0"/>
    <n v="10"/>
    <x v="2"/>
    <n v="1000"/>
    <n v="350"/>
    <n v="1440"/>
    <x v="170"/>
    <x v="31"/>
    <x v="2"/>
  </r>
  <r>
    <n v="149"/>
    <x v="2"/>
    <x v="1"/>
    <x v="0"/>
    <n v="17"/>
    <x v="1"/>
    <n v="8"/>
    <x v="3"/>
    <n v="960"/>
    <n v="453"/>
    <n v="640"/>
    <x v="171"/>
    <x v="32"/>
    <x v="2"/>
  </r>
  <r>
    <n v="199"/>
    <x v="2"/>
    <x v="46"/>
    <x v="1"/>
    <n v="10"/>
    <x v="1"/>
    <n v="7"/>
    <x v="3"/>
    <n v="840"/>
    <n v="418"/>
    <n v="336"/>
    <x v="172"/>
    <x v="33"/>
    <x v="2"/>
  </r>
  <r>
    <n v="103"/>
    <x v="2"/>
    <x v="6"/>
    <x v="0"/>
    <n v="19"/>
    <x v="1"/>
    <n v="7"/>
    <x v="3"/>
    <n v="840"/>
    <n v="436"/>
    <n v="504"/>
    <x v="173"/>
    <x v="34"/>
    <x v="2"/>
  </r>
  <r>
    <n v="74"/>
    <x v="2"/>
    <x v="39"/>
    <x v="1"/>
    <n v="11"/>
    <x v="2"/>
    <n v="8"/>
    <x v="3"/>
    <n v="2400"/>
    <n v="430"/>
    <n v="768"/>
    <x v="174"/>
    <x v="36"/>
    <x v="2"/>
  </r>
  <r>
    <n v="85"/>
    <x v="2"/>
    <x v="4"/>
    <x v="0"/>
    <n v="11"/>
    <x v="1"/>
    <n v="8"/>
    <x v="2"/>
    <n v="1600"/>
    <n v="461"/>
    <n v="1280"/>
    <x v="175"/>
    <x v="37"/>
    <x v="2"/>
  </r>
  <r>
    <n v="3"/>
    <x v="2"/>
    <x v="14"/>
    <x v="0"/>
    <n v="15"/>
    <x v="1"/>
    <n v="7"/>
    <x v="3"/>
    <n v="840"/>
    <n v="372"/>
    <n v="672"/>
    <x v="176"/>
    <x v="38"/>
    <x v="2"/>
  </r>
  <r>
    <n v="28"/>
    <x v="2"/>
    <x v="41"/>
    <x v="0"/>
    <n v="12"/>
    <x v="1"/>
    <n v="10"/>
    <x v="3"/>
    <n v="1200"/>
    <n v="414"/>
    <n v="720"/>
    <x v="177"/>
    <x v="38"/>
    <x v="2"/>
  </r>
  <r>
    <n v="60"/>
    <x v="2"/>
    <x v="17"/>
    <x v="0"/>
    <n v="2"/>
    <x v="1"/>
    <n v="8"/>
    <x v="2"/>
    <n v="1600"/>
    <n v="465"/>
    <n v="1536"/>
    <x v="178"/>
    <x v="39"/>
    <x v="2"/>
  </r>
  <r>
    <n v="10"/>
    <x v="2"/>
    <x v="17"/>
    <x v="0"/>
    <n v="2"/>
    <x v="1"/>
    <n v="8"/>
    <x v="0"/>
    <n v="480"/>
    <n v="433"/>
    <n v="576"/>
    <x v="179"/>
    <x v="41"/>
    <x v="3"/>
  </r>
  <r>
    <n v="135"/>
    <x v="2"/>
    <x v="45"/>
    <x v="0"/>
    <n v="3"/>
    <x v="3"/>
    <n v="9"/>
    <x v="0"/>
    <n v="2970"/>
    <n v="373"/>
    <n v="1152"/>
    <x v="180"/>
    <x v="41"/>
    <x v="3"/>
  </r>
  <r>
    <n v="160"/>
    <x v="2"/>
    <x v="1"/>
    <x v="0"/>
    <n v="17"/>
    <x v="3"/>
    <n v="9"/>
    <x v="0"/>
    <n v="2430"/>
    <n v="408"/>
    <n v="2160"/>
    <x v="181"/>
    <x v="41"/>
    <x v="3"/>
  </r>
  <r>
    <n v="124"/>
    <x v="2"/>
    <x v="32"/>
    <x v="0"/>
    <n v="1"/>
    <x v="1"/>
    <n v="7"/>
    <x v="3"/>
    <n v="840"/>
    <n v="426"/>
    <n v="336"/>
    <x v="182"/>
    <x v="43"/>
    <x v="3"/>
  </r>
  <r>
    <n v="24"/>
    <x v="2"/>
    <x v="3"/>
    <x v="0"/>
    <n v="18"/>
    <x v="1"/>
    <n v="9"/>
    <x v="3"/>
    <n v="1080"/>
    <n v="408"/>
    <n v="648"/>
    <x v="183"/>
    <x v="43"/>
    <x v="3"/>
  </r>
  <r>
    <n v="35"/>
    <x v="2"/>
    <x v="46"/>
    <x v="1"/>
    <n v="10"/>
    <x v="1"/>
    <n v="7"/>
    <x v="0"/>
    <n v="420"/>
    <n v="456"/>
    <n v="336"/>
    <x v="184"/>
    <x v="44"/>
    <x v="3"/>
  </r>
  <r>
    <n v="36"/>
    <x v="2"/>
    <x v="15"/>
    <x v="1"/>
    <n v="3"/>
    <x v="1"/>
    <n v="9"/>
    <x v="0"/>
    <n v="540"/>
    <n v="480"/>
    <n v="243"/>
    <x v="185"/>
    <x v="44"/>
    <x v="3"/>
  </r>
  <r>
    <n v="128"/>
    <x v="2"/>
    <x v="50"/>
    <x v="1"/>
    <n v="5"/>
    <x v="1"/>
    <n v="8"/>
    <x v="3"/>
    <n v="960"/>
    <n v="366"/>
    <n v="960"/>
    <x v="186"/>
    <x v="44"/>
    <x v="3"/>
  </r>
  <r>
    <n v="11"/>
    <x v="2"/>
    <x v="45"/>
    <x v="0"/>
    <n v="3"/>
    <x v="1"/>
    <n v="10"/>
    <x v="2"/>
    <n v="2000"/>
    <n v="388"/>
    <n v="1350"/>
    <x v="187"/>
    <x v="44"/>
    <x v="3"/>
  </r>
  <r>
    <n v="49"/>
    <x v="2"/>
    <x v="0"/>
    <x v="0"/>
    <n v="7"/>
    <x v="2"/>
    <n v="10"/>
    <x v="1"/>
    <n v="600"/>
    <n v="374"/>
    <n v="500"/>
    <x v="188"/>
    <x v="44"/>
    <x v="3"/>
  </r>
  <r>
    <n v="178"/>
    <x v="2"/>
    <x v="32"/>
    <x v="0"/>
    <n v="1"/>
    <x v="1"/>
    <n v="8"/>
    <x v="3"/>
    <n v="960"/>
    <n v="427"/>
    <n v="648"/>
    <x v="75"/>
    <x v="45"/>
    <x v="3"/>
  </r>
  <r>
    <n v="174"/>
    <x v="2"/>
    <x v="21"/>
    <x v="0"/>
    <n v="6"/>
    <x v="1"/>
    <n v="10"/>
    <x v="3"/>
    <n v="1200"/>
    <n v="453"/>
    <n v="960"/>
    <x v="189"/>
    <x v="45"/>
    <x v="3"/>
  </r>
  <r>
    <n v="110"/>
    <x v="2"/>
    <x v="51"/>
    <x v="1"/>
    <n v="9"/>
    <x v="3"/>
    <n v="10"/>
    <x v="2"/>
    <n v="6000"/>
    <n v="470"/>
    <n v="4050"/>
    <x v="190"/>
    <x v="45"/>
    <x v="3"/>
  </r>
  <r>
    <n v="61"/>
    <x v="2"/>
    <x v="52"/>
    <x v="1"/>
    <n v="2"/>
    <x v="1"/>
    <n v="7"/>
    <x v="0"/>
    <n v="420"/>
    <n v="373"/>
    <n v="567"/>
    <x v="89"/>
    <x v="49"/>
    <x v="3"/>
  </r>
  <r>
    <n v="99"/>
    <x v="2"/>
    <x v="50"/>
    <x v="1"/>
    <n v="5"/>
    <x v="2"/>
    <n v="9"/>
    <x v="3"/>
    <n v="2700"/>
    <n v="418"/>
    <n v="1296"/>
    <x v="191"/>
    <x v="46"/>
    <x v="3"/>
  </r>
  <r>
    <n v="86"/>
    <x v="2"/>
    <x v="52"/>
    <x v="1"/>
    <n v="2"/>
    <x v="1"/>
    <n v="7"/>
    <x v="0"/>
    <n v="420"/>
    <n v="467"/>
    <n v="126"/>
    <x v="192"/>
    <x v="50"/>
    <x v="3"/>
  </r>
  <r>
    <n v="153"/>
    <x v="2"/>
    <x v="17"/>
    <x v="0"/>
    <n v="2"/>
    <x v="1"/>
    <n v="10"/>
    <x v="3"/>
    <n v="1200"/>
    <n v="487"/>
    <n v="640"/>
    <x v="193"/>
    <x v="51"/>
    <x v="3"/>
  </r>
  <r>
    <n v="78"/>
    <x v="2"/>
    <x v="15"/>
    <x v="1"/>
    <n v="3"/>
    <x v="1"/>
    <n v="10"/>
    <x v="3"/>
    <n v="1200"/>
    <n v="495"/>
    <n v="480"/>
    <x v="194"/>
    <x v="5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5AC173-DEA6-41A6-BBF0-048C925DF6A4}" name="TicketType"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6" firstHeaderRow="1" firstDataRow="1" firstDataCol="1"/>
  <pivotFields count="14">
    <pivotField numFmtId="3" showAll="0"/>
    <pivotField showAll="0">
      <items count="4">
        <item x="0"/>
        <item x="1"/>
        <item x="2"/>
        <item t="default"/>
      </items>
    </pivotField>
    <pivotField numFmtId="3" showAll="0"/>
    <pivotField showAll="0">
      <items count="5">
        <item x="0"/>
        <item x="1"/>
        <item x="2"/>
        <item x="3"/>
        <item t="default"/>
      </items>
    </pivotField>
    <pivotField numFmtId="3" showAll="0"/>
    <pivotField showAll="0">
      <items count="5">
        <item x="1"/>
        <item x="2"/>
        <item x="3"/>
        <item x="0"/>
        <item t="default"/>
      </items>
    </pivotField>
    <pivotField numFmtId="3" showAll="0"/>
    <pivotField axis="axisRow" dataField="1" showAll="0">
      <items count="5">
        <item x="1"/>
        <item x="3"/>
        <item x="2"/>
        <item x="0"/>
        <item t="default"/>
      </items>
    </pivotField>
    <pivotField numFmtId="164" showAll="0"/>
    <pivotField numFmtId="164" showAll="0"/>
    <pivotField numFmtId="164" showAll="0"/>
    <pivotField numFmtId="164" showAll="0"/>
    <pivotField numFmtId="3" showAll="0"/>
    <pivotField showAll="0">
      <items count="5">
        <item x="1"/>
        <item x="3"/>
        <item x="2"/>
        <item x="0"/>
        <item t="default"/>
      </items>
    </pivotField>
  </pivotFields>
  <rowFields count="1">
    <field x="7"/>
  </rowFields>
  <rowItems count="5">
    <i>
      <x/>
    </i>
    <i>
      <x v="1"/>
    </i>
    <i>
      <x v="2"/>
    </i>
    <i>
      <x v="3"/>
    </i>
    <i t="grand">
      <x/>
    </i>
  </rowItems>
  <colItems count="1">
    <i/>
  </colItems>
  <dataFields count="1">
    <dataField name="Count of Ticket Type" fld="7" subtotal="count" showDataAs="percentOfTotal" baseField="0" baseItem="0" numFmtId="1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7" count="1" selected="0">
            <x v="0"/>
          </reference>
        </references>
      </pivotArea>
    </chartFormat>
    <chartFormat chart="2" format="12">
      <pivotArea type="data" outline="0" fieldPosition="0">
        <references count="2">
          <reference field="4294967294" count="1" selected="0">
            <x v="0"/>
          </reference>
          <reference field="7" count="1" selected="0">
            <x v="1"/>
          </reference>
        </references>
      </pivotArea>
    </chartFormat>
    <chartFormat chart="2" format="13">
      <pivotArea type="data" outline="0" fieldPosition="0">
        <references count="2">
          <reference field="4294967294" count="1" selected="0">
            <x v="0"/>
          </reference>
          <reference field="7" count="1" selected="0">
            <x v="2"/>
          </reference>
        </references>
      </pivotArea>
    </chartFormat>
    <chartFormat chart="2" format="1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334182-48FC-4EC3-ACE5-94C4AB1186C0}" name="MemberTypeRevenue"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F3" firstHeaderRow="1" firstDataRow="2" firstDataCol="1"/>
  <pivotFields count="14">
    <pivotField numFmtId="3" showAll="0"/>
    <pivotField showAll="0">
      <items count="4">
        <item x="0"/>
        <item x="1"/>
        <item x="2"/>
        <item t="default"/>
      </items>
    </pivotField>
    <pivotField numFmtId="3" showAll="0"/>
    <pivotField showAll="0">
      <items count="5">
        <item x="0"/>
        <item x="1"/>
        <item x="2"/>
        <item x="3"/>
        <item t="default"/>
      </items>
    </pivotField>
    <pivotField numFmtId="3" showAll="0"/>
    <pivotField axis="axisCol" showAll="0">
      <items count="5">
        <item x="1"/>
        <item x="2"/>
        <item x="3"/>
        <item x="0"/>
        <item t="default"/>
      </items>
    </pivotField>
    <pivotField numFmtId="3" showAll="0"/>
    <pivotField showAll="0">
      <items count="5">
        <item x="1"/>
        <item x="3"/>
        <item x="2"/>
        <item x="0"/>
        <item t="default"/>
      </items>
    </pivotField>
    <pivotField numFmtId="164" showAll="0"/>
    <pivotField numFmtId="164" showAll="0"/>
    <pivotField numFmtId="164" showAll="0"/>
    <pivotField dataField="1" numFmtId="164" showAll="0">
      <items count="196">
        <item x="13"/>
        <item x="103"/>
        <item x="21"/>
        <item x="107"/>
        <item x="5"/>
        <item x="106"/>
        <item x="117"/>
        <item x="3"/>
        <item x="114"/>
        <item x="115"/>
        <item x="113"/>
        <item x="104"/>
        <item x="110"/>
        <item x="118"/>
        <item x="2"/>
        <item x="30"/>
        <item x="108"/>
        <item x="1"/>
        <item x="16"/>
        <item x="0"/>
        <item x="119"/>
        <item x="11"/>
        <item x="4"/>
        <item x="19"/>
        <item x="50"/>
        <item x="36"/>
        <item x="31"/>
        <item x="112"/>
        <item x="7"/>
        <item x="37"/>
        <item x="65"/>
        <item x="120"/>
        <item x="42"/>
        <item x="32"/>
        <item x="33"/>
        <item x="60"/>
        <item x="27"/>
        <item x="127"/>
        <item x="22"/>
        <item x="12"/>
        <item x="51"/>
        <item x="20"/>
        <item x="67"/>
        <item x="61"/>
        <item x="49"/>
        <item x="15"/>
        <item x="43"/>
        <item x="45"/>
        <item x="109"/>
        <item x="24"/>
        <item x="54"/>
        <item x="44"/>
        <item x="25"/>
        <item x="46"/>
        <item x="116"/>
        <item x="9"/>
        <item x="47"/>
        <item x="57"/>
        <item x="38"/>
        <item x="34"/>
        <item x="167"/>
        <item x="28"/>
        <item x="48"/>
        <item x="17"/>
        <item x="35"/>
        <item x="40"/>
        <item x="146"/>
        <item x="52"/>
        <item x="39"/>
        <item x="23"/>
        <item x="53"/>
        <item x="6"/>
        <item x="58"/>
        <item x="166"/>
        <item x="14"/>
        <item x="29"/>
        <item x="10"/>
        <item x="68"/>
        <item x="169"/>
        <item x="165"/>
        <item x="26"/>
        <item x="8"/>
        <item x="18"/>
        <item x="111"/>
        <item x="121"/>
        <item x="105"/>
        <item x="124"/>
        <item x="192"/>
        <item x="70"/>
        <item x="62"/>
        <item x="76"/>
        <item x="55"/>
        <item x="66"/>
        <item x="41"/>
        <item x="80"/>
        <item x="63"/>
        <item x="123"/>
        <item x="79"/>
        <item x="84"/>
        <item x="82"/>
        <item x="184"/>
        <item x="96"/>
        <item x="185"/>
        <item x="168"/>
        <item x="122"/>
        <item x="64"/>
        <item x="59"/>
        <item x="149"/>
        <item x="89"/>
        <item x="154"/>
        <item x="99"/>
        <item x="188"/>
        <item x="72"/>
        <item x="92"/>
        <item x="179"/>
        <item x="161"/>
        <item x="73"/>
        <item x="172"/>
        <item x="78"/>
        <item x="182"/>
        <item x="151"/>
        <item x="90"/>
        <item x="132"/>
        <item x="136"/>
        <item x="74"/>
        <item x="100"/>
        <item x="126"/>
        <item x="156"/>
        <item x="173"/>
        <item x="87"/>
        <item x="134"/>
        <item x="176"/>
        <item x="147"/>
        <item x="140"/>
        <item x="148"/>
        <item x="137"/>
        <item x="150"/>
        <item x="75"/>
        <item x="171"/>
        <item x="160"/>
        <item x="145"/>
        <item x="163"/>
        <item x="183"/>
        <item x="128"/>
        <item x="194"/>
        <item x="155"/>
        <item x="162"/>
        <item x="158"/>
        <item x="186"/>
        <item x="164"/>
        <item x="129"/>
        <item x="193"/>
        <item x="177"/>
        <item x="85"/>
        <item x="138"/>
        <item x="125"/>
        <item x="144"/>
        <item x="159"/>
        <item x="102"/>
        <item x="101"/>
        <item x="143"/>
        <item x="93"/>
        <item x="133"/>
        <item x="189"/>
        <item x="139"/>
        <item x="131"/>
        <item x="170"/>
        <item x="130"/>
        <item x="94"/>
        <item x="71"/>
        <item x="88"/>
        <item x="69"/>
        <item x="86"/>
        <item x="175"/>
        <item x="91"/>
        <item x="56"/>
        <item x="135"/>
        <item x="174"/>
        <item x="178"/>
        <item x="98"/>
        <item x="187"/>
        <item x="81"/>
        <item x="191"/>
        <item x="180"/>
        <item x="97"/>
        <item x="181"/>
        <item x="152"/>
        <item x="157"/>
        <item x="83"/>
        <item x="95"/>
        <item x="141"/>
        <item x="77"/>
        <item x="153"/>
        <item x="142"/>
        <item x="190"/>
        <item t="default"/>
      </items>
    </pivotField>
    <pivotField numFmtId="3" showAll="0"/>
    <pivotField showAll="0">
      <items count="5">
        <item x="1"/>
        <item x="3"/>
        <item x="2"/>
        <item x="0"/>
        <item t="default"/>
      </items>
    </pivotField>
  </pivotFields>
  <rowItems count="1">
    <i/>
  </rowItems>
  <colFields count="1">
    <field x="5"/>
  </colFields>
  <colItems count="5">
    <i>
      <x/>
    </i>
    <i>
      <x v="1"/>
    </i>
    <i>
      <x v="2"/>
    </i>
    <i>
      <x v="3"/>
    </i>
    <i t="grand">
      <x/>
    </i>
  </colItems>
  <dataFields count="1">
    <dataField name="Sum of Total Revenue" fld="11" baseField="5" baseItem="0" numFmtId="169"/>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 chart="2" format="9" series="1">
      <pivotArea type="data" outline="0" fieldPosition="0">
        <references count="2">
          <reference field="4294967294" count="1" selected="0">
            <x v="0"/>
          </reference>
          <reference field="5" count="1" selected="0">
            <x v="0"/>
          </reference>
        </references>
      </pivotArea>
    </chartFormat>
    <chartFormat chart="2" format="10" series="1">
      <pivotArea type="data" outline="0" fieldPosition="0">
        <references count="2">
          <reference field="4294967294" count="1" selected="0">
            <x v="0"/>
          </reference>
          <reference field="5" count="1" selected="0">
            <x v="1"/>
          </reference>
        </references>
      </pivotArea>
    </chartFormat>
    <chartFormat chart="2" format="11" series="1">
      <pivotArea type="data" outline="0" fieldPosition="0">
        <references count="2">
          <reference field="4294967294" count="1" selected="0">
            <x v="0"/>
          </reference>
          <reference field="5" count="1" selected="0">
            <x v="2"/>
          </reference>
        </references>
      </pivotArea>
    </chartFormat>
    <chartFormat chart="2" format="1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BA3833-4E5F-4B0A-9220-68AA683FF17D}" name="AgeRevenue"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F3" firstHeaderRow="1" firstDataRow="2" firstDataCol="1"/>
  <pivotFields count="14">
    <pivotField numFmtId="3" showAll="0"/>
    <pivotField showAll="0">
      <items count="4">
        <item x="0"/>
        <item x="1"/>
        <item x="2"/>
        <item t="default"/>
      </items>
    </pivotField>
    <pivotField numFmtId="3" showAll="0">
      <items count="54">
        <item x="26"/>
        <item x="31"/>
        <item x="47"/>
        <item x="28"/>
        <item x="36"/>
        <item x="34"/>
        <item x="33"/>
        <item x="10"/>
        <item x="32"/>
        <item x="17"/>
        <item x="45"/>
        <item x="18"/>
        <item x="43"/>
        <item x="21"/>
        <item x="0"/>
        <item x="9"/>
        <item x="4"/>
        <item x="41"/>
        <item x="2"/>
        <item x="24"/>
        <item x="14"/>
        <item x="49"/>
        <item x="1"/>
        <item x="3"/>
        <item x="6"/>
        <item x="7"/>
        <item x="40"/>
        <item x="52"/>
        <item x="15"/>
        <item x="19"/>
        <item x="50"/>
        <item x="11"/>
        <item x="51"/>
        <item x="46"/>
        <item x="39"/>
        <item x="27"/>
        <item x="38"/>
        <item x="13"/>
        <item x="20"/>
        <item x="25"/>
        <item x="29"/>
        <item x="22"/>
        <item x="5"/>
        <item x="16"/>
        <item x="8"/>
        <item x="42"/>
        <item x="35"/>
        <item x="30"/>
        <item x="48"/>
        <item x="23"/>
        <item x="44"/>
        <item x="37"/>
        <item x="12"/>
        <item t="default"/>
      </items>
    </pivotField>
    <pivotField axis="axisCol" showAll="0">
      <items count="5">
        <item x="0"/>
        <item x="1"/>
        <item x="2"/>
        <item x="3"/>
        <item t="default"/>
      </items>
    </pivotField>
    <pivotField numFmtId="3" showAll="0"/>
    <pivotField showAll="0">
      <items count="5">
        <item x="1"/>
        <item x="2"/>
        <item x="3"/>
        <item x="0"/>
        <item t="default"/>
      </items>
    </pivotField>
    <pivotField numFmtId="3" showAll="0"/>
    <pivotField showAll="0">
      <items count="5">
        <item x="1"/>
        <item x="3"/>
        <item x="2"/>
        <item x="0"/>
        <item t="default"/>
      </items>
    </pivotField>
    <pivotField numFmtId="164" showAll="0"/>
    <pivotField numFmtId="164" showAll="0"/>
    <pivotField numFmtId="164" showAll="0"/>
    <pivotField dataField="1" numFmtId="164" showAll="0">
      <items count="196">
        <item x="13"/>
        <item x="103"/>
        <item x="21"/>
        <item x="107"/>
        <item x="5"/>
        <item x="106"/>
        <item x="117"/>
        <item x="3"/>
        <item x="114"/>
        <item x="115"/>
        <item x="113"/>
        <item x="104"/>
        <item x="110"/>
        <item x="118"/>
        <item x="2"/>
        <item x="30"/>
        <item x="108"/>
        <item x="1"/>
        <item x="16"/>
        <item x="0"/>
        <item x="119"/>
        <item x="11"/>
        <item x="4"/>
        <item x="19"/>
        <item x="50"/>
        <item x="36"/>
        <item x="31"/>
        <item x="112"/>
        <item x="7"/>
        <item x="37"/>
        <item x="65"/>
        <item x="120"/>
        <item x="42"/>
        <item x="32"/>
        <item x="33"/>
        <item x="60"/>
        <item x="27"/>
        <item x="127"/>
        <item x="22"/>
        <item x="12"/>
        <item x="51"/>
        <item x="20"/>
        <item x="67"/>
        <item x="61"/>
        <item x="49"/>
        <item x="15"/>
        <item x="43"/>
        <item x="45"/>
        <item x="109"/>
        <item x="24"/>
        <item x="54"/>
        <item x="44"/>
        <item x="25"/>
        <item x="46"/>
        <item x="116"/>
        <item x="9"/>
        <item x="47"/>
        <item x="57"/>
        <item x="38"/>
        <item x="34"/>
        <item x="167"/>
        <item x="28"/>
        <item x="48"/>
        <item x="17"/>
        <item x="35"/>
        <item x="40"/>
        <item x="146"/>
        <item x="52"/>
        <item x="39"/>
        <item x="23"/>
        <item x="53"/>
        <item x="6"/>
        <item x="58"/>
        <item x="166"/>
        <item x="14"/>
        <item x="29"/>
        <item x="10"/>
        <item x="68"/>
        <item x="169"/>
        <item x="165"/>
        <item x="26"/>
        <item x="8"/>
        <item x="18"/>
        <item x="111"/>
        <item x="121"/>
        <item x="105"/>
        <item x="124"/>
        <item x="192"/>
        <item x="70"/>
        <item x="62"/>
        <item x="76"/>
        <item x="55"/>
        <item x="66"/>
        <item x="41"/>
        <item x="80"/>
        <item x="63"/>
        <item x="123"/>
        <item x="79"/>
        <item x="84"/>
        <item x="82"/>
        <item x="184"/>
        <item x="96"/>
        <item x="185"/>
        <item x="168"/>
        <item x="122"/>
        <item x="64"/>
        <item x="59"/>
        <item x="149"/>
        <item x="89"/>
        <item x="154"/>
        <item x="99"/>
        <item x="188"/>
        <item x="72"/>
        <item x="92"/>
        <item x="179"/>
        <item x="161"/>
        <item x="73"/>
        <item x="172"/>
        <item x="78"/>
        <item x="182"/>
        <item x="151"/>
        <item x="90"/>
        <item x="132"/>
        <item x="136"/>
        <item x="74"/>
        <item x="100"/>
        <item x="126"/>
        <item x="156"/>
        <item x="173"/>
        <item x="87"/>
        <item x="134"/>
        <item x="176"/>
        <item x="147"/>
        <item x="140"/>
        <item x="148"/>
        <item x="137"/>
        <item x="150"/>
        <item x="75"/>
        <item x="171"/>
        <item x="160"/>
        <item x="145"/>
        <item x="163"/>
        <item x="183"/>
        <item x="128"/>
        <item x="194"/>
        <item x="155"/>
        <item x="162"/>
        <item x="158"/>
        <item x="186"/>
        <item x="164"/>
        <item x="129"/>
        <item x="193"/>
        <item x="177"/>
        <item x="85"/>
        <item x="138"/>
        <item x="125"/>
        <item x="144"/>
        <item x="159"/>
        <item x="102"/>
        <item x="101"/>
        <item x="143"/>
        <item x="93"/>
        <item x="133"/>
        <item x="189"/>
        <item x="139"/>
        <item x="131"/>
        <item x="170"/>
        <item x="130"/>
        <item x="94"/>
        <item x="71"/>
        <item x="88"/>
        <item x="69"/>
        <item x="86"/>
        <item x="175"/>
        <item x="91"/>
        <item x="56"/>
        <item x="135"/>
        <item x="174"/>
        <item x="178"/>
        <item x="98"/>
        <item x="187"/>
        <item x="81"/>
        <item x="191"/>
        <item x="180"/>
        <item x="97"/>
        <item x="181"/>
        <item x="152"/>
        <item x="157"/>
        <item x="83"/>
        <item x="95"/>
        <item x="141"/>
        <item x="77"/>
        <item x="153"/>
        <item x="142"/>
        <item x="190"/>
        <item t="default"/>
      </items>
    </pivotField>
    <pivotField numFmtId="3" showAll="0"/>
    <pivotField showAll="0">
      <items count="5">
        <item x="1"/>
        <item x="3"/>
        <item x="2"/>
        <item x="0"/>
        <item t="default"/>
      </items>
    </pivotField>
  </pivotFields>
  <rowItems count="1">
    <i/>
  </rowItems>
  <colFields count="1">
    <field x="3"/>
  </colFields>
  <colItems count="5">
    <i>
      <x/>
    </i>
    <i>
      <x v="1"/>
    </i>
    <i>
      <x v="2"/>
    </i>
    <i>
      <x v="3"/>
    </i>
    <i t="grand">
      <x/>
    </i>
  </colItems>
  <dataFields count="1">
    <dataField name="Total Revenue ($)" fld="11" baseField="3" baseItem="0" numFmtId="169"/>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250" series="1">
      <pivotArea type="data" outline="0" fieldPosition="0">
        <references count="2">
          <reference field="4294967294" count="1" selected="0">
            <x v="0"/>
          </reference>
          <reference field="3" count="1" selected="0">
            <x v="0"/>
          </reference>
        </references>
      </pivotArea>
    </chartFormat>
    <chartFormat chart="4" format="255" series="1">
      <pivotArea type="data" outline="0" fieldPosition="0">
        <references count="2">
          <reference field="4294967294" count="1" selected="0">
            <x v="0"/>
          </reference>
          <reference field="3" count="1" selected="0">
            <x v="0"/>
          </reference>
        </references>
      </pivotArea>
    </chartFormat>
    <chartFormat chart="4" format="256" series="1">
      <pivotArea type="data" outline="0" fieldPosition="0">
        <references count="2">
          <reference field="4294967294" count="1" selected="0">
            <x v="0"/>
          </reference>
          <reference field="3" count="1" selected="0">
            <x v="1"/>
          </reference>
        </references>
      </pivotArea>
    </chartFormat>
    <chartFormat chart="4" format="257" series="1">
      <pivotArea type="data" outline="0" fieldPosition="0">
        <references count="2">
          <reference field="4294967294" count="1" selected="0">
            <x v="0"/>
          </reference>
          <reference field="3" count="1" selected="0">
            <x v="2"/>
          </reference>
        </references>
      </pivotArea>
    </chartFormat>
    <chartFormat chart="4" format="258"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4891CA-D356-4A78-96AB-5A59F606FCF5}" name="SatisfactionMale"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3:B18" firstHeaderRow="1" firstDataRow="1" firstDataCol="1" rowPageCount="1" colPageCount="1"/>
  <pivotFields count="14">
    <pivotField numFmtId="3" showAll="0"/>
    <pivotField axis="axisPage" dataField="1" multipleItemSelectionAllowed="1" showAll="0">
      <items count="4">
        <item h="1" x="0"/>
        <item x="1"/>
        <item h="1" x="2"/>
        <item t="default"/>
      </items>
    </pivotField>
    <pivotField numFmtId="3" showAll="0"/>
    <pivotField showAll="0">
      <items count="5">
        <item x="0"/>
        <item x="1"/>
        <item x="2"/>
        <item x="3"/>
        <item t="default"/>
      </items>
    </pivotField>
    <pivotField numFmtId="3" showAll="0"/>
    <pivotField showAll="0">
      <items count="5">
        <item x="1"/>
        <item x="2"/>
        <item x="3"/>
        <item x="0"/>
        <item t="default"/>
      </items>
    </pivotField>
    <pivotField numFmtId="3" showAll="0"/>
    <pivotField showAll="0">
      <items count="5">
        <item x="1"/>
        <item x="3"/>
        <item x="2"/>
        <item x="0"/>
        <item t="default"/>
      </items>
    </pivotField>
    <pivotField numFmtId="164" showAll="0"/>
    <pivotField numFmtId="164" showAll="0"/>
    <pivotField numFmtId="164" showAll="0"/>
    <pivotField numFmtId="164" showAll="0"/>
    <pivotField numFmtId="3" showAll="0"/>
    <pivotField axis="axisRow" showAll="0">
      <items count="5">
        <item x="1"/>
        <item x="3"/>
        <item x="2"/>
        <item x="0"/>
        <item t="default"/>
      </items>
    </pivotField>
  </pivotFields>
  <rowFields count="1">
    <field x="13"/>
  </rowFields>
  <rowItems count="5">
    <i>
      <x/>
    </i>
    <i>
      <x v="1"/>
    </i>
    <i>
      <x v="2"/>
    </i>
    <i>
      <x v="3"/>
    </i>
    <i t="grand">
      <x/>
    </i>
  </rowItems>
  <colItems count="1">
    <i/>
  </colItems>
  <pageFields count="1">
    <pageField fld="1" hier="-1"/>
  </pageFields>
  <dataFields count="1">
    <dataField name="Male" fld="1" subtotal="count" showDataAs="percentOfTotal" baseField="13" baseItem="0" numFmtId="1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38209E-E1C6-4254-B220-62D2D07ECC68}" name="SatisfactionAll"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8" firstHeaderRow="1" firstDataRow="1" firstDataCol="1" rowPageCount="1" colPageCount="1"/>
  <pivotFields count="14">
    <pivotField numFmtId="3" showAll="0"/>
    <pivotField axis="axisPage" dataField="1" showAll="0">
      <items count="4">
        <item x="0"/>
        <item x="1"/>
        <item x="2"/>
        <item t="default"/>
      </items>
    </pivotField>
    <pivotField numFmtId="3" showAll="0"/>
    <pivotField showAll="0">
      <items count="5">
        <item x="0"/>
        <item x="1"/>
        <item x="2"/>
        <item x="3"/>
        <item t="default"/>
      </items>
    </pivotField>
    <pivotField numFmtId="3" showAll="0"/>
    <pivotField showAll="0">
      <items count="5">
        <item x="1"/>
        <item x="2"/>
        <item x="3"/>
        <item x="0"/>
        <item t="default"/>
      </items>
    </pivotField>
    <pivotField numFmtId="3" showAll="0"/>
    <pivotField showAll="0">
      <items count="5">
        <item x="1"/>
        <item x="3"/>
        <item x="2"/>
        <item x="0"/>
        <item t="default"/>
      </items>
    </pivotField>
    <pivotField numFmtId="164" showAll="0"/>
    <pivotField numFmtId="164" showAll="0"/>
    <pivotField numFmtId="164" showAll="0"/>
    <pivotField numFmtId="164" showAll="0"/>
    <pivotField numFmtId="3" showAll="0"/>
    <pivotField axis="axisRow" showAll="0">
      <items count="5">
        <item x="1"/>
        <item x="3"/>
        <item x="2"/>
        <item x="0"/>
        <item t="default"/>
      </items>
    </pivotField>
  </pivotFields>
  <rowFields count="1">
    <field x="13"/>
  </rowFields>
  <rowItems count="5">
    <i>
      <x/>
    </i>
    <i>
      <x v="1"/>
    </i>
    <i>
      <x v="2"/>
    </i>
    <i>
      <x v="3"/>
    </i>
    <i t="grand">
      <x/>
    </i>
  </rowItems>
  <colItems count="1">
    <i/>
  </colItems>
  <pageFields count="1">
    <pageField fld="1" hier="-1"/>
  </pageFields>
  <dataFields count="1">
    <dataField name="Count of Gender" fld="1" subtotal="count" showDataAs="percentOfCol" baseField="0" baseItem="0" numFmtId="1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B557DB-C4DD-41D4-B67F-5D9D741BF7AF}" name="SatisfactionPNTS"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3:B38" firstHeaderRow="1" firstDataRow="1" firstDataCol="1" rowPageCount="1" colPageCount="1"/>
  <pivotFields count="14">
    <pivotField numFmtId="3" showAll="0"/>
    <pivotField axis="axisPage" dataField="1" multipleItemSelectionAllowed="1" showAll="0">
      <items count="4">
        <item h="1" x="0"/>
        <item h="1" x="1"/>
        <item x="2"/>
        <item t="default"/>
      </items>
    </pivotField>
    <pivotField numFmtId="3" showAll="0"/>
    <pivotField showAll="0">
      <items count="5">
        <item x="0"/>
        <item x="1"/>
        <item x="2"/>
        <item x="3"/>
        <item t="default"/>
      </items>
    </pivotField>
    <pivotField numFmtId="3" showAll="0"/>
    <pivotField showAll="0">
      <items count="5">
        <item x="1"/>
        <item x="2"/>
        <item x="3"/>
        <item x="0"/>
        <item t="default"/>
      </items>
    </pivotField>
    <pivotField numFmtId="3" showAll="0"/>
    <pivotField showAll="0">
      <items count="5">
        <item x="1"/>
        <item x="3"/>
        <item x="2"/>
        <item x="0"/>
        <item t="default"/>
      </items>
    </pivotField>
    <pivotField numFmtId="164" showAll="0"/>
    <pivotField numFmtId="164" showAll="0"/>
    <pivotField numFmtId="164" showAll="0"/>
    <pivotField numFmtId="164" showAll="0"/>
    <pivotField numFmtId="3" showAll="0"/>
    <pivotField axis="axisRow" showAll="0">
      <items count="5">
        <item x="1"/>
        <item x="3"/>
        <item x="2"/>
        <item x="0"/>
        <item t="default"/>
      </items>
    </pivotField>
  </pivotFields>
  <rowFields count="1">
    <field x="13"/>
  </rowFields>
  <rowItems count="5">
    <i>
      <x/>
    </i>
    <i>
      <x v="1"/>
    </i>
    <i>
      <x v="2"/>
    </i>
    <i>
      <x v="3"/>
    </i>
    <i t="grand">
      <x/>
    </i>
  </rowItems>
  <colItems count="1">
    <i/>
  </colItems>
  <pageFields count="1">
    <pageField fld="1" hier="-1"/>
  </pageFields>
  <dataFields count="1">
    <dataField name="Prefer not to say" fld="1" subtotal="count" showDataAs="percentOfTotal" baseField="13" baseItem="0" numFmtId="1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175E10-5515-4C8C-8EB6-0BF0ABA906B0}" name="SatsifactionFemale"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3:B28" firstHeaderRow="1" firstDataRow="1" firstDataCol="1" rowPageCount="1" colPageCount="1"/>
  <pivotFields count="14">
    <pivotField numFmtId="3" showAll="0"/>
    <pivotField axis="axisPage" dataField="1" multipleItemSelectionAllowed="1" showAll="0">
      <items count="4">
        <item x="0"/>
        <item h="1" x="1"/>
        <item h="1" x="2"/>
        <item t="default"/>
      </items>
    </pivotField>
    <pivotField numFmtId="3" showAll="0"/>
    <pivotField showAll="0">
      <items count="5">
        <item x="0"/>
        <item x="1"/>
        <item x="2"/>
        <item x="3"/>
        <item t="default"/>
      </items>
    </pivotField>
    <pivotField numFmtId="3" showAll="0"/>
    <pivotField showAll="0">
      <items count="5">
        <item x="1"/>
        <item x="2"/>
        <item x="3"/>
        <item x="0"/>
        <item t="default"/>
      </items>
    </pivotField>
    <pivotField numFmtId="3" showAll="0"/>
    <pivotField showAll="0">
      <items count="5">
        <item x="1"/>
        <item x="3"/>
        <item x="2"/>
        <item x="0"/>
        <item t="default"/>
      </items>
    </pivotField>
    <pivotField numFmtId="164" showAll="0"/>
    <pivotField numFmtId="164" showAll="0"/>
    <pivotField numFmtId="164" showAll="0"/>
    <pivotField numFmtId="164" showAll="0"/>
    <pivotField numFmtId="3" showAll="0"/>
    <pivotField axis="axisRow" showAll="0">
      <items count="5">
        <item x="1"/>
        <item x="3"/>
        <item x="2"/>
        <item x="0"/>
        <item t="default"/>
      </items>
    </pivotField>
  </pivotFields>
  <rowFields count="1">
    <field x="13"/>
  </rowFields>
  <rowItems count="5">
    <i>
      <x/>
    </i>
    <i>
      <x v="1"/>
    </i>
    <i>
      <x v="2"/>
    </i>
    <i>
      <x v="3"/>
    </i>
    <i t="grand">
      <x/>
    </i>
  </rowItems>
  <colItems count="1">
    <i/>
  </colItems>
  <pageFields count="1">
    <pageField fld="1" hier="-1"/>
  </pageFields>
  <dataFields count="1">
    <dataField name="Female" fld="1" subtotal="count" showDataAs="percentOfTotal" baseField="13" baseItem="0" numFmtId="1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ACE165-F25C-4A57-B354-BC7F3F35E0B1}" name="PivotTable19"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10:J15" firstHeaderRow="0" firstDataRow="1" firstDataCol="1"/>
  <pivotFields count="1">
    <pivotField axis="axisRow" dataField="1" showAll="0">
      <items count="5">
        <item x="1"/>
        <item x="3"/>
        <item x="2"/>
        <item x="0"/>
        <item t="default"/>
      </items>
    </pivotField>
  </pivotFields>
  <rowFields count="1">
    <field x="0"/>
  </rowFields>
  <rowItems count="5">
    <i>
      <x/>
    </i>
    <i>
      <x v="1"/>
    </i>
    <i>
      <x v="2"/>
    </i>
    <i>
      <x v="3"/>
    </i>
    <i t="grand">
      <x/>
    </i>
  </rowItems>
  <colFields count="1">
    <field x="-2"/>
  </colFields>
  <colItems count="2">
    <i>
      <x/>
    </i>
    <i i="1">
      <x v="1"/>
    </i>
  </colItems>
  <dataFields count="2">
    <dataField name="Count of Satisfaction band" fld="0" subtotal="count" baseField="0" baseItem="0"/>
    <dataField name="Proportion of Satisfaction" fld="0" subtotal="count" showDataAs="percentOfCol" baseField="0" baseItem="0" numFmtId="10"/>
  </dataFields>
  <chartFormats count="10">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1"/>
          </reference>
          <reference field="0" count="1" selected="0">
            <x v="0"/>
          </reference>
        </references>
      </pivotArea>
    </chartFormat>
    <chartFormat chart="0" format="8">
      <pivotArea type="data" outline="0" fieldPosition="0">
        <references count="2">
          <reference field="4294967294" count="1" selected="0">
            <x v="1"/>
          </reference>
          <reference field="0" count="1" selected="0">
            <x v="1"/>
          </reference>
        </references>
      </pivotArea>
    </chartFormat>
    <chartFormat chart="0" format="9">
      <pivotArea type="data" outline="0" fieldPosition="0">
        <references count="2">
          <reference field="4294967294" count="1" selected="0">
            <x v="1"/>
          </reference>
          <reference field="0" count="1" selected="0">
            <x v="2"/>
          </reference>
        </references>
      </pivotArea>
    </chartFormat>
    <chartFormat chart="0" format="10">
      <pivotArea type="data" outline="0" fieldPosition="0">
        <references count="2">
          <reference field="4294967294" count="1" selected="0">
            <x v="1"/>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4897635-45FC-461D-959A-271C1AF76BF0}" sourceName="Gender">
  <pivotTables>
    <pivotTable tabId="21" name="TicketType"/>
    <pivotTable tabId="19" name="AgeRevenue"/>
    <pivotTable tabId="20" name="MemberTypeRevenue"/>
  </pivotTables>
  <data>
    <tabular pivotCacheId="86379986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and" xr10:uid="{278804A4-6773-4660-8A64-19A38D10AD06}" sourceName="Age Band">
  <pivotTables>
    <pivotTable tabId="21" name="TicketType"/>
    <pivotTable tabId="18" name="SatisfactionAll"/>
    <pivotTable tabId="18" name="SatisfactionMale"/>
    <pivotTable tabId="18" name="SatisfactionPNTS"/>
    <pivotTable tabId="18" name="SatsifactionFemale"/>
    <pivotTable tabId="20" name="MemberTypeRevenue"/>
  </pivotTables>
  <data>
    <tabular pivotCacheId="863799868">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87D8744B-FE8C-4D91-95DB-5ABE9F21BA5C}" sourceName="Membership Type">
  <pivotTables>
    <pivotTable tabId="21" name="TicketType"/>
    <pivotTable tabId="19" name="AgeRevenue"/>
    <pivotTable tabId="18" name="SatisfactionAll"/>
    <pivotTable tabId="18" name="SatisfactionMale"/>
    <pivotTable tabId="18" name="SatisfactionPNTS"/>
    <pivotTable tabId="18" name="SatsifactionFemale"/>
  </pivotTables>
  <data>
    <tabular pivotCacheId="863799868">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cket_Type" xr10:uid="{189153FB-E776-47F2-A100-6099C16AD242}" sourceName="Ticket Type">
  <pivotTables>
    <pivotTable tabId="19" name="AgeRevenue"/>
    <pivotTable tabId="18" name="SatisfactionAll"/>
    <pivotTable tabId="18" name="SatisfactionMale"/>
    <pivotTable tabId="18" name="SatisfactionPNTS"/>
    <pivotTable tabId="18" name="SatsifactionFemale"/>
    <pivotTable tabId="20" name="MemberTypeRevenue"/>
  </pivotTables>
  <data>
    <tabular pivotCacheId="863799868">
      <items count="4">
        <i x="1"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isfaction_band" xr10:uid="{499BEFF0-D0BA-4D2B-8814-548551D50504}" sourceName="Satisfaction band">
  <pivotTables>
    <pivotTable tabId="21" name="TicketType"/>
    <pivotTable tabId="19" name="AgeRevenue"/>
    <pivotTable tabId="18" name="SatisfactionAll"/>
    <pivotTable tabId="18" name="SatisfactionMale"/>
    <pivotTable tabId="18" name="SatisfactionPNTS"/>
    <pivotTable tabId="18" name="SatsifactionFemale"/>
    <pivotTable tabId="20" name="MemberTypeRevenue"/>
  </pivotTables>
  <data>
    <tabular pivotCacheId="863799868">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0134F1B-EC26-4C93-8A75-0DAECADE7971}" cache="Slicer_Gender" caption="Gender" rowHeight="234950"/>
  <slicer name="Age Band" xr10:uid="{A690708A-4540-4424-918C-F151A10AE64B}" cache="Slicer_Age_Band" caption="Age Band" rowHeight="234950"/>
  <slicer name="Membership Type" xr10:uid="{538A1852-17A2-41CD-9CC7-711DFDEDE83C}" cache="Slicer_Membership_Type" caption="Membership Type" rowHeight="234950"/>
  <slicer name="Ticket Type" xr10:uid="{9E8D223E-86E2-4FBD-90B8-59D3E71D74F5}" cache="Slicer_Ticket_Type" caption="Ticket Type" rowHeight="234950"/>
  <slicer name="Satisfaction band" xr10:uid="{98809826-BABD-4004-914D-8FC221FD3B66}" cache="Slicer_Satisfaction_band" caption="Satisfaction ban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8FC9F5-FA07-48AA-9501-E77056FACB5A}" name="Membertable" displayName="Membertable" ref="A1:N201" totalsRowShown="0" headerRowDxfId="15" dataDxfId="14" headerRowCellStyle="Heading 1">
  <sortState xmlns:xlrd2="http://schemas.microsoft.com/office/spreadsheetml/2017/richdata2" ref="A2:N201">
    <sortCondition ref="D2:D201"/>
  </sortState>
  <tableColumns count="14">
    <tableColumn id="1" xr3:uid="{C3391689-B830-4C04-88C9-DEC94CED4759}" name="Member ID" dataDxfId="13"/>
    <tableColumn id="2" xr3:uid="{23A5DF0A-A2DC-4927-B275-518171186D75}" name="Gender" dataDxfId="12"/>
    <tableColumn id="3" xr3:uid="{FEFDF2A4-4FE4-45BD-8D47-820A0687869E}" name="Age" dataDxfId="11"/>
    <tableColumn id="4" xr3:uid="{12144AF2-8B08-4560-A882-11FB25ECD592}" name="Age Band" dataDxfId="10"/>
    <tableColumn id="5" xr3:uid="{02535B89-1D39-4577-B4AB-EB9B6FD1582B}" name="Years of Membership" dataDxfId="9"/>
    <tableColumn id="6" xr3:uid="{A885D10C-5754-4D5A-9249-A3C1ED79B97C}" name="Membership Type" dataDxfId="8"/>
    <tableColumn id="7" xr3:uid="{115AF949-2F45-4264-862F-4F456B0BED92}" name="Games Attended (2019 season)" dataDxfId="7"/>
    <tableColumn id="8" xr3:uid="{03E17BB0-DD48-4705-95E5-A427D727D76A}" name="Ticket Type" dataDxfId="6"/>
    <tableColumn id="9" xr3:uid="{1DE82694-3955-4199-B915-7CC1F277D12C}" name="Ticket Revenue" dataDxfId="5"/>
    <tableColumn id="10" xr3:uid="{56229B27-9198-4E7E-BBD8-AF5F11CA05D9}" name="Merchandise Revenue" dataDxfId="4"/>
    <tableColumn id="11" xr3:uid="{A012D3C0-4C14-4625-8D9A-394E20326950}" name="Refreshment Revenue" dataDxfId="3"/>
    <tableColumn id="12" xr3:uid="{4DEB58E8-AE20-41BF-A339-27880F2DE684}" name="Total Revenue" dataDxfId="2"/>
    <tableColumn id="13" xr3:uid="{05FFDF75-12F8-4E91-9888-EC3FA47A2BA0}" name="Member Satisfaction" dataDxfId="1"/>
    <tableColumn id="14" xr3:uid="{A4BC313E-74CA-4B70-BBF2-C4CAE5CC1835}" name="Satisfaction band"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4.xml"/><Relationship Id="rId4"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8C468-750B-4A56-AAA2-2E39580E7A68}">
  <dimension ref="A1:C37"/>
  <sheetViews>
    <sheetView tabSelected="1" zoomScale="90" zoomScaleNormal="90" workbookViewId="0">
      <selection activeCell="B15" sqref="B15"/>
    </sheetView>
  </sheetViews>
  <sheetFormatPr defaultColWidth="9.109375" defaultRowHeight="20.100000000000001" customHeight="1" x14ac:dyDescent="0.3"/>
  <cols>
    <col min="1" max="1" width="26.33203125" style="4" bestFit="1" customWidth="1"/>
    <col min="2" max="2" width="152" style="4" customWidth="1"/>
    <col min="3" max="16384" width="9.109375" style="4"/>
  </cols>
  <sheetData>
    <row r="1" spans="1:3" s="5" customFormat="1" ht="20.100000000000001" customHeight="1" thickBot="1" x14ac:dyDescent="0.35">
      <c r="A1" s="73" t="s">
        <v>32</v>
      </c>
      <c r="B1" s="73"/>
    </row>
    <row r="2" spans="1:3" s="5" customFormat="1" ht="20.100000000000001" customHeight="1" thickTop="1" x14ac:dyDescent="0.3"/>
    <row r="3" spans="1:3" s="5" customFormat="1" ht="20.100000000000001" customHeight="1" thickBot="1" x14ac:dyDescent="0.35">
      <c r="A3" s="74" t="s">
        <v>0</v>
      </c>
      <c r="B3" s="74"/>
    </row>
    <row r="4" spans="1:3" s="5" customFormat="1" ht="20.100000000000001" customHeight="1" thickTop="1" thickBot="1" x14ac:dyDescent="0.35">
      <c r="A4" s="6" t="s">
        <v>1</v>
      </c>
      <c r="B4" s="6"/>
    </row>
    <row r="5" spans="1:3" ht="20.100000000000001" customHeight="1" x14ac:dyDescent="0.3">
      <c r="A5" s="1" t="s">
        <v>2</v>
      </c>
      <c r="B5" s="1" t="s">
        <v>3</v>
      </c>
    </row>
    <row r="6" spans="1:3" ht="20.100000000000001" customHeight="1" x14ac:dyDescent="0.3">
      <c r="A6" s="1" t="s">
        <v>4</v>
      </c>
      <c r="B6" s="1" t="s">
        <v>5</v>
      </c>
    </row>
    <row r="7" spans="1:3" ht="20.100000000000001" customHeight="1" x14ac:dyDescent="0.3">
      <c r="B7" s="1" t="s">
        <v>6</v>
      </c>
    </row>
    <row r="8" spans="1:3" ht="20.100000000000001" customHeight="1" x14ac:dyDescent="0.3">
      <c r="B8" s="1" t="s">
        <v>7</v>
      </c>
    </row>
    <row r="9" spans="1:3" ht="20.100000000000001" customHeight="1" x14ac:dyDescent="0.3">
      <c r="B9" s="1" t="s">
        <v>8</v>
      </c>
    </row>
    <row r="10" spans="1:3" ht="20.100000000000001" customHeight="1" x14ac:dyDescent="0.3">
      <c r="A10" s="1" t="s">
        <v>9</v>
      </c>
      <c r="B10" s="2" t="s">
        <v>10</v>
      </c>
    </row>
    <row r="11" spans="1:3" ht="20.100000000000001" customHeight="1" x14ac:dyDescent="0.3">
      <c r="A11" s="1" t="s">
        <v>14</v>
      </c>
      <c r="B11" s="2" t="s">
        <v>11</v>
      </c>
    </row>
    <row r="12" spans="1:3" ht="20.100000000000001" customHeight="1" x14ac:dyDescent="0.3">
      <c r="B12" s="1" t="s">
        <v>56</v>
      </c>
    </row>
    <row r="13" spans="1:3" ht="20.100000000000001" customHeight="1" x14ac:dyDescent="0.3">
      <c r="B13" s="1" t="s">
        <v>67</v>
      </c>
    </row>
    <row r="14" spans="1:3" ht="20.100000000000001" customHeight="1" x14ac:dyDescent="0.3">
      <c r="B14" s="1" t="s">
        <v>57</v>
      </c>
    </row>
    <row r="15" spans="1:3" ht="20.100000000000001" customHeight="1" x14ac:dyDescent="0.3">
      <c r="B15" s="1" t="s">
        <v>75</v>
      </c>
    </row>
    <row r="16" spans="1:3" ht="20.100000000000001" customHeight="1" x14ac:dyDescent="0.3">
      <c r="A16" s="1" t="s">
        <v>15</v>
      </c>
      <c r="B16" s="4" t="s">
        <v>12</v>
      </c>
      <c r="C16" s="1"/>
    </row>
    <row r="17" spans="1:3" ht="20.100000000000001" customHeight="1" x14ac:dyDescent="0.3">
      <c r="A17" s="1" t="s">
        <v>13</v>
      </c>
      <c r="B17" s="4" t="s">
        <v>16</v>
      </c>
      <c r="C17" s="1"/>
    </row>
    <row r="18" spans="1:3" ht="20.100000000000001" customHeight="1" x14ac:dyDescent="0.3">
      <c r="B18" s="3" t="s">
        <v>58</v>
      </c>
      <c r="C18" s="1"/>
    </row>
    <row r="19" spans="1:3" ht="20.100000000000001" customHeight="1" x14ac:dyDescent="0.3">
      <c r="B19" s="3" t="s">
        <v>59</v>
      </c>
      <c r="C19" s="1"/>
    </row>
    <row r="20" spans="1:3" ht="20.100000000000001" customHeight="1" x14ac:dyDescent="0.3">
      <c r="B20" s="3" t="s">
        <v>60</v>
      </c>
      <c r="C20" s="1"/>
    </row>
    <row r="21" spans="1:3" ht="20.100000000000001" customHeight="1" x14ac:dyDescent="0.3">
      <c r="B21" s="3" t="s">
        <v>61</v>
      </c>
      <c r="C21" s="1"/>
    </row>
    <row r="22" spans="1:3" ht="31.2" x14ac:dyDescent="0.3">
      <c r="A22" s="2" t="s">
        <v>31</v>
      </c>
      <c r="B22" s="1" t="s">
        <v>17</v>
      </c>
    </row>
    <row r="23" spans="1:3" ht="20.100000000000001" customHeight="1" x14ac:dyDescent="0.3">
      <c r="A23" s="1" t="s">
        <v>18</v>
      </c>
      <c r="B23" s="4" t="s">
        <v>19</v>
      </c>
      <c r="C23" s="1"/>
    </row>
    <row r="24" spans="1:3" ht="20.100000000000001" customHeight="1" x14ac:dyDescent="0.3">
      <c r="B24" s="3" t="s">
        <v>62</v>
      </c>
      <c r="C24" s="1"/>
    </row>
    <row r="25" spans="1:3" ht="20.100000000000001" customHeight="1" x14ac:dyDescent="0.3">
      <c r="B25" s="3" t="s">
        <v>63</v>
      </c>
      <c r="C25" s="1"/>
    </row>
    <row r="26" spans="1:3" ht="20.100000000000001" customHeight="1" x14ac:dyDescent="0.3">
      <c r="B26" s="3" t="s">
        <v>64</v>
      </c>
      <c r="C26" s="1"/>
    </row>
    <row r="27" spans="1:3" ht="20.100000000000001" customHeight="1" x14ac:dyDescent="0.3">
      <c r="B27" s="3" t="s">
        <v>65</v>
      </c>
      <c r="C27" s="1"/>
    </row>
    <row r="28" spans="1:3" ht="20.100000000000001" customHeight="1" x14ac:dyDescent="0.3">
      <c r="A28" s="1" t="s">
        <v>20</v>
      </c>
      <c r="B28" s="1" t="s">
        <v>21</v>
      </c>
    </row>
    <row r="29" spans="1:3" ht="20.100000000000001" customHeight="1" x14ac:dyDescent="0.3">
      <c r="A29" s="1" t="s">
        <v>22</v>
      </c>
      <c r="B29" s="1" t="s">
        <v>23</v>
      </c>
    </row>
    <row r="30" spans="1:3" ht="20.100000000000001" customHeight="1" x14ac:dyDescent="0.3">
      <c r="A30" s="1" t="s">
        <v>24</v>
      </c>
      <c r="B30" s="1" t="s">
        <v>25</v>
      </c>
    </row>
    <row r="31" spans="1:3" ht="20.100000000000001" customHeight="1" x14ac:dyDescent="0.3">
      <c r="A31" s="1" t="s">
        <v>26</v>
      </c>
      <c r="B31" s="1" t="s">
        <v>27</v>
      </c>
    </row>
    <row r="32" spans="1:3" ht="31.2" x14ac:dyDescent="0.3">
      <c r="A32" s="1" t="s">
        <v>28</v>
      </c>
      <c r="B32" s="2" t="s">
        <v>79</v>
      </c>
    </row>
    <row r="33" spans="1:2" ht="20.100000000000001" customHeight="1" x14ac:dyDescent="0.3">
      <c r="A33" s="1" t="s">
        <v>29</v>
      </c>
      <c r="B33" s="2" t="s">
        <v>30</v>
      </c>
    </row>
    <row r="34" spans="1:2" ht="20.100000000000001" customHeight="1" x14ac:dyDescent="0.3">
      <c r="B34" s="1" t="s">
        <v>66</v>
      </c>
    </row>
    <row r="35" spans="1:2" ht="20.100000000000001" customHeight="1" x14ac:dyDescent="0.3">
      <c r="B35" s="1" t="s">
        <v>76</v>
      </c>
    </row>
    <row r="36" spans="1:2" ht="20.100000000000001" customHeight="1" x14ac:dyDescent="0.3">
      <c r="B36" s="1" t="s">
        <v>77</v>
      </c>
    </row>
    <row r="37" spans="1:2" ht="20.100000000000001" customHeight="1" x14ac:dyDescent="0.3">
      <c r="B37" s="1" t="s">
        <v>78</v>
      </c>
    </row>
  </sheetData>
  <mergeCells count="2">
    <mergeCell ref="A1:B1"/>
    <mergeCell ref="A3:B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89AF3-565F-47FB-B36C-603F61B49E25}">
  <dimension ref="A1:Z246"/>
  <sheetViews>
    <sheetView topLeftCell="A34" zoomScale="80" zoomScaleNormal="80" workbookViewId="0">
      <selection activeCell="X26" sqref="X26"/>
    </sheetView>
  </sheetViews>
  <sheetFormatPr defaultRowHeight="14.4" x14ac:dyDescent="0.3"/>
  <cols>
    <col min="1" max="1" width="13.88671875" bestFit="1" customWidth="1"/>
    <col min="2" max="2" width="28" bestFit="1" customWidth="1"/>
    <col min="3" max="3" width="19.6640625" bestFit="1" customWidth="1"/>
    <col min="4" max="4" width="38.44140625" bestFit="1" customWidth="1"/>
    <col min="5" max="5" width="16.77734375" bestFit="1" customWidth="1"/>
    <col min="6" max="6" width="15.6640625" bestFit="1" customWidth="1"/>
    <col min="7" max="7" width="16.77734375" bestFit="1" customWidth="1"/>
    <col min="8" max="8" width="12" bestFit="1" customWidth="1"/>
    <col min="9" max="9" width="16.5546875" bestFit="1" customWidth="1"/>
    <col min="10" max="10" width="12" customWidth="1"/>
  </cols>
  <sheetData>
    <row r="1" spans="1:26" ht="16.2" thickBot="1" x14ac:dyDescent="0.35">
      <c r="A1" s="14" t="s">
        <v>80</v>
      </c>
      <c r="B1" s="15" t="s">
        <v>74</v>
      </c>
      <c r="C1" s="16"/>
      <c r="D1" s="16"/>
      <c r="E1" s="16"/>
      <c r="F1" s="16"/>
      <c r="G1" s="16"/>
      <c r="H1" s="16"/>
      <c r="I1" s="16"/>
      <c r="J1" s="16"/>
      <c r="K1" s="16"/>
      <c r="L1" s="16"/>
      <c r="M1" s="16"/>
      <c r="N1" s="16"/>
      <c r="O1" s="16"/>
      <c r="P1" s="16"/>
      <c r="Q1" s="16"/>
      <c r="R1" s="16"/>
      <c r="S1" s="16"/>
      <c r="T1" s="16"/>
      <c r="U1" s="16"/>
      <c r="V1" s="16"/>
      <c r="W1" s="16"/>
      <c r="X1" s="16"/>
      <c r="Y1" s="16"/>
      <c r="Z1" s="16"/>
    </row>
    <row r="2" spans="1:26" ht="15.6" x14ac:dyDescent="0.3">
      <c r="A2" s="16"/>
      <c r="B2" s="17"/>
      <c r="C2" s="18"/>
      <c r="D2" s="18"/>
      <c r="E2" s="18"/>
      <c r="F2" s="18"/>
      <c r="G2" s="18"/>
      <c r="H2" s="18"/>
      <c r="I2" s="18"/>
      <c r="J2" s="18"/>
      <c r="K2" s="18"/>
      <c r="L2" s="18"/>
      <c r="M2" s="18"/>
      <c r="N2" s="18"/>
      <c r="O2" s="18"/>
      <c r="P2" s="18"/>
      <c r="Q2" s="18"/>
      <c r="R2" s="18"/>
      <c r="S2" s="18"/>
      <c r="T2" s="18"/>
      <c r="U2" s="18"/>
      <c r="V2" s="18"/>
      <c r="W2" s="18"/>
      <c r="X2" s="18"/>
      <c r="Y2" s="18"/>
      <c r="Z2" s="19"/>
    </row>
    <row r="3" spans="1:26" ht="15.6" x14ac:dyDescent="0.3">
      <c r="A3" s="16"/>
      <c r="B3" s="20"/>
      <c r="C3" s="14" t="s">
        <v>37</v>
      </c>
      <c r="D3" s="16"/>
      <c r="E3" s="16"/>
      <c r="F3" s="16"/>
      <c r="G3" s="16"/>
      <c r="H3" s="16"/>
      <c r="I3" s="16"/>
      <c r="J3" s="16"/>
      <c r="K3" s="16"/>
      <c r="L3" s="16"/>
      <c r="M3" s="16"/>
      <c r="N3" s="16"/>
      <c r="O3" s="16"/>
      <c r="P3" s="16"/>
      <c r="Q3" s="16"/>
      <c r="R3" s="16"/>
      <c r="S3" s="16"/>
      <c r="T3" s="16"/>
      <c r="U3" s="16"/>
      <c r="V3" s="16"/>
      <c r="W3" s="16"/>
      <c r="X3" s="16"/>
      <c r="Y3" s="16"/>
      <c r="Z3" s="21"/>
    </row>
    <row r="4" spans="1:26" ht="15.6" x14ac:dyDescent="0.3">
      <c r="A4" s="16"/>
      <c r="B4" s="20"/>
      <c r="C4" s="22" t="s">
        <v>54</v>
      </c>
      <c r="D4" s="77" t="s">
        <v>171</v>
      </c>
      <c r="E4" s="77"/>
      <c r="F4" s="77"/>
      <c r="G4" s="77"/>
      <c r="H4" s="77"/>
      <c r="I4" s="77"/>
      <c r="J4" s="77"/>
      <c r="K4" s="77"/>
      <c r="L4" s="77"/>
      <c r="M4" s="16"/>
      <c r="N4" s="16"/>
      <c r="O4" s="16"/>
      <c r="P4" s="16"/>
      <c r="Q4" s="16"/>
      <c r="R4" s="16"/>
      <c r="S4" s="16"/>
      <c r="T4" s="16"/>
      <c r="U4" s="16"/>
      <c r="V4" s="16"/>
      <c r="W4" s="16"/>
      <c r="X4" s="16"/>
      <c r="Y4" s="16"/>
      <c r="Z4" s="21"/>
    </row>
    <row r="5" spans="1:26" ht="15.6" x14ac:dyDescent="0.3">
      <c r="A5" s="16"/>
      <c r="B5" s="20"/>
      <c r="C5" s="22" t="s">
        <v>46</v>
      </c>
      <c r="D5" s="77" t="s">
        <v>172</v>
      </c>
      <c r="E5" s="77"/>
      <c r="F5" s="77"/>
      <c r="G5" s="77"/>
      <c r="H5" s="77"/>
      <c r="I5" s="77"/>
      <c r="J5" s="77"/>
      <c r="K5" s="77"/>
      <c r="L5" s="77"/>
      <c r="M5" s="16"/>
      <c r="N5" s="16"/>
      <c r="O5" s="16"/>
      <c r="P5" s="16"/>
      <c r="Q5" s="16"/>
      <c r="R5" s="16"/>
      <c r="S5" s="16"/>
      <c r="T5" s="16"/>
      <c r="U5" s="16"/>
      <c r="V5" s="16"/>
      <c r="W5" s="16"/>
      <c r="X5" s="16"/>
      <c r="Y5" s="16"/>
      <c r="Z5" s="21"/>
    </row>
    <row r="6" spans="1:26" ht="15.6" x14ac:dyDescent="0.3">
      <c r="A6" s="16"/>
      <c r="B6" s="20"/>
      <c r="C6" s="22" t="s">
        <v>49</v>
      </c>
      <c r="D6" s="77" t="s">
        <v>174</v>
      </c>
      <c r="E6" s="77"/>
      <c r="F6" s="77"/>
      <c r="G6" s="77"/>
      <c r="H6" s="77"/>
      <c r="I6" s="77"/>
      <c r="J6" s="77"/>
      <c r="K6" s="77"/>
      <c r="L6" s="77"/>
      <c r="M6" s="16"/>
      <c r="N6" s="16"/>
      <c r="O6" s="16"/>
      <c r="P6" s="16"/>
      <c r="Q6" s="16"/>
      <c r="R6" s="16"/>
      <c r="S6" s="16"/>
      <c r="T6" s="16"/>
      <c r="U6" s="16"/>
      <c r="V6" s="16"/>
      <c r="W6" s="16"/>
      <c r="X6" s="16"/>
      <c r="Y6" s="16"/>
      <c r="Z6" s="21"/>
    </row>
    <row r="7" spans="1:26" ht="15.6" x14ac:dyDescent="0.3">
      <c r="A7" s="16"/>
      <c r="B7" s="20"/>
      <c r="C7" s="22" t="s">
        <v>55</v>
      </c>
      <c r="D7" s="77" t="s">
        <v>173</v>
      </c>
      <c r="E7" s="77"/>
      <c r="F7" s="77"/>
      <c r="G7" s="77"/>
      <c r="H7" s="77"/>
      <c r="I7" s="77"/>
      <c r="J7" s="77"/>
      <c r="K7" s="77"/>
      <c r="L7" s="77"/>
      <c r="M7" s="16"/>
      <c r="N7" s="16"/>
      <c r="O7" s="16"/>
      <c r="P7" s="16"/>
      <c r="Q7" s="16"/>
      <c r="R7" s="16"/>
      <c r="S7" s="16"/>
      <c r="T7" s="16"/>
      <c r="U7" s="16"/>
      <c r="V7" s="16"/>
      <c r="W7" s="16"/>
      <c r="X7" s="16"/>
      <c r="Y7" s="16"/>
      <c r="Z7" s="21"/>
    </row>
    <row r="8" spans="1:26" ht="16.2" thickBot="1" x14ac:dyDescent="0.35">
      <c r="A8" s="16"/>
      <c r="B8" s="24"/>
      <c r="C8" s="25"/>
      <c r="D8" s="25"/>
      <c r="E8" s="25"/>
      <c r="F8" s="25"/>
      <c r="G8" s="25"/>
      <c r="H8" s="25"/>
      <c r="I8" s="25"/>
      <c r="J8" s="25"/>
      <c r="K8" s="25"/>
      <c r="L8" s="25"/>
      <c r="M8" s="25"/>
      <c r="N8" s="25"/>
      <c r="O8" s="25"/>
      <c r="P8" s="25"/>
      <c r="Q8" s="25"/>
      <c r="R8" s="25"/>
      <c r="S8" s="25"/>
      <c r="T8" s="25"/>
      <c r="U8" s="25"/>
      <c r="V8" s="25"/>
      <c r="W8" s="25"/>
      <c r="X8" s="25"/>
      <c r="Y8" s="25"/>
      <c r="Z8" s="26"/>
    </row>
    <row r="9" spans="1:26" ht="15.6" x14ac:dyDescent="0.3">
      <c r="A9" s="16"/>
      <c r="B9" s="16"/>
      <c r="C9" s="16"/>
      <c r="D9" s="16"/>
      <c r="E9" s="16"/>
      <c r="F9" s="16"/>
      <c r="G9" s="16"/>
      <c r="H9" s="16"/>
      <c r="I9" s="16"/>
      <c r="J9" s="16"/>
      <c r="K9" s="16"/>
      <c r="L9" s="16"/>
      <c r="M9" s="16"/>
      <c r="N9" s="16"/>
      <c r="O9" s="16"/>
      <c r="P9" s="16"/>
      <c r="Q9" s="16"/>
      <c r="R9" s="16"/>
      <c r="S9" s="16"/>
      <c r="T9" s="16"/>
      <c r="U9" s="16"/>
      <c r="V9" s="16"/>
      <c r="W9" s="16"/>
      <c r="X9" s="16"/>
      <c r="Y9" s="16"/>
      <c r="Z9" s="16"/>
    </row>
    <row r="10" spans="1:26" ht="16.2" thickBot="1" x14ac:dyDescent="0.35">
      <c r="A10" s="15" t="s">
        <v>83</v>
      </c>
      <c r="B10" s="15" t="s">
        <v>74</v>
      </c>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ht="16.2" thickBot="1" x14ac:dyDescent="0.35">
      <c r="A11" s="16"/>
      <c r="B11" s="17"/>
      <c r="C11" s="18"/>
      <c r="D11" s="18"/>
      <c r="E11" s="18"/>
      <c r="F11" s="18"/>
      <c r="G11" s="18"/>
      <c r="H11" s="18"/>
      <c r="I11" s="18"/>
      <c r="J11" s="18"/>
      <c r="K11" s="18"/>
      <c r="L11" s="18"/>
      <c r="M11" s="18"/>
      <c r="N11" s="18"/>
      <c r="O11" s="18"/>
      <c r="P11" s="18"/>
      <c r="Q11" s="18"/>
      <c r="R11" s="18"/>
      <c r="S11" s="18"/>
      <c r="T11" s="18"/>
      <c r="U11" s="18"/>
      <c r="V11" s="18"/>
      <c r="W11" s="18"/>
      <c r="X11" s="18"/>
      <c r="Y11" s="18"/>
      <c r="Z11" s="19"/>
    </row>
    <row r="12" spans="1:26" ht="15.6" x14ac:dyDescent="0.3">
      <c r="A12" s="16"/>
      <c r="B12" s="20"/>
      <c r="D12" s="31" t="s">
        <v>49</v>
      </c>
      <c r="E12" s="31" t="s">
        <v>46</v>
      </c>
      <c r="F12" s="31" t="s">
        <v>54</v>
      </c>
      <c r="G12" s="31" t="s">
        <v>55</v>
      </c>
      <c r="H12" s="16"/>
      <c r="I12" s="16"/>
      <c r="J12" s="16"/>
      <c r="K12" s="16"/>
      <c r="L12" s="16"/>
      <c r="M12" s="16"/>
      <c r="N12" s="16"/>
      <c r="O12" s="16"/>
      <c r="P12" s="16"/>
      <c r="Q12" s="16"/>
      <c r="R12" s="16"/>
      <c r="S12" s="16"/>
      <c r="T12" s="16"/>
      <c r="U12" s="16"/>
      <c r="V12" s="16"/>
      <c r="Z12" s="21"/>
    </row>
    <row r="13" spans="1:26" ht="15.6" x14ac:dyDescent="0.3">
      <c r="A13" s="16"/>
      <c r="B13" s="20"/>
      <c r="C13" s="29"/>
      <c r="D13" s="29"/>
      <c r="E13" s="29"/>
      <c r="F13" s="29"/>
      <c r="G13" s="29"/>
      <c r="H13" s="16"/>
      <c r="I13" s="16"/>
      <c r="J13" s="16"/>
      <c r="K13" s="16"/>
      <c r="L13" s="16"/>
      <c r="M13" s="16"/>
      <c r="N13" s="16"/>
      <c r="O13" s="16"/>
      <c r="P13" s="16"/>
      <c r="Q13" s="16"/>
      <c r="R13" s="16"/>
      <c r="S13" s="16"/>
      <c r="T13" s="16"/>
      <c r="U13" s="16"/>
      <c r="V13" s="16"/>
      <c r="Z13" s="21"/>
    </row>
    <row r="14" spans="1:26" ht="15.6" x14ac:dyDescent="0.3">
      <c r="A14" s="16"/>
      <c r="B14" s="20"/>
      <c r="C14" s="32" t="s">
        <v>92</v>
      </c>
      <c r="D14" s="83">
        <v>1162.5119047619048</v>
      </c>
      <c r="E14" s="83">
        <v>1969.8035714285713</v>
      </c>
      <c r="F14" s="83">
        <v>757.67857142857144</v>
      </c>
      <c r="G14" s="83">
        <v>3471.90625</v>
      </c>
      <c r="H14" s="16"/>
      <c r="I14" s="16"/>
      <c r="J14" s="16"/>
      <c r="K14" s="16"/>
      <c r="L14" s="16"/>
      <c r="M14" s="16"/>
      <c r="N14" s="16"/>
      <c r="O14" s="16"/>
      <c r="P14" s="16"/>
      <c r="Q14" s="16"/>
      <c r="R14" s="16"/>
      <c r="S14" s="16"/>
      <c r="T14" s="16"/>
      <c r="U14" s="16"/>
      <c r="V14" s="16"/>
      <c r="Z14" s="21"/>
    </row>
    <row r="15" spans="1:26" ht="15.6" x14ac:dyDescent="0.3">
      <c r="A15" s="16"/>
      <c r="B15" s="20"/>
      <c r="C15" s="29" t="s">
        <v>93</v>
      </c>
      <c r="D15" s="84">
        <v>86.038133305454807</v>
      </c>
      <c r="E15" s="84">
        <v>166.97444866284658</v>
      </c>
      <c r="F15" s="84">
        <v>92.516108329595838</v>
      </c>
      <c r="G15" s="84">
        <v>426.14277659855622</v>
      </c>
      <c r="H15" s="16"/>
      <c r="I15" s="16"/>
      <c r="J15" s="16"/>
      <c r="K15" s="16"/>
      <c r="L15" s="16"/>
      <c r="M15" s="16"/>
      <c r="N15" s="16"/>
      <c r="O15" s="16"/>
      <c r="P15" s="16"/>
      <c r="Q15" s="16"/>
      <c r="R15" s="16"/>
      <c r="S15" s="16"/>
      <c r="T15" s="16"/>
      <c r="U15" s="16"/>
      <c r="V15" s="16"/>
      <c r="Z15" s="21"/>
    </row>
    <row r="16" spans="1:26" ht="15.6" x14ac:dyDescent="0.3">
      <c r="A16" s="16"/>
      <c r="B16" s="20"/>
      <c r="C16" s="29" t="s">
        <v>94</v>
      </c>
      <c r="D16" s="84">
        <v>864.5</v>
      </c>
      <c r="E16" s="84">
        <v>1657</v>
      </c>
      <c r="F16" s="84">
        <v>645.5</v>
      </c>
      <c r="G16" s="84">
        <v>2575.5</v>
      </c>
      <c r="H16" s="16"/>
      <c r="I16" s="16"/>
      <c r="J16" s="16"/>
      <c r="K16" s="16"/>
      <c r="L16" s="16"/>
      <c r="M16" s="16"/>
      <c r="N16" s="16"/>
      <c r="O16" s="16"/>
      <c r="P16" s="16"/>
      <c r="Q16" s="16"/>
      <c r="R16" s="16"/>
      <c r="S16" s="16"/>
      <c r="T16" s="16"/>
      <c r="U16" s="16"/>
      <c r="V16" s="16"/>
      <c r="Z16" s="21"/>
    </row>
    <row r="17" spans="1:26" ht="15.6" x14ac:dyDescent="0.3">
      <c r="A17" s="16"/>
      <c r="B17" s="20"/>
      <c r="C17" s="32" t="s">
        <v>96</v>
      </c>
      <c r="D17" s="83">
        <v>788.55251704989553</v>
      </c>
      <c r="E17" s="83">
        <v>1249.5223584836924</v>
      </c>
      <c r="F17" s="83">
        <v>489.54922981524379</v>
      </c>
      <c r="G17" s="83">
        <v>2410.6275766920248</v>
      </c>
      <c r="H17" s="16"/>
      <c r="I17" s="16"/>
      <c r="J17" s="16"/>
      <c r="K17" s="16"/>
      <c r="L17" s="16"/>
      <c r="M17" s="16"/>
      <c r="N17" s="16"/>
      <c r="O17" s="16"/>
      <c r="P17" s="16"/>
      <c r="Q17" s="16"/>
      <c r="R17" s="16"/>
      <c r="S17" s="16"/>
      <c r="T17" s="16"/>
      <c r="U17" s="16"/>
      <c r="V17" s="16"/>
      <c r="Z17" s="21"/>
    </row>
    <row r="18" spans="1:26" ht="15.6" x14ac:dyDescent="0.3">
      <c r="A18" s="16"/>
      <c r="B18" s="20"/>
      <c r="C18" s="29" t="s">
        <v>97</v>
      </c>
      <c r="D18" s="84">
        <v>621815.07214572572</v>
      </c>
      <c r="E18" s="84">
        <v>1561306.1243506491</v>
      </c>
      <c r="F18" s="84">
        <v>239658.44841269837</v>
      </c>
      <c r="G18" s="84">
        <v>5811125.3135080645</v>
      </c>
      <c r="H18" s="16"/>
      <c r="I18" s="16"/>
      <c r="J18" s="16"/>
      <c r="K18" s="16"/>
      <c r="L18" s="16"/>
      <c r="M18" s="16"/>
      <c r="N18" s="16"/>
      <c r="O18" s="16"/>
      <c r="P18" s="16"/>
      <c r="Q18" s="16"/>
      <c r="R18" s="16"/>
      <c r="S18" s="16"/>
      <c r="T18" s="16"/>
      <c r="U18" s="16"/>
      <c r="V18" s="16"/>
      <c r="Z18" s="21"/>
    </row>
    <row r="19" spans="1:26" ht="15.6" x14ac:dyDescent="0.3">
      <c r="A19" s="16"/>
      <c r="B19" s="20"/>
      <c r="C19" s="29" t="s">
        <v>98</v>
      </c>
      <c r="D19" s="84">
        <v>1.2544514388625982</v>
      </c>
      <c r="E19" s="84">
        <v>1.4494925956438474</v>
      </c>
      <c r="F19" s="84">
        <v>10.675531202013989</v>
      </c>
      <c r="G19" s="84">
        <v>1.3616106145480278</v>
      </c>
      <c r="H19" s="16"/>
      <c r="I19" s="16"/>
      <c r="J19" s="16"/>
      <c r="K19" s="16"/>
      <c r="L19" s="16"/>
      <c r="M19" s="16"/>
      <c r="N19" s="16"/>
      <c r="O19" s="16"/>
      <c r="P19" s="16"/>
      <c r="Q19" s="16"/>
      <c r="R19" s="16"/>
      <c r="S19" s="16"/>
      <c r="T19" s="16"/>
      <c r="U19" s="16"/>
      <c r="V19" s="16"/>
      <c r="Z19" s="21"/>
    </row>
    <row r="20" spans="1:26" ht="15.6" x14ac:dyDescent="0.3">
      <c r="A20" s="16"/>
      <c r="B20" s="20"/>
      <c r="C20" s="29" t="s">
        <v>99</v>
      </c>
      <c r="D20" s="84">
        <v>1.2885126617911546</v>
      </c>
      <c r="E20" s="84">
        <v>1.3352706890601749</v>
      </c>
      <c r="F20" s="84">
        <v>2.8030534400467793</v>
      </c>
      <c r="G20" s="84">
        <v>1.3680358608682499</v>
      </c>
      <c r="H20" s="16"/>
      <c r="I20" s="16"/>
      <c r="J20" s="16"/>
      <c r="K20" s="16"/>
      <c r="L20" s="16"/>
      <c r="M20" s="16"/>
      <c r="N20" s="16"/>
      <c r="O20" s="16"/>
      <c r="P20" s="16"/>
      <c r="Q20" s="16"/>
      <c r="R20" s="16"/>
      <c r="S20" s="16"/>
      <c r="T20" s="16"/>
      <c r="U20" s="16"/>
      <c r="V20" s="16"/>
      <c r="Z20" s="21"/>
    </row>
    <row r="21" spans="1:26" ht="15.6" x14ac:dyDescent="0.3">
      <c r="A21" s="16"/>
      <c r="B21" s="20"/>
      <c r="C21" s="29" t="s">
        <v>100</v>
      </c>
      <c r="D21" s="84">
        <v>3458</v>
      </c>
      <c r="E21" s="84">
        <v>5141</v>
      </c>
      <c r="F21" s="84">
        <v>2500</v>
      </c>
      <c r="G21" s="84">
        <v>9832</v>
      </c>
      <c r="H21" s="16"/>
      <c r="I21" s="16"/>
      <c r="J21" s="16"/>
      <c r="K21" s="16"/>
      <c r="L21" s="16"/>
      <c r="M21" s="16"/>
      <c r="N21" s="16"/>
      <c r="O21" s="16"/>
      <c r="P21" s="16"/>
      <c r="Q21" s="16"/>
      <c r="R21" s="16"/>
      <c r="S21" s="16"/>
      <c r="T21" s="16"/>
      <c r="U21" s="16"/>
      <c r="V21" s="16"/>
      <c r="Z21" s="21"/>
    </row>
    <row r="22" spans="1:26" ht="15.6" x14ac:dyDescent="0.3">
      <c r="A22" s="16"/>
      <c r="B22" s="20"/>
      <c r="C22" s="29" t="s">
        <v>101</v>
      </c>
      <c r="D22" s="84">
        <v>280</v>
      </c>
      <c r="E22" s="84">
        <v>512</v>
      </c>
      <c r="F22" s="84">
        <v>290</v>
      </c>
      <c r="G22" s="84">
        <v>688</v>
      </c>
      <c r="H22" s="16"/>
      <c r="I22" s="16"/>
      <c r="J22" s="16"/>
      <c r="K22" s="16"/>
      <c r="L22" s="16"/>
      <c r="M22" s="16"/>
      <c r="N22" s="16"/>
      <c r="O22" s="16"/>
      <c r="P22" s="16"/>
      <c r="Q22" s="16"/>
      <c r="R22" s="16"/>
      <c r="S22" s="16"/>
      <c r="T22" s="16"/>
      <c r="U22" s="16"/>
      <c r="V22" s="16"/>
      <c r="Z22" s="21"/>
    </row>
    <row r="23" spans="1:26" ht="15.6" x14ac:dyDescent="0.3">
      <c r="A23" s="16"/>
      <c r="B23" s="20"/>
      <c r="C23" s="29" t="s">
        <v>102</v>
      </c>
      <c r="D23" s="84">
        <v>3738</v>
      </c>
      <c r="E23" s="84">
        <v>5653</v>
      </c>
      <c r="F23" s="84">
        <v>2790</v>
      </c>
      <c r="G23" s="84">
        <v>10520</v>
      </c>
      <c r="H23" s="16"/>
      <c r="I23" s="16"/>
      <c r="J23" s="16"/>
      <c r="K23" s="16"/>
      <c r="L23" s="16"/>
      <c r="M23" s="16"/>
      <c r="N23" s="16"/>
      <c r="O23" s="16"/>
      <c r="P23" s="16"/>
      <c r="Q23" s="16"/>
      <c r="R23" s="16"/>
      <c r="S23" s="16"/>
      <c r="T23" s="16"/>
      <c r="U23" s="16"/>
      <c r="V23" s="16"/>
      <c r="Z23" s="21"/>
    </row>
    <row r="24" spans="1:26" ht="15.6" x14ac:dyDescent="0.3">
      <c r="A24" s="16"/>
      <c r="B24" s="20"/>
      <c r="C24" s="29" t="s">
        <v>103</v>
      </c>
      <c r="D24" s="84">
        <v>97651</v>
      </c>
      <c r="E24" s="84">
        <v>110309</v>
      </c>
      <c r="F24" s="84">
        <v>21215</v>
      </c>
      <c r="G24" s="84">
        <v>111101</v>
      </c>
      <c r="H24" s="16"/>
      <c r="I24" s="16"/>
      <c r="J24" s="16"/>
      <c r="K24" s="16"/>
      <c r="L24" s="16"/>
      <c r="M24" s="16"/>
      <c r="N24" s="16"/>
      <c r="O24" s="16"/>
      <c r="P24" s="16"/>
      <c r="Q24" s="16"/>
      <c r="R24" s="16"/>
      <c r="S24" s="16"/>
      <c r="T24" s="16"/>
      <c r="U24" s="16"/>
      <c r="V24" s="16"/>
      <c r="Z24" s="21"/>
    </row>
    <row r="25" spans="1:26" ht="16.2" thickBot="1" x14ac:dyDescent="0.35">
      <c r="A25" s="16"/>
      <c r="B25" s="20"/>
      <c r="C25" s="30" t="s">
        <v>104</v>
      </c>
      <c r="D25" s="56">
        <v>84</v>
      </c>
      <c r="E25" s="56">
        <v>56</v>
      </c>
      <c r="F25" s="56">
        <v>28</v>
      </c>
      <c r="G25" s="56">
        <v>32</v>
      </c>
      <c r="H25" s="16"/>
      <c r="I25" s="16"/>
      <c r="J25" s="16"/>
      <c r="K25" s="16"/>
      <c r="L25" s="16"/>
      <c r="M25" s="16"/>
      <c r="N25" s="16"/>
      <c r="O25" s="16"/>
      <c r="P25" s="16"/>
      <c r="Q25" s="16"/>
      <c r="R25" s="16"/>
      <c r="S25" s="16"/>
      <c r="T25" s="16"/>
      <c r="U25" s="16"/>
      <c r="V25" s="16"/>
      <c r="Z25" s="21"/>
    </row>
    <row r="26" spans="1:26" ht="15.6" x14ac:dyDescent="0.3">
      <c r="A26" s="16"/>
      <c r="B26" s="20"/>
      <c r="C26" s="16"/>
      <c r="D26" s="16"/>
      <c r="E26" s="16"/>
      <c r="F26" s="16"/>
      <c r="G26" s="16"/>
      <c r="H26" s="16"/>
      <c r="I26" s="16"/>
      <c r="J26" s="16"/>
      <c r="K26" s="16"/>
      <c r="L26" s="16"/>
      <c r="M26" s="16"/>
      <c r="N26" s="16"/>
      <c r="O26" s="16"/>
      <c r="P26" s="16"/>
      <c r="Q26" s="16"/>
      <c r="R26" s="16"/>
      <c r="S26" s="16"/>
      <c r="T26" s="16"/>
      <c r="U26" s="16"/>
      <c r="V26" s="16"/>
      <c r="W26" s="16"/>
      <c r="X26" s="16"/>
      <c r="Y26" s="16"/>
      <c r="Z26" s="21"/>
    </row>
    <row r="27" spans="1:26" ht="18" thickBot="1" x14ac:dyDescent="0.35">
      <c r="A27" s="16"/>
      <c r="B27" s="20"/>
      <c r="C27" s="10" t="s">
        <v>137</v>
      </c>
      <c r="D27" s="16"/>
      <c r="E27" s="16"/>
      <c r="F27" s="16"/>
      <c r="G27" s="16"/>
      <c r="H27" s="16"/>
      <c r="I27" s="16"/>
      <c r="J27" s="16"/>
      <c r="K27" s="16"/>
      <c r="L27" s="16"/>
      <c r="M27" s="16"/>
      <c r="N27" s="16"/>
      <c r="O27" s="16"/>
      <c r="P27" s="16"/>
      <c r="Q27" s="16"/>
      <c r="R27" s="16"/>
      <c r="S27" s="16"/>
      <c r="T27" s="16"/>
      <c r="U27" s="16"/>
      <c r="V27" s="16"/>
      <c r="W27" s="16"/>
      <c r="X27" s="16"/>
      <c r="Y27" s="16"/>
      <c r="Z27" s="21"/>
    </row>
    <row r="28" spans="1:26" ht="18.600000000000001" thickTop="1" x14ac:dyDescent="0.3">
      <c r="A28" s="16"/>
      <c r="B28" s="75" t="s">
        <v>138</v>
      </c>
      <c r="C28" s="76"/>
      <c r="D28" s="76"/>
      <c r="E28" s="76"/>
      <c r="F28" s="76"/>
      <c r="G28" s="76"/>
      <c r="H28" s="16"/>
      <c r="I28" s="16"/>
      <c r="J28" s="16"/>
      <c r="K28" s="16"/>
      <c r="L28" s="16"/>
      <c r="M28" s="16"/>
      <c r="N28" s="16"/>
      <c r="O28" s="16"/>
      <c r="P28" s="16"/>
      <c r="Q28" s="16"/>
      <c r="R28" s="16"/>
      <c r="S28" s="16"/>
      <c r="T28" s="16"/>
      <c r="U28" s="16"/>
      <c r="V28" s="16"/>
      <c r="W28" s="16"/>
      <c r="X28" s="16"/>
      <c r="Y28" s="16"/>
      <c r="Z28" s="21"/>
    </row>
    <row r="29" spans="1:26" ht="18" x14ac:dyDescent="0.3">
      <c r="A29" s="16"/>
      <c r="B29" s="57" t="s">
        <v>139</v>
      </c>
      <c r="C29" s="58" t="s">
        <v>140</v>
      </c>
      <c r="D29" s="59">
        <v>2500</v>
      </c>
      <c r="E29" s="59">
        <v>2500</v>
      </c>
      <c r="F29" s="59">
        <v>2500</v>
      </c>
      <c r="G29" s="59">
        <v>2500</v>
      </c>
      <c r="H29" s="16"/>
      <c r="I29" s="16"/>
      <c r="J29" s="16"/>
      <c r="K29" s="16"/>
      <c r="L29" s="16"/>
      <c r="M29" s="16"/>
      <c r="N29" s="16"/>
      <c r="O29" s="16"/>
      <c r="P29" s="16"/>
      <c r="Q29" s="16"/>
      <c r="R29" s="16"/>
      <c r="S29" s="16"/>
      <c r="T29" s="16"/>
      <c r="U29" s="16"/>
      <c r="V29" s="16"/>
      <c r="W29" s="16"/>
      <c r="X29" s="16"/>
      <c r="Y29" s="16"/>
      <c r="Z29" s="21"/>
    </row>
    <row r="30" spans="1:26" ht="18.600000000000001" thickBot="1" x14ac:dyDescent="0.35">
      <c r="A30" s="16"/>
      <c r="B30" s="60" t="s">
        <v>92</v>
      </c>
      <c r="C30" s="58" t="s">
        <v>141</v>
      </c>
      <c r="D30" s="59">
        <f>D14</f>
        <v>1162.5119047619048</v>
      </c>
      <c r="E30" s="59">
        <f>E14</f>
        <v>1969.8035714285713</v>
      </c>
      <c r="F30" s="59">
        <f>F14</f>
        <v>757.67857142857144</v>
      </c>
      <c r="G30" s="59">
        <f>G14</f>
        <v>3471.90625</v>
      </c>
      <c r="H30" s="16"/>
      <c r="I30" s="67"/>
      <c r="J30" s="67" t="s">
        <v>148</v>
      </c>
      <c r="K30" s="67"/>
      <c r="L30" s="67"/>
      <c r="M30" s="16"/>
      <c r="N30" s="16"/>
      <c r="O30" s="16"/>
      <c r="P30" s="16"/>
      <c r="Q30" s="16"/>
      <c r="R30" s="16"/>
      <c r="S30" s="16"/>
      <c r="T30" s="16"/>
      <c r="U30" s="16"/>
      <c r="V30" s="16"/>
      <c r="W30" s="16"/>
      <c r="X30" s="16"/>
      <c r="Y30" s="16"/>
      <c r="Z30" s="21"/>
    </row>
    <row r="31" spans="1:26" ht="18" x14ac:dyDescent="0.3">
      <c r="A31" s="16"/>
      <c r="B31" s="60"/>
      <c r="C31" s="58" t="s">
        <v>142</v>
      </c>
      <c r="D31" s="61">
        <f>D29-D30</f>
        <v>1337.4880952380952</v>
      </c>
      <c r="E31" s="61">
        <f t="shared" ref="E31:G31" si="0">E29-E30</f>
        <v>530.19642857142867</v>
      </c>
      <c r="F31" s="61">
        <f t="shared" si="0"/>
        <v>1742.3214285714284</v>
      </c>
      <c r="G31" s="61">
        <f t="shared" si="0"/>
        <v>-971.90625</v>
      </c>
      <c r="H31" s="16"/>
      <c r="I31" s="31" t="s">
        <v>49</v>
      </c>
      <c r="J31" s="31" t="s">
        <v>46</v>
      </c>
      <c r="K31" s="31" t="s">
        <v>54</v>
      </c>
      <c r="L31" s="31" t="s">
        <v>55</v>
      </c>
      <c r="M31" s="16"/>
      <c r="N31" s="16"/>
      <c r="O31" s="16"/>
      <c r="P31" s="16"/>
      <c r="Q31" s="16"/>
      <c r="R31" s="16"/>
      <c r="S31" s="16"/>
      <c r="T31" s="16"/>
      <c r="U31" s="16"/>
      <c r="V31" s="16"/>
      <c r="W31" s="16"/>
      <c r="X31" s="16"/>
      <c r="Y31" s="16"/>
      <c r="Z31" s="21"/>
    </row>
    <row r="32" spans="1:26" ht="18" x14ac:dyDescent="0.3">
      <c r="A32" s="16"/>
      <c r="B32" s="60" t="s">
        <v>143</v>
      </c>
      <c r="C32" s="58" t="s">
        <v>144</v>
      </c>
      <c r="D32" s="59">
        <f>D17</f>
        <v>788.55251704989553</v>
      </c>
      <c r="E32" s="59">
        <f t="shared" ref="E32:G32" si="1">E17</f>
        <v>1249.5223584836924</v>
      </c>
      <c r="F32" s="59">
        <f t="shared" si="1"/>
        <v>489.54922981524379</v>
      </c>
      <c r="G32" s="59">
        <f t="shared" si="1"/>
        <v>2410.6275766920248</v>
      </c>
      <c r="H32" s="16"/>
      <c r="I32" s="15">
        <f>D43-D34</f>
        <v>4.3413594700517422E-2</v>
      </c>
      <c r="J32" s="15">
        <f>E43-E34</f>
        <v>0.22530823445528292</v>
      </c>
      <c r="K32" s="15">
        <f>F43-F34</f>
        <v>1.8610140148966892E-4</v>
      </c>
      <c r="L32" s="15">
        <f>G43-G34</f>
        <v>0.16123969761256873</v>
      </c>
      <c r="M32" s="16"/>
      <c r="N32" s="16"/>
      <c r="O32" s="16"/>
      <c r="P32" s="16"/>
      <c r="Q32" s="16"/>
      <c r="R32" s="16"/>
      <c r="S32" s="16"/>
      <c r="T32" s="16"/>
      <c r="U32" s="16"/>
      <c r="V32" s="16"/>
      <c r="W32" s="16"/>
      <c r="X32" s="16"/>
      <c r="Y32" s="16"/>
      <c r="Z32" s="21"/>
    </row>
    <row r="33" spans="1:26" ht="18.600000000000001" thickBot="1" x14ac:dyDescent="0.35">
      <c r="A33" s="16"/>
      <c r="B33" s="62" t="s">
        <v>145</v>
      </c>
      <c r="C33" s="63"/>
      <c r="D33" s="64">
        <f>D31/D32</f>
        <v>1.6961306524540152</v>
      </c>
      <c r="E33" s="65">
        <f>E31/E32</f>
        <v>0.42431928086091009</v>
      </c>
      <c r="F33" s="65">
        <f>F31/F32</f>
        <v>3.5590321104763696</v>
      </c>
      <c r="G33" s="65">
        <f>G31/G32</f>
        <v>-0.40317561260694401</v>
      </c>
      <c r="H33" s="16"/>
      <c r="I33" s="16"/>
      <c r="J33" s="16"/>
      <c r="K33" s="16"/>
      <c r="L33" s="16"/>
      <c r="M33" s="16"/>
      <c r="N33" s="16"/>
      <c r="O33" s="16"/>
      <c r="P33" s="16"/>
      <c r="Q33" s="16"/>
      <c r="R33" s="16"/>
      <c r="S33" s="16"/>
      <c r="T33" s="16"/>
      <c r="U33" s="16"/>
      <c r="V33" s="16"/>
      <c r="W33" s="16"/>
      <c r="X33" s="16"/>
      <c r="Y33" s="16"/>
      <c r="Z33" s="21"/>
    </row>
    <row r="34" spans="1:26" ht="19.2" thickTop="1" thickBot="1" x14ac:dyDescent="0.35">
      <c r="A34" s="16"/>
      <c r="B34" s="66" t="s">
        <v>147</v>
      </c>
      <c r="C34" s="16"/>
      <c r="D34" s="64">
        <f>_xlfn.NORM.DIST(D29,D30,D32,TRUE)</f>
        <v>0.95506943008322198</v>
      </c>
      <c r="E34" s="64">
        <f>_xlfn.NORM.DIST(E29,E30,E32,TRUE)</f>
        <v>0.66433351016304187</v>
      </c>
      <c r="F34" s="64">
        <f>_xlfn.NORM.DIST(F29,F30,F32,TRUE)</f>
        <v>0.99981388798721549</v>
      </c>
      <c r="G34" s="64">
        <f>_xlfn.NORM.DIST(G29,G30,G32,TRUE)</f>
        <v>0.34340951950388932</v>
      </c>
      <c r="H34" s="16"/>
      <c r="I34" s="16"/>
      <c r="J34" s="16"/>
      <c r="K34" s="16"/>
      <c r="L34" s="16"/>
      <c r="M34" s="16"/>
      <c r="N34" s="16"/>
      <c r="O34" s="16"/>
      <c r="P34" s="16"/>
      <c r="Q34" s="16"/>
      <c r="R34" s="16"/>
      <c r="S34" s="16"/>
      <c r="T34" s="16"/>
      <c r="U34" s="16"/>
      <c r="V34" s="16"/>
      <c r="W34" s="16"/>
      <c r="X34" s="16"/>
      <c r="Y34" s="16"/>
      <c r="Z34" s="21"/>
    </row>
    <row r="35" spans="1:26" ht="16.2" thickTop="1" x14ac:dyDescent="0.3">
      <c r="A35" s="16"/>
      <c r="B35" s="20"/>
      <c r="C35" s="16"/>
      <c r="D35" s="16"/>
      <c r="E35" s="16"/>
      <c r="F35" s="16"/>
      <c r="G35" s="16"/>
      <c r="H35" s="16"/>
      <c r="I35" s="16"/>
      <c r="J35" s="16"/>
      <c r="K35" s="16"/>
      <c r="L35" s="16"/>
      <c r="M35" s="16"/>
      <c r="N35" s="16"/>
      <c r="O35" s="16"/>
      <c r="P35" s="16"/>
      <c r="Q35" s="16"/>
      <c r="R35" s="16"/>
      <c r="S35" s="16"/>
      <c r="T35" s="16"/>
      <c r="U35" s="16"/>
      <c r="V35" s="16"/>
      <c r="W35" s="16"/>
      <c r="X35" s="16"/>
      <c r="Y35" s="16"/>
      <c r="Z35" s="21"/>
    </row>
    <row r="36" spans="1:26" ht="18" thickBot="1" x14ac:dyDescent="0.35">
      <c r="A36" s="16"/>
      <c r="B36" s="20"/>
      <c r="C36" s="10" t="s">
        <v>146</v>
      </c>
      <c r="D36" s="16"/>
      <c r="E36" s="16"/>
      <c r="F36" s="16"/>
      <c r="G36" s="16"/>
      <c r="H36" s="16"/>
      <c r="I36" s="16"/>
      <c r="J36" s="16"/>
      <c r="K36" s="16"/>
      <c r="L36" s="16"/>
      <c r="M36" s="16"/>
      <c r="N36" s="16"/>
      <c r="O36" s="16"/>
      <c r="P36" s="16"/>
      <c r="Q36" s="16"/>
      <c r="R36" s="16"/>
      <c r="S36" s="16"/>
      <c r="T36" s="16"/>
      <c r="U36" s="16"/>
      <c r="V36" s="16"/>
      <c r="W36" s="16"/>
      <c r="X36" s="16"/>
      <c r="Y36" s="16"/>
      <c r="Z36" s="21"/>
    </row>
    <row r="37" spans="1:26" ht="18.600000000000001" thickTop="1" x14ac:dyDescent="0.3">
      <c r="A37" s="16"/>
      <c r="B37" s="75" t="s">
        <v>138</v>
      </c>
      <c r="C37" s="76"/>
      <c r="D37" s="76"/>
      <c r="E37" s="76"/>
      <c r="F37" s="76"/>
      <c r="G37" s="76"/>
      <c r="H37" s="16"/>
      <c r="I37" s="16"/>
      <c r="J37" s="16"/>
      <c r="K37" s="16"/>
      <c r="L37" s="16"/>
      <c r="M37" s="16"/>
      <c r="N37" s="16"/>
      <c r="O37" s="16"/>
      <c r="P37" s="16"/>
      <c r="Q37" s="16"/>
      <c r="R37" s="16"/>
      <c r="S37" s="16"/>
      <c r="T37" s="16"/>
      <c r="U37" s="16"/>
      <c r="V37" s="16"/>
      <c r="W37" s="16"/>
      <c r="X37" s="16"/>
      <c r="Y37" s="16"/>
      <c r="Z37" s="21"/>
    </row>
    <row r="38" spans="1:26" ht="18" x14ac:dyDescent="0.3">
      <c r="A38" s="16"/>
      <c r="B38" s="57" t="s">
        <v>139</v>
      </c>
      <c r="C38" s="58" t="s">
        <v>140</v>
      </c>
      <c r="D38" s="59">
        <v>3500</v>
      </c>
      <c r="E38" s="59">
        <v>3500</v>
      </c>
      <c r="F38" s="59">
        <v>3500</v>
      </c>
      <c r="G38" s="59">
        <v>3500</v>
      </c>
      <c r="H38" s="16"/>
      <c r="I38" s="16"/>
      <c r="J38" s="16"/>
      <c r="K38" s="23"/>
      <c r="L38" s="27"/>
      <c r="M38" s="27"/>
      <c r="N38" s="27"/>
      <c r="O38" s="27"/>
      <c r="P38" s="27"/>
      <c r="Q38" s="16"/>
      <c r="R38" s="16"/>
      <c r="S38" s="16"/>
      <c r="T38" s="28"/>
      <c r="U38" s="27"/>
      <c r="V38" s="28"/>
      <c r="W38" s="16"/>
      <c r="X38" s="16"/>
      <c r="Y38" s="16"/>
      <c r="Z38" s="21"/>
    </row>
    <row r="39" spans="1:26" ht="18" x14ac:dyDescent="0.3">
      <c r="A39" s="16"/>
      <c r="B39" s="60" t="s">
        <v>92</v>
      </c>
      <c r="C39" s="58" t="s">
        <v>141</v>
      </c>
      <c r="D39" s="59">
        <f>D14</f>
        <v>1162.5119047619048</v>
      </c>
      <c r="E39" s="59">
        <f>E14</f>
        <v>1969.8035714285713</v>
      </c>
      <c r="F39" s="59">
        <f>F14</f>
        <v>757.67857142857144</v>
      </c>
      <c r="G39" s="59">
        <f>G14</f>
        <v>3471.90625</v>
      </c>
      <c r="H39" s="16"/>
      <c r="I39" s="16"/>
      <c r="J39" s="16"/>
      <c r="K39" s="23"/>
      <c r="L39" s="27"/>
      <c r="M39" s="27"/>
      <c r="N39" s="27"/>
      <c r="O39" s="27"/>
      <c r="P39" s="27"/>
      <c r="Q39" s="16"/>
      <c r="R39" s="16"/>
      <c r="S39" s="16"/>
      <c r="T39" s="28"/>
      <c r="U39" s="27"/>
      <c r="V39" s="28"/>
      <c r="W39" s="16"/>
      <c r="X39" s="16"/>
      <c r="Y39" s="16"/>
      <c r="Z39" s="21"/>
    </row>
    <row r="40" spans="1:26" ht="18" x14ac:dyDescent="0.3">
      <c r="A40" s="16"/>
      <c r="B40" s="60"/>
      <c r="C40" s="58" t="s">
        <v>142</v>
      </c>
      <c r="D40" s="61">
        <f>D38-D39</f>
        <v>2337.4880952380954</v>
      </c>
      <c r="E40" s="61">
        <f>E38-E39</f>
        <v>1530.1964285714287</v>
      </c>
      <c r="F40" s="61">
        <f>F38-F39</f>
        <v>2742.3214285714284</v>
      </c>
      <c r="G40" s="61">
        <f>G38-G39</f>
        <v>28.09375</v>
      </c>
      <c r="H40" s="16"/>
      <c r="I40" s="16"/>
      <c r="J40" s="16"/>
      <c r="K40" s="23"/>
      <c r="L40" s="27"/>
      <c r="M40" s="27"/>
      <c r="N40" s="27"/>
      <c r="O40" s="27"/>
      <c r="P40" s="27"/>
      <c r="Q40" s="16"/>
      <c r="R40" s="16"/>
      <c r="S40" s="16"/>
      <c r="T40" s="28"/>
      <c r="U40" s="27"/>
      <c r="V40" s="28"/>
      <c r="W40" s="16"/>
      <c r="X40" s="16"/>
      <c r="Y40" s="16"/>
      <c r="Z40" s="21"/>
    </row>
    <row r="41" spans="1:26" ht="18" x14ac:dyDescent="0.3">
      <c r="A41" s="16"/>
      <c r="B41" s="60" t="s">
        <v>143</v>
      </c>
      <c r="C41" s="58" t="s">
        <v>144</v>
      </c>
      <c r="D41" s="59">
        <f>D17</f>
        <v>788.55251704989553</v>
      </c>
      <c r="E41" s="59">
        <f t="shared" ref="E41:G41" si="2">E17</f>
        <v>1249.5223584836924</v>
      </c>
      <c r="F41" s="59">
        <f t="shared" si="2"/>
        <v>489.54922981524379</v>
      </c>
      <c r="G41" s="59">
        <f t="shared" si="2"/>
        <v>2410.6275766920248</v>
      </c>
      <c r="H41" s="16"/>
      <c r="I41" s="16"/>
      <c r="J41" s="16"/>
      <c r="K41" s="23"/>
      <c r="L41" s="27"/>
      <c r="M41" s="27"/>
      <c r="N41" s="27"/>
      <c r="O41" s="27"/>
      <c r="P41" s="27"/>
      <c r="Q41" s="16"/>
      <c r="R41" s="16"/>
      <c r="S41" s="16"/>
      <c r="T41" s="28"/>
      <c r="U41" s="27"/>
      <c r="V41" s="28"/>
      <c r="W41" s="16"/>
      <c r="X41" s="16"/>
      <c r="Y41" s="16"/>
      <c r="Z41" s="21"/>
    </row>
    <row r="42" spans="1:26" ht="18.600000000000001" thickBot="1" x14ac:dyDescent="0.35">
      <c r="A42" s="16"/>
      <c r="B42" s="62" t="s">
        <v>145</v>
      </c>
      <c r="C42" s="63"/>
      <c r="D42" s="64">
        <f>D40/D41</f>
        <v>2.9642770071713449</v>
      </c>
      <c r="E42" s="65">
        <f>E40/E41</f>
        <v>1.2246250882844041</v>
      </c>
      <c r="F42" s="65">
        <f>F40/F41</f>
        <v>5.6017275925577135</v>
      </c>
      <c r="G42" s="65">
        <f>G40/G41</f>
        <v>1.165412288137496E-2</v>
      </c>
      <c r="H42" s="16"/>
      <c r="I42" s="16"/>
      <c r="J42" s="16"/>
      <c r="K42" s="23"/>
      <c r="L42" s="27"/>
      <c r="M42" s="27"/>
      <c r="N42" s="27"/>
      <c r="O42" s="27"/>
      <c r="P42" s="27"/>
      <c r="Q42" s="16"/>
      <c r="R42" s="16"/>
      <c r="S42" s="16"/>
      <c r="T42" s="28"/>
      <c r="U42" s="27"/>
      <c r="V42" s="28"/>
      <c r="W42" s="16"/>
      <c r="X42" s="16"/>
      <c r="Y42" s="16"/>
      <c r="Z42" s="21"/>
    </row>
    <row r="43" spans="1:26" ht="19.2" thickTop="1" thickBot="1" x14ac:dyDescent="0.35">
      <c r="A43" s="16"/>
      <c r="B43" s="66" t="s">
        <v>170</v>
      </c>
      <c r="C43" s="16"/>
      <c r="D43" s="64">
        <f>_xlfn.NORM.DIST(D38,D39,D41,TRUE)</f>
        <v>0.9984830247837394</v>
      </c>
      <c r="E43" s="64">
        <f>_xlfn.NORM.DIST(E38,E39,E41,TRUE)</f>
        <v>0.88964174461832479</v>
      </c>
      <c r="F43" s="64">
        <f>_xlfn.NORM.DIST(F38,F39,F41,TRUE)</f>
        <v>0.99999998938870516</v>
      </c>
      <c r="G43" s="64">
        <f>_xlfn.NORM.DIST(G38,G39,G41,TRUE)</f>
        <v>0.50464921711645805</v>
      </c>
      <c r="H43" s="16"/>
      <c r="I43" s="16"/>
      <c r="J43" s="16"/>
      <c r="K43" s="23"/>
      <c r="L43" s="27"/>
      <c r="M43" s="27"/>
      <c r="N43" s="27"/>
      <c r="O43" s="27"/>
      <c r="P43" s="27"/>
      <c r="Q43" s="16"/>
      <c r="R43" s="16"/>
      <c r="S43" s="16"/>
      <c r="T43" s="28"/>
      <c r="U43" s="27"/>
      <c r="V43" s="28"/>
      <c r="W43" s="16"/>
      <c r="X43" s="16"/>
      <c r="Y43" s="16"/>
      <c r="Z43" s="21"/>
    </row>
    <row r="44" spans="1:26" ht="16.8" thickTop="1" thickBot="1" x14ac:dyDescent="0.35">
      <c r="A44" s="16"/>
      <c r="B44" s="24"/>
      <c r="C44" s="25"/>
      <c r="D44" s="25"/>
      <c r="E44" s="25"/>
      <c r="F44" s="25"/>
      <c r="G44" s="25"/>
      <c r="H44" s="25"/>
      <c r="I44" s="25"/>
      <c r="J44" s="25"/>
      <c r="K44" s="25"/>
      <c r="L44" s="25"/>
      <c r="M44" s="25"/>
      <c r="N44" s="25"/>
      <c r="O44" s="25"/>
      <c r="P44" s="25"/>
      <c r="Q44" s="25"/>
      <c r="R44" s="25"/>
      <c r="S44" s="25"/>
      <c r="T44" s="25"/>
      <c r="U44" s="25"/>
      <c r="V44" s="25"/>
      <c r="W44" s="25"/>
      <c r="X44" s="25"/>
      <c r="Y44" s="25"/>
      <c r="Z44" s="26"/>
    </row>
    <row r="45" spans="1:26" ht="15.6" x14ac:dyDescent="0.3">
      <c r="A45" s="15" t="s">
        <v>84</v>
      </c>
      <c r="B45" s="15" t="s">
        <v>74</v>
      </c>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8" thickBot="1" x14ac:dyDescent="0.35">
      <c r="C46" s="10" t="s">
        <v>37</v>
      </c>
      <c r="D46" s="10" t="s">
        <v>43</v>
      </c>
      <c r="G46" s="10" t="s">
        <v>49</v>
      </c>
      <c r="H46" s="10" t="s">
        <v>46</v>
      </c>
      <c r="I46" s="10" t="s">
        <v>54</v>
      </c>
      <c r="J46" s="10" t="s">
        <v>55</v>
      </c>
    </row>
    <row r="47" spans="1:26" ht="16.2" thickTop="1" x14ac:dyDescent="0.3">
      <c r="C47" s="11" t="s">
        <v>49</v>
      </c>
      <c r="D47" s="13">
        <v>280</v>
      </c>
      <c r="G47" s="13">
        <v>280</v>
      </c>
      <c r="H47" s="13">
        <v>512</v>
      </c>
      <c r="I47" s="13">
        <v>290</v>
      </c>
      <c r="J47" s="13">
        <v>688</v>
      </c>
    </row>
    <row r="48" spans="1:26" ht="15.6" x14ac:dyDescent="0.3">
      <c r="C48" s="11" t="s">
        <v>49</v>
      </c>
      <c r="D48" s="13">
        <v>318</v>
      </c>
      <c r="G48" s="13">
        <v>318</v>
      </c>
      <c r="H48" s="13">
        <v>541</v>
      </c>
      <c r="I48" s="13">
        <v>326</v>
      </c>
      <c r="J48" s="13">
        <v>1065</v>
      </c>
    </row>
    <row r="49" spans="3:10" ht="15.6" x14ac:dyDescent="0.3">
      <c r="C49" s="11" t="s">
        <v>49</v>
      </c>
      <c r="D49" s="13">
        <v>329</v>
      </c>
      <c r="G49" s="13">
        <v>329</v>
      </c>
      <c r="H49" s="13">
        <v>627</v>
      </c>
      <c r="I49" s="13">
        <v>345</v>
      </c>
      <c r="J49" s="13">
        <v>1181</v>
      </c>
    </row>
    <row r="50" spans="3:10" ht="15.6" x14ac:dyDescent="0.3">
      <c r="C50" s="11" t="s">
        <v>49</v>
      </c>
      <c r="D50" s="13">
        <v>362</v>
      </c>
      <c r="G50" s="13">
        <v>362</v>
      </c>
      <c r="H50" s="13">
        <v>719</v>
      </c>
      <c r="I50" s="13">
        <v>407</v>
      </c>
      <c r="J50" s="13">
        <v>1300</v>
      </c>
    </row>
    <row r="51" spans="3:10" ht="15.6" x14ac:dyDescent="0.3">
      <c r="C51" s="11" t="s">
        <v>49</v>
      </c>
      <c r="D51" s="13">
        <v>386</v>
      </c>
      <c r="G51" s="13">
        <v>386</v>
      </c>
      <c r="H51" s="13">
        <v>747</v>
      </c>
      <c r="I51" s="13">
        <v>411</v>
      </c>
      <c r="J51" s="13">
        <v>1360</v>
      </c>
    </row>
    <row r="52" spans="3:10" ht="15.6" x14ac:dyDescent="0.3">
      <c r="C52" s="11" t="s">
        <v>49</v>
      </c>
      <c r="D52" s="13">
        <v>400</v>
      </c>
      <c r="G52" s="13">
        <v>400</v>
      </c>
      <c r="H52" s="13">
        <v>751</v>
      </c>
      <c r="I52" s="13">
        <v>412</v>
      </c>
      <c r="J52" s="13">
        <v>1478</v>
      </c>
    </row>
    <row r="53" spans="3:10" ht="15.6" x14ac:dyDescent="0.3">
      <c r="C53" s="11" t="s">
        <v>49</v>
      </c>
      <c r="D53" s="13">
        <v>404</v>
      </c>
      <c r="G53" s="13">
        <v>404</v>
      </c>
      <c r="H53" s="13">
        <v>812</v>
      </c>
      <c r="I53" s="13">
        <v>419</v>
      </c>
      <c r="J53" s="13">
        <v>1601</v>
      </c>
    </row>
    <row r="54" spans="3:10" ht="15.6" x14ac:dyDescent="0.3">
      <c r="C54" s="11" t="s">
        <v>49</v>
      </c>
      <c r="D54" s="13">
        <v>412</v>
      </c>
      <c r="G54" s="13">
        <v>412</v>
      </c>
      <c r="H54" s="13">
        <v>837</v>
      </c>
      <c r="I54" s="13">
        <v>434</v>
      </c>
      <c r="J54" s="13">
        <v>1743</v>
      </c>
    </row>
    <row r="55" spans="3:10" ht="15.6" x14ac:dyDescent="0.3">
      <c r="C55" s="11" t="s">
        <v>49</v>
      </c>
      <c r="D55" s="13">
        <v>418</v>
      </c>
      <c r="G55" s="13">
        <v>418</v>
      </c>
      <c r="H55" s="13">
        <v>847</v>
      </c>
      <c r="I55" s="13">
        <v>471</v>
      </c>
      <c r="J55" s="13">
        <v>1865</v>
      </c>
    </row>
    <row r="56" spans="3:10" ht="15.6" x14ac:dyDescent="0.3">
      <c r="C56" s="11" t="s">
        <v>49</v>
      </c>
      <c r="D56" s="13">
        <v>423</v>
      </c>
      <c r="G56" s="13">
        <v>423</v>
      </c>
      <c r="H56" s="13">
        <v>899</v>
      </c>
      <c r="I56" s="13">
        <v>501</v>
      </c>
      <c r="J56" s="13">
        <v>1982</v>
      </c>
    </row>
    <row r="57" spans="3:10" ht="15.6" x14ac:dyDescent="0.3">
      <c r="C57" s="11" t="s">
        <v>49</v>
      </c>
      <c r="D57" s="13">
        <v>429</v>
      </c>
      <c r="G57" s="13">
        <v>429</v>
      </c>
      <c r="H57" s="13">
        <v>905</v>
      </c>
      <c r="I57" s="13">
        <v>505</v>
      </c>
      <c r="J57" s="13">
        <v>2035</v>
      </c>
    </row>
    <row r="58" spans="3:10" ht="15.6" x14ac:dyDescent="0.3">
      <c r="C58" s="11" t="s">
        <v>49</v>
      </c>
      <c r="D58" s="13">
        <v>454</v>
      </c>
      <c r="G58" s="13">
        <v>454</v>
      </c>
      <c r="H58" s="13">
        <v>948</v>
      </c>
      <c r="I58" s="13">
        <v>560</v>
      </c>
      <c r="J58" s="13">
        <v>2225</v>
      </c>
    </row>
    <row r="59" spans="3:10" ht="15.6" x14ac:dyDescent="0.3">
      <c r="C59" s="11" t="s">
        <v>49</v>
      </c>
      <c r="D59" s="13">
        <v>483</v>
      </c>
      <c r="G59" s="13">
        <v>483</v>
      </c>
      <c r="H59" s="13">
        <v>1015</v>
      </c>
      <c r="I59" s="13">
        <v>625</v>
      </c>
      <c r="J59" s="13">
        <v>2267</v>
      </c>
    </row>
    <row r="60" spans="3:10" ht="15.6" x14ac:dyDescent="0.3">
      <c r="C60" s="11" t="s">
        <v>49</v>
      </c>
      <c r="D60" s="13">
        <v>518</v>
      </c>
      <c r="G60" s="13">
        <v>518</v>
      </c>
      <c r="H60" s="13">
        <v>1038</v>
      </c>
      <c r="I60" s="13">
        <v>644</v>
      </c>
      <c r="J60" s="13">
        <v>2417</v>
      </c>
    </row>
    <row r="61" spans="3:10" ht="15.6" x14ac:dyDescent="0.3">
      <c r="C61" s="11" t="s">
        <v>49</v>
      </c>
      <c r="D61" s="13">
        <v>519</v>
      </c>
      <c r="G61" s="13">
        <v>519</v>
      </c>
      <c r="H61" s="13">
        <v>1061</v>
      </c>
      <c r="I61" s="13">
        <v>647</v>
      </c>
      <c r="J61" s="13">
        <v>2477</v>
      </c>
    </row>
    <row r="62" spans="3:10" ht="15.6" x14ac:dyDescent="0.3">
      <c r="C62" s="11" t="s">
        <v>49</v>
      </c>
      <c r="D62" s="13">
        <v>528</v>
      </c>
      <c r="G62" s="13">
        <v>528</v>
      </c>
      <c r="H62" s="13">
        <v>1066</v>
      </c>
      <c r="I62" s="13">
        <v>683</v>
      </c>
      <c r="J62" s="13">
        <v>2554</v>
      </c>
    </row>
    <row r="63" spans="3:10" ht="15.6" x14ac:dyDescent="0.3">
      <c r="C63" s="11" t="s">
        <v>49</v>
      </c>
      <c r="D63" s="13">
        <v>535</v>
      </c>
      <c r="G63" s="13">
        <v>535</v>
      </c>
      <c r="H63" s="13">
        <v>1069</v>
      </c>
      <c r="I63" s="13">
        <v>733</v>
      </c>
      <c r="J63" s="13">
        <v>2597</v>
      </c>
    </row>
    <row r="64" spans="3:10" ht="15.6" x14ac:dyDescent="0.3">
      <c r="C64" s="11" t="s">
        <v>49</v>
      </c>
      <c r="D64" s="13">
        <v>545</v>
      </c>
      <c r="G64" s="13">
        <v>545</v>
      </c>
      <c r="H64" s="13">
        <v>1083</v>
      </c>
      <c r="I64" s="13">
        <v>760</v>
      </c>
      <c r="J64" s="13">
        <v>2772</v>
      </c>
    </row>
    <row r="65" spans="3:10" ht="15.6" x14ac:dyDescent="0.3">
      <c r="C65" s="11" t="s">
        <v>49</v>
      </c>
      <c r="D65" s="13">
        <v>546</v>
      </c>
      <c r="G65" s="13">
        <v>546</v>
      </c>
      <c r="H65" s="13">
        <v>1090</v>
      </c>
      <c r="I65" s="13">
        <v>771</v>
      </c>
      <c r="J65" s="13">
        <v>3333</v>
      </c>
    </row>
    <row r="66" spans="3:10" ht="15.6" x14ac:dyDescent="0.3">
      <c r="C66" s="11" t="s">
        <v>49</v>
      </c>
      <c r="D66" s="13">
        <v>549</v>
      </c>
      <c r="G66" s="13">
        <v>549</v>
      </c>
      <c r="H66" s="13">
        <v>1185</v>
      </c>
      <c r="I66" s="13">
        <v>909</v>
      </c>
      <c r="J66" s="13">
        <v>3363</v>
      </c>
    </row>
    <row r="67" spans="3:10" ht="15.6" x14ac:dyDescent="0.3">
      <c r="C67" s="11" t="s">
        <v>49</v>
      </c>
      <c r="D67" s="13">
        <v>581</v>
      </c>
      <c r="G67" s="13">
        <v>581</v>
      </c>
      <c r="H67" s="13">
        <v>1262</v>
      </c>
      <c r="I67" s="13">
        <v>940</v>
      </c>
      <c r="J67" s="13">
        <v>3395</v>
      </c>
    </row>
    <row r="68" spans="3:10" ht="15.6" x14ac:dyDescent="0.3">
      <c r="C68" s="11" t="s">
        <v>49</v>
      </c>
      <c r="D68" s="13">
        <v>600</v>
      </c>
      <c r="G68" s="13">
        <v>600</v>
      </c>
      <c r="H68" s="13">
        <v>1307</v>
      </c>
      <c r="I68" s="13">
        <v>965</v>
      </c>
      <c r="J68" s="13">
        <v>3538</v>
      </c>
    </row>
    <row r="69" spans="3:10" ht="15.6" x14ac:dyDescent="0.3">
      <c r="C69" s="11" t="s">
        <v>49</v>
      </c>
      <c r="D69" s="13">
        <v>622</v>
      </c>
      <c r="G69" s="13">
        <v>622</v>
      </c>
      <c r="H69" s="13">
        <v>1399</v>
      </c>
      <c r="I69" s="13">
        <v>999</v>
      </c>
      <c r="J69" s="13">
        <v>3621</v>
      </c>
    </row>
    <row r="70" spans="3:10" ht="15.6" x14ac:dyDescent="0.3">
      <c r="C70" s="11" t="s">
        <v>49</v>
      </c>
      <c r="D70" s="13">
        <v>625</v>
      </c>
      <c r="G70" s="13">
        <v>625</v>
      </c>
      <c r="H70" s="13">
        <v>1474</v>
      </c>
      <c r="I70" s="13">
        <v>1002</v>
      </c>
      <c r="J70" s="13">
        <v>4037</v>
      </c>
    </row>
    <row r="71" spans="3:10" ht="15.6" x14ac:dyDescent="0.3">
      <c r="C71" s="11" t="s">
        <v>49</v>
      </c>
      <c r="D71" s="13">
        <v>633</v>
      </c>
      <c r="G71" s="13">
        <v>633</v>
      </c>
      <c r="H71" s="13">
        <v>1485</v>
      </c>
      <c r="I71" s="13">
        <v>1110</v>
      </c>
      <c r="J71" s="13">
        <v>4495</v>
      </c>
    </row>
    <row r="72" spans="3:10" ht="15.6" x14ac:dyDescent="0.3">
      <c r="C72" s="11" t="s">
        <v>49</v>
      </c>
      <c r="D72" s="13">
        <v>646</v>
      </c>
      <c r="G72" s="13">
        <v>646</v>
      </c>
      <c r="H72" s="13">
        <v>1505</v>
      </c>
      <c r="I72" s="13">
        <v>1269</v>
      </c>
      <c r="J72" s="13">
        <v>4998</v>
      </c>
    </row>
    <row r="73" spans="3:10" ht="15.6" x14ac:dyDescent="0.3">
      <c r="C73" s="11" t="s">
        <v>49</v>
      </c>
      <c r="D73" s="13">
        <v>653</v>
      </c>
      <c r="G73" s="13">
        <v>653</v>
      </c>
      <c r="H73" s="13">
        <v>1522</v>
      </c>
      <c r="I73" s="13">
        <v>1287</v>
      </c>
      <c r="J73" s="13">
        <v>6381</v>
      </c>
    </row>
    <row r="74" spans="3:10" ht="15.6" x14ac:dyDescent="0.3">
      <c r="C74" s="11" t="s">
        <v>49</v>
      </c>
      <c r="D74" s="13">
        <v>659</v>
      </c>
      <c r="G74" s="13">
        <v>659</v>
      </c>
      <c r="H74" s="13">
        <v>1649</v>
      </c>
      <c r="I74" s="13">
        <v>2790</v>
      </c>
      <c r="J74" s="13">
        <v>6907</v>
      </c>
    </row>
    <row r="75" spans="3:10" ht="15.6" x14ac:dyDescent="0.3">
      <c r="C75" s="11" t="s">
        <v>49</v>
      </c>
      <c r="D75" s="13">
        <v>698</v>
      </c>
      <c r="G75" s="13">
        <v>698</v>
      </c>
      <c r="H75" s="13">
        <v>1665</v>
      </c>
      <c r="J75" s="13">
        <v>6998</v>
      </c>
    </row>
    <row r="76" spans="3:10" ht="15.6" x14ac:dyDescent="0.3">
      <c r="C76" s="11" t="s">
        <v>49</v>
      </c>
      <c r="D76" s="13">
        <v>712</v>
      </c>
      <c r="G76" s="13">
        <v>712</v>
      </c>
      <c r="H76" s="13">
        <v>1690</v>
      </c>
      <c r="J76" s="13">
        <v>7139</v>
      </c>
    </row>
    <row r="77" spans="3:10" ht="15.6" x14ac:dyDescent="0.3">
      <c r="C77" s="11" t="s">
        <v>49</v>
      </c>
      <c r="D77" s="13">
        <v>716</v>
      </c>
      <c r="G77" s="13">
        <v>716</v>
      </c>
      <c r="H77" s="13">
        <v>1747</v>
      </c>
      <c r="J77" s="13">
        <v>8769</v>
      </c>
    </row>
    <row r="78" spans="3:10" ht="15.6" x14ac:dyDescent="0.3">
      <c r="C78" s="11" t="s">
        <v>49</v>
      </c>
      <c r="D78" s="13">
        <v>725</v>
      </c>
      <c r="G78" s="13">
        <v>725</v>
      </c>
      <c r="H78" s="13">
        <v>1800</v>
      </c>
      <c r="J78" s="13">
        <v>10520</v>
      </c>
    </row>
    <row r="79" spans="3:10" ht="15.6" x14ac:dyDescent="0.3">
      <c r="C79" s="11" t="s">
        <v>49</v>
      </c>
      <c r="D79" s="13">
        <v>732</v>
      </c>
      <c r="G79" s="13">
        <v>732</v>
      </c>
      <c r="H79" s="13">
        <v>1890</v>
      </c>
    </row>
    <row r="80" spans="3:10" ht="15.6" x14ac:dyDescent="0.3">
      <c r="C80" s="11" t="s">
        <v>49</v>
      </c>
      <c r="D80" s="13">
        <v>734</v>
      </c>
      <c r="G80" s="13">
        <v>734</v>
      </c>
      <c r="H80" s="13">
        <v>2011</v>
      </c>
    </row>
    <row r="81" spans="3:8" ht="15.6" x14ac:dyDescent="0.3">
      <c r="C81" s="11" t="s">
        <v>49</v>
      </c>
      <c r="D81" s="13">
        <v>754</v>
      </c>
      <c r="G81" s="13">
        <v>754</v>
      </c>
      <c r="H81" s="13">
        <v>2018</v>
      </c>
    </row>
    <row r="82" spans="3:8" ht="15.6" x14ac:dyDescent="0.3">
      <c r="C82" s="11" t="s">
        <v>49</v>
      </c>
      <c r="D82" s="13">
        <v>765</v>
      </c>
      <c r="G82" s="13">
        <v>765</v>
      </c>
      <c r="H82" s="13">
        <v>2035</v>
      </c>
    </row>
    <row r="83" spans="3:8" ht="15.6" x14ac:dyDescent="0.3">
      <c r="C83" s="11" t="s">
        <v>49</v>
      </c>
      <c r="D83" s="13">
        <v>767</v>
      </c>
      <c r="G83" s="13">
        <v>767</v>
      </c>
      <c r="H83" s="13">
        <v>2157</v>
      </c>
    </row>
    <row r="84" spans="3:8" ht="15.6" x14ac:dyDescent="0.3">
      <c r="C84" s="11" t="s">
        <v>49</v>
      </c>
      <c r="D84" s="13">
        <v>796</v>
      </c>
      <c r="G84" s="13">
        <v>796</v>
      </c>
      <c r="H84" s="13">
        <v>2221</v>
      </c>
    </row>
    <row r="85" spans="3:8" ht="15.6" x14ac:dyDescent="0.3">
      <c r="C85" s="11" t="s">
        <v>49</v>
      </c>
      <c r="D85" s="13">
        <v>802</v>
      </c>
      <c r="G85" s="13">
        <v>802</v>
      </c>
      <c r="H85" s="13">
        <v>2316</v>
      </c>
    </row>
    <row r="86" spans="3:8" ht="15.6" x14ac:dyDescent="0.3">
      <c r="C86" s="11" t="s">
        <v>49</v>
      </c>
      <c r="D86" s="13">
        <v>822</v>
      </c>
      <c r="G86" s="13">
        <v>822</v>
      </c>
      <c r="H86" s="13">
        <v>2461</v>
      </c>
    </row>
    <row r="87" spans="3:8" ht="15.6" x14ac:dyDescent="0.3">
      <c r="C87" s="11" t="s">
        <v>49</v>
      </c>
      <c r="D87" s="13">
        <v>849</v>
      </c>
      <c r="G87" s="13">
        <v>849</v>
      </c>
      <c r="H87" s="13">
        <v>2467</v>
      </c>
    </row>
    <row r="88" spans="3:8" ht="15.6" x14ac:dyDescent="0.3">
      <c r="C88" s="11" t="s">
        <v>49</v>
      </c>
      <c r="D88" s="13">
        <v>860</v>
      </c>
      <c r="G88" s="13">
        <v>860</v>
      </c>
      <c r="H88" s="13">
        <v>2533</v>
      </c>
    </row>
    <row r="89" spans="3:8" ht="15.6" x14ac:dyDescent="0.3">
      <c r="C89" s="11" t="s">
        <v>49</v>
      </c>
      <c r="D89" s="13">
        <v>869</v>
      </c>
      <c r="G89" s="13">
        <v>869</v>
      </c>
      <c r="H89" s="13">
        <v>2591</v>
      </c>
    </row>
    <row r="90" spans="3:8" ht="15.6" x14ac:dyDescent="0.3">
      <c r="C90" s="11" t="s">
        <v>49</v>
      </c>
      <c r="D90" s="13">
        <v>872</v>
      </c>
      <c r="G90" s="13">
        <v>872</v>
      </c>
      <c r="H90" s="13">
        <v>2605</v>
      </c>
    </row>
    <row r="91" spans="3:8" ht="15.6" x14ac:dyDescent="0.3">
      <c r="C91" s="11" t="s">
        <v>49</v>
      </c>
      <c r="D91" s="13">
        <v>874</v>
      </c>
      <c r="G91" s="13">
        <v>874</v>
      </c>
      <c r="H91" s="13">
        <v>2615</v>
      </c>
    </row>
    <row r="92" spans="3:8" ht="15.6" x14ac:dyDescent="0.3">
      <c r="C92" s="11" t="s">
        <v>49</v>
      </c>
      <c r="D92" s="13">
        <v>877</v>
      </c>
      <c r="G92" s="13">
        <v>877</v>
      </c>
      <c r="H92" s="13">
        <v>2885</v>
      </c>
    </row>
    <row r="93" spans="3:8" ht="15.6" x14ac:dyDescent="0.3">
      <c r="C93" s="11" t="s">
        <v>49</v>
      </c>
      <c r="D93" s="13">
        <v>878</v>
      </c>
      <c r="G93" s="13">
        <v>878</v>
      </c>
      <c r="H93" s="13">
        <v>2963</v>
      </c>
    </row>
    <row r="94" spans="3:8" ht="15.6" x14ac:dyDescent="0.3">
      <c r="C94" s="11" t="s">
        <v>49</v>
      </c>
      <c r="D94" s="13">
        <v>903</v>
      </c>
      <c r="G94" s="13">
        <v>903</v>
      </c>
      <c r="H94" s="13">
        <v>3120</v>
      </c>
    </row>
    <row r="95" spans="3:8" ht="15.6" x14ac:dyDescent="0.3">
      <c r="C95" s="11" t="s">
        <v>49</v>
      </c>
      <c r="D95" s="13">
        <v>908</v>
      </c>
      <c r="G95" s="13">
        <v>908</v>
      </c>
      <c r="H95" s="13">
        <v>3173</v>
      </c>
    </row>
    <row r="96" spans="3:8" ht="15.6" x14ac:dyDescent="0.3">
      <c r="C96" s="11" t="s">
        <v>49</v>
      </c>
      <c r="D96" s="13">
        <v>961</v>
      </c>
      <c r="G96" s="13">
        <v>961</v>
      </c>
      <c r="H96" s="13">
        <v>3196</v>
      </c>
    </row>
    <row r="97" spans="3:8" ht="15.6" x14ac:dyDescent="0.3">
      <c r="C97" s="11" t="s">
        <v>49</v>
      </c>
      <c r="D97" s="13">
        <v>962</v>
      </c>
      <c r="G97" s="13">
        <v>962</v>
      </c>
      <c r="H97" s="13">
        <v>3598</v>
      </c>
    </row>
    <row r="98" spans="3:8" ht="15.6" x14ac:dyDescent="0.3">
      <c r="C98" s="11" t="s">
        <v>49</v>
      </c>
      <c r="D98" s="13">
        <v>981</v>
      </c>
      <c r="G98" s="13">
        <v>981</v>
      </c>
      <c r="H98" s="13">
        <v>4414</v>
      </c>
    </row>
    <row r="99" spans="3:8" ht="15.6" x14ac:dyDescent="0.3">
      <c r="C99" s="11" t="s">
        <v>49</v>
      </c>
      <c r="D99" s="13">
        <v>1013</v>
      </c>
      <c r="G99" s="13">
        <v>1013</v>
      </c>
      <c r="H99" s="13">
        <v>4570</v>
      </c>
    </row>
    <row r="100" spans="3:8" ht="15.6" x14ac:dyDescent="0.3">
      <c r="C100" s="11" t="s">
        <v>49</v>
      </c>
      <c r="D100" s="13">
        <v>1116</v>
      </c>
      <c r="G100" s="13">
        <v>1116</v>
      </c>
      <c r="H100" s="13">
        <v>5202</v>
      </c>
    </row>
    <row r="101" spans="3:8" ht="15.6" x14ac:dyDescent="0.3">
      <c r="C101" s="11" t="s">
        <v>49</v>
      </c>
      <c r="D101" s="13">
        <v>1212</v>
      </c>
      <c r="G101" s="13">
        <v>1212</v>
      </c>
      <c r="H101" s="13">
        <v>5358</v>
      </c>
    </row>
    <row r="102" spans="3:8" ht="15.6" x14ac:dyDescent="0.3">
      <c r="C102" s="11" t="s">
        <v>49</v>
      </c>
      <c r="D102" s="13">
        <v>1263</v>
      </c>
      <c r="G102" s="13">
        <v>1263</v>
      </c>
      <c r="H102" s="13">
        <v>5653</v>
      </c>
    </row>
    <row r="103" spans="3:8" ht="15.6" x14ac:dyDescent="0.3">
      <c r="C103" s="11" t="s">
        <v>49</v>
      </c>
      <c r="D103" s="13">
        <v>1322</v>
      </c>
      <c r="G103" s="13">
        <v>1322</v>
      </c>
    </row>
    <row r="104" spans="3:8" ht="15.6" x14ac:dyDescent="0.3">
      <c r="C104" s="11" t="s">
        <v>49</v>
      </c>
      <c r="D104" s="13">
        <v>1360</v>
      </c>
      <c r="G104" s="13">
        <v>1360</v>
      </c>
    </row>
    <row r="105" spans="3:8" ht="15.6" x14ac:dyDescent="0.3">
      <c r="C105" s="11" t="s">
        <v>49</v>
      </c>
      <c r="D105" s="13">
        <v>1398</v>
      </c>
      <c r="G105" s="13">
        <v>1398</v>
      </c>
    </row>
    <row r="106" spans="3:8" ht="15.6" x14ac:dyDescent="0.3">
      <c r="C106" s="11" t="s">
        <v>49</v>
      </c>
      <c r="D106" s="13">
        <v>1489</v>
      </c>
      <c r="G106" s="13">
        <v>1489</v>
      </c>
    </row>
    <row r="107" spans="3:8" ht="15.6" x14ac:dyDescent="0.3">
      <c r="C107" s="11" t="s">
        <v>49</v>
      </c>
      <c r="D107" s="13">
        <v>1594</v>
      </c>
      <c r="G107" s="13">
        <v>1594</v>
      </c>
    </row>
    <row r="108" spans="3:8" ht="15.6" x14ac:dyDescent="0.3">
      <c r="C108" s="11" t="s">
        <v>49</v>
      </c>
      <c r="D108" s="13">
        <v>1602</v>
      </c>
      <c r="G108" s="13">
        <v>1602</v>
      </c>
    </row>
    <row r="109" spans="3:8" ht="15.6" x14ac:dyDescent="0.3">
      <c r="C109" s="11" t="s">
        <v>49</v>
      </c>
      <c r="D109" s="13">
        <v>1701</v>
      </c>
      <c r="G109" s="13">
        <v>1701</v>
      </c>
    </row>
    <row r="110" spans="3:8" ht="15.6" x14ac:dyDescent="0.3">
      <c r="C110" s="11" t="s">
        <v>49</v>
      </c>
      <c r="D110" s="13">
        <v>1750</v>
      </c>
      <c r="G110" s="13">
        <v>1750</v>
      </c>
    </row>
    <row r="111" spans="3:8" ht="15.6" x14ac:dyDescent="0.3">
      <c r="C111" s="11" t="s">
        <v>49</v>
      </c>
      <c r="D111" s="13">
        <v>1779</v>
      </c>
      <c r="G111" s="13">
        <v>1779</v>
      </c>
    </row>
    <row r="112" spans="3:8" ht="15.6" x14ac:dyDescent="0.3">
      <c r="C112" s="11" t="s">
        <v>49</v>
      </c>
      <c r="D112" s="13">
        <v>1780</v>
      </c>
      <c r="G112" s="13">
        <v>1780</v>
      </c>
    </row>
    <row r="113" spans="3:7" ht="15.6" x14ac:dyDescent="0.3">
      <c r="C113" s="11" t="s">
        <v>49</v>
      </c>
      <c r="D113" s="13">
        <v>1884</v>
      </c>
      <c r="G113" s="13">
        <v>1884</v>
      </c>
    </row>
    <row r="114" spans="3:7" ht="15.6" x14ac:dyDescent="0.3">
      <c r="C114" s="11" t="s">
        <v>49</v>
      </c>
      <c r="D114" s="13">
        <v>2019</v>
      </c>
      <c r="G114" s="13">
        <v>2019</v>
      </c>
    </row>
    <row r="115" spans="3:7" ht="15.6" x14ac:dyDescent="0.3">
      <c r="C115" s="11" t="s">
        <v>49</v>
      </c>
      <c r="D115" s="13">
        <v>2035</v>
      </c>
      <c r="G115" s="13">
        <v>2035</v>
      </c>
    </row>
    <row r="116" spans="3:7" ht="15.6" x14ac:dyDescent="0.3">
      <c r="C116" s="11" t="s">
        <v>49</v>
      </c>
      <c r="D116" s="13">
        <v>2053</v>
      </c>
      <c r="G116" s="13">
        <v>2053</v>
      </c>
    </row>
    <row r="117" spans="3:7" ht="15.6" x14ac:dyDescent="0.3">
      <c r="C117" s="11" t="s">
        <v>49</v>
      </c>
      <c r="D117" s="13">
        <v>2059</v>
      </c>
      <c r="G117" s="13">
        <v>2059</v>
      </c>
    </row>
    <row r="118" spans="3:7" ht="15.6" x14ac:dyDescent="0.3">
      <c r="C118" s="11" t="s">
        <v>49</v>
      </c>
      <c r="D118" s="13">
        <v>2079</v>
      </c>
      <c r="G118" s="13">
        <v>2079</v>
      </c>
    </row>
    <row r="119" spans="3:7" ht="15.6" x14ac:dyDescent="0.3">
      <c r="C119" s="11" t="s">
        <v>49</v>
      </c>
      <c r="D119" s="13">
        <v>2092</v>
      </c>
      <c r="G119" s="13">
        <v>2092</v>
      </c>
    </row>
    <row r="120" spans="3:7" ht="15.6" x14ac:dyDescent="0.3">
      <c r="C120" s="11" t="s">
        <v>49</v>
      </c>
      <c r="D120" s="13">
        <v>2136</v>
      </c>
      <c r="G120" s="13">
        <v>2136</v>
      </c>
    </row>
    <row r="121" spans="3:7" ht="15.6" x14ac:dyDescent="0.3">
      <c r="C121" s="11" t="s">
        <v>49</v>
      </c>
      <c r="D121" s="13">
        <v>2175</v>
      </c>
      <c r="G121" s="13">
        <v>2175</v>
      </c>
    </row>
    <row r="122" spans="3:7" ht="15.6" x14ac:dyDescent="0.3">
      <c r="C122" s="11" t="s">
        <v>49</v>
      </c>
      <c r="D122" s="13">
        <v>2286</v>
      </c>
      <c r="G122" s="13">
        <v>2286</v>
      </c>
    </row>
    <row r="123" spans="3:7" ht="15.6" x14ac:dyDescent="0.3">
      <c r="C123" s="11" t="s">
        <v>49</v>
      </c>
      <c r="D123" s="13">
        <v>2290</v>
      </c>
      <c r="G123" s="13">
        <v>2290</v>
      </c>
    </row>
    <row r="124" spans="3:7" ht="15.6" x14ac:dyDescent="0.3">
      <c r="C124" s="11" t="s">
        <v>49</v>
      </c>
      <c r="D124" s="13">
        <v>2327</v>
      </c>
      <c r="G124" s="13">
        <v>2327</v>
      </c>
    </row>
    <row r="125" spans="3:7" ht="15.6" x14ac:dyDescent="0.3">
      <c r="C125" s="11" t="s">
        <v>49</v>
      </c>
      <c r="D125" s="13">
        <v>2334</v>
      </c>
      <c r="G125" s="13">
        <v>2334</v>
      </c>
    </row>
    <row r="126" spans="3:7" ht="15.6" x14ac:dyDescent="0.3">
      <c r="C126" s="11" t="s">
        <v>49</v>
      </c>
      <c r="D126" s="13">
        <v>2536</v>
      </c>
      <c r="G126" s="13">
        <v>2536</v>
      </c>
    </row>
    <row r="127" spans="3:7" ht="15.6" x14ac:dyDescent="0.3">
      <c r="C127" s="11" t="s">
        <v>49</v>
      </c>
      <c r="D127" s="13">
        <v>2613</v>
      </c>
      <c r="G127" s="13">
        <v>2613</v>
      </c>
    </row>
    <row r="128" spans="3:7" ht="15.6" x14ac:dyDescent="0.3">
      <c r="C128" s="11" t="s">
        <v>49</v>
      </c>
      <c r="D128" s="13">
        <v>3341</v>
      </c>
      <c r="G128" s="13">
        <v>3341</v>
      </c>
    </row>
    <row r="129" spans="3:7" ht="15.6" x14ac:dyDescent="0.3">
      <c r="C129" s="11" t="s">
        <v>49</v>
      </c>
      <c r="D129" s="13">
        <v>3601</v>
      </c>
      <c r="G129" s="13">
        <v>3601</v>
      </c>
    </row>
    <row r="130" spans="3:7" ht="15.6" x14ac:dyDescent="0.3">
      <c r="C130" s="11" t="s">
        <v>49</v>
      </c>
      <c r="D130" s="13">
        <v>3738</v>
      </c>
      <c r="G130" s="13">
        <v>3738</v>
      </c>
    </row>
    <row r="131" spans="3:7" ht="15.6" x14ac:dyDescent="0.3">
      <c r="C131" s="11" t="s">
        <v>46</v>
      </c>
      <c r="D131" s="13">
        <v>512</v>
      </c>
    </row>
    <row r="132" spans="3:7" ht="15.6" x14ac:dyDescent="0.3">
      <c r="C132" s="11" t="s">
        <v>46</v>
      </c>
      <c r="D132" s="13">
        <v>541</v>
      </c>
    </row>
    <row r="133" spans="3:7" ht="15.6" x14ac:dyDescent="0.3">
      <c r="C133" s="11" t="s">
        <v>46</v>
      </c>
      <c r="D133" s="13">
        <v>627</v>
      </c>
    </row>
    <row r="134" spans="3:7" ht="15.6" x14ac:dyDescent="0.3">
      <c r="C134" s="11" t="s">
        <v>46</v>
      </c>
      <c r="D134" s="13">
        <v>719</v>
      </c>
    </row>
    <row r="135" spans="3:7" ht="15.6" x14ac:dyDescent="0.3">
      <c r="C135" s="11" t="s">
        <v>46</v>
      </c>
      <c r="D135" s="13">
        <v>747</v>
      </c>
    </row>
    <row r="136" spans="3:7" ht="15.6" x14ac:dyDescent="0.3">
      <c r="C136" s="11" t="s">
        <v>46</v>
      </c>
      <c r="D136" s="13">
        <v>751</v>
      </c>
    </row>
    <row r="137" spans="3:7" ht="15.6" x14ac:dyDescent="0.3">
      <c r="C137" s="11" t="s">
        <v>46</v>
      </c>
      <c r="D137" s="13">
        <v>812</v>
      </c>
    </row>
    <row r="138" spans="3:7" ht="15.6" x14ac:dyDescent="0.3">
      <c r="C138" s="11" t="s">
        <v>46</v>
      </c>
      <c r="D138" s="13">
        <v>837</v>
      </c>
    </row>
    <row r="139" spans="3:7" ht="15.6" x14ac:dyDescent="0.3">
      <c r="C139" s="11" t="s">
        <v>46</v>
      </c>
      <c r="D139" s="13">
        <v>847</v>
      </c>
    </row>
    <row r="140" spans="3:7" ht="15.6" x14ac:dyDescent="0.3">
      <c r="C140" s="11" t="s">
        <v>46</v>
      </c>
      <c r="D140" s="13">
        <v>899</v>
      </c>
    </row>
    <row r="141" spans="3:7" ht="15.6" x14ac:dyDescent="0.3">
      <c r="C141" s="11" t="s">
        <v>46</v>
      </c>
      <c r="D141" s="13">
        <v>905</v>
      </c>
    </row>
    <row r="142" spans="3:7" ht="15.6" x14ac:dyDescent="0.3">
      <c r="C142" s="11" t="s">
        <v>46</v>
      </c>
      <c r="D142" s="13">
        <v>948</v>
      </c>
    </row>
    <row r="143" spans="3:7" ht="15.6" x14ac:dyDescent="0.3">
      <c r="C143" s="11" t="s">
        <v>46</v>
      </c>
      <c r="D143" s="13">
        <v>1015</v>
      </c>
    </row>
    <row r="144" spans="3:7" ht="15.6" x14ac:dyDescent="0.3">
      <c r="C144" s="11" t="s">
        <v>46</v>
      </c>
      <c r="D144" s="13">
        <v>1038</v>
      </c>
    </row>
    <row r="145" spans="3:4" ht="15.6" x14ac:dyDescent="0.3">
      <c r="C145" s="11" t="s">
        <v>46</v>
      </c>
      <c r="D145" s="13">
        <v>1061</v>
      </c>
    </row>
    <row r="146" spans="3:4" ht="15.6" x14ac:dyDescent="0.3">
      <c r="C146" s="11" t="s">
        <v>46</v>
      </c>
      <c r="D146" s="13">
        <v>1066</v>
      </c>
    </row>
    <row r="147" spans="3:4" ht="15.6" x14ac:dyDescent="0.3">
      <c r="C147" s="11" t="s">
        <v>46</v>
      </c>
      <c r="D147" s="13">
        <v>1069</v>
      </c>
    </row>
    <row r="148" spans="3:4" ht="15.6" x14ac:dyDescent="0.3">
      <c r="C148" s="11" t="s">
        <v>46</v>
      </c>
      <c r="D148" s="13">
        <v>1083</v>
      </c>
    </row>
    <row r="149" spans="3:4" ht="15.6" x14ac:dyDescent="0.3">
      <c r="C149" s="11" t="s">
        <v>46</v>
      </c>
      <c r="D149" s="13">
        <v>1090</v>
      </c>
    </row>
    <row r="150" spans="3:4" ht="15.6" x14ac:dyDescent="0.3">
      <c r="C150" s="11" t="s">
        <v>46</v>
      </c>
      <c r="D150" s="13">
        <v>1185</v>
      </c>
    </row>
    <row r="151" spans="3:4" ht="15.6" x14ac:dyDescent="0.3">
      <c r="C151" s="11" t="s">
        <v>46</v>
      </c>
      <c r="D151" s="13">
        <v>1262</v>
      </c>
    </row>
    <row r="152" spans="3:4" ht="15.6" x14ac:dyDescent="0.3">
      <c r="C152" s="11" t="s">
        <v>46</v>
      </c>
      <c r="D152" s="13">
        <v>1307</v>
      </c>
    </row>
    <row r="153" spans="3:4" ht="15.6" x14ac:dyDescent="0.3">
      <c r="C153" s="11" t="s">
        <v>46</v>
      </c>
      <c r="D153" s="13">
        <v>1399</v>
      </c>
    </row>
    <row r="154" spans="3:4" ht="15.6" x14ac:dyDescent="0.3">
      <c r="C154" s="11" t="s">
        <v>46</v>
      </c>
      <c r="D154" s="13">
        <v>1474</v>
      </c>
    </row>
    <row r="155" spans="3:4" ht="15.6" x14ac:dyDescent="0.3">
      <c r="C155" s="11" t="s">
        <v>46</v>
      </c>
      <c r="D155" s="13">
        <v>1485</v>
      </c>
    </row>
    <row r="156" spans="3:4" ht="15.6" x14ac:dyDescent="0.3">
      <c r="C156" s="11" t="s">
        <v>46</v>
      </c>
      <c r="D156" s="13">
        <v>1505</v>
      </c>
    </row>
    <row r="157" spans="3:4" ht="15.6" x14ac:dyDescent="0.3">
      <c r="C157" s="11" t="s">
        <v>46</v>
      </c>
      <c r="D157" s="13">
        <v>1522</v>
      </c>
    </row>
    <row r="158" spans="3:4" ht="15.6" x14ac:dyDescent="0.3">
      <c r="C158" s="11" t="s">
        <v>46</v>
      </c>
      <c r="D158" s="13">
        <v>1649</v>
      </c>
    </row>
    <row r="159" spans="3:4" ht="15.6" x14ac:dyDescent="0.3">
      <c r="C159" s="11" t="s">
        <v>46</v>
      </c>
      <c r="D159" s="13">
        <v>1665</v>
      </c>
    </row>
    <row r="160" spans="3:4" ht="15.6" x14ac:dyDescent="0.3">
      <c r="C160" s="11" t="s">
        <v>46</v>
      </c>
      <c r="D160" s="13">
        <v>1690</v>
      </c>
    </row>
    <row r="161" spans="3:4" ht="15.6" x14ac:dyDescent="0.3">
      <c r="C161" s="11" t="s">
        <v>46</v>
      </c>
      <c r="D161" s="13">
        <v>1747</v>
      </c>
    </row>
    <row r="162" spans="3:4" ht="15.6" x14ac:dyDescent="0.3">
      <c r="C162" s="11" t="s">
        <v>46</v>
      </c>
      <c r="D162" s="13">
        <v>1800</v>
      </c>
    </row>
    <row r="163" spans="3:4" ht="15.6" x14ac:dyDescent="0.3">
      <c r="C163" s="11" t="s">
        <v>46</v>
      </c>
      <c r="D163" s="13">
        <v>1890</v>
      </c>
    </row>
    <row r="164" spans="3:4" ht="15.6" x14ac:dyDescent="0.3">
      <c r="C164" s="11" t="s">
        <v>46</v>
      </c>
      <c r="D164" s="13">
        <v>2011</v>
      </c>
    </row>
    <row r="165" spans="3:4" ht="15.6" x14ac:dyDescent="0.3">
      <c r="C165" s="11" t="s">
        <v>46</v>
      </c>
      <c r="D165" s="13">
        <v>2018</v>
      </c>
    </row>
    <row r="166" spans="3:4" ht="15.6" x14ac:dyDescent="0.3">
      <c r="C166" s="11" t="s">
        <v>46</v>
      </c>
      <c r="D166" s="13">
        <v>2035</v>
      </c>
    </row>
    <row r="167" spans="3:4" ht="15.6" x14ac:dyDescent="0.3">
      <c r="C167" s="11" t="s">
        <v>46</v>
      </c>
      <c r="D167" s="13">
        <v>2157</v>
      </c>
    </row>
    <row r="168" spans="3:4" ht="15.6" x14ac:dyDescent="0.3">
      <c r="C168" s="11" t="s">
        <v>46</v>
      </c>
      <c r="D168" s="13">
        <v>2221</v>
      </c>
    </row>
    <row r="169" spans="3:4" ht="15.6" x14ac:dyDescent="0.3">
      <c r="C169" s="11" t="s">
        <v>46</v>
      </c>
      <c r="D169" s="13">
        <v>2316</v>
      </c>
    </row>
    <row r="170" spans="3:4" ht="15.6" x14ac:dyDescent="0.3">
      <c r="C170" s="11" t="s">
        <v>46</v>
      </c>
      <c r="D170" s="13">
        <v>2461</v>
      </c>
    </row>
    <row r="171" spans="3:4" ht="15.6" x14ac:dyDescent="0.3">
      <c r="C171" s="11" t="s">
        <v>46</v>
      </c>
      <c r="D171" s="13">
        <v>2467</v>
      </c>
    </row>
    <row r="172" spans="3:4" ht="15.6" x14ac:dyDescent="0.3">
      <c r="C172" s="11" t="s">
        <v>46</v>
      </c>
      <c r="D172" s="13">
        <v>2533</v>
      </c>
    </row>
    <row r="173" spans="3:4" ht="15.6" x14ac:dyDescent="0.3">
      <c r="C173" s="11" t="s">
        <v>46</v>
      </c>
      <c r="D173" s="13">
        <v>2591</v>
      </c>
    </row>
    <row r="174" spans="3:4" ht="15.6" x14ac:dyDescent="0.3">
      <c r="C174" s="11" t="s">
        <v>46</v>
      </c>
      <c r="D174" s="13">
        <v>2605</v>
      </c>
    </row>
    <row r="175" spans="3:4" ht="15.6" x14ac:dyDescent="0.3">
      <c r="C175" s="11" t="s">
        <v>46</v>
      </c>
      <c r="D175" s="13">
        <v>2615</v>
      </c>
    </row>
    <row r="176" spans="3:4" ht="15.6" x14ac:dyDescent="0.3">
      <c r="C176" s="11" t="s">
        <v>46</v>
      </c>
      <c r="D176" s="13">
        <v>2885</v>
      </c>
    </row>
    <row r="177" spans="3:4" ht="15.6" x14ac:dyDescent="0.3">
      <c r="C177" s="11" t="s">
        <v>46</v>
      </c>
      <c r="D177" s="13">
        <v>2963</v>
      </c>
    </row>
    <row r="178" spans="3:4" ht="15.6" x14ac:dyDescent="0.3">
      <c r="C178" s="11" t="s">
        <v>46</v>
      </c>
      <c r="D178" s="13">
        <v>3120</v>
      </c>
    </row>
    <row r="179" spans="3:4" ht="15.6" x14ac:dyDescent="0.3">
      <c r="C179" s="11" t="s">
        <v>46</v>
      </c>
      <c r="D179" s="13">
        <v>3173</v>
      </c>
    </row>
    <row r="180" spans="3:4" ht="15.6" x14ac:dyDescent="0.3">
      <c r="C180" s="11" t="s">
        <v>46</v>
      </c>
      <c r="D180" s="13">
        <v>3196</v>
      </c>
    </row>
    <row r="181" spans="3:4" ht="15.6" x14ac:dyDescent="0.3">
      <c r="C181" s="11" t="s">
        <v>46</v>
      </c>
      <c r="D181" s="13">
        <v>3598</v>
      </c>
    </row>
    <row r="182" spans="3:4" ht="15.6" x14ac:dyDescent="0.3">
      <c r="C182" s="11" t="s">
        <v>46</v>
      </c>
      <c r="D182" s="13">
        <v>4414</v>
      </c>
    </row>
    <row r="183" spans="3:4" ht="15.6" x14ac:dyDescent="0.3">
      <c r="C183" s="11" t="s">
        <v>46</v>
      </c>
      <c r="D183" s="13">
        <v>4570</v>
      </c>
    </row>
    <row r="184" spans="3:4" ht="15.6" x14ac:dyDescent="0.3">
      <c r="C184" s="11" t="s">
        <v>46</v>
      </c>
      <c r="D184" s="13">
        <v>5202</v>
      </c>
    </row>
    <row r="185" spans="3:4" ht="15.6" x14ac:dyDescent="0.3">
      <c r="C185" s="11" t="s">
        <v>46</v>
      </c>
      <c r="D185" s="13">
        <v>5358</v>
      </c>
    </row>
    <row r="186" spans="3:4" ht="15.6" x14ac:dyDescent="0.3">
      <c r="C186" s="11" t="s">
        <v>46</v>
      </c>
      <c r="D186" s="13">
        <v>5653</v>
      </c>
    </row>
    <row r="187" spans="3:4" ht="15.6" x14ac:dyDescent="0.3">
      <c r="C187" s="11" t="s">
        <v>55</v>
      </c>
      <c r="D187" s="13">
        <v>688</v>
      </c>
    </row>
    <row r="188" spans="3:4" ht="15.6" x14ac:dyDescent="0.3">
      <c r="C188" s="11" t="s">
        <v>55</v>
      </c>
      <c r="D188" s="13">
        <v>1065</v>
      </c>
    </row>
    <row r="189" spans="3:4" ht="15.6" x14ac:dyDescent="0.3">
      <c r="C189" s="11" t="s">
        <v>55</v>
      </c>
      <c r="D189" s="13">
        <v>1181</v>
      </c>
    </row>
    <row r="190" spans="3:4" ht="15.6" x14ac:dyDescent="0.3">
      <c r="C190" s="11" t="s">
        <v>55</v>
      </c>
      <c r="D190" s="13">
        <v>1300</v>
      </c>
    </row>
    <row r="191" spans="3:4" ht="15.6" x14ac:dyDescent="0.3">
      <c r="C191" s="11" t="s">
        <v>55</v>
      </c>
      <c r="D191" s="13">
        <v>1360</v>
      </c>
    </row>
    <row r="192" spans="3:4" ht="15.6" x14ac:dyDescent="0.3">
      <c r="C192" s="11" t="s">
        <v>55</v>
      </c>
      <c r="D192" s="13">
        <v>1478</v>
      </c>
    </row>
    <row r="193" spans="3:4" ht="15.6" x14ac:dyDescent="0.3">
      <c r="C193" s="11" t="s">
        <v>55</v>
      </c>
      <c r="D193" s="13">
        <v>1601</v>
      </c>
    </row>
    <row r="194" spans="3:4" ht="15.6" x14ac:dyDescent="0.3">
      <c r="C194" s="11" t="s">
        <v>55</v>
      </c>
      <c r="D194" s="13">
        <v>1743</v>
      </c>
    </row>
    <row r="195" spans="3:4" ht="15.6" x14ac:dyDescent="0.3">
      <c r="C195" s="11" t="s">
        <v>55</v>
      </c>
      <c r="D195" s="13">
        <v>1865</v>
      </c>
    </row>
    <row r="196" spans="3:4" ht="15.6" x14ac:dyDescent="0.3">
      <c r="C196" s="11" t="s">
        <v>55</v>
      </c>
      <c r="D196" s="13">
        <v>1982</v>
      </c>
    </row>
    <row r="197" spans="3:4" ht="15.6" x14ac:dyDescent="0.3">
      <c r="C197" s="11" t="s">
        <v>55</v>
      </c>
      <c r="D197" s="13">
        <v>2035</v>
      </c>
    </row>
    <row r="198" spans="3:4" ht="15.6" x14ac:dyDescent="0.3">
      <c r="C198" s="11" t="s">
        <v>55</v>
      </c>
      <c r="D198" s="13">
        <v>2225</v>
      </c>
    </row>
    <row r="199" spans="3:4" ht="15.6" x14ac:dyDescent="0.3">
      <c r="C199" s="11" t="s">
        <v>55</v>
      </c>
      <c r="D199" s="13">
        <v>2267</v>
      </c>
    </row>
    <row r="200" spans="3:4" ht="15.6" x14ac:dyDescent="0.3">
      <c r="C200" s="11" t="s">
        <v>55</v>
      </c>
      <c r="D200" s="13">
        <v>2417</v>
      </c>
    </row>
    <row r="201" spans="3:4" ht="15.6" x14ac:dyDescent="0.3">
      <c r="C201" s="11" t="s">
        <v>55</v>
      </c>
      <c r="D201" s="13">
        <v>2477</v>
      </c>
    </row>
    <row r="202" spans="3:4" ht="15.6" x14ac:dyDescent="0.3">
      <c r="C202" s="11" t="s">
        <v>55</v>
      </c>
      <c r="D202" s="13">
        <v>2554</v>
      </c>
    </row>
    <row r="203" spans="3:4" ht="15.6" x14ac:dyDescent="0.3">
      <c r="C203" s="11" t="s">
        <v>55</v>
      </c>
      <c r="D203" s="13">
        <v>2597</v>
      </c>
    </row>
    <row r="204" spans="3:4" ht="15.6" x14ac:dyDescent="0.3">
      <c r="C204" s="11" t="s">
        <v>55</v>
      </c>
      <c r="D204" s="13">
        <v>2772</v>
      </c>
    </row>
    <row r="205" spans="3:4" ht="15.6" x14ac:dyDescent="0.3">
      <c r="C205" s="11" t="s">
        <v>55</v>
      </c>
      <c r="D205" s="13">
        <v>3333</v>
      </c>
    </row>
    <row r="206" spans="3:4" ht="15.6" x14ac:dyDescent="0.3">
      <c r="C206" s="11" t="s">
        <v>55</v>
      </c>
      <c r="D206" s="13">
        <v>3363</v>
      </c>
    </row>
    <row r="207" spans="3:4" ht="15.6" x14ac:dyDescent="0.3">
      <c r="C207" s="11" t="s">
        <v>55</v>
      </c>
      <c r="D207" s="13">
        <v>3395</v>
      </c>
    </row>
    <row r="208" spans="3:4" ht="15.6" x14ac:dyDescent="0.3">
      <c r="C208" s="11" t="s">
        <v>55</v>
      </c>
      <c r="D208" s="13">
        <v>3538</v>
      </c>
    </row>
    <row r="209" spans="3:4" ht="15.6" x14ac:dyDescent="0.3">
      <c r="C209" s="11" t="s">
        <v>55</v>
      </c>
      <c r="D209" s="13">
        <v>3621</v>
      </c>
    </row>
    <row r="210" spans="3:4" ht="15.6" x14ac:dyDescent="0.3">
      <c r="C210" s="11" t="s">
        <v>55</v>
      </c>
      <c r="D210" s="13">
        <v>4037</v>
      </c>
    </row>
    <row r="211" spans="3:4" ht="15.6" x14ac:dyDescent="0.3">
      <c r="C211" s="11" t="s">
        <v>55</v>
      </c>
      <c r="D211" s="13">
        <v>4495</v>
      </c>
    </row>
    <row r="212" spans="3:4" ht="15.6" x14ac:dyDescent="0.3">
      <c r="C212" s="11" t="s">
        <v>55</v>
      </c>
      <c r="D212" s="13">
        <v>4998</v>
      </c>
    </row>
    <row r="213" spans="3:4" ht="15.6" x14ac:dyDescent="0.3">
      <c r="C213" s="11" t="s">
        <v>55</v>
      </c>
      <c r="D213" s="13">
        <v>6381</v>
      </c>
    </row>
    <row r="214" spans="3:4" ht="15.6" x14ac:dyDescent="0.3">
      <c r="C214" s="11" t="s">
        <v>55</v>
      </c>
      <c r="D214" s="13">
        <v>6907</v>
      </c>
    </row>
    <row r="215" spans="3:4" ht="15.6" x14ac:dyDescent="0.3">
      <c r="C215" s="11" t="s">
        <v>55</v>
      </c>
      <c r="D215" s="13">
        <v>6998</v>
      </c>
    </row>
    <row r="216" spans="3:4" ht="15.6" x14ac:dyDescent="0.3">
      <c r="C216" s="11" t="s">
        <v>55</v>
      </c>
      <c r="D216" s="13">
        <v>7139</v>
      </c>
    </row>
    <row r="217" spans="3:4" ht="15.6" x14ac:dyDescent="0.3">
      <c r="C217" s="11" t="s">
        <v>55</v>
      </c>
      <c r="D217" s="13">
        <v>8769</v>
      </c>
    </row>
    <row r="218" spans="3:4" ht="15.6" x14ac:dyDescent="0.3">
      <c r="C218" s="11" t="s">
        <v>55</v>
      </c>
      <c r="D218" s="13">
        <v>10520</v>
      </c>
    </row>
    <row r="219" spans="3:4" ht="15.6" x14ac:dyDescent="0.3">
      <c r="C219" s="11" t="s">
        <v>54</v>
      </c>
      <c r="D219" s="13">
        <v>290</v>
      </c>
    </row>
    <row r="220" spans="3:4" ht="15.6" x14ac:dyDescent="0.3">
      <c r="C220" s="11" t="s">
        <v>54</v>
      </c>
      <c r="D220" s="13">
        <v>326</v>
      </c>
    </row>
    <row r="221" spans="3:4" ht="15.6" x14ac:dyDescent="0.3">
      <c r="C221" s="11" t="s">
        <v>54</v>
      </c>
      <c r="D221" s="13">
        <v>345</v>
      </c>
    </row>
    <row r="222" spans="3:4" ht="15.6" x14ac:dyDescent="0.3">
      <c r="C222" s="11" t="s">
        <v>54</v>
      </c>
      <c r="D222" s="13">
        <v>407</v>
      </c>
    </row>
    <row r="223" spans="3:4" ht="15.6" x14ac:dyDescent="0.3">
      <c r="C223" s="11" t="s">
        <v>54</v>
      </c>
      <c r="D223" s="13">
        <v>411</v>
      </c>
    </row>
    <row r="224" spans="3:4" ht="15.6" x14ac:dyDescent="0.3">
      <c r="C224" s="11" t="s">
        <v>54</v>
      </c>
      <c r="D224" s="13">
        <v>412</v>
      </c>
    </row>
    <row r="225" spans="3:4" ht="15.6" x14ac:dyDescent="0.3">
      <c r="C225" s="11" t="s">
        <v>54</v>
      </c>
      <c r="D225" s="13">
        <v>419</v>
      </c>
    </row>
    <row r="226" spans="3:4" ht="15.6" x14ac:dyDescent="0.3">
      <c r="C226" s="11" t="s">
        <v>54</v>
      </c>
      <c r="D226" s="13">
        <v>434</v>
      </c>
    </row>
    <row r="227" spans="3:4" ht="15.6" x14ac:dyDescent="0.3">
      <c r="C227" s="11" t="s">
        <v>54</v>
      </c>
      <c r="D227" s="13">
        <v>471</v>
      </c>
    </row>
    <row r="228" spans="3:4" ht="15.6" x14ac:dyDescent="0.3">
      <c r="C228" s="11" t="s">
        <v>54</v>
      </c>
      <c r="D228" s="13">
        <v>501</v>
      </c>
    </row>
    <row r="229" spans="3:4" ht="15.6" x14ac:dyDescent="0.3">
      <c r="C229" s="11" t="s">
        <v>54</v>
      </c>
      <c r="D229" s="13">
        <v>505</v>
      </c>
    </row>
    <row r="230" spans="3:4" ht="15.6" x14ac:dyDescent="0.3">
      <c r="C230" s="11" t="s">
        <v>54</v>
      </c>
      <c r="D230" s="13">
        <v>560</v>
      </c>
    </row>
    <row r="231" spans="3:4" ht="15.6" x14ac:dyDescent="0.3">
      <c r="C231" s="11" t="s">
        <v>54</v>
      </c>
      <c r="D231" s="13">
        <v>625</v>
      </c>
    </row>
    <row r="232" spans="3:4" ht="15.6" x14ac:dyDescent="0.3">
      <c r="C232" s="11" t="s">
        <v>54</v>
      </c>
      <c r="D232" s="13">
        <v>644</v>
      </c>
    </row>
    <row r="233" spans="3:4" ht="15.6" x14ac:dyDescent="0.3">
      <c r="C233" s="11" t="s">
        <v>54</v>
      </c>
      <c r="D233" s="13">
        <v>647</v>
      </c>
    </row>
    <row r="234" spans="3:4" ht="15.6" x14ac:dyDescent="0.3">
      <c r="C234" s="11" t="s">
        <v>54</v>
      </c>
      <c r="D234" s="13">
        <v>683</v>
      </c>
    </row>
    <row r="235" spans="3:4" ht="15.6" x14ac:dyDescent="0.3">
      <c r="C235" s="11" t="s">
        <v>54</v>
      </c>
      <c r="D235" s="13">
        <v>733</v>
      </c>
    </row>
    <row r="236" spans="3:4" ht="15.6" x14ac:dyDescent="0.3">
      <c r="C236" s="11" t="s">
        <v>54</v>
      </c>
      <c r="D236" s="13">
        <v>760</v>
      </c>
    </row>
    <row r="237" spans="3:4" ht="15.6" x14ac:dyDescent="0.3">
      <c r="C237" s="11" t="s">
        <v>54</v>
      </c>
      <c r="D237" s="13">
        <v>771</v>
      </c>
    </row>
    <row r="238" spans="3:4" ht="15.6" x14ac:dyDescent="0.3">
      <c r="C238" s="11" t="s">
        <v>54</v>
      </c>
      <c r="D238" s="13">
        <v>909</v>
      </c>
    </row>
    <row r="239" spans="3:4" ht="15.6" x14ac:dyDescent="0.3">
      <c r="C239" s="11" t="s">
        <v>54</v>
      </c>
      <c r="D239" s="13">
        <v>940</v>
      </c>
    </row>
    <row r="240" spans="3:4" ht="15.6" x14ac:dyDescent="0.3">
      <c r="C240" s="11" t="s">
        <v>54</v>
      </c>
      <c r="D240" s="13">
        <v>965</v>
      </c>
    </row>
    <row r="241" spans="3:4" ht="15.6" x14ac:dyDescent="0.3">
      <c r="C241" s="11" t="s">
        <v>54</v>
      </c>
      <c r="D241" s="13">
        <v>999</v>
      </c>
    </row>
    <row r="242" spans="3:4" ht="15.6" x14ac:dyDescent="0.3">
      <c r="C242" s="11" t="s">
        <v>54</v>
      </c>
      <c r="D242" s="13">
        <v>1002</v>
      </c>
    </row>
    <row r="243" spans="3:4" ht="15.6" x14ac:dyDescent="0.3">
      <c r="C243" s="11" t="s">
        <v>54</v>
      </c>
      <c r="D243" s="13">
        <v>1110</v>
      </c>
    </row>
    <row r="244" spans="3:4" ht="15.6" x14ac:dyDescent="0.3">
      <c r="C244" s="11" t="s">
        <v>54</v>
      </c>
      <c r="D244" s="13">
        <v>1269</v>
      </c>
    </row>
    <row r="245" spans="3:4" ht="15.6" x14ac:dyDescent="0.3">
      <c r="C245" s="11" t="s">
        <v>54</v>
      </c>
      <c r="D245" s="13">
        <v>1287</v>
      </c>
    </row>
    <row r="246" spans="3:4" ht="15.6" x14ac:dyDescent="0.3">
      <c r="C246" s="11" t="s">
        <v>54</v>
      </c>
      <c r="D246" s="13">
        <v>2790</v>
      </c>
    </row>
  </sheetData>
  <mergeCells count="6">
    <mergeCell ref="B28:G28"/>
    <mergeCell ref="B37:G37"/>
    <mergeCell ref="D4:L4"/>
    <mergeCell ref="D5:L5"/>
    <mergeCell ref="D6:L6"/>
    <mergeCell ref="D7:L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7B38C-8A02-46DA-A34B-A5EA8D1670BD}">
  <dimension ref="A1:Z245"/>
  <sheetViews>
    <sheetView zoomScale="70" zoomScaleNormal="70" workbookViewId="0">
      <selection activeCell="P33" sqref="P33"/>
    </sheetView>
  </sheetViews>
  <sheetFormatPr defaultRowHeight="14.4" x14ac:dyDescent="0.3"/>
  <cols>
    <col min="1" max="1" width="13.88671875" bestFit="1" customWidth="1"/>
    <col min="2" max="2" width="28" bestFit="1" customWidth="1"/>
    <col min="3" max="3" width="29" bestFit="1" customWidth="1"/>
    <col min="4" max="4" width="29" customWidth="1"/>
    <col min="5" max="5" width="12.6640625" bestFit="1" customWidth="1"/>
    <col min="6" max="6" width="15.109375" bestFit="1" customWidth="1"/>
    <col min="7" max="7" width="16.5546875" bestFit="1" customWidth="1"/>
    <col min="10" max="10" width="14.6640625" bestFit="1" customWidth="1"/>
    <col min="11" max="11" width="35.44140625" bestFit="1" customWidth="1"/>
    <col min="12" max="12" width="15.109375" bestFit="1" customWidth="1"/>
  </cols>
  <sheetData>
    <row r="1" spans="1:26" ht="16.2" thickBot="1" x14ac:dyDescent="0.35">
      <c r="A1" s="14" t="s">
        <v>80</v>
      </c>
      <c r="B1" s="15" t="s">
        <v>88</v>
      </c>
      <c r="C1" s="16"/>
      <c r="D1" s="16"/>
      <c r="E1" s="16"/>
      <c r="F1" s="16"/>
      <c r="G1" s="16"/>
      <c r="H1" s="16"/>
      <c r="I1" s="16"/>
      <c r="J1" s="16"/>
      <c r="K1" s="16"/>
      <c r="L1" s="16"/>
      <c r="M1" s="16"/>
      <c r="N1" s="16"/>
      <c r="O1" s="16"/>
      <c r="P1" s="16"/>
      <c r="Q1" s="16"/>
      <c r="R1" s="16"/>
      <c r="S1" s="16"/>
      <c r="T1" s="16"/>
      <c r="U1" s="16"/>
      <c r="V1" s="16"/>
      <c r="W1" s="16"/>
      <c r="X1" s="16"/>
      <c r="Y1" s="16"/>
      <c r="Z1" s="16"/>
    </row>
    <row r="2" spans="1:26" ht="15.6" x14ac:dyDescent="0.3">
      <c r="A2" s="16"/>
      <c r="B2" s="17"/>
      <c r="C2" s="18"/>
      <c r="D2" s="18"/>
      <c r="E2" s="18"/>
      <c r="F2" s="18"/>
      <c r="G2" s="18"/>
      <c r="H2" s="18"/>
      <c r="I2" s="18"/>
      <c r="J2" s="18"/>
      <c r="K2" s="18"/>
      <c r="L2" s="18"/>
      <c r="M2" s="18"/>
      <c r="N2" s="18"/>
      <c r="O2" s="18"/>
      <c r="P2" s="18"/>
      <c r="Q2" s="18"/>
      <c r="R2" s="18"/>
      <c r="S2" s="18"/>
      <c r="T2" s="18"/>
      <c r="U2" s="18"/>
      <c r="V2" s="18"/>
      <c r="W2" s="18"/>
      <c r="X2" s="18"/>
      <c r="Y2" s="18"/>
      <c r="Z2" s="19"/>
    </row>
    <row r="3" spans="1:26" ht="15.6" x14ac:dyDescent="0.3">
      <c r="A3" s="16"/>
      <c r="B3" s="20"/>
      <c r="C3" s="14" t="s">
        <v>34</v>
      </c>
      <c r="D3" s="16"/>
      <c r="E3" s="16"/>
      <c r="F3" s="16"/>
      <c r="G3" s="16"/>
      <c r="H3" s="16"/>
      <c r="I3" s="16"/>
      <c r="J3" s="16"/>
      <c r="K3" s="16"/>
      <c r="L3" s="16"/>
      <c r="M3" s="16"/>
      <c r="N3" s="16"/>
      <c r="O3" s="16"/>
      <c r="P3" s="16"/>
      <c r="Q3" s="16"/>
      <c r="R3" s="16"/>
      <c r="S3" s="16"/>
      <c r="T3" s="16"/>
      <c r="U3" s="16"/>
      <c r="V3" s="16"/>
      <c r="W3" s="16"/>
      <c r="X3" s="16"/>
      <c r="Y3" s="16"/>
      <c r="Z3" s="21"/>
    </row>
    <row r="4" spans="1:26" ht="15.6" x14ac:dyDescent="0.3">
      <c r="A4" s="16"/>
      <c r="B4" s="20"/>
      <c r="C4" s="22" t="s">
        <v>45</v>
      </c>
      <c r="D4" s="77" t="s">
        <v>175</v>
      </c>
      <c r="E4" s="77"/>
      <c r="F4" s="77"/>
      <c r="G4" s="77"/>
      <c r="H4" s="77"/>
      <c r="I4" s="77"/>
      <c r="J4" s="77"/>
      <c r="K4" s="77"/>
      <c r="L4" s="16"/>
      <c r="M4" s="16"/>
      <c r="N4" s="16"/>
      <c r="O4" s="16"/>
      <c r="P4" s="16"/>
      <c r="Q4" s="16"/>
      <c r="R4" s="16"/>
      <c r="S4" s="16"/>
      <c r="T4" s="16"/>
      <c r="U4" s="16"/>
      <c r="V4" s="16"/>
      <c r="W4" s="16"/>
      <c r="X4" s="16"/>
      <c r="Y4" s="16"/>
      <c r="Z4" s="21"/>
    </row>
    <row r="5" spans="1:26" ht="15.6" x14ac:dyDescent="0.3">
      <c r="A5" s="16"/>
      <c r="B5" s="20"/>
      <c r="C5" s="22" t="s">
        <v>48</v>
      </c>
      <c r="D5" s="77" t="s">
        <v>176</v>
      </c>
      <c r="E5" s="77"/>
      <c r="F5" s="77"/>
      <c r="G5" s="77"/>
      <c r="H5" s="77"/>
      <c r="I5" s="77"/>
      <c r="J5" s="77"/>
      <c r="K5" s="77"/>
      <c r="L5" s="16"/>
      <c r="M5" s="16"/>
      <c r="N5" s="16"/>
      <c r="O5" s="16"/>
      <c r="P5" s="16"/>
      <c r="Q5" s="16"/>
      <c r="R5" s="16"/>
      <c r="S5" s="16"/>
      <c r="T5" s="16"/>
      <c r="U5" s="16"/>
      <c r="V5" s="16"/>
      <c r="W5" s="16"/>
      <c r="X5" s="16"/>
      <c r="Y5" s="16"/>
      <c r="Z5" s="21"/>
    </row>
    <row r="6" spans="1:26" ht="15.6" x14ac:dyDescent="0.3">
      <c r="A6" s="16"/>
      <c r="B6" s="20"/>
      <c r="C6" s="22" t="s">
        <v>89</v>
      </c>
      <c r="D6" s="77" t="s">
        <v>177</v>
      </c>
      <c r="E6" s="77"/>
      <c r="F6" s="77"/>
      <c r="G6" s="77"/>
      <c r="H6" s="77"/>
      <c r="I6" s="77"/>
      <c r="J6" s="77"/>
      <c r="K6" s="77"/>
      <c r="L6" s="16"/>
      <c r="M6" s="16"/>
      <c r="N6" s="16"/>
      <c r="O6" s="16"/>
      <c r="P6" s="16"/>
      <c r="Q6" s="16"/>
      <c r="R6" s="16"/>
      <c r="S6" s="16"/>
      <c r="T6" s="16"/>
      <c r="U6" s="16"/>
      <c r="V6" s="16"/>
      <c r="W6" s="16"/>
      <c r="X6" s="16"/>
      <c r="Y6" s="16"/>
      <c r="Z6" s="21"/>
    </row>
    <row r="7" spans="1:26" ht="16.2" thickBot="1" x14ac:dyDescent="0.35">
      <c r="A7" s="16"/>
      <c r="B7" s="24"/>
      <c r="C7" s="25"/>
      <c r="D7" s="25"/>
      <c r="E7" s="25"/>
      <c r="F7" s="25"/>
      <c r="G7" s="25"/>
      <c r="H7" s="25"/>
      <c r="I7" s="25"/>
      <c r="J7" s="25"/>
      <c r="K7" s="25"/>
      <c r="L7" s="25"/>
      <c r="M7" s="25"/>
      <c r="N7" s="25"/>
      <c r="O7" s="25"/>
      <c r="P7" s="25"/>
      <c r="Q7" s="25"/>
      <c r="R7" s="25"/>
      <c r="S7" s="25"/>
      <c r="T7" s="25"/>
      <c r="U7" s="25"/>
      <c r="V7" s="25"/>
      <c r="W7" s="25"/>
      <c r="X7" s="25"/>
      <c r="Y7" s="25"/>
      <c r="Z7" s="26"/>
    </row>
    <row r="8" spans="1:26" ht="15.6" x14ac:dyDescent="0.3">
      <c r="A8" s="16"/>
      <c r="B8" s="16"/>
      <c r="C8" s="16"/>
      <c r="D8" s="16"/>
      <c r="E8" s="16"/>
      <c r="F8" s="16"/>
      <c r="G8" s="16"/>
      <c r="H8" s="16"/>
      <c r="I8" s="16"/>
      <c r="J8" s="16"/>
      <c r="K8" s="16"/>
      <c r="L8" s="16"/>
      <c r="M8" s="16"/>
      <c r="N8" s="16"/>
      <c r="O8" s="16"/>
      <c r="P8" s="16"/>
      <c r="Q8" s="16"/>
      <c r="R8" s="16"/>
      <c r="S8" s="16"/>
      <c r="T8" s="16"/>
      <c r="U8" s="16"/>
      <c r="V8" s="16"/>
      <c r="W8" s="16"/>
      <c r="X8" s="16"/>
      <c r="Y8" s="16"/>
      <c r="Z8" s="16"/>
    </row>
    <row r="9" spans="1:26" ht="16.2" thickBot="1" x14ac:dyDescent="0.35">
      <c r="A9" s="15" t="s">
        <v>83</v>
      </c>
      <c r="B9" s="15" t="s">
        <v>88</v>
      </c>
      <c r="C9" s="16"/>
      <c r="D9" s="16"/>
      <c r="E9" s="16"/>
      <c r="F9" s="16"/>
      <c r="G9" s="16"/>
      <c r="H9" s="16"/>
      <c r="I9" s="16"/>
      <c r="J9" s="16"/>
      <c r="K9" s="16"/>
      <c r="L9" s="16"/>
      <c r="M9" s="16"/>
      <c r="N9" s="16"/>
      <c r="O9" s="16"/>
      <c r="P9" s="16"/>
      <c r="Q9" s="16"/>
      <c r="R9" s="16"/>
      <c r="S9" s="16"/>
      <c r="T9" s="16"/>
      <c r="U9" s="16"/>
      <c r="V9" s="16"/>
      <c r="W9" s="16"/>
      <c r="X9" s="16"/>
      <c r="Y9" s="16"/>
      <c r="Z9" s="16"/>
    </row>
    <row r="10" spans="1:26" ht="16.2" thickBot="1" x14ac:dyDescent="0.35">
      <c r="A10" s="16"/>
      <c r="B10" s="17"/>
      <c r="C10" s="18"/>
      <c r="D10" s="18"/>
      <c r="E10" s="18"/>
      <c r="F10" s="18"/>
      <c r="G10" s="18"/>
      <c r="H10" s="18"/>
      <c r="I10" s="18"/>
      <c r="J10" s="18"/>
      <c r="K10" s="18"/>
      <c r="L10" s="18"/>
      <c r="M10" s="18"/>
      <c r="N10" s="18"/>
      <c r="O10" s="18"/>
      <c r="P10" s="18"/>
      <c r="Q10" s="18"/>
      <c r="R10" s="18"/>
      <c r="S10" s="18"/>
      <c r="T10" s="18"/>
      <c r="U10" s="18"/>
      <c r="V10" s="18"/>
      <c r="W10" s="18"/>
      <c r="X10" s="18"/>
      <c r="Y10" s="18"/>
      <c r="Z10" s="19"/>
    </row>
    <row r="11" spans="1:26" ht="15.6" x14ac:dyDescent="0.3">
      <c r="A11" s="16"/>
      <c r="B11" s="20"/>
      <c r="D11" s="31" t="s">
        <v>48</v>
      </c>
      <c r="E11" s="31" t="s">
        <v>45</v>
      </c>
      <c r="F11" s="31" t="s">
        <v>89</v>
      </c>
      <c r="H11" s="31"/>
      <c r="I11" s="16"/>
      <c r="J11" s="16"/>
      <c r="K11" s="16"/>
      <c r="L11" s="16"/>
      <c r="M11" s="16"/>
      <c r="N11" s="16"/>
      <c r="O11" s="16"/>
      <c r="P11" s="16"/>
      <c r="Q11" s="16"/>
      <c r="R11" s="16"/>
      <c r="S11" s="16"/>
      <c r="T11" s="16"/>
      <c r="U11" s="16"/>
      <c r="V11" s="16"/>
      <c r="W11" s="16"/>
      <c r="X11" s="16"/>
      <c r="Y11" s="16"/>
      <c r="Z11" s="21"/>
    </row>
    <row r="12" spans="1:26" ht="15.6" x14ac:dyDescent="0.3">
      <c r="A12" s="16"/>
      <c r="B12" s="20"/>
      <c r="C12" s="29"/>
      <c r="D12" s="29"/>
      <c r="E12" s="29"/>
      <c r="F12" s="29"/>
      <c r="G12" s="29"/>
      <c r="H12" s="16"/>
      <c r="I12" s="16"/>
      <c r="J12" s="15" t="s">
        <v>149</v>
      </c>
      <c r="K12" s="16" t="s">
        <v>151</v>
      </c>
      <c r="L12" s="16"/>
      <c r="M12" s="16"/>
      <c r="N12" s="16"/>
      <c r="O12" s="16"/>
      <c r="P12" s="16"/>
      <c r="Q12" s="16"/>
      <c r="R12" s="16"/>
      <c r="S12" s="16"/>
      <c r="T12" s="16"/>
      <c r="U12" s="16"/>
      <c r="V12" s="16"/>
      <c r="W12" s="16"/>
      <c r="X12" s="16"/>
      <c r="Z12" s="21"/>
    </row>
    <row r="13" spans="1:26" ht="15.6" x14ac:dyDescent="0.3">
      <c r="A13" s="16"/>
      <c r="B13" s="20"/>
      <c r="C13" s="32" t="s">
        <v>92</v>
      </c>
      <c r="D13" s="34">
        <v>59.230769230769234</v>
      </c>
      <c r="E13" s="34">
        <v>67.828125</v>
      </c>
      <c r="F13" s="34">
        <v>77.9375</v>
      </c>
      <c r="G13" s="16"/>
      <c r="H13" s="16"/>
      <c r="I13" s="16"/>
      <c r="J13" s="15" t="s">
        <v>150</v>
      </c>
      <c r="K13" s="16" t="s">
        <v>152</v>
      </c>
      <c r="L13" s="16"/>
      <c r="M13" s="16"/>
      <c r="N13" s="16"/>
      <c r="O13" s="16"/>
      <c r="P13" s="16"/>
      <c r="Q13" s="16"/>
      <c r="R13" s="16"/>
      <c r="S13" s="16"/>
      <c r="T13" s="16"/>
      <c r="U13" s="16"/>
      <c r="V13" s="16"/>
      <c r="W13" s="16"/>
      <c r="Z13" s="21"/>
    </row>
    <row r="14" spans="1:26" ht="16.2" thickBot="1" x14ac:dyDescent="0.35">
      <c r="A14" s="16"/>
      <c r="B14" s="20"/>
      <c r="C14" s="29" t="s">
        <v>93</v>
      </c>
      <c r="D14" s="33">
        <v>1.2322852873243306</v>
      </c>
      <c r="E14" s="33">
        <v>1.3177200968795453</v>
      </c>
      <c r="F14" s="33">
        <v>1.5804612816843144</v>
      </c>
      <c r="G14" s="16"/>
      <c r="H14" s="16"/>
      <c r="I14" s="16"/>
      <c r="J14" s="16"/>
      <c r="K14" s="16"/>
      <c r="L14" s="16"/>
      <c r="M14" s="16"/>
      <c r="N14" s="16"/>
      <c r="O14" s="16"/>
      <c r="P14" s="16"/>
      <c r="Q14" s="16"/>
      <c r="R14" s="16"/>
      <c r="S14" s="16"/>
      <c r="T14" s="16"/>
      <c r="U14" s="16"/>
      <c r="V14" s="16"/>
      <c r="W14" s="16"/>
      <c r="Z14" s="21"/>
    </row>
    <row r="15" spans="1:26" ht="16.2" thickBot="1" x14ac:dyDescent="0.35">
      <c r="A15" s="16"/>
      <c r="B15" s="20"/>
      <c r="C15" s="29" t="s">
        <v>94</v>
      </c>
      <c r="D15" s="33">
        <v>57</v>
      </c>
      <c r="E15" s="33">
        <v>71</v>
      </c>
      <c r="F15" s="33">
        <v>80</v>
      </c>
      <c r="G15" s="16"/>
      <c r="H15" s="16"/>
      <c r="I15" s="16"/>
      <c r="J15" s="31" t="s">
        <v>48</v>
      </c>
      <c r="K15" s="82" t="s">
        <v>178</v>
      </c>
      <c r="L15" s="82"/>
      <c r="M15" s="82"/>
      <c r="N15" s="82"/>
      <c r="O15" s="82"/>
      <c r="P15" s="82"/>
      <c r="Q15" s="82"/>
      <c r="R15" s="16"/>
      <c r="S15" s="16"/>
      <c r="T15" s="16"/>
      <c r="U15" s="16"/>
      <c r="V15" s="16"/>
      <c r="W15" s="16"/>
      <c r="Z15" s="21"/>
    </row>
    <row r="16" spans="1:26" ht="16.2" thickBot="1" x14ac:dyDescent="0.35">
      <c r="A16" s="16"/>
      <c r="B16" s="20"/>
      <c r="C16" s="29" t="s">
        <v>95</v>
      </c>
      <c r="D16" s="33">
        <v>54</v>
      </c>
      <c r="E16" s="33">
        <v>72</v>
      </c>
      <c r="F16" s="33">
        <v>83</v>
      </c>
      <c r="G16" s="16"/>
      <c r="H16" s="16"/>
      <c r="I16" s="16"/>
      <c r="J16" s="31" t="s">
        <v>45</v>
      </c>
      <c r="K16" s="82" t="s">
        <v>179</v>
      </c>
      <c r="L16" s="82"/>
      <c r="M16" s="82"/>
      <c r="N16" s="82"/>
      <c r="O16" s="82"/>
      <c r="P16" s="82"/>
      <c r="Q16" s="82"/>
      <c r="R16" s="16"/>
      <c r="S16" s="16"/>
      <c r="T16" s="16"/>
      <c r="U16" s="16"/>
      <c r="V16" s="16"/>
      <c r="W16" s="16"/>
      <c r="Z16" s="21"/>
    </row>
    <row r="17" spans="1:26" ht="15.6" x14ac:dyDescent="0.3">
      <c r="A17" s="16"/>
      <c r="B17" s="20"/>
      <c r="C17" s="32" t="s">
        <v>96</v>
      </c>
      <c r="D17" s="34">
        <v>12.566893452760107</v>
      </c>
      <c r="E17" s="34">
        <v>10.541760775036362</v>
      </c>
      <c r="F17" s="34">
        <v>8.9404391174540887</v>
      </c>
      <c r="G17" s="16"/>
      <c r="H17" s="16"/>
      <c r="I17" s="16"/>
      <c r="J17" s="31" t="s">
        <v>89</v>
      </c>
      <c r="K17" s="82" t="s">
        <v>180</v>
      </c>
      <c r="L17" s="82"/>
      <c r="M17" s="82"/>
      <c r="N17" s="82"/>
      <c r="O17" s="82"/>
      <c r="P17" s="82"/>
      <c r="Q17" s="82"/>
      <c r="R17" s="16"/>
      <c r="S17" s="16"/>
      <c r="T17" s="16"/>
      <c r="U17" s="16"/>
      <c r="V17" s="16"/>
      <c r="W17" s="16"/>
      <c r="Z17" s="21"/>
    </row>
    <row r="18" spans="1:26" ht="15.6" x14ac:dyDescent="0.3">
      <c r="A18" s="16"/>
      <c r="B18" s="20"/>
      <c r="C18" s="29" t="s">
        <v>97</v>
      </c>
      <c r="D18" s="33">
        <v>157.92681105302486</v>
      </c>
      <c r="E18" s="33">
        <v>111.12872023809524</v>
      </c>
      <c r="F18" s="33">
        <v>79.931451612903231</v>
      </c>
      <c r="G18" s="16"/>
      <c r="H18" s="16"/>
      <c r="I18" s="16"/>
      <c r="J18" s="16"/>
      <c r="K18" s="16"/>
      <c r="L18" s="16"/>
      <c r="M18" s="16"/>
      <c r="N18" s="16"/>
      <c r="O18" s="16"/>
      <c r="P18" s="16"/>
      <c r="Q18" s="16"/>
      <c r="R18" s="16"/>
      <c r="S18" s="16"/>
      <c r="T18" s="16"/>
      <c r="U18" s="16"/>
      <c r="V18" s="16"/>
      <c r="W18" s="16"/>
      <c r="Z18" s="21"/>
    </row>
    <row r="19" spans="1:26" ht="15.6" x14ac:dyDescent="0.3">
      <c r="A19" s="16"/>
      <c r="B19" s="20"/>
      <c r="C19" s="29" t="s">
        <v>98</v>
      </c>
      <c r="D19" s="33">
        <v>-0.85548414730217992</v>
      </c>
      <c r="E19" s="33">
        <v>-0.71891095542142924</v>
      </c>
      <c r="F19" s="33">
        <v>3.3720783418727991</v>
      </c>
      <c r="G19" s="16"/>
      <c r="H19" s="16"/>
      <c r="I19" s="16"/>
      <c r="J19" s="16"/>
      <c r="K19" s="16"/>
      <c r="L19" s="16"/>
      <c r="M19" s="16"/>
      <c r="N19" s="16"/>
      <c r="O19" s="16"/>
      <c r="P19" s="16"/>
      <c r="Q19" s="16"/>
      <c r="R19" s="16"/>
      <c r="S19" s="16"/>
      <c r="T19" s="16"/>
      <c r="U19" s="16"/>
      <c r="V19" s="16"/>
      <c r="W19" s="16"/>
      <c r="Z19" s="21"/>
    </row>
    <row r="20" spans="1:26" ht="15.6" x14ac:dyDescent="0.3">
      <c r="A20" s="16"/>
      <c r="B20" s="20"/>
      <c r="C20" s="29" t="s">
        <v>99</v>
      </c>
      <c r="D20" s="33">
        <v>1.8730946511902904E-2</v>
      </c>
      <c r="E20" s="33">
        <v>-0.34936434872805194</v>
      </c>
      <c r="F20" s="33">
        <v>-1.3843609323768951</v>
      </c>
      <c r="G20" s="16"/>
      <c r="H20" s="16"/>
      <c r="I20" s="16"/>
      <c r="J20" s="16"/>
      <c r="K20" s="16"/>
      <c r="L20" s="16"/>
      <c r="M20" s="16"/>
      <c r="N20" s="16"/>
      <c r="O20" s="16"/>
      <c r="P20" s="16"/>
      <c r="Q20" s="16"/>
      <c r="R20" s="16"/>
      <c r="S20" s="16"/>
      <c r="T20" s="16"/>
      <c r="U20" s="16"/>
      <c r="V20" s="16"/>
      <c r="W20" s="16"/>
      <c r="Z20" s="21"/>
    </row>
    <row r="21" spans="1:26" ht="15.6" x14ac:dyDescent="0.3">
      <c r="A21" s="16"/>
      <c r="B21" s="20"/>
      <c r="C21" s="29" t="s">
        <v>100</v>
      </c>
      <c r="D21" s="29">
        <v>52</v>
      </c>
      <c r="E21" s="29">
        <v>40</v>
      </c>
      <c r="F21" s="29">
        <v>46</v>
      </c>
      <c r="G21" s="16"/>
      <c r="H21" s="16"/>
      <c r="I21" s="16"/>
      <c r="J21" s="16"/>
      <c r="K21" s="16"/>
      <c r="L21" s="16"/>
      <c r="M21" s="16"/>
      <c r="N21" s="16"/>
      <c r="O21" s="16"/>
      <c r="P21" s="16"/>
      <c r="Q21" s="16"/>
      <c r="R21" s="16"/>
      <c r="S21" s="16"/>
      <c r="T21" s="16"/>
      <c r="U21" s="16"/>
      <c r="V21" s="16"/>
      <c r="W21" s="16"/>
      <c r="Z21" s="21"/>
    </row>
    <row r="22" spans="1:26" ht="15.6" x14ac:dyDescent="0.3">
      <c r="A22" s="16"/>
      <c r="B22" s="20"/>
      <c r="C22" s="29" t="s">
        <v>101</v>
      </c>
      <c r="D22" s="29">
        <v>30</v>
      </c>
      <c r="E22" s="29">
        <v>47</v>
      </c>
      <c r="F22" s="29">
        <v>47</v>
      </c>
      <c r="G22" s="16"/>
      <c r="H22" s="16"/>
      <c r="I22" s="16"/>
      <c r="J22" s="16"/>
      <c r="K22" s="16"/>
      <c r="L22" s="16"/>
      <c r="M22" s="16"/>
      <c r="N22" s="16"/>
      <c r="O22" s="16"/>
      <c r="P22" s="16"/>
      <c r="Q22" s="16"/>
      <c r="R22" s="16"/>
      <c r="S22" s="16"/>
      <c r="T22" s="16"/>
      <c r="U22" s="16"/>
      <c r="V22" s="16"/>
      <c r="W22" s="16"/>
      <c r="Z22" s="21"/>
    </row>
    <row r="23" spans="1:26" ht="15.6" x14ac:dyDescent="0.3">
      <c r="A23" s="16"/>
      <c r="B23" s="20"/>
      <c r="C23" s="29" t="s">
        <v>102</v>
      </c>
      <c r="D23" s="29">
        <v>82</v>
      </c>
      <c r="E23" s="29">
        <v>87</v>
      </c>
      <c r="F23" s="29">
        <v>93</v>
      </c>
      <c r="G23" s="16"/>
      <c r="H23" s="16"/>
      <c r="I23" s="16"/>
      <c r="J23" s="16"/>
      <c r="K23" s="16"/>
      <c r="L23" s="16"/>
      <c r="M23" s="16"/>
      <c r="N23" s="16"/>
      <c r="O23" s="16"/>
      <c r="P23" s="16"/>
      <c r="Q23" s="16"/>
      <c r="R23" s="16"/>
      <c r="S23" s="16"/>
      <c r="T23" s="16"/>
      <c r="U23" s="16"/>
      <c r="V23" s="16"/>
      <c r="W23" s="16"/>
      <c r="Z23" s="21"/>
    </row>
    <row r="24" spans="1:26" ht="15.6" x14ac:dyDescent="0.3">
      <c r="A24" s="16"/>
      <c r="B24" s="20"/>
      <c r="C24" s="29" t="s">
        <v>103</v>
      </c>
      <c r="D24" s="29">
        <v>6160</v>
      </c>
      <c r="E24" s="29">
        <v>4341</v>
      </c>
      <c r="F24" s="29">
        <v>2494</v>
      </c>
      <c r="G24" s="16"/>
      <c r="H24" s="16"/>
      <c r="I24" s="16"/>
      <c r="J24" s="16"/>
      <c r="K24" s="16"/>
      <c r="L24" s="16"/>
      <c r="M24" s="16"/>
      <c r="N24" s="16"/>
      <c r="O24" s="16"/>
      <c r="P24" s="16"/>
      <c r="Q24" s="16"/>
      <c r="R24" s="16"/>
      <c r="S24" s="16"/>
      <c r="T24" s="16"/>
      <c r="U24" s="16"/>
      <c r="V24" s="16"/>
      <c r="W24" s="16"/>
      <c r="Z24" s="21"/>
    </row>
    <row r="25" spans="1:26" ht="16.2" thickBot="1" x14ac:dyDescent="0.35">
      <c r="A25" s="16"/>
      <c r="B25" s="20"/>
      <c r="C25" s="55" t="s">
        <v>104</v>
      </c>
      <c r="D25" s="55">
        <v>104</v>
      </c>
      <c r="E25" s="55">
        <v>64</v>
      </c>
      <c r="F25" s="55">
        <v>32</v>
      </c>
      <c r="G25" s="16"/>
      <c r="H25" s="16"/>
      <c r="I25" s="16"/>
      <c r="J25" s="16"/>
      <c r="K25" s="16"/>
      <c r="L25" s="16"/>
      <c r="M25" s="16"/>
      <c r="N25" s="16"/>
      <c r="O25" s="16"/>
      <c r="P25" s="16"/>
      <c r="Q25" s="16"/>
      <c r="R25" s="16"/>
      <c r="S25" s="16"/>
      <c r="T25" s="16"/>
      <c r="U25" s="16"/>
      <c r="V25" s="16"/>
      <c r="W25" s="16"/>
      <c r="Z25" s="21"/>
    </row>
    <row r="26" spans="1:26" ht="15.6" x14ac:dyDescent="0.3">
      <c r="A26" s="16"/>
      <c r="B26" s="20"/>
      <c r="D26" s="16"/>
      <c r="E26" s="16"/>
      <c r="F26" s="16"/>
      <c r="G26" s="16"/>
      <c r="H26" s="16"/>
      <c r="I26" s="16"/>
      <c r="J26" s="16"/>
      <c r="K26" s="16"/>
      <c r="L26" s="16"/>
      <c r="M26" s="16"/>
      <c r="N26" s="16"/>
      <c r="O26" s="16"/>
      <c r="P26" s="16"/>
      <c r="Q26" s="16"/>
      <c r="R26" s="16"/>
      <c r="S26" s="16"/>
      <c r="T26" s="16"/>
      <c r="U26" s="16"/>
      <c r="V26" s="16"/>
      <c r="W26" s="16"/>
      <c r="X26" s="16"/>
      <c r="Y26" s="16"/>
      <c r="Z26" s="21"/>
    </row>
    <row r="27" spans="1:26" ht="18" x14ac:dyDescent="0.3">
      <c r="A27" s="16"/>
      <c r="B27" s="75" t="s">
        <v>138</v>
      </c>
      <c r="C27" s="76"/>
      <c r="D27" s="76"/>
      <c r="E27" s="76"/>
      <c r="F27" s="76"/>
      <c r="G27" s="76"/>
      <c r="H27" s="16"/>
      <c r="I27" s="16"/>
      <c r="J27" s="16"/>
      <c r="K27" s="16"/>
      <c r="L27" s="16"/>
      <c r="M27" s="16"/>
      <c r="N27" s="16"/>
      <c r="O27" s="16"/>
      <c r="P27" s="16"/>
      <c r="Q27" s="16"/>
      <c r="R27" s="16"/>
      <c r="S27" s="16"/>
      <c r="T27" s="16"/>
      <c r="U27" s="16"/>
      <c r="V27" s="16"/>
      <c r="W27" s="16"/>
      <c r="X27" s="16"/>
      <c r="Y27" s="16"/>
      <c r="Z27" s="21"/>
    </row>
    <row r="28" spans="1:26" ht="18" x14ac:dyDescent="0.3">
      <c r="A28" s="16"/>
      <c r="B28" s="57" t="s">
        <v>139</v>
      </c>
      <c r="C28" s="58" t="s">
        <v>140</v>
      </c>
      <c r="D28" s="59">
        <v>67</v>
      </c>
      <c r="E28" s="59">
        <v>67</v>
      </c>
      <c r="F28" s="59">
        <v>67</v>
      </c>
      <c r="G28" s="59"/>
      <c r="H28" s="16"/>
      <c r="I28" s="16"/>
      <c r="J28" s="16"/>
      <c r="K28" s="16"/>
      <c r="L28" s="16"/>
      <c r="M28" s="16"/>
      <c r="N28" s="16"/>
      <c r="O28" s="16"/>
      <c r="P28" s="16"/>
      <c r="Q28" s="16"/>
      <c r="R28" s="16"/>
      <c r="S28" s="16"/>
      <c r="T28" s="16"/>
      <c r="U28" s="16"/>
      <c r="V28" s="16"/>
      <c r="W28" s="16"/>
      <c r="X28" s="16"/>
      <c r="Y28" s="16"/>
      <c r="Z28" s="21"/>
    </row>
    <row r="29" spans="1:26" ht="18" x14ac:dyDescent="0.3">
      <c r="A29" s="16"/>
      <c r="B29" s="60" t="s">
        <v>92</v>
      </c>
      <c r="C29" s="58" t="s">
        <v>141</v>
      </c>
      <c r="D29" s="59">
        <f>D13</f>
        <v>59.230769230769234</v>
      </c>
      <c r="E29" s="59">
        <f>E13</f>
        <v>67.828125</v>
      </c>
      <c r="F29" s="59">
        <f>F13</f>
        <v>77.9375</v>
      </c>
      <c r="G29" s="59"/>
      <c r="H29" s="16"/>
      <c r="I29" s="16"/>
      <c r="J29" s="16"/>
      <c r="K29" s="16"/>
      <c r="L29" s="16"/>
      <c r="M29" s="16"/>
      <c r="N29" s="16"/>
      <c r="O29" s="16"/>
      <c r="P29" s="16"/>
      <c r="Q29" s="16"/>
      <c r="R29" s="16"/>
      <c r="S29" s="16"/>
      <c r="T29" s="16"/>
      <c r="U29" s="16"/>
      <c r="V29" s="16"/>
      <c r="W29" s="16"/>
      <c r="X29" s="16"/>
      <c r="Y29" s="16"/>
      <c r="Z29" s="21"/>
    </row>
    <row r="30" spans="1:26" ht="18" x14ac:dyDescent="0.3">
      <c r="A30" s="16"/>
      <c r="B30" s="60"/>
      <c r="C30" s="58" t="s">
        <v>142</v>
      </c>
      <c r="D30" s="61">
        <f>D28-D29</f>
        <v>7.7692307692307665</v>
      </c>
      <c r="E30" s="61">
        <f>E28-E29</f>
        <v>-0.828125</v>
      </c>
      <c r="F30" s="61">
        <f>F28-F29</f>
        <v>-10.9375</v>
      </c>
      <c r="G30" s="61"/>
      <c r="H30" s="16"/>
      <c r="I30" s="16"/>
      <c r="J30" s="16"/>
      <c r="K30" s="16"/>
      <c r="L30" s="16"/>
      <c r="M30" s="16"/>
      <c r="N30" s="16"/>
      <c r="O30" s="16"/>
      <c r="P30" s="16"/>
      <c r="Q30" s="16"/>
      <c r="R30" s="16"/>
      <c r="S30" s="16"/>
      <c r="T30" s="16"/>
      <c r="U30" s="16"/>
      <c r="V30" s="16"/>
      <c r="W30" s="16"/>
      <c r="X30" s="16"/>
      <c r="Y30" s="16"/>
      <c r="Z30" s="21"/>
    </row>
    <row r="31" spans="1:26" ht="18" x14ac:dyDescent="0.3">
      <c r="A31" s="16"/>
      <c r="B31" s="60" t="s">
        <v>143</v>
      </c>
      <c r="C31" s="58" t="s">
        <v>144</v>
      </c>
      <c r="D31" s="59">
        <f>D17</f>
        <v>12.566893452760107</v>
      </c>
      <c r="E31" s="59">
        <f t="shared" ref="E31:F31" si="0">E17</f>
        <v>10.541760775036362</v>
      </c>
      <c r="F31" s="59">
        <f t="shared" si="0"/>
        <v>8.9404391174540887</v>
      </c>
      <c r="G31" s="59"/>
      <c r="H31" s="16"/>
      <c r="I31" s="16"/>
      <c r="J31" s="16"/>
      <c r="K31" s="16"/>
      <c r="L31" s="16"/>
      <c r="M31" s="16"/>
      <c r="N31" s="16"/>
      <c r="O31" s="16"/>
      <c r="P31" s="16"/>
      <c r="Q31" s="16"/>
      <c r="R31" s="16"/>
      <c r="S31" s="16"/>
      <c r="T31" s="16"/>
      <c r="U31" s="16"/>
      <c r="V31" s="16"/>
      <c r="W31" s="16"/>
      <c r="X31" s="16"/>
      <c r="Y31" s="16"/>
      <c r="Z31" s="21"/>
    </row>
    <row r="32" spans="1:26" ht="18.600000000000001" thickBot="1" x14ac:dyDescent="0.35">
      <c r="A32" s="16"/>
      <c r="B32" s="62" t="s">
        <v>145</v>
      </c>
      <c r="C32" s="63"/>
      <c r="D32" s="64">
        <f>D30/D31</f>
        <v>0.61823001829655722</v>
      </c>
      <c r="E32" s="65">
        <f>E30/E31</f>
        <v>-7.8556610956402914E-2</v>
      </c>
      <c r="F32" s="65">
        <f>F30/F31</f>
        <v>-1.2233739144475715</v>
      </c>
      <c r="G32" s="65"/>
      <c r="H32" s="16"/>
      <c r="I32" s="16"/>
      <c r="J32" s="16"/>
      <c r="K32" s="16"/>
      <c r="L32" s="16"/>
      <c r="M32" s="16"/>
      <c r="N32" s="16"/>
      <c r="O32" s="16"/>
      <c r="P32" s="16"/>
      <c r="Q32" s="16"/>
      <c r="R32" s="16"/>
      <c r="S32" s="16"/>
      <c r="T32" s="16"/>
      <c r="U32" s="16"/>
      <c r="V32" s="16"/>
      <c r="W32" s="16"/>
      <c r="X32" s="16"/>
      <c r="Y32" s="16"/>
      <c r="Z32" s="21"/>
    </row>
    <row r="33" spans="1:26" ht="19.2" thickTop="1" thickBot="1" x14ac:dyDescent="0.35">
      <c r="A33" s="16"/>
      <c r="B33" s="10" t="s">
        <v>154</v>
      </c>
      <c r="C33" s="16"/>
      <c r="D33" s="64">
        <f>_xlfn.NORM.DIST(D28,D29,D31,TRUE)</f>
        <v>0.73178813743436066</v>
      </c>
      <c r="E33" s="64">
        <f>_xlfn.NORM.DIST(E28,E29,E31,TRUE)</f>
        <v>0.46869265013668276</v>
      </c>
      <c r="F33" s="64">
        <f>_xlfn.NORM.DIST(F28,F29,F31,TRUE)</f>
        <v>0.1105942506059578</v>
      </c>
      <c r="G33" s="64"/>
      <c r="H33" s="16"/>
      <c r="I33" s="16"/>
      <c r="J33" s="16"/>
      <c r="K33" s="16"/>
      <c r="L33" s="16"/>
      <c r="M33" s="16"/>
      <c r="N33" s="16"/>
      <c r="O33" s="16"/>
      <c r="P33" s="16"/>
      <c r="Q33" s="16"/>
      <c r="R33" s="16"/>
      <c r="S33" s="16"/>
      <c r="T33" s="16"/>
      <c r="U33" s="16"/>
      <c r="V33" s="16"/>
      <c r="W33" s="16"/>
      <c r="X33" s="16"/>
      <c r="Y33" s="16"/>
      <c r="Z33" s="21"/>
    </row>
    <row r="34" spans="1:26" ht="18.600000000000001" thickTop="1" thickBot="1" x14ac:dyDescent="0.35">
      <c r="A34" s="16"/>
      <c r="B34" s="10" t="s">
        <v>153</v>
      </c>
      <c r="C34" s="16"/>
      <c r="D34" s="16">
        <f>1 - D33</f>
        <v>0.26821186256563934</v>
      </c>
      <c r="E34" s="16">
        <f>1 - E33</f>
        <v>0.53130734986331718</v>
      </c>
      <c r="F34" s="16">
        <f>1 - F33</f>
        <v>0.88940574939404216</v>
      </c>
      <c r="G34" s="16"/>
      <c r="H34" s="16"/>
      <c r="I34" s="16"/>
      <c r="J34" s="16"/>
      <c r="K34" s="16"/>
      <c r="L34" s="16"/>
      <c r="M34" s="16"/>
      <c r="N34" s="16"/>
      <c r="O34" s="16"/>
      <c r="P34" s="16"/>
      <c r="Q34" s="16"/>
      <c r="R34" s="16"/>
      <c r="S34" s="16"/>
      <c r="T34" s="16"/>
      <c r="U34" s="16"/>
      <c r="V34" s="16"/>
      <c r="W34" s="16"/>
      <c r="X34" s="16"/>
      <c r="Y34" s="16"/>
      <c r="Z34" s="21"/>
    </row>
    <row r="35" spans="1:26" ht="16.2" thickTop="1" x14ac:dyDescent="0.3">
      <c r="A35" s="16"/>
      <c r="B35" s="20"/>
      <c r="C35" s="16"/>
      <c r="D35" s="16"/>
      <c r="E35" s="16"/>
      <c r="F35" s="16"/>
      <c r="G35" s="16"/>
      <c r="H35" s="16"/>
      <c r="I35" s="16"/>
      <c r="J35" s="16"/>
      <c r="K35" s="16"/>
      <c r="L35" s="16"/>
      <c r="M35" s="16"/>
      <c r="N35" s="16"/>
      <c r="O35" s="16"/>
      <c r="P35" s="16"/>
      <c r="Q35" s="16"/>
      <c r="R35" s="16"/>
      <c r="S35" s="16"/>
      <c r="T35" s="16"/>
      <c r="U35" s="16"/>
      <c r="V35" s="16"/>
      <c r="W35" s="16"/>
      <c r="X35" s="16"/>
      <c r="Y35" s="16"/>
      <c r="Z35" s="21"/>
    </row>
    <row r="36" spans="1:26" ht="15.6" x14ac:dyDescent="0.3">
      <c r="A36" s="16"/>
      <c r="B36" s="20"/>
      <c r="C36" s="16"/>
      <c r="D36" s="16"/>
      <c r="E36" s="16"/>
      <c r="F36" s="16"/>
      <c r="G36" s="16"/>
      <c r="H36" s="16"/>
      <c r="I36" s="16"/>
      <c r="J36" s="16"/>
      <c r="K36" s="16"/>
      <c r="L36" s="16"/>
      <c r="M36" s="16"/>
      <c r="N36" s="16"/>
      <c r="O36" s="16"/>
      <c r="P36" s="16"/>
      <c r="Q36" s="16"/>
      <c r="R36" s="16"/>
      <c r="S36" s="16"/>
      <c r="T36" s="16"/>
      <c r="U36" s="16"/>
      <c r="V36" s="16"/>
      <c r="W36" s="16"/>
      <c r="X36" s="16"/>
      <c r="Y36" s="16"/>
      <c r="Z36" s="21"/>
    </row>
    <row r="37" spans="1:26" ht="15.6" x14ac:dyDescent="0.3">
      <c r="A37" s="16"/>
      <c r="B37" s="20"/>
      <c r="C37" s="16"/>
      <c r="D37" s="16"/>
      <c r="E37" s="16"/>
      <c r="F37" s="16"/>
      <c r="G37" s="16"/>
      <c r="H37" s="16"/>
      <c r="I37" s="16"/>
      <c r="J37" s="16"/>
      <c r="K37" s="16"/>
      <c r="L37" s="16"/>
      <c r="M37" s="16"/>
      <c r="N37" s="16"/>
      <c r="O37" s="16"/>
      <c r="P37" s="16"/>
      <c r="Q37" s="16"/>
      <c r="R37" s="16"/>
      <c r="S37" s="16"/>
      <c r="T37" s="16"/>
      <c r="U37" s="16"/>
      <c r="V37" s="16"/>
      <c r="W37" s="16"/>
      <c r="X37" s="16"/>
      <c r="Y37" s="16"/>
      <c r="Z37" s="21"/>
    </row>
    <row r="38" spans="1:26" ht="15.6" x14ac:dyDescent="0.3">
      <c r="A38" s="16"/>
      <c r="B38" s="20"/>
      <c r="C38" s="16"/>
      <c r="D38" s="16"/>
      <c r="E38" s="16"/>
      <c r="F38" s="16"/>
      <c r="G38" s="16"/>
      <c r="H38" s="16"/>
      <c r="I38" s="16"/>
      <c r="J38" s="16"/>
      <c r="K38" s="23"/>
      <c r="L38" s="27"/>
      <c r="M38" s="27"/>
      <c r="N38" s="27"/>
      <c r="O38" s="27"/>
      <c r="P38" s="27"/>
      <c r="Q38" s="16"/>
      <c r="R38" s="16"/>
      <c r="S38" s="16"/>
      <c r="T38" s="28"/>
      <c r="U38" s="27"/>
      <c r="V38" s="28"/>
      <c r="W38" s="16"/>
      <c r="X38" s="16"/>
      <c r="Y38" s="16"/>
      <c r="Z38" s="21"/>
    </row>
    <row r="39" spans="1:26" ht="15.6" x14ac:dyDescent="0.3">
      <c r="A39" s="16"/>
      <c r="B39" s="20"/>
      <c r="C39" s="16"/>
      <c r="D39" s="16"/>
      <c r="E39" s="16"/>
      <c r="F39" s="16"/>
      <c r="G39" s="16"/>
      <c r="H39" s="16"/>
      <c r="I39" s="16"/>
      <c r="J39" s="16"/>
      <c r="K39" s="23"/>
      <c r="L39" s="27"/>
      <c r="M39" s="27"/>
      <c r="N39" s="27"/>
      <c r="O39" s="27"/>
      <c r="P39" s="27"/>
      <c r="Q39" s="16"/>
      <c r="R39" s="16"/>
      <c r="S39" s="16"/>
      <c r="T39" s="28"/>
      <c r="U39" s="27"/>
      <c r="V39" s="28"/>
      <c r="W39" s="16"/>
      <c r="X39" s="16"/>
      <c r="Y39" s="16"/>
      <c r="Z39" s="21"/>
    </row>
    <row r="40" spans="1:26" ht="15.6" x14ac:dyDescent="0.3">
      <c r="A40" s="16"/>
      <c r="B40" s="20"/>
      <c r="C40" s="16"/>
      <c r="D40" s="16"/>
      <c r="E40" s="16"/>
      <c r="F40" s="16"/>
      <c r="G40" s="16"/>
      <c r="H40" s="16"/>
      <c r="I40" s="16"/>
      <c r="J40" s="16"/>
      <c r="K40" s="23"/>
      <c r="L40" s="27"/>
      <c r="M40" s="27"/>
      <c r="N40" s="27"/>
      <c r="O40" s="27"/>
      <c r="P40" s="27"/>
      <c r="Q40" s="16"/>
      <c r="R40" s="16"/>
      <c r="S40" s="16"/>
      <c r="T40" s="28"/>
      <c r="U40" s="27"/>
      <c r="V40" s="28"/>
      <c r="W40" s="16"/>
      <c r="X40" s="16"/>
      <c r="Y40" s="16"/>
      <c r="Z40" s="21"/>
    </row>
    <row r="41" spans="1:26" ht="15.6" x14ac:dyDescent="0.3">
      <c r="A41" s="16"/>
      <c r="B41" s="20"/>
      <c r="C41" s="16"/>
      <c r="D41" s="16"/>
      <c r="E41" s="16"/>
      <c r="F41" s="16"/>
      <c r="G41" s="16"/>
      <c r="H41" s="16"/>
      <c r="I41" s="16"/>
      <c r="J41" s="16"/>
      <c r="K41" s="23"/>
      <c r="L41" s="27"/>
      <c r="M41" s="27"/>
      <c r="N41" s="27"/>
      <c r="O41" s="27"/>
      <c r="P41" s="27"/>
      <c r="Q41" s="16"/>
      <c r="R41" s="16"/>
      <c r="S41" s="16"/>
      <c r="T41" s="28"/>
      <c r="U41" s="27"/>
      <c r="V41" s="28"/>
      <c r="W41" s="16"/>
      <c r="X41" s="16"/>
      <c r="Y41" s="16"/>
      <c r="Z41" s="21"/>
    </row>
    <row r="42" spans="1:26" ht="15.6" x14ac:dyDescent="0.3">
      <c r="A42" s="16"/>
      <c r="B42" s="20"/>
      <c r="C42" s="16"/>
      <c r="D42" s="16"/>
      <c r="E42" s="16"/>
      <c r="F42" s="16"/>
      <c r="G42" s="16"/>
      <c r="H42" s="16"/>
      <c r="I42" s="16"/>
      <c r="J42" s="16"/>
      <c r="K42" s="23"/>
      <c r="L42" s="27"/>
      <c r="M42" s="27"/>
      <c r="N42" s="27"/>
      <c r="O42" s="27"/>
      <c r="P42" s="27"/>
      <c r="Q42" s="16"/>
      <c r="R42" s="16"/>
      <c r="S42" s="16"/>
      <c r="T42" s="28"/>
      <c r="U42" s="27"/>
      <c r="V42" s="28"/>
      <c r="W42" s="16"/>
      <c r="X42" s="16"/>
      <c r="Y42" s="16"/>
      <c r="Z42" s="21"/>
    </row>
    <row r="43" spans="1:26" ht="16.2" thickBot="1" x14ac:dyDescent="0.35">
      <c r="A43" s="16"/>
      <c r="B43" s="24"/>
      <c r="C43" s="25"/>
      <c r="D43" s="25"/>
      <c r="E43" s="25"/>
      <c r="F43" s="25"/>
      <c r="G43" s="25"/>
      <c r="H43" s="25"/>
      <c r="I43" s="25"/>
      <c r="J43" s="25"/>
      <c r="K43" s="25"/>
      <c r="L43" s="25"/>
      <c r="M43" s="25"/>
      <c r="N43" s="25"/>
      <c r="O43" s="25"/>
      <c r="P43" s="25"/>
      <c r="Q43" s="25"/>
      <c r="R43" s="25"/>
      <c r="S43" s="25"/>
      <c r="T43" s="25"/>
      <c r="U43" s="25"/>
      <c r="V43" s="25"/>
      <c r="W43" s="25"/>
      <c r="X43" s="25"/>
      <c r="Y43" s="25"/>
      <c r="Z43" s="26"/>
    </row>
    <row r="44" spans="1:26" ht="15.6" x14ac:dyDescent="0.3">
      <c r="A44" s="15" t="s">
        <v>84</v>
      </c>
      <c r="B44" s="15" t="s">
        <v>88</v>
      </c>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35.4" thickBot="1" x14ac:dyDescent="0.35">
      <c r="C45" s="10" t="s">
        <v>34</v>
      </c>
      <c r="D45" s="10" t="s">
        <v>44</v>
      </c>
      <c r="H45" s="10" t="s">
        <v>48</v>
      </c>
      <c r="I45" s="10" t="s">
        <v>45</v>
      </c>
      <c r="J45" s="10" t="s">
        <v>89</v>
      </c>
    </row>
    <row r="46" spans="1:26" ht="16.2" thickTop="1" x14ac:dyDescent="0.3">
      <c r="C46" s="11" t="s">
        <v>48</v>
      </c>
      <c r="D46" s="11">
        <v>30</v>
      </c>
      <c r="H46" s="11">
        <v>30</v>
      </c>
      <c r="I46" s="11">
        <v>47</v>
      </c>
      <c r="J46" s="11">
        <v>47</v>
      </c>
    </row>
    <row r="47" spans="1:26" ht="15.6" x14ac:dyDescent="0.3">
      <c r="C47" s="11" t="s">
        <v>48</v>
      </c>
      <c r="D47" s="11">
        <v>34</v>
      </c>
      <c r="H47" s="11">
        <v>34</v>
      </c>
      <c r="I47" s="11">
        <v>47</v>
      </c>
      <c r="J47" s="11">
        <v>63</v>
      </c>
    </row>
    <row r="48" spans="1:26" ht="15.6" x14ac:dyDescent="0.3">
      <c r="C48" s="11" t="s">
        <v>48</v>
      </c>
      <c r="D48" s="11">
        <v>35</v>
      </c>
      <c r="H48" s="11">
        <v>35</v>
      </c>
      <c r="I48" s="11">
        <v>47</v>
      </c>
      <c r="J48" s="11">
        <v>68</v>
      </c>
    </row>
    <row r="49" spans="3:10" ht="15.6" x14ac:dyDescent="0.3">
      <c r="C49" s="11" t="s">
        <v>48</v>
      </c>
      <c r="D49" s="11">
        <v>36</v>
      </c>
      <c r="H49" s="11">
        <v>36</v>
      </c>
      <c r="I49" s="11">
        <v>48</v>
      </c>
      <c r="J49" s="11">
        <v>68</v>
      </c>
    </row>
    <row r="50" spans="3:10" ht="15.6" x14ac:dyDescent="0.3">
      <c r="C50" s="11" t="s">
        <v>48</v>
      </c>
      <c r="D50" s="11">
        <v>36</v>
      </c>
      <c r="H50" s="11">
        <v>36</v>
      </c>
      <c r="I50" s="11">
        <v>51</v>
      </c>
      <c r="J50" s="11">
        <v>69</v>
      </c>
    </row>
    <row r="51" spans="3:10" ht="15.6" x14ac:dyDescent="0.3">
      <c r="C51" s="11" t="s">
        <v>48</v>
      </c>
      <c r="D51" s="11">
        <v>39</v>
      </c>
      <c r="H51" s="11">
        <v>39</v>
      </c>
      <c r="I51" s="11">
        <v>53</v>
      </c>
      <c r="J51" s="11">
        <v>70</v>
      </c>
    </row>
    <row r="52" spans="3:10" ht="15.6" x14ac:dyDescent="0.3">
      <c r="C52" s="11" t="s">
        <v>48</v>
      </c>
      <c r="D52" s="11">
        <v>43</v>
      </c>
      <c r="H52" s="11">
        <v>43</v>
      </c>
      <c r="I52" s="11">
        <v>53</v>
      </c>
      <c r="J52" s="11">
        <v>71</v>
      </c>
    </row>
    <row r="53" spans="3:10" ht="15.6" x14ac:dyDescent="0.3">
      <c r="C53" s="11" t="s">
        <v>48</v>
      </c>
      <c r="D53" s="11">
        <v>43</v>
      </c>
      <c r="H53" s="11">
        <v>43</v>
      </c>
      <c r="I53" s="11">
        <v>54</v>
      </c>
      <c r="J53" s="11">
        <v>72</v>
      </c>
    </row>
    <row r="54" spans="3:10" ht="15.6" x14ac:dyDescent="0.3">
      <c r="C54" s="11" t="s">
        <v>48</v>
      </c>
      <c r="D54" s="11">
        <v>44</v>
      </c>
      <c r="H54" s="11">
        <v>44</v>
      </c>
      <c r="I54" s="11">
        <v>54</v>
      </c>
      <c r="J54" s="11">
        <v>73</v>
      </c>
    </row>
    <row r="55" spans="3:10" ht="15.6" x14ac:dyDescent="0.3">
      <c r="C55" s="11" t="s">
        <v>48</v>
      </c>
      <c r="D55" s="11">
        <v>45</v>
      </c>
      <c r="H55" s="11">
        <v>45</v>
      </c>
      <c r="I55" s="11">
        <v>56</v>
      </c>
      <c r="J55" s="11">
        <v>75</v>
      </c>
    </row>
    <row r="56" spans="3:10" ht="15.6" x14ac:dyDescent="0.3">
      <c r="C56" s="11" t="s">
        <v>48</v>
      </c>
      <c r="D56" s="11">
        <v>45</v>
      </c>
      <c r="H56" s="11">
        <v>45</v>
      </c>
      <c r="I56" s="11">
        <v>56</v>
      </c>
      <c r="J56" s="11">
        <v>76</v>
      </c>
    </row>
    <row r="57" spans="3:10" ht="15.6" x14ac:dyDescent="0.3">
      <c r="C57" s="11" t="s">
        <v>48</v>
      </c>
      <c r="D57" s="11">
        <v>45</v>
      </c>
      <c r="H57" s="11">
        <v>45</v>
      </c>
      <c r="I57" s="11">
        <v>57</v>
      </c>
      <c r="J57" s="11">
        <v>77</v>
      </c>
    </row>
    <row r="58" spans="3:10" ht="15.6" x14ac:dyDescent="0.3">
      <c r="C58" s="11" t="s">
        <v>48</v>
      </c>
      <c r="D58" s="11">
        <v>45</v>
      </c>
      <c r="H58" s="11">
        <v>45</v>
      </c>
      <c r="I58" s="11">
        <v>57</v>
      </c>
      <c r="J58" s="11">
        <v>77</v>
      </c>
    </row>
    <row r="59" spans="3:10" ht="15.6" x14ac:dyDescent="0.3">
      <c r="C59" s="11" t="s">
        <v>48</v>
      </c>
      <c r="D59" s="11">
        <v>46</v>
      </c>
      <c r="H59" s="11">
        <v>46</v>
      </c>
      <c r="I59" s="11">
        <v>57</v>
      </c>
      <c r="J59" s="11">
        <v>78</v>
      </c>
    </row>
    <row r="60" spans="3:10" ht="15.6" x14ac:dyDescent="0.3">
      <c r="C60" s="11" t="s">
        <v>48</v>
      </c>
      <c r="D60" s="11">
        <v>46</v>
      </c>
      <c r="H60" s="11">
        <v>46</v>
      </c>
      <c r="I60" s="11">
        <v>58</v>
      </c>
      <c r="J60" s="11">
        <v>80</v>
      </c>
    </row>
    <row r="61" spans="3:10" ht="15.6" x14ac:dyDescent="0.3">
      <c r="C61" s="11" t="s">
        <v>48</v>
      </c>
      <c r="D61" s="11">
        <v>46</v>
      </c>
      <c r="H61" s="11">
        <v>46</v>
      </c>
      <c r="I61" s="11">
        <v>58</v>
      </c>
      <c r="J61" s="11">
        <v>80</v>
      </c>
    </row>
    <row r="62" spans="3:10" ht="15.6" x14ac:dyDescent="0.3">
      <c r="C62" s="11" t="s">
        <v>48</v>
      </c>
      <c r="D62" s="11">
        <v>47</v>
      </c>
      <c r="H62" s="11">
        <v>47</v>
      </c>
      <c r="I62" s="11">
        <v>58</v>
      </c>
      <c r="J62" s="11">
        <v>80</v>
      </c>
    </row>
    <row r="63" spans="3:10" ht="15.6" x14ac:dyDescent="0.3">
      <c r="C63" s="11" t="s">
        <v>48</v>
      </c>
      <c r="D63" s="11">
        <v>47</v>
      </c>
      <c r="H63" s="11">
        <v>47</v>
      </c>
      <c r="I63" s="11">
        <v>58</v>
      </c>
      <c r="J63" s="11">
        <v>81</v>
      </c>
    </row>
    <row r="64" spans="3:10" ht="15.6" x14ac:dyDescent="0.3">
      <c r="C64" s="11" t="s">
        <v>48</v>
      </c>
      <c r="D64" s="11">
        <v>48</v>
      </c>
      <c r="H64" s="11">
        <v>48</v>
      </c>
      <c r="I64" s="11">
        <v>58</v>
      </c>
      <c r="J64" s="11">
        <v>81</v>
      </c>
    </row>
    <row r="65" spans="3:10" ht="15.6" x14ac:dyDescent="0.3">
      <c r="C65" s="11" t="s">
        <v>48</v>
      </c>
      <c r="D65" s="11">
        <v>48</v>
      </c>
      <c r="H65" s="11">
        <v>48</v>
      </c>
      <c r="I65" s="11">
        <v>58</v>
      </c>
      <c r="J65" s="11">
        <v>83</v>
      </c>
    </row>
    <row r="66" spans="3:10" ht="15.6" x14ac:dyDescent="0.3">
      <c r="C66" s="11" t="s">
        <v>48</v>
      </c>
      <c r="D66" s="11">
        <v>48</v>
      </c>
      <c r="H66" s="11">
        <v>48</v>
      </c>
      <c r="I66" s="11">
        <v>62</v>
      </c>
      <c r="J66" s="11">
        <v>83</v>
      </c>
    </row>
    <row r="67" spans="3:10" ht="15.6" x14ac:dyDescent="0.3">
      <c r="C67" s="11" t="s">
        <v>48</v>
      </c>
      <c r="D67" s="11">
        <v>49</v>
      </c>
      <c r="H67" s="11">
        <v>49</v>
      </c>
      <c r="I67" s="11">
        <v>65</v>
      </c>
      <c r="J67" s="11">
        <v>83</v>
      </c>
    </row>
    <row r="68" spans="3:10" ht="15.6" x14ac:dyDescent="0.3">
      <c r="C68" s="11" t="s">
        <v>48</v>
      </c>
      <c r="D68" s="11">
        <v>49</v>
      </c>
      <c r="H68" s="11">
        <v>49</v>
      </c>
      <c r="I68" s="11">
        <v>66</v>
      </c>
      <c r="J68" s="11">
        <v>83</v>
      </c>
    </row>
    <row r="69" spans="3:10" ht="15.6" x14ac:dyDescent="0.3">
      <c r="C69" s="11" t="s">
        <v>48</v>
      </c>
      <c r="D69" s="11">
        <v>49</v>
      </c>
      <c r="H69" s="11">
        <v>49</v>
      </c>
      <c r="I69" s="11">
        <v>68</v>
      </c>
      <c r="J69" s="11">
        <v>83</v>
      </c>
    </row>
    <row r="70" spans="3:10" ht="15.6" x14ac:dyDescent="0.3">
      <c r="C70" s="11" t="s">
        <v>48</v>
      </c>
      <c r="D70" s="11">
        <v>49</v>
      </c>
      <c r="H70" s="11">
        <v>49</v>
      </c>
      <c r="I70" s="11">
        <v>69</v>
      </c>
      <c r="J70" s="11">
        <v>84</v>
      </c>
    </row>
    <row r="71" spans="3:10" ht="15.6" x14ac:dyDescent="0.3">
      <c r="C71" s="11" t="s">
        <v>48</v>
      </c>
      <c r="D71" s="11">
        <v>49</v>
      </c>
      <c r="H71" s="11">
        <v>49</v>
      </c>
      <c r="I71" s="11">
        <v>69</v>
      </c>
      <c r="J71" s="11">
        <v>84</v>
      </c>
    </row>
    <row r="72" spans="3:10" ht="15.6" x14ac:dyDescent="0.3">
      <c r="C72" s="11" t="s">
        <v>48</v>
      </c>
      <c r="D72" s="11">
        <v>50</v>
      </c>
      <c r="H72" s="11">
        <v>50</v>
      </c>
      <c r="I72" s="11">
        <v>69</v>
      </c>
      <c r="J72" s="11">
        <v>84</v>
      </c>
    </row>
    <row r="73" spans="3:10" ht="15.6" x14ac:dyDescent="0.3">
      <c r="C73" s="11" t="s">
        <v>48</v>
      </c>
      <c r="D73" s="11">
        <v>50</v>
      </c>
      <c r="H73" s="11">
        <v>50</v>
      </c>
      <c r="I73" s="11">
        <v>70</v>
      </c>
      <c r="J73" s="11">
        <v>85</v>
      </c>
    </row>
    <row r="74" spans="3:10" ht="15.6" x14ac:dyDescent="0.3">
      <c r="C74" s="11" t="s">
        <v>48</v>
      </c>
      <c r="D74" s="11">
        <v>51</v>
      </c>
      <c r="H74" s="11">
        <v>51</v>
      </c>
      <c r="I74" s="11">
        <v>70</v>
      </c>
      <c r="J74" s="11">
        <v>86</v>
      </c>
    </row>
    <row r="75" spans="3:10" ht="15.6" x14ac:dyDescent="0.3">
      <c r="C75" s="11" t="s">
        <v>48</v>
      </c>
      <c r="D75" s="11">
        <v>51</v>
      </c>
      <c r="H75" s="11">
        <v>51</v>
      </c>
      <c r="I75" s="11">
        <v>70</v>
      </c>
      <c r="J75" s="11">
        <v>88</v>
      </c>
    </row>
    <row r="76" spans="3:10" ht="15.6" x14ac:dyDescent="0.3">
      <c r="C76" s="11" t="s">
        <v>48</v>
      </c>
      <c r="D76" s="11">
        <v>52</v>
      </c>
      <c r="H76" s="11">
        <v>52</v>
      </c>
      <c r="I76" s="11">
        <v>71</v>
      </c>
      <c r="J76" s="11">
        <v>89</v>
      </c>
    </row>
    <row r="77" spans="3:10" ht="15.6" x14ac:dyDescent="0.3">
      <c r="C77" s="11" t="s">
        <v>48</v>
      </c>
      <c r="D77" s="11">
        <v>52</v>
      </c>
      <c r="H77" s="11">
        <v>52</v>
      </c>
      <c r="I77" s="11">
        <v>71</v>
      </c>
      <c r="J77" s="11">
        <v>93</v>
      </c>
    </row>
    <row r="78" spans="3:10" ht="15.6" x14ac:dyDescent="0.3">
      <c r="C78" s="11" t="s">
        <v>48</v>
      </c>
      <c r="D78" s="11">
        <v>52</v>
      </c>
      <c r="H78" s="11">
        <v>52</v>
      </c>
      <c r="I78" s="11">
        <v>71</v>
      </c>
    </row>
    <row r="79" spans="3:10" ht="15.6" x14ac:dyDescent="0.3">
      <c r="C79" s="11" t="s">
        <v>48</v>
      </c>
      <c r="D79" s="11">
        <v>52</v>
      </c>
      <c r="H79" s="11">
        <v>52</v>
      </c>
      <c r="I79" s="11">
        <v>71</v>
      </c>
    </row>
    <row r="80" spans="3:10" ht="15.6" x14ac:dyDescent="0.3">
      <c r="C80" s="11" t="s">
        <v>48</v>
      </c>
      <c r="D80" s="11">
        <v>52</v>
      </c>
      <c r="H80" s="11">
        <v>52</v>
      </c>
      <c r="I80" s="11">
        <v>72</v>
      </c>
    </row>
    <row r="81" spans="3:9" ht="15.6" x14ac:dyDescent="0.3">
      <c r="C81" s="11" t="s">
        <v>48</v>
      </c>
      <c r="D81" s="11">
        <v>52</v>
      </c>
      <c r="H81" s="11">
        <v>52</v>
      </c>
      <c r="I81" s="11">
        <v>72</v>
      </c>
    </row>
    <row r="82" spans="3:9" ht="15.6" x14ac:dyDescent="0.3">
      <c r="C82" s="11" t="s">
        <v>48</v>
      </c>
      <c r="D82" s="11">
        <v>53</v>
      </c>
      <c r="H82" s="11">
        <v>53</v>
      </c>
      <c r="I82" s="11">
        <v>72</v>
      </c>
    </row>
    <row r="83" spans="3:9" ht="15.6" x14ac:dyDescent="0.3">
      <c r="C83" s="11" t="s">
        <v>48</v>
      </c>
      <c r="D83" s="11">
        <v>54</v>
      </c>
      <c r="H83" s="11">
        <v>54</v>
      </c>
      <c r="I83" s="11">
        <v>72</v>
      </c>
    </row>
    <row r="84" spans="3:9" ht="15.6" x14ac:dyDescent="0.3">
      <c r="C84" s="11" t="s">
        <v>48</v>
      </c>
      <c r="D84" s="11">
        <v>54</v>
      </c>
      <c r="H84" s="11">
        <v>54</v>
      </c>
      <c r="I84" s="11">
        <v>72</v>
      </c>
    </row>
    <row r="85" spans="3:9" ht="15.6" x14ac:dyDescent="0.3">
      <c r="C85" s="11" t="s">
        <v>48</v>
      </c>
      <c r="D85" s="11">
        <v>54</v>
      </c>
      <c r="H85" s="11">
        <v>54</v>
      </c>
      <c r="I85" s="11">
        <v>72</v>
      </c>
    </row>
    <row r="86" spans="3:9" ht="15.6" x14ac:dyDescent="0.3">
      <c r="C86" s="11" t="s">
        <v>48</v>
      </c>
      <c r="D86" s="11">
        <v>54</v>
      </c>
      <c r="H86" s="11">
        <v>54</v>
      </c>
      <c r="I86" s="11">
        <v>72</v>
      </c>
    </row>
    <row r="87" spans="3:9" ht="15.6" x14ac:dyDescent="0.3">
      <c r="C87" s="11" t="s">
        <v>48</v>
      </c>
      <c r="D87" s="11">
        <v>54</v>
      </c>
      <c r="H87" s="11">
        <v>54</v>
      </c>
      <c r="I87" s="11">
        <v>73</v>
      </c>
    </row>
    <row r="88" spans="3:9" ht="15.6" x14ac:dyDescent="0.3">
      <c r="C88" s="11" t="s">
        <v>48</v>
      </c>
      <c r="D88" s="11">
        <v>54</v>
      </c>
      <c r="H88" s="11">
        <v>54</v>
      </c>
      <c r="I88" s="11">
        <v>73</v>
      </c>
    </row>
    <row r="89" spans="3:9" ht="15.6" x14ac:dyDescent="0.3">
      <c r="C89" s="11" t="s">
        <v>48</v>
      </c>
      <c r="D89" s="11">
        <v>54</v>
      </c>
      <c r="H89" s="11">
        <v>54</v>
      </c>
      <c r="I89" s="11">
        <v>74</v>
      </c>
    </row>
    <row r="90" spans="3:9" ht="15.6" x14ac:dyDescent="0.3">
      <c r="C90" s="11" t="s">
        <v>48</v>
      </c>
      <c r="D90" s="11">
        <v>55</v>
      </c>
      <c r="H90" s="11">
        <v>55</v>
      </c>
      <c r="I90" s="11">
        <v>74</v>
      </c>
    </row>
    <row r="91" spans="3:9" ht="15.6" x14ac:dyDescent="0.3">
      <c r="C91" s="11" t="s">
        <v>48</v>
      </c>
      <c r="D91" s="11">
        <v>55</v>
      </c>
      <c r="H91" s="11">
        <v>55</v>
      </c>
      <c r="I91" s="11">
        <v>74</v>
      </c>
    </row>
    <row r="92" spans="3:9" ht="15.6" x14ac:dyDescent="0.3">
      <c r="C92" s="11" t="s">
        <v>48</v>
      </c>
      <c r="D92" s="11">
        <v>56</v>
      </c>
      <c r="H92" s="11">
        <v>56</v>
      </c>
      <c r="I92" s="11">
        <v>74</v>
      </c>
    </row>
    <row r="93" spans="3:9" ht="15.6" x14ac:dyDescent="0.3">
      <c r="C93" s="11" t="s">
        <v>48</v>
      </c>
      <c r="D93" s="11">
        <v>56</v>
      </c>
      <c r="H93" s="11">
        <v>56</v>
      </c>
      <c r="I93" s="11">
        <v>75</v>
      </c>
    </row>
    <row r="94" spans="3:9" ht="15.6" x14ac:dyDescent="0.3">
      <c r="C94" s="11" t="s">
        <v>48</v>
      </c>
      <c r="D94" s="11">
        <v>56</v>
      </c>
      <c r="H94" s="11">
        <v>56</v>
      </c>
      <c r="I94" s="11">
        <v>75</v>
      </c>
    </row>
    <row r="95" spans="3:9" ht="15.6" x14ac:dyDescent="0.3">
      <c r="C95" s="11" t="s">
        <v>48</v>
      </c>
      <c r="D95" s="11">
        <v>56</v>
      </c>
      <c r="H95" s="11">
        <v>56</v>
      </c>
      <c r="I95" s="11">
        <v>75</v>
      </c>
    </row>
    <row r="96" spans="3:9" ht="15.6" x14ac:dyDescent="0.3">
      <c r="C96" s="11" t="s">
        <v>48</v>
      </c>
      <c r="D96" s="11">
        <v>56</v>
      </c>
      <c r="H96" s="11">
        <v>56</v>
      </c>
      <c r="I96" s="11">
        <v>75</v>
      </c>
    </row>
    <row r="97" spans="3:9" ht="15.6" x14ac:dyDescent="0.3">
      <c r="C97" s="11" t="s">
        <v>48</v>
      </c>
      <c r="D97" s="11">
        <v>57</v>
      </c>
      <c r="H97" s="11">
        <v>57</v>
      </c>
      <c r="I97" s="11">
        <v>75</v>
      </c>
    </row>
    <row r="98" spans="3:9" ht="15.6" x14ac:dyDescent="0.3">
      <c r="C98" s="11" t="s">
        <v>48</v>
      </c>
      <c r="D98" s="11">
        <v>57</v>
      </c>
      <c r="H98" s="11">
        <v>57</v>
      </c>
      <c r="I98" s="11">
        <v>76</v>
      </c>
    </row>
    <row r="99" spans="3:9" ht="15.6" x14ac:dyDescent="0.3">
      <c r="C99" s="11" t="s">
        <v>48</v>
      </c>
      <c r="D99" s="11">
        <v>58</v>
      </c>
      <c r="H99" s="11">
        <v>58</v>
      </c>
      <c r="I99" s="11">
        <v>76</v>
      </c>
    </row>
    <row r="100" spans="3:9" ht="15.6" x14ac:dyDescent="0.3">
      <c r="C100" s="11" t="s">
        <v>48</v>
      </c>
      <c r="D100" s="11">
        <v>58</v>
      </c>
      <c r="H100" s="11">
        <v>58</v>
      </c>
      <c r="I100" s="11">
        <v>77</v>
      </c>
    </row>
    <row r="101" spans="3:9" ht="15.6" x14ac:dyDescent="0.3">
      <c r="C101" s="11" t="s">
        <v>48</v>
      </c>
      <c r="D101" s="11">
        <v>59</v>
      </c>
      <c r="H101" s="11">
        <v>59</v>
      </c>
      <c r="I101" s="11">
        <v>78</v>
      </c>
    </row>
    <row r="102" spans="3:9" ht="15.6" x14ac:dyDescent="0.3">
      <c r="C102" s="11" t="s">
        <v>48</v>
      </c>
      <c r="D102" s="11">
        <v>59</v>
      </c>
      <c r="H102" s="11">
        <v>59</v>
      </c>
      <c r="I102" s="11">
        <v>79</v>
      </c>
    </row>
    <row r="103" spans="3:9" ht="15.6" x14ac:dyDescent="0.3">
      <c r="C103" s="11" t="s">
        <v>48</v>
      </c>
      <c r="D103" s="11">
        <v>60</v>
      </c>
      <c r="H103" s="11">
        <v>60</v>
      </c>
      <c r="I103" s="11">
        <v>79</v>
      </c>
    </row>
    <row r="104" spans="3:9" ht="15.6" x14ac:dyDescent="0.3">
      <c r="C104" s="11" t="s">
        <v>48</v>
      </c>
      <c r="D104" s="11">
        <v>60</v>
      </c>
      <c r="H104" s="11">
        <v>60</v>
      </c>
      <c r="I104" s="11">
        <v>81</v>
      </c>
    </row>
    <row r="105" spans="3:9" ht="15.6" x14ac:dyDescent="0.3">
      <c r="C105" s="11" t="s">
        <v>48</v>
      </c>
      <c r="D105" s="11">
        <v>61</v>
      </c>
      <c r="H105" s="11">
        <v>61</v>
      </c>
      <c r="I105" s="11">
        <v>83</v>
      </c>
    </row>
    <row r="106" spans="3:9" ht="15.6" x14ac:dyDescent="0.3">
      <c r="C106" s="11" t="s">
        <v>48</v>
      </c>
      <c r="D106" s="11">
        <v>61</v>
      </c>
      <c r="H106" s="11">
        <v>61</v>
      </c>
      <c r="I106" s="11">
        <v>84</v>
      </c>
    </row>
    <row r="107" spans="3:9" ht="15.6" x14ac:dyDescent="0.3">
      <c r="C107" s="11" t="s">
        <v>48</v>
      </c>
      <c r="D107" s="11">
        <v>62</v>
      </c>
      <c r="H107" s="11">
        <v>62</v>
      </c>
      <c r="I107" s="11">
        <v>86</v>
      </c>
    </row>
    <row r="108" spans="3:9" ht="15.6" x14ac:dyDescent="0.3">
      <c r="C108" s="11" t="s">
        <v>48</v>
      </c>
      <c r="D108" s="11">
        <v>62</v>
      </c>
      <c r="H108" s="11">
        <v>62</v>
      </c>
      <c r="I108" s="11">
        <v>87</v>
      </c>
    </row>
    <row r="109" spans="3:9" ht="15.6" x14ac:dyDescent="0.3">
      <c r="C109" s="11" t="s">
        <v>48</v>
      </c>
      <c r="D109" s="11">
        <v>62</v>
      </c>
      <c r="H109" s="11">
        <v>62</v>
      </c>
      <c r="I109" s="11">
        <v>87</v>
      </c>
    </row>
    <row r="110" spans="3:9" ht="15.6" x14ac:dyDescent="0.3">
      <c r="C110" s="11" t="s">
        <v>48</v>
      </c>
      <c r="D110" s="11">
        <v>62</v>
      </c>
      <c r="H110" s="11">
        <v>62</v>
      </c>
    </row>
    <row r="111" spans="3:9" ht="15.6" x14ac:dyDescent="0.3">
      <c r="C111" s="11" t="s">
        <v>48</v>
      </c>
      <c r="D111" s="11">
        <v>62</v>
      </c>
      <c r="H111" s="11">
        <v>62</v>
      </c>
    </row>
    <row r="112" spans="3:9" ht="15.6" x14ac:dyDescent="0.3">
      <c r="C112" s="11" t="s">
        <v>48</v>
      </c>
      <c r="D112" s="11">
        <v>64</v>
      </c>
      <c r="H112" s="11">
        <v>64</v>
      </c>
    </row>
    <row r="113" spans="3:8" ht="15.6" x14ac:dyDescent="0.3">
      <c r="C113" s="11" t="s">
        <v>48</v>
      </c>
      <c r="D113" s="11">
        <v>64</v>
      </c>
      <c r="H113" s="11">
        <v>64</v>
      </c>
    </row>
    <row r="114" spans="3:8" ht="15.6" x14ac:dyDescent="0.3">
      <c r="C114" s="11" t="s">
        <v>48</v>
      </c>
      <c r="D114" s="11">
        <v>65</v>
      </c>
      <c r="H114" s="11">
        <v>65</v>
      </c>
    </row>
    <row r="115" spans="3:8" ht="15.6" x14ac:dyDescent="0.3">
      <c r="C115" s="11" t="s">
        <v>48</v>
      </c>
      <c r="D115" s="11">
        <v>65</v>
      </c>
      <c r="H115" s="11">
        <v>65</v>
      </c>
    </row>
    <row r="116" spans="3:8" ht="15.6" x14ac:dyDescent="0.3">
      <c r="C116" s="11" t="s">
        <v>48</v>
      </c>
      <c r="D116" s="11">
        <v>66</v>
      </c>
      <c r="H116" s="11">
        <v>66</v>
      </c>
    </row>
    <row r="117" spans="3:8" ht="15.6" x14ac:dyDescent="0.3">
      <c r="C117" s="11" t="s">
        <v>48</v>
      </c>
      <c r="D117" s="11">
        <v>67</v>
      </c>
      <c r="H117" s="11">
        <v>67</v>
      </c>
    </row>
    <row r="118" spans="3:8" ht="15.6" x14ac:dyDescent="0.3">
      <c r="C118" s="11" t="s">
        <v>48</v>
      </c>
      <c r="D118" s="11">
        <v>68</v>
      </c>
      <c r="H118" s="11">
        <v>68</v>
      </c>
    </row>
    <row r="119" spans="3:8" ht="15.6" x14ac:dyDescent="0.3">
      <c r="C119" s="11" t="s">
        <v>48</v>
      </c>
      <c r="D119" s="11">
        <v>68</v>
      </c>
      <c r="H119" s="11">
        <v>68</v>
      </c>
    </row>
    <row r="120" spans="3:8" ht="15.6" x14ac:dyDescent="0.3">
      <c r="C120" s="11" t="s">
        <v>48</v>
      </c>
      <c r="D120" s="11">
        <v>69</v>
      </c>
      <c r="H120" s="11">
        <v>69</v>
      </c>
    </row>
    <row r="121" spans="3:8" ht="15.6" x14ac:dyDescent="0.3">
      <c r="C121" s="11" t="s">
        <v>48</v>
      </c>
      <c r="D121" s="11">
        <v>69</v>
      </c>
      <c r="H121" s="11">
        <v>69</v>
      </c>
    </row>
    <row r="122" spans="3:8" ht="15.6" x14ac:dyDescent="0.3">
      <c r="C122" s="11" t="s">
        <v>48</v>
      </c>
      <c r="D122" s="11">
        <v>70</v>
      </c>
      <c r="H122" s="11">
        <v>70</v>
      </c>
    </row>
    <row r="123" spans="3:8" ht="15.6" x14ac:dyDescent="0.3">
      <c r="C123" s="11" t="s">
        <v>48</v>
      </c>
      <c r="D123" s="11">
        <v>71</v>
      </c>
      <c r="H123" s="11">
        <v>71</v>
      </c>
    </row>
    <row r="124" spans="3:8" ht="15.6" x14ac:dyDescent="0.3">
      <c r="C124" s="11" t="s">
        <v>48</v>
      </c>
      <c r="D124" s="11">
        <v>71</v>
      </c>
      <c r="H124" s="11">
        <v>71</v>
      </c>
    </row>
    <row r="125" spans="3:8" ht="15.6" x14ac:dyDescent="0.3">
      <c r="C125" s="11" t="s">
        <v>48</v>
      </c>
      <c r="D125" s="11">
        <v>72</v>
      </c>
      <c r="H125" s="11">
        <v>72</v>
      </c>
    </row>
    <row r="126" spans="3:8" ht="15.6" x14ac:dyDescent="0.3">
      <c r="C126" s="11" t="s">
        <v>48</v>
      </c>
      <c r="D126" s="11">
        <v>73</v>
      </c>
      <c r="H126" s="11">
        <v>73</v>
      </c>
    </row>
    <row r="127" spans="3:8" ht="15.6" x14ac:dyDescent="0.3">
      <c r="C127" s="11" t="s">
        <v>48</v>
      </c>
      <c r="D127" s="11">
        <v>73</v>
      </c>
      <c r="H127" s="11">
        <v>73</v>
      </c>
    </row>
    <row r="128" spans="3:8" ht="15.6" x14ac:dyDescent="0.3">
      <c r="C128" s="11" t="s">
        <v>48</v>
      </c>
      <c r="D128" s="11">
        <v>73</v>
      </c>
      <c r="H128" s="11">
        <v>73</v>
      </c>
    </row>
    <row r="129" spans="3:8" ht="15.6" x14ac:dyDescent="0.3">
      <c r="C129" s="11" t="s">
        <v>48</v>
      </c>
      <c r="D129" s="11">
        <v>74</v>
      </c>
      <c r="H129" s="11">
        <v>74</v>
      </c>
    </row>
    <row r="130" spans="3:8" ht="15.6" x14ac:dyDescent="0.3">
      <c r="C130" s="11" t="s">
        <v>48</v>
      </c>
      <c r="D130" s="11">
        <v>74</v>
      </c>
      <c r="H130" s="11">
        <v>74</v>
      </c>
    </row>
    <row r="131" spans="3:8" ht="15.6" x14ac:dyDescent="0.3">
      <c r="C131" s="11" t="s">
        <v>48</v>
      </c>
      <c r="D131" s="11">
        <v>74</v>
      </c>
      <c r="H131" s="11">
        <v>74</v>
      </c>
    </row>
    <row r="132" spans="3:8" ht="15.6" x14ac:dyDescent="0.3">
      <c r="C132" s="11" t="s">
        <v>48</v>
      </c>
      <c r="D132" s="11">
        <v>74</v>
      </c>
      <c r="H132" s="11">
        <v>74</v>
      </c>
    </row>
    <row r="133" spans="3:8" ht="15.6" x14ac:dyDescent="0.3">
      <c r="C133" s="11" t="s">
        <v>48</v>
      </c>
      <c r="D133" s="11">
        <v>74</v>
      </c>
      <c r="H133" s="11">
        <v>74</v>
      </c>
    </row>
    <row r="134" spans="3:8" ht="15.6" x14ac:dyDescent="0.3">
      <c r="C134" s="11" t="s">
        <v>48</v>
      </c>
      <c r="D134" s="11">
        <v>75</v>
      </c>
      <c r="H134" s="11">
        <v>75</v>
      </c>
    </row>
    <row r="135" spans="3:8" ht="15.6" x14ac:dyDescent="0.3">
      <c r="C135" s="11" t="s">
        <v>48</v>
      </c>
      <c r="D135" s="11">
        <v>75</v>
      </c>
      <c r="H135" s="11">
        <v>75</v>
      </c>
    </row>
    <row r="136" spans="3:8" ht="15.6" x14ac:dyDescent="0.3">
      <c r="C136" s="11" t="s">
        <v>48</v>
      </c>
      <c r="D136" s="11">
        <v>75</v>
      </c>
      <c r="H136" s="11">
        <v>75</v>
      </c>
    </row>
    <row r="137" spans="3:8" ht="15.6" x14ac:dyDescent="0.3">
      <c r="C137" s="11" t="s">
        <v>48</v>
      </c>
      <c r="D137" s="11">
        <v>76</v>
      </c>
      <c r="H137" s="11">
        <v>76</v>
      </c>
    </row>
    <row r="138" spans="3:8" ht="15.6" x14ac:dyDescent="0.3">
      <c r="C138" s="11" t="s">
        <v>48</v>
      </c>
      <c r="D138" s="11">
        <v>76</v>
      </c>
      <c r="H138" s="11">
        <v>76</v>
      </c>
    </row>
    <row r="139" spans="3:8" ht="15.6" x14ac:dyDescent="0.3">
      <c r="C139" s="11" t="s">
        <v>48</v>
      </c>
      <c r="D139" s="11">
        <v>77</v>
      </c>
      <c r="H139" s="11">
        <v>77</v>
      </c>
    </row>
    <row r="140" spans="3:8" ht="15.6" x14ac:dyDescent="0.3">
      <c r="C140" s="11" t="s">
        <v>48</v>
      </c>
      <c r="D140" s="11">
        <v>77</v>
      </c>
      <c r="H140" s="11">
        <v>77</v>
      </c>
    </row>
    <row r="141" spans="3:8" ht="15.6" x14ac:dyDescent="0.3">
      <c r="C141" s="11" t="s">
        <v>48</v>
      </c>
      <c r="D141" s="11">
        <v>78</v>
      </c>
      <c r="H141" s="11">
        <v>78</v>
      </c>
    </row>
    <row r="142" spans="3:8" ht="15.6" x14ac:dyDescent="0.3">
      <c r="C142" s="11" t="s">
        <v>48</v>
      </c>
      <c r="D142" s="11">
        <v>78</v>
      </c>
      <c r="H142" s="11">
        <v>78</v>
      </c>
    </row>
    <row r="143" spans="3:8" ht="15.6" x14ac:dyDescent="0.3">
      <c r="C143" s="11" t="s">
        <v>48</v>
      </c>
      <c r="D143" s="11">
        <v>79</v>
      </c>
      <c r="H143" s="11">
        <v>79</v>
      </c>
    </row>
    <row r="144" spans="3:8" ht="15.6" x14ac:dyDescent="0.3">
      <c r="C144" s="11" t="s">
        <v>48</v>
      </c>
      <c r="D144" s="11">
        <v>79</v>
      </c>
      <c r="H144" s="11">
        <v>79</v>
      </c>
    </row>
    <row r="145" spans="3:8" ht="15.6" x14ac:dyDescent="0.3">
      <c r="C145" s="11" t="s">
        <v>48</v>
      </c>
      <c r="D145" s="11">
        <v>79</v>
      </c>
      <c r="H145" s="11">
        <v>79</v>
      </c>
    </row>
    <row r="146" spans="3:8" ht="15.6" x14ac:dyDescent="0.3">
      <c r="C146" s="11" t="s">
        <v>48</v>
      </c>
      <c r="D146" s="11">
        <v>80</v>
      </c>
      <c r="H146" s="11">
        <v>80</v>
      </c>
    </row>
    <row r="147" spans="3:8" ht="15.6" x14ac:dyDescent="0.3">
      <c r="C147" s="11" t="s">
        <v>48</v>
      </c>
      <c r="D147" s="11">
        <v>80</v>
      </c>
      <c r="H147" s="11">
        <v>80</v>
      </c>
    </row>
    <row r="148" spans="3:8" ht="15.6" x14ac:dyDescent="0.3">
      <c r="C148" s="11" t="s">
        <v>48</v>
      </c>
      <c r="D148" s="11">
        <v>80</v>
      </c>
      <c r="H148" s="11">
        <v>80</v>
      </c>
    </row>
    <row r="149" spans="3:8" ht="15.6" x14ac:dyDescent="0.3">
      <c r="C149" s="11" t="s">
        <v>48</v>
      </c>
      <c r="D149" s="11">
        <v>82</v>
      </c>
      <c r="H149" s="11">
        <v>82</v>
      </c>
    </row>
    <row r="150" spans="3:8" ht="15.6" x14ac:dyDescent="0.3">
      <c r="C150" s="11" t="s">
        <v>45</v>
      </c>
      <c r="D150" s="11">
        <v>47</v>
      </c>
    </row>
    <row r="151" spans="3:8" ht="15.6" x14ac:dyDescent="0.3">
      <c r="C151" s="11" t="s">
        <v>45</v>
      </c>
      <c r="D151" s="11">
        <v>47</v>
      </c>
    </row>
    <row r="152" spans="3:8" ht="15.6" x14ac:dyDescent="0.3">
      <c r="C152" s="11" t="s">
        <v>45</v>
      </c>
      <c r="D152" s="11">
        <v>47</v>
      </c>
    </row>
    <row r="153" spans="3:8" ht="15.6" x14ac:dyDescent="0.3">
      <c r="C153" s="11" t="s">
        <v>45</v>
      </c>
      <c r="D153" s="11">
        <v>48</v>
      </c>
    </row>
    <row r="154" spans="3:8" ht="15.6" x14ac:dyDescent="0.3">
      <c r="C154" s="11" t="s">
        <v>45</v>
      </c>
      <c r="D154" s="11">
        <v>51</v>
      </c>
    </row>
    <row r="155" spans="3:8" ht="15.6" x14ac:dyDescent="0.3">
      <c r="C155" s="11" t="s">
        <v>45</v>
      </c>
      <c r="D155" s="11">
        <v>53</v>
      </c>
    </row>
    <row r="156" spans="3:8" ht="15.6" x14ac:dyDescent="0.3">
      <c r="C156" s="11" t="s">
        <v>45</v>
      </c>
      <c r="D156" s="11">
        <v>53</v>
      </c>
    </row>
    <row r="157" spans="3:8" ht="15.6" x14ac:dyDescent="0.3">
      <c r="C157" s="11" t="s">
        <v>45</v>
      </c>
      <c r="D157" s="11">
        <v>54</v>
      </c>
    </row>
    <row r="158" spans="3:8" ht="15.6" x14ac:dyDescent="0.3">
      <c r="C158" s="11" t="s">
        <v>45</v>
      </c>
      <c r="D158" s="11">
        <v>54</v>
      </c>
    </row>
    <row r="159" spans="3:8" ht="15.6" x14ac:dyDescent="0.3">
      <c r="C159" s="11" t="s">
        <v>45</v>
      </c>
      <c r="D159" s="11">
        <v>56</v>
      </c>
    </row>
    <row r="160" spans="3:8" ht="15.6" x14ac:dyDescent="0.3">
      <c r="C160" s="11" t="s">
        <v>45</v>
      </c>
      <c r="D160" s="11">
        <v>56</v>
      </c>
    </row>
    <row r="161" spans="3:4" ht="15.6" x14ac:dyDescent="0.3">
      <c r="C161" s="11" t="s">
        <v>45</v>
      </c>
      <c r="D161" s="11">
        <v>57</v>
      </c>
    </row>
    <row r="162" spans="3:4" ht="15.6" x14ac:dyDescent="0.3">
      <c r="C162" s="11" t="s">
        <v>45</v>
      </c>
      <c r="D162" s="11">
        <v>57</v>
      </c>
    </row>
    <row r="163" spans="3:4" ht="15.6" x14ac:dyDescent="0.3">
      <c r="C163" s="11" t="s">
        <v>45</v>
      </c>
      <c r="D163" s="11">
        <v>57</v>
      </c>
    </row>
    <row r="164" spans="3:4" ht="15.6" x14ac:dyDescent="0.3">
      <c r="C164" s="11" t="s">
        <v>45</v>
      </c>
      <c r="D164" s="11">
        <v>58</v>
      </c>
    </row>
    <row r="165" spans="3:4" ht="15.6" x14ac:dyDescent="0.3">
      <c r="C165" s="11" t="s">
        <v>45</v>
      </c>
      <c r="D165" s="11">
        <v>58</v>
      </c>
    </row>
    <row r="166" spans="3:4" ht="15.6" x14ac:dyDescent="0.3">
      <c r="C166" s="11" t="s">
        <v>45</v>
      </c>
      <c r="D166" s="11">
        <v>58</v>
      </c>
    </row>
    <row r="167" spans="3:4" ht="15.6" x14ac:dyDescent="0.3">
      <c r="C167" s="11" t="s">
        <v>45</v>
      </c>
      <c r="D167" s="11">
        <v>58</v>
      </c>
    </row>
    <row r="168" spans="3:4" ht="15.6" x14ac:dyDescent="0.3">
      <c r="C168" s="11" t="s">
        <v>45</v>
      </c>
      <c r="D168" s="11">
        <v>58</v>
      </c>
    </row>
    <row r="169" spans="3:4" ht="15.6" x14ac:dyDescent="0.3">
      <c r="C169" s="11" t="s">
        <v>45</v>
      </c>
      <c r="D169" s="11">
        <v>58</v>
      </c>
    </row>
    <row r="170" spans="3:4" ht="15.6" x14ac:dyDescent="0.3">
      <c r="C170" s="11" t="s">
        <v>45</v>
      </c>
      <c r="D170" s="11">
        <v>62</v>
      </c>
    </row>
    <row r="171" spans="3:4" ht="15.6" x14ac:dyDescent="0.3">
      <c r="C171" s="11" t="s">
        <v>45</v>
      </c>
      <c r="D171" s="11">
        <v>65</v>
      </c>
    </row>
    <row r="172" spans="3:4" ht="15.6" x14ac:dyDescent="0.3">
      <c r="C172" s="11" t="s">
        <v>45</v>
      </c>
      <c r="D172" s="11">
        <v>66</v>
      </c>
    </row>
    <row r="173" spans="3:4" ht="15.6" x14ac:dyDescent="0.3">
      <c r="C173" s="11" t="s">
        <v>45</v>
      </c>
      <c r="D173" s="11">
        <v>68</v>
      </c>
    </row>
    <row r="174" spans="3:4" ht="15.6" x14ac:dyDescent="0.3">
      <c r="C174" s="11" t="s">
        <v>45</v>
      </c>
      <c r="D174" s="11">
        <v>69</v>
      </c>
    </row>
    <row r="175" spans="3:4" ht="15.6" x14ac:dyDescent="0.3">
      <c r="C175" s="11" t="s">
        <v>45</v>
      </c>
      <c r="D175" s="11">
        <v>69</v>
      </c>
    </row>
    <row r="176" spans="3:4" ht="15.6" x14ac:dyDescent="0.3">
      <c r="C176" s="11" t="s">
        <v>45</v>
      </c>
      <c r="D176" s="11">
        <v>69</v>
      </c>
    </row>
    <row r="177" spans="3:4" ht="15.6" x14ac:dyDescent="0.3">
      <c r="C177" s="11" t="s">
        <v>45</v>
      </c>
      <c r="D177" s="11">
        <v>70</v>
      </c>
    </row>
    <row r="178" spans="3:4" ht="15.6" x14ac:dyDescent="0.3">
      <c r="C178" s="11" t="s">
        <v>45</v>
      </c>
      <c r="D178" s="11">
        <v>70</v>
      </c>
    </row>
    <row r="179" spans="3:4" ht="15.6" x14ac:dyDescent="0.3">
      <c r="C179" s="11" t="s">
        <v>45</v>
      </c>
      <c r="D179" s="11">
        <v>70</v>
      </c>
    </row>
    <row r="180" spans="3:4" ht="15.6" x14ac:dyDescent="0.3">
      <c r="C180" s="11" t="s">
        <v>45</v>
      </c>
      <c r="D180" s="11">
        <v>71</v>
      </c>
    </row>
    <row r="181" spans="3:4" ht="15.6" x14ac:dyDescent="0.3">
      <c r="C181" s="11" t="s">
        <v>45</v>
      </c>
      <c r="D181" s="11">
        <v>71</v>
      </c>
    </row>
    <row r="182" spans="3:4" ht="15.6" x14ac:dyDescent="0.3">
      <c r="C182" s="11" t="s">
        <v>45</v>
      </c>
      <c r="D182" s="11">
        <v>71</v>
      </c>
    </row>
    <row r="183" spans="3:4" ht="15.6" x14ac:dyDescent="0.3">
      <c r="C183" s="11" t="s">
        <v>45</v>
      </c>
      <c r="D183" s="11">
        <v>71</v>
      </c>
    </row>
    <row r="184" spans="3:4" ht="15.6" x14ac:dyDescent="0.3">
      <c r="C184" s="11" t="s">
        <v>45</v>
      </c>
      <c r="D184" s="11">
        <v>72</v>
      </c>
    </row>
    <row r="185" spans="3:4" ht="15.6" x14ac:dyDescent="0.3">
      <c r="C185" s="11" t="s">
        <v>45</v>
      </c>
      <c r="D185" s="11">
        <v>72</v>
      </c>
    </row>
    <row r="186" spans="3:4" ht="15.6" x14ac:dyDescent="0.3">
      <c r="C186" s="11" t="s">
        <v>45</v>
      </c>
      <c r="D186" s="11">
        <v>72</v>
      </c>
    </row>
    <row r="187" spans="3:4" ht="15.6" x14ac:dyDescent="0.3">
      <c r="C187" s="11" t="s">
        <v>45</v>
      </c>
      <c r="D187" s="11">
        <v>72</v>
      </c>
    </row>
    <row r="188" spans="3:4" ht="15.6" x14ac:dyDescent="0.3">
      <c r="C188" s="11" t="s">
        <v>45</v>
      </c>
      <c r="D188" s="11">
        <v>72</v>
      </c>
    </row>
    <row r="189" spans="3:4" ht="15.6" x14ac:dyDescent="0.3">
      <c r="C189" s="11" t="s">
        <v>45</v>
      </c>
      <c r="D189" s="11">
        <v>72</v>
      </c>
    </row>
    <row r="190" spans="3:4" ht="15.6" x14ac:dyDescent="0.3">
      <c r="C190" s="11" t="s">
        <v>45</v>
      </c>
      <c r="D190" s="11">
        <v>72</v>
      </c>
    </row>
    <row r="191" spans="3:4" ht="15.6" x14ac:dyDescent="0.3">
      <c r="C191" s="11" t="s">
        <v>45</v>
      </c>
      <c r="D191" s="11">
        <v>73</v>
      </c>
    </row>
    <row r="192" spans="3:4" ht="15.6" x14ac:dyDescent="0.3">
      <c r="C192" s="11" t="s">
        <v>45</v>
      </c>
      <c r="D192" s="11">
        <v>73</v>
      </c>
    </row>
    <row r="193" spans="3:4" ht="15.6" x14ac:dyDescent="0.3">
      <c r="C193" s="11" t="s">
        <v>45</v>
      </c>
      <c r="D193" s="11">
        <v>74</v>
      </c>
    </row>
    <row r="194" spans="3:4" ht="15.6" x14ac:dyDescent="0.3">
      <c r="C194" s="11" t="s">
        <v>45</v>
      </c>
      <c r="D194" s="11">
        <v>74</v>
      </c>
    </row>
    <row r="195" spans="3:4" ht="15.6" x14ac:dyDescent="0.3">
      <c r="C195" s="11" t="s">
        <v>45</v>
      </c>
      <c r="D195" s="11">
        <v>74</v>
      </c>
    </row>
    <row r="196" spans="3:4" ht="15.6" x14ac:dyDescent="0.3">
      <c r="C196" s="11" t="s">
        <v>45</v>
      </c>
      <c r="D196" s="11">
        <v>74</v>
      </c>
    </row>
    <row r="197" spans="3:4" ht="15.6" x14ac:dyDescent="0.3">
      <c r="C197" s="11" t="s">
        <v>45</v>
      </c>
      <c r="D197" s="11">
        <v>75</v>
      </c>
    </row>
    <row r="198" spans="3:4" ht="15.6" x14ac:dyDescent="0.3">
      <c r="C198" s="11" t="s">
        <v>45</v>
      </c>
      <c r="D198" s="11">
        <v>75</v>
      </c>
    </row>
    <row r="199" spans="3:4" ht="15.6" x14ac:dyDescent="0.3">
      <c r="C199" s="11" t="s">
        <v>45</v>
      </c>
      <c r="D199" s="11">
        <v>75</v>
      </c>
    </row>
    <row r="200" spans="3:4" ht="15.6" x14ac:dyDescent="0.3">
      <c r="C200" s="11" t="s">
        <v>45</v>
      </c>
      <c r="D200" s="11">
        <v>75</v>
      </c>
    </row>
    <row r="201" spans="3:4" ht="15.6" x14ac:dyDescent="0.3">
      <c r="C201" s="11" t="s">
        <v>45</v>
      </c>
      <c r="D201" s="11">
        <v>75</v>
      </c>
    </row>
    <row r="202" spans="3:4" ht="15.6" x14ac:dyDescent="0.3">
      <c r="C202" s="11" t="s">
        <v>45</v>
      </c>
      <c r="D202" s="11">
        <v>76</v>
      </c>
    </row>
    <row r="203" spans="3:4" ht="15.6" x14ac:dyDescent="0.3">
      <c r="C203" s="11" t="s">
        <v>45</v>
      </c>
      <c r="D203" s="11">
        <v>76</v>
      </c>
    </row>
    <row r="204" spans="3:4" ht="15.6" x14ac:dyDescent="0.3">
      <c r="C204" s="11" t="s">
        <v>45</v>
      </c>
      <c r="D204" s="11">
        <v>77</v>
      </c>
    </row>
    <row r="205" spans="3:4" ht="15.6" x14ac:dyDescent="0.3">
      <c r="C205" s="11" t="s">
        <v>45</v>
      </c>
      <c r="D205" s="11">
        <v>78</v>
      </c>
    </row>
    <row r="206" spans="3:4" ht="15.6" x14ac:dyDescent="0.3">
      <c r="C206" s="11" t="s">
        <v>45</v>
      </c>
      <c r="D206" s="11">
        <v>79</v>
      </c>
    </row>
    <row r="207" spans="3:4" ht="15.6" x14ac:dyDescent="0.3">
      <c r="C207" s="11" t="s">
        <v>45</v>
      </c>
      <c r="D207" s="11">
        <v>79</v>
      </c>
    </row>
    <row r="208" spans="3:4" ht="15.6" x14ac:dyDescent="0.3">
      <c r="C208" s="11" t="s">
        <v>45</v>
      </c>
      <c r="D208" s="11">
        <v>81</v>
      </c>
    </row>
    <row r="209" spans="3:4" ht="15.6" x14ac:dyDescent="0.3">
      <c r="C209" s="11" t="s">
        <v>45</v>
      </c>
      <c r="D209" s="11">
        <v>83</v>
      </c>
    </row>
    <row r="210" spans="3:4" ht="15.6" x14ac:dyDescent="0.3">
      <c r="C210" s="11" t="s">
        <v>45</v>
      </c>
      <c r="D210" s="11">
        <v>84</v>
      </c>
    </row>
    <row r="211" spans="3:4" ht="15.6" x14ac:dyDescent="0.3">
      <c r="C211" s="11" t="s">
        <v>45</v>
      </c>
      <c r="D211" s="11">
        <v>86</v>
      </c>
    </row>
    <row r="212" spans="3:4" ht="15.6" x14ac:dyDescent="0.3">
      <c r="C212" s="11" t="s">
        <v>45</v>
      </c>
      <c r="D212" s="11">
        <v>87</v>
      </c>
    </row>
    <row r="213" spans="3:4" ht="15.6" x14ac:dyDescent="0.3">
      <c r="C213" s="11" t="s">
        <v>45</v>
      </c>
      <c r="D213" s="11">
        <v>87</v>
      </c>
    </row>
    <row r="214" spans="3:4" ht="15.6" x14ac:dyDescent="0.3">
      <c r="C214" s="11" t="s">
        <v>51</v>
      </c>
      <c r="D214" s="11">
        <v>47</v>
      </c>
    </row>
    <row r="215" spans="3:4" ht="15.6" x14ac:dyDescent="0.3">
      <c r="C215" s="11" t="s">
        <v>51</v>
      </c>
      <c r="D215" s="11">
        <v>63</v>
      </c>
    </row>
    <row r="216" spans="3:4" ht="15.6" x14ac:dyDescent="0.3">
      <c r="C216" s="11" t="s">
        <v>51</v>
      </c>
      <c r="D216" s="11">
        <v>68</v>
      </c>
    </row>
    <row r="217" spans="3:4" ht="15.6" x14ac:dyDescent="0.3">
      <c r="C217" s="11" t="s">
        <v>51</v>
      </c>
      <c r="D217" s="11">
        <v>68</v>
      </c>
    </row>
    <row r="218" spans="3:4" ht="15.6" x14ac:dyDescent="0.3">
      <c r="C218" s="11" t="s">
        <v>51</v>
      </c>
      <c r="D218" s="11">
        <v>69</v>
      </c>
    </row>
    <row r="219" spans="3:4" ht="15.6" x14ac:dyDescent="0.3">
      <c r="C219" s="11" t="s">
        <v>51</v>
      </c>
      <c r="D219" s="11">
        <v>70</v>
      </c>
    </row>
    <row r="220" spans="3:4" ht="15.6" x14ac:dyDescent="0.3">
      <c r="C220" s="11" t="s">
        <v>51</v>
      </c>
      <c r="D220" s="11">
        <v>71</v>
      </c>
    </row>
    <row r="221" spans="3:4" ht="15.6" x14ac:dyDescent="0.3">
      <c r="C221" s="11" t="s">
        <v>51</v>
      </c>
      <c r="D221" s="11">
        <v>72</v>
      </c>
    </row>
    <row r="222" spans="3:4" ht="15.6" x14ac:dyDescent="0.3">
      <c r="C222" s="11" t="s">
        <v>51</v>
      </c>
      <c r="D222" s="11">
        <v>73</v>
      </c>
    </row>
    <row r="223" spans="3:4" ht="15.6" x14ac:dyDescent="0.3">
      <c r="C223" s="11" t="s">
        <v>51</v>
      </c>
      <c r="D223" s="11">
        <v>75</v>
      </c>
    </row>
    <row r="224" spans="3:4" ht="15.6" x14ac:dyDescent="0.3">
      <c r="C224" s="11" t="s">
        <v>51</v>
      </c>
      <c r="D224" s="11">
        <v>76</v>
      </c>
    </row>
    <row r="225" spans="3:4" ht="15.6" x14ac:dyDescent="0.3">
      <c r="C225" s="11" t="s">
        <v>51</v>
      </c>
      <c r="D225" s="11">
        <v>77</v>
      </c>
    </row>
    <row r="226" spans="3:4" ht="15.6" x14ac:dyDescent="0.3">
      <c r="C226" s="11" t="s">
        <v>51</v>
      </c>
      <c r="D226" s="11">
        <v>77</v>
      </c>
    </row>
    <row r="227" spans="3:4" ht="15.6" x14ac:dyDescent="0.3">
      <c r="C227" s="11" t="s">
        <v>51</v>
      </c>
      <c r="D227" s="11">
        <v>78</v>
      </c>
    </row>
    <row r="228" spans="3:4" ht="15.6" x14ac:dyDescent="0.3">
      <c r="C228" s="11" t="s">
        <v>51</v>
      </c>
      <c r="D228" s="11">
        <v>80</v>
      </c>
    </row>
    <row r="229" spans="3:4" ht="15.6" x14ac:dyDescent="0.3">
      <c r="C229" s="11" t="s">
        <v>51</v>
      </c>
      <c r="D229" s="11">
        <v>80</v>
      </c>
    </row>
    <row r="230" spans="3:4" ht="15.6" x14ac:dyDescent="0.3">
      <c r="C230" s="11" t="s">
        <v>51</v>
      </c>
      <c r="D230" s="11">
        <v>80</v>
      </c>
    </row>
    <row r="231" spans="3:4" ht="15.6" x14ac:dyDescent="0.3">
      <c r="C231" s="11" t="s">
        <v>51</v>
      </c>
      <c r="D231" s="11">
        <v>81</v>
      </c>
    </row>
    <row r="232" spans="3:4" ht="15.6" x14ac:dyDescent="0.3">
      <c r="C232" s="11" t="s">
        <v>51</v>
      </c>
      <c r="D232" s="11">
        <v>81</v>
      </c>
    </row>
    <row r="233" spans="3:4" ht="15.6" x14ac:dyDescent="0.3">
      <c r="C233" s="11" t="s">
        <v>51</v>
      </c>
      <c r="D233" s="11">
        <v>83</v>
      </c>
    </row>
    <row r="234" spans="3:4" ht="15.6" x14ac:dyDescent="0.3">
      <c r="C234" s="11" t="s">
        <v>51</v>
      </c>
      <c r="D234" s="11">
        <v>83</v>
      </c>
    </row>
    <row r="235" spans="3:4" ht="15.6" x14ac:dyDescent="0.3">
      <c r="C235" s="11" t="s">
        <v>51</v>
      </c>
      <c r="D235" s="11">
        <v>83</v>
      </c>
    </row>
    <row r="236" spans="3:4" ht="15.6" x14ac:dyDescent="0.3">
      <c r="C236" s="11" t="s">
        <v>51</v>
      </c>
      <c r="D236" s="11">
        <v>83</v>
      </c>
    </row>
    <row r="237" spans="3:4" ht="15.6" x14ac:dyDescent="0.3">
      <c r="C237" s="11" t="s">
        <v>51</v>
      </c>
      <c r="D237" s="11">
        <v>83</v>
      </c>
    </row>
    <row r="238" spans="3:4" ht="15.6" x14ac:dyDescent="0.3">
      <c r="C238" s="11" t="s">
        <v>51</v>
      </c>
      <c r="D238" s="11">
        <v>84</v>
      </c>
    </row>
    <row r="239" spans="3:4" ht="15.6" x14ac:dyDescent="0.3">
      <c r="C239" s="11" t="s">
        <v>51</v>
      </c>
      <c r="D239" s="11">
        <v>84</v>
      </c>
    </row>
    <row r="240" spans="3:4" ht="15.6" x14ac:dyDescent="0.3">
      <c r="C240" s="11" t="s">
        <v>51</v>
      </c>
      <c r="D240" s="11">
        <v>84</v>
      </c>
    </row>
    <row r="241" spans="3:4" ht="15.6" x14ac:dyDescent="0.3">
      <c r="C241" s="11" t="s">
        <v>51</v>
      </c>
      <c r="D241" s="11">
        <v>85</v>
      </c>
    </row>
    <row r="242" spans="3:4" ht="15.6" x14ac:dyDescent="0.3">
      <c r="C242" s="11" t="s">
        <v>51</v>
      </c>
      <c r="D242" s="11">
        <v>86</v>
      </c>
    </row>
    <row r="243" spans="3:4" ht="15.6" x14ac:dyDescent="0.3">
      <c r="C243" s="11" t="s">
        <v>51</v>
      </c>
      <c r="D243" s="11">
        <v>88</v>
      </c>
    </row>
    <row r="244" spans="3:4" ht="15.6" x14ac:dyDescent="0.3">
      <c r="C244" s="11" t="s">
        <v>51</v>
      </c>
      <c r="D244" s="11">
        <v>89</v>
      </c>
    </row>
    <row r="245" spans="3:4" ht="15.6" x14ac:dyDescent="0.3">
      <c r="C245" s="11" t="s">
        <v>51</v>
      </c>
      <c r="D245" s="11">
        <v>93</v>
      </c>
    </row>
  </sheetData>
  <mergeCells count="7">
    <mergeCell ref="B27:G27"/>
    <mergeCell ref="D4:K4"/>
    <mergeCell ref="D5:K5"/>
    <mergeCell ref="D6:K6"/>
    <mergeCell ref="K15:Q15"/>
    <mergeCell ref="K16:Q16"/>
    <mergeCell ref="K17:Q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4E322-9195-4066-B51F-E485F5994593}">
  <dimension ref="A1:V30"/>
  <sheetViews>
    <sheetView zoomScale="70" zoomScaleNormal="70" workbookViewId="0">
      <selection activeCell="D28" sqref="D28"/>
    </sheetView>
  </sheetViews>
  <sheetFormatPr defaultColWidth="11.6640625" defaultRowHeight="20.100000000000001" customHeight="1" x14ac:dyDescent="0.3"/>
  <cols>
    <col min="21" max="21" width="15.21875" bestFit="1" customWidth="1"/>
  </cols>
  <sheetData>
    <row r="1" spans="1:22" ht="20.100000000000001" customHeight="1" thickBot="1" x14ac:dyDescent="0.35">
      <c r="A1" s="15"/>
      <c r="B1" s="15"/>
      <c r="C1" s="16"/>
      <c r="D1" s="16"/>
      <c r="E1" s="16"/>
      <c r="F1" s="16"/>
      <c r="G1" s="16"/>
      <c r="H1" s="16"/>
      <c r="I1" s="16"/>
      <c r="J1" s="16"/>
      <c r="K1" s="16"/>
      <c r="L1" s="16"/>
      <c r="M1" s="16"/>
      <c r="N1" s="16"/>
      <c r="O1" s="16"/>
      <c r="P1" s="16"/>
      <c r="Q1" s="16"/>
      <c r="R1" s="16"/>
      <c r="S1" s="16"/>
      <c r="T1" s="16"/>
      <c r="U1" s="16"/>
      <c r="V1" s="16"/>
    </row>
    <row r="2" spans="1:22" ht="20.100000000000001" customHeight="1" x14ac:dyDescent="0.3">
      <c r="A2" s="16"/>
      <c r="B2" s="17"/>
      <c r="C2" s="18"/>
      <c r="D2" s="18"/>
      <c r="E2" s="18"/>
      <c r="F2" s="18"/>
      <c r="G2" s="18"/>
      <c r="H2" s="18"/>
      <c r="I2" s="18"/>
      <c r="J2" s="18"/>
      <c r="K2" s="18"/>
      <c r="L2" s="18"/>
      <c r="M2" s="18"/>
      <c r="N2" s="18"/>
      <c r="O2" s="18"/>
      <c r="P2" s="18"/>
      <c r="Q2" s="78" t="s">
        <v>161</v>
      </c>
      <c r="R2" s="78"/>
      <c r="S2" s="78"/>
      <c r="T2" s="78"/>
      <c r="U2" s="78"/>
      <c r="V2" s="19"/>
    </row>
    <row r="3" spans="1:22" ht="20.100000000000001" customHeight="1" thickBot="1" x14ac:dyDescent="0.35">
      <c r="A3" s="16"/>
      <c r="B3" s="20"/>
      <c r="C3" s="16"/>
      <c r="D3" s="16"/>
      <c r="E3" s="16"/>
      <c r="F3" s="16"/>
      <c r="G3" s="16"/>
      <c r="H3" s="16"/>
      <c r="I3" s="16"/>
      <c r="J3" s="16"/>
      <c r="K3" s="16"/>
      <c r="L3" s="16"/>
      <c r="M3" s="16"/>
      <c r="N3" s="16"/>
      <c r="O3" s="16"/>
      <c r="P3" s="16"/>
      <c r="Q3" s="71" t="s">
        <v>162</v>
      </c>
      <c r="R3" s="71" t="s">
        <v>163</v>
      </c>
      <c r="S3" s="71" t="s">
        <v>45</v>
      </c>
      <c r="T3" s="71" t="s">
        <v>48</v>
      </c>
      <c r="U3" s="71" t="s">
        <v>89</v>
      </c>
      <c r="V3" s="21"/>
    </row>
    <row r="4" spans="1:22" ht="20.100000000000001" customHeight="1" thickTop="1" x14ac:dyDescent="0.3">
      <c r="A4" s="16"/>
      <c r="B4" s="20"/>
      <c r="C4" s="16"/>
      <c r="D4" s="16"/>
      <c r="E4" s="16"/>
      <c r="F4" s="16"/>
      <c r="G4" s="16"/>
      <c r="H4" s="16"/>
      <c r="I4" s="16"/>
      <c r="J4" s="16"/>
      <c r="K4" s="16"/>
      <c r="L4" s="16"/>
      <c r="M4" s="16"/>
      <c r="N4" s="16"/>
      <c r="O4" s="16"/>
      <c r="P4" s="16"/>
      <c r="Q4" s="16" t="s">
        <v>123</v>
      </c>
      <c r="R4" s="72">
        <f>IFERROR(GETPIVOTDATA("Gender",MemberSatisfaction!$A$3,"Satisfaction band",$Q4), "")</f>
        <v>0.38500000000000001</v>
      </c>
      <c r="S4" s="72">
        <f>IFERROR(GETPIVOTDATA("Gender",MemberSatisfaction!$A$13,"Satisfaction band", $Q4),"")</f>
        <v>0.359375</v>
      </c>
      <c r="T4" s="72">
        <f>IFERROR(GETPIVOTDATA("Gender",MemberSatisfaction!$A$23,"Satisfaction band",$Q4),"")</f>
        <v>0.48076923076923078</v>
      </c>
      <c r="U4" s="72">
        <f>IFERROR(GETPIVOTDATA("Gender",MemberSatisfaction!$A$33,"Satisfaction band",$Q4),"")</f>
        <v>0.125</v>
      </c>
      <c r="V4" s="21"/>
    </row>
    <row r="5" spans="1:22" ht="20.100000000000001" customHeight="1" x14ac:dyDescent="0.3">
      <c r="A5" s="16"/>
      <c r="B5" s="20"/>
      <c r="C5" s="16"/>
      <c r="D5" s="16"/>
      <c r="E5" s="16"/>
      <c r="F5" s="16"/>
      <c r="G5" s="16"/>
      <c r="H5" s="16"/>
      <c r="I5" s="16"/>
      <c r="J5" s="16"/>
      <c r="K5" s="16"/>
      <c r="L5" s="16"/>
      <c r="M5" s="16"/>
      <c r="N5" s="16"/>
      <c r="O5" s="16"/>
      <c r="P5" s="16"/>
      <c r="Q5" s="16" t="s">
        <v>87</v>
      </c>
      <c r="R5" s="72">
        <f>IFERROR(GETPIVOTDATA("Gender",MemberSatisfaction!$A$3,"Satisfaction band",$Q5), "")</f>
        <v>0.14000000000000001</v>
      </c>
      <c r="S5" s="72">
        <f>IFERROR(GETPIVOTDATA("Gender",MemberSatisfaction!$A$13,"Satisfaction band", $Q5),"")</f>
        <v>9.375E-2</v>
      </c>
      <c r="T5" s="72">
        <f>IFERROR(GETPIVOTDATA("Gender",MemberSatisfaction!$A$23,"Satisfaction band",$Q5),"")</f>
        <v>3.8461538461538464E-2</v>
      </c>
      <c r="U5" s="72">
        <f>IFERROR(GETPIVOTDATA("Gender",MemberSatisfaction!$A$33,"Satisfaction band",$Q5),"")</f>
        <v>0.5625</v>
      </c>
      <c r="V5" s="21"/>
    </row>
    <row r="6" spans="1:22" ht="20.100000000000001" customHeight="1" x14ac:dyDescent="0.3">
      <c r="A6" s="16"/>
      <c r="B6" s="20"/>
      <c r="C6" s="16"/>
      <c r="D6" s="16"/>
      <c r="E6" s="16"/>
      <c r="F6" s="16"/>
      <c r="G6" s="16"/>
      <c r="H6" s="16"/>
      <c r="I6" s="16"/>
      <c r="J6" s="16"/>
      <c r="K6" s="16"/>
      <c r="L6" s="16"/>
      <c r="M6" s="16"/>
      <c r="N6" s="16"/>
      <c r="O6" s="16"/>
      <c r="P6" s="16"/>
      <c r="Q6" s="16" t="s">
        <v>124</v>
      </c>
      <c r="R6" s="72">
        <f>IFERROR(GETPIVOTDATA("Gender",MemberSatisfaction!$A$3,"Satisfaction band",$Q6), "")</f>
        <v>0.32</v>
      </c>
      <c r="S6" s="72">
        <f>IFERROR(GETPIVOTDATA("Gender",MemberSatisfaction!$A$13,"Satisfaction band", $Q6),"")</f>
        <v>0.484375</v>
      </c>
      <c r="T6" s="72">
        <f>IFERROR(GETPIVOTDATA("Gender",MemberSatisfaction!$A$23,"Satisfaction band",$Q6),"")</f>
        <v>0.23076923076923078</v>
      </c>
      <c r="U6" s="72">
        <f>IFERROR(GETPIVOTDATA("Gender",MemberSatisfaction!$A$33,"Satisfaction band",$Q6),"")</f>
        <v>0.28125</v>
      </c>
      <c r="V6" s="21"/>
    </row>
    <row r="7" spans="1:22" ht="20.100000000000001" customHeight="1" x14ac:dyDescent="0.3">
      <c r="A7" s="16"/>
      <c r="B7" s="20"/>
      <c r="C7" s="16"/>
      <c r="D7" s="16"/>
      <c r="E7" s="16"/>
      <c r="F7" s="16"/>
      <c r="G7" s="16"/>
      <c r="H7" s="16"/>
      <c r="I7" s="16"/>
      <c r="J7" s="16"/>
      <c r="K7" s="16"/>
      <c r="L7" s="16"/>
      <c r="M7" s="16"/>
      <c r="N7" s="16"/>
      <c r="O7" s="16"/>
      <c r="P7" s="16"/>
      <c r="Q7" s="16" t="s">
        <v>122</v>
      </c>
      <c r="R7" s="72">
        <f>IFERROR(GETPIVOTDATA("Gender",MemberSatisfaction!$A$3,"Satisfaction band",$Q7), "")</f>
        <v>0.155</v>
      </c>
      <c r="S7" s="72">
        <f>IFERROR(GETPIVOTDATA("Gender",MemberSatisfaction!$A$13,"Satisfaction band", $Q7),"")</f>
        <v>6.25E-2</v>
      </c>
      <c r="T7" s="72">
        <f>IFERROR(GETPIVOTDATA("Gender",MemberSatisfaction!$A$23,"Satisfaction band",$Q7),"")</f>
        <v>0.25</v>
      </c>
      <c r="U7" s="72">
        <f>IFERROR(GETPIVOTDATA("Gender",MemberSatisfaction!$A$33,"Satisfaction band",$Q7),"")</f>
        <v>3.125E-2</v>
      </c>
      <c r="V7" s="21"/>
    </row>
    <row r="8" spans="1:22" ht="20.100000000000001" customHeight="1" x14ac:dyDescent="0.3">
      <c r="A8" s="16"/>
      <c r="B8" s="20"/>
      <c r="C8" s="16"/>
      <c r="D8" s="16"/>
      <c r="E8" s="16"/>
      <c r="F8" s="16"/>
      <c r="G8" s="16"/>
      <c r="H8" s="16"/>
      <c r="I8" s="16"/>
      <c r="J8" s="16"/>
      <c r="K8" s="16"/>
      <c r="L8" s="16"/>
      <c r="M8" s="16"/>
      <c r="N8" s="16"/>
      <c r="O8" s="16"/>
      <c r="P8" s="16"/>
      <c r="Q8" s="16"/>
      <c r="R8" s="16"/>
      <c r="S8" s="16"/>
      <c r="T8" s="16"/>
      <c r="U8" s="16"/>
      <c r="V8" s="21"/>
    </row>
    <row r="9" spans="1:22" ht="20.100000000000001" customHeight="1" x14ac:dyDescent="0.3">
      <c r="A9" s="16"/>
      <c r="B9" s="20"/>
      <c r="C9" s="16"/>
      <c r="D9" s="16"/>
      <c r="E9" s="16"/>
      <c r="F9" s="16"/>
      <c r="G9" s="16"/>
      <c r="H9" s="16"/>
      <c r="I9" s="16"/>
      <c r="J9" s="16"/>
      <c r="K9" s="16"/>
      <c r="L9" s="16"/>
      <c r="M9" s="16"/>
      <c r="N9" s="16"/>
      <c r="O9" s="16"/>
      <c r="P9" s="16"/>
      <c r="Q9" s="16"/>
      <c r="R9" s="16"/>
      <c r="S9" s="16"/>
      <c r="T9" s="16"/>
      <c r="U9" s="16"/>
      <c r="V9" s="21"/>
    </row>
    <row r="10" spans="1:22" ht="20.100000000000001" customHeight="1" x14ac:dyDescent="0.3">
      <c r="A10" s="16"/>
      <c r="B10" s="20"/>
      <c r="C10" s="16"/>
      <c r="D10" s="16"/>
      <c r="E10" s="16"/>
      <c r="F10" s="16"/>
      <c r="G10" s="16"/>
      <c r="H10" s="16"/>
      <c r="I10" s="16"/>
      <c r="J10" s="16"/>
      <c r="K10" s="16"/>
      <c r="L10" s="16"/>
      <c r="M10" s="16"/>
      <c r="N10" s="16"/>
      <c r="O10" s="16"/>
      <c r="P10" s="16"/>
      <c r="Q10" s="16"/>
      <c r="R10" s="16"/>
      <c r="S10" s="16"/>
      <c r="T10" s="16"/>
      <c r="U10" s="16"/>
      <c r="V10" s="21"/>
    </row>
    <row r="11" spans="1:22" ht="20.100000000000001" customHeight="1" x14ac:dyDescent="0.3">
      <c r="A11" s="16"/>
      <c r="B11" s="20"/>
      <c r="C11" s="16"/>
      <c r="D11" s="16"/>
      <c r="E11" s="16"/>
      <c r="F11" s="16"/>
      <c r="G11" s="16"/>
      <c r="H11" s="16"/>
      <c r="I11" s="16"/>
      <c r="J11" s="16"/>
      <c r="K11" s="16"/>
      <c r="L11" s="16"/>
      <c r="M11" s="16"/>
      <c r="N11" s="16"/>
      <c r="O11" s="16"/>
      <c r="P11" s="16"/>
      <c r="Q11" s="16"/>
      <c r="R11" s="16"/>
      <c r="S11" s="16"/>
      <c r="T11" s="16"/>
      <c r="U11" s="16"/>
      <c r="V11" s="21"/>
    </row>
    <row r="12" spans="1:22" ht="20.100000000000001" customHeight="1" x14ac:dyDescent="0.3">
      <c r="A12" s="16"/>
      <c r="B12" s="20"/>
      <c r="C12" s="16"/>
      <c r="D12" s="16"/>
      <c r="E12" s="16"/>
      <c r="F12" s="16"/>
      <c r="G12" s="16"/>
      <c r="H12" s="16"/>
      <c r="I12" s="16"/>
      <c r="J12" s="16"/>
      <c r="K12" s="16"/>
      <c r="L12" s="16"/>
      <c r="M12" s="16"/>
      <c r="N12" s="16"/>
      <c r="O12" s="16"/>
      <c r="P12" s="16"/>
      <c r="Q12" s="16"/>
      <c r="R12" s="16"/>
      <c r="S12" s="16"/>
      <c r="T12" s="16"/>
      <c r="U12" s="16"/>
      <c r="V12" s="21"/>
    </row>
    <row r="13" spans="1:22" ht="20.100000000000001" customHeight="1" x14ac:dyDescent="0.3">
      <c r="A13" s="16"/>
      <c r="B13" s="20"/>
      <c r="C13" s="16"/>
      <c r="D13" s="16"/>
      <c r="E13" s="16"/>
      <c r="F13" s="16"/>
      <c r="G13" s="16"/>
      <c r="H13" s="16"/>
      <c r="I13" s="16"/>
      <c r="J13" s="16"/>
      <c r="K13" s="16"/>
      <c r="L13" s="16"/>
      <c r="M13" s="16"/>
      <c r="N13" s="16"/>
      <c r="O13" s="16"/>
      <c r="P13" s="16"/>
      <c r="Q13" s="16"/>
      <c r="R13" s="16"/>
      <c r="S13" s="16"/>
      <c r="T13" s="16"/>
      <c r="U13" s="16"/>
      <c r="V13" s="21"/>
    </row>
    <row r="14" spans="1:22" ht="20.100000000000001" customHeight="1" x14ac:dyDescent="0.3">
      <c r="A14" s="16"/>
      <c r="B14" s="20"/>
      <c r="C14" s="16"/>
      <c r="D14" s="16"/>
      <c r="E14" s="16"/>
      <c r="F14" s="16"/>
      <c r="G14" s="16"/>
      <c r="H14" s="16"/>
      <c r="I14" s="16"/>
      <c r="J14" s="16"/>
      <c r="K14" s="16"/>
      <c r="L14" s="16"/>
      <c r="M14" s="16"/>
      <c r="N14" s="16"/>
      <c r="O14" s="16"/>
      <c r="P14" s="16"/>
      <c r="Q14" s="16"/>
      <c r="R14" s="16"/>
      <c r="S14" s="16"/>
      <c r="T14" s="16"/>
      <c r="U14" s="16"/>
      <c r="V14" s="21"/>
    </row>
    <row r="15" spans="1:22" ht="20.100000000000001" customHeight="1" x14ac:dyDescent="0.3">
      <c r="A15" s="16"/>
      <c r="B15" s="20"/>
      <c r="C15" s="16"/>
      <c r="D15" s="16"/>
      <c r="E15" s="16"/>
      <c r="F15" s="16"/>
      <c r="G15" s="16"/>
      <c r="H15" s="16"/>
      <c r="I15" s="16"/>
      <c r="J15" s="16"/>
      <c r="K15" s="16"/>
      <c r="L15" s="16"/>
      <c r="M15" s="16"/>
      <c r="N15" s="16"/>
      <c r="O15" s="16"/>
      <c r="P15" s="16"/>
      <c r="Q15" s="16"/>
      <c r="R15" s="16"/>
      <c r="S15" s="16"/>
      <c r="T15" s="16"/>
      <c r="U15" s="16"/>
      <c r="V15" s="21"/>
    </row>
    <row r="16" spans="1:22" ht="20.100000000000001" customHeight="1" x14ac:dyDescent="0.3">
      <c r="A16" s="16"/>
      <c r="B16" s="20"/>
      <c r="C16" s="16"/>
      <c r="D16" s="16"/>
      <c r="E16" s="16"/>
      <c r="F16" s="16"/>
      <c r="G16" s="16"/>
      <c r="H16" s="16"/>
      <c r="I16" s="16"/>
      <c r="J16" s="16"/>
      <c r="K16" s="16"/>
      <c r="L16" s="16"/>
      <c r="M16" s="16"/>
      <c r="N16" s="16"/>
      <c r="O16" s="16"/>
      <c r="P16" s="16"/>
      <c r="Q16" s="16"/>
      <c r="R16" s="16"/>
      <c r="S16" s="16"/>
      <c r="T16" s="16"/>
      <c r="U16" s="16"/>
      <c r="V16" s="21"/>
    </row>
    <row r="17" spans="1:22" ht="20.100000000000001" customHeight="1" x14ac:dyDescent="0.3">
      <c r="A17" s="16"/>
      <c r="B17" s="20"/>
      <c r="C17" s="16"/>
      <c r="D17" s="16"/>
      <c r="E17" s="16"/>
      <c r="F17" s="16"/>
      <c r="G17" s="16"/>
      <c r="H17" s="16"/>
      <c r="I17" s="16"/>
      <c r="J17" s="16"/>
      <c r="K17" s="16"/>
      <c r="L17" s="16"/>
      <c r="M17" s="16"/>
      <c r="N17" s="16"/>
      <c r="O17" s="16"/>
      <c r="P17" s="16"/>
      <c r="Q17" s="16"/>
      <c r="R17" s="16"/>
      <c r="S17" s="16"/>
      <c r="T17" s="16"/>
      <c r="U17" s="16"/>
      <c r="V17" s="21"/>
    </row>
    <row r="18" spans="1:22" ht="20.100000000000001" customHeight="1" x14ac:dyDescent="0.3">
      <c r="A18" s="16"/>
      <c r="B18" s="20"/>
      <c r="C18" s="16"/>
      <c r="D18" s="16"/>
      <c r="E18" s="16"/>
      <c r="F18" s="16"/>
      <c r="G18" s="16"/>
      <c r="H18" s="16"/>
      <c r="I18" s="16"/>
      <c r="J18" s="16"/>
      <c r="K18" s="16"/>
      <c r="L18" s="16"/>
      <c r="M18" s="16"/>
      <c r="N18" s="16"/>
      <c r="O18" s="16"/>
      <c r="P18" s="16"/>
      <c r="Q18" s="16"/>
      <c r="R18" s="16"/>
      <c r="S18" s="16"/>
      <c r="T18" s="16"/>
      <c r="U18" s="16"/>
      <c r="V18" s="21"/>
    </row>
    <row r="19" spans="1:22" ht="20.100000000000001" customHeight="1" x14ac:dyDescent="0.3">
      <c r="A19" s="16"/>
      <c r="B19" s="20"/>
      <c r="C19" s="16"/>
      <c r="D19" s="16"/>
      <c r="E19" s="16"/>
      <c r="F19" s="16"/>
      <c r="G19" s="16"/>
      <c r="H19" s="16"/>
      <c r="I19" s="16"/>
      <c r="J19" s="16"/>
      <c r="K19" s="16"/>
      <c r="L19" s="16"/>
      <c r="M19" s="16"/>
      <c r="N19" s="16"/>
      <c r="O19" s="16"/>
      <c r="P19" s="16"/>
      <c r="Q19" s="16"/>
      <c r="R19" s="16"/>
      <c r="S19" s="16"/>
      <c r="T19" s="16"/>
      <c r="U19" s="16"/>
      <c r="V19" s="21"/>
    </row>
    <row r="20" spans="1:22" ht="20.100000000000001" customHeight="1" x14ac:dyDescent="0.3">
      <c r="A20" s="16"/>
      <c r="B20" s="20"/>
      <c r="C20" s="16"/>
      <c r="D20" s="16"/>
      <c r="E20" s="16"/>
      <c r="F20" s="16"/>
      <c r="G20" s="16"/>
      <c r="H20" s="16"/>
      <c r="I20" s="16"/>
      <c r="J20" s="16"/>
      <c r="K20" s="16"/>
      <c r="L20" s="16"/>
      <c r="M20" s="16"/>
      <c r="N20" s="16"/>
      <c r="O20" s="16"/>
      <c r="P20" s="16"/>
      <c r="Q20" s="16"/>
      <c r="R20" s="16"/>
      <c r="S20" s="16"/>
      <c r="T20" s="16"/>
      <c r="U20" s="16"/>
      <c r="V20" s="21"/>
    </row>
    <row r="21" spans="1:22" ht="20.100000000000001" customHeight="1" x14ac:dyDescent="0.3">
      <c r="A21" s="16"/>
      <c r="B21" s="20"/>
      <c r="C21" s="16"/>
      <c r="D21" s="16"/>
      <c r="E21" s="16"/>
      <c r="F21" s="16"/>
      <c r="G21" s="16"/>
      <c r="H21" s="16"/>
      <c r="I21" s="16"/>
      <c r="J21" s="16"/>
      <c r="K21" s="16"/>
      <c r="L21" s="16"/>
      <c r="M21" s="16"/>
      <c r="N21" s="16"/>
      <c r="O21" s="16"/>
      <c r="P21" s="16"/>
      <c r="Q21" s="16"/>
      <c r="R21" s="16"/>
      <c r="S21" s="16"/>
      <c r="T21" s="16"/>
      <c r="U21" s="16"/>
      <c r="V21" s="21"/>
    </row>
    <row r="22" spans="1:22" ht="20.100000000000001" customHeight="1" x14ac:dyDescent="0.3">
      <c r="A22" s="16"/>
      <c r="B22" s="20"/>
      <c r="C22" s="16"/>
      <c r="D22" s="16"/>
      <c r="E22" s="16"/>
      <c r="F22" s="16"/>
      <c r="G22" s="16"/>
      <c r="H22" s="16"/>
      <c r="I22" s="16"/>
      <c r="J22" s="16"/>
      <c r="K22" s="16"/>
      <c r="L22" s="16"/>
      <c r="M22" s="16"/>
      <c r="N22" s="16"/>
      <c r="O22" s="16"/>
      <c r="P22" s="16"/>
      <c r="Q22" s="16"/>
      <c r="R22" s="16"/>
      <c r="S22" s="16"/>
      <c r="T22" s="16"/>
      <c r="U22" s="16"/>
      <c r="V22" s="21"/>
    </row>
    <row r="23" spans="1:22" ht="20.100000000000001" customHeight="1" x14ac:dyDescent="0.3">
      <c r="A23" s="16"/>
      <c r="B23" s="20"/>
      <c r="C23" s="16"/>
      <c r="D23" s="16"/>
      <c r="E23" s="16"/>
      <c r="F23" s="16"/>
      <c r="G23" s="16"/>
      <c r="H23" s="16"/>
      <c r="I23" s="16"/>
      <c r="J23" s="16"/>
      <c r="K23" s="16"/>
      <c r="L23" s="16"/>
      <c r="M23" s="16"/>
      <c r="N23" s="16"/>
      <c r="O23" s="16"/>
      <c r="P23" s="16"/>
      <c r="Q23" s="16"/>
      <c r="R23" s="16"/>
      <c r="S23" s="16"/>
      <c r="T23" s="16"/>
      <c r="U23" s="16"/>
      <c r="V23" s="21"/>
    </row>
    <row r="24" spans="1:22" ht="20.100000000000001" customHeight="1" x14ac:dyDescent="0.3">
      <c r="A24" s="16"/>
      <c r="B24" s="20"/>
      <c r="C24" s="16"/>
      <c r="D24" s="16"/>
      <c r="E24" s="16"/>
      <c r="F24" s="16"/>
      <c r="G24" s="16"/>
      <c r="H24" s="16"/>
      <c r="I24" s="16"/>
      <c r="J24" s="16"/>
      <c r="K24" s="27"/>
      <c r="L24" s="27"/>
      <c r="M24" s="16"/>
      <c r="N24" s="16"/>
      <c r="O24" s="16"/>
      <c r="P24" s="28"/>
      <c r="Q24" s="27"/>
      <c r="R24" s="28"/>
      <c r="S24" s="16"/>
      <c r="T24" s="16"/>
      <c r="U24" s="16"/>
      <c r="V24" s="21"/>
    </row>
    <row r="25" spans="1:22" ht="20.100000000000001" customHeight="1" x14ac:dyDescent="0.3">
      <c r="A25" s="16"/>
      <c r="B25" s="20"/>
      <c r="C25" s="16"/>
      <c r="D25" s="16"/>
      <c r="E25" s="16"/>
      <c r="F25" s="16"/>
      <c r="G25" s="16"/>
      <c r="H25" s="16"/>
      <c r="I25" s="16"/>
      <c r="J25" s="16"/>
      <c r="K25" s="27"/>
      <c r="L25" s="27"/>
      <c r="M25" s="16"/>
      <c r="N25" s="16"/>
      <c r="O25" s="16"/>
      <c r="P25" s="28"/>
      <c r="Q25" s="27"/>
      <c r="R25" s="28"/>
      <c r="S25" s="16"/>
      <c r="T25" s="16"/>
      <c r="U25" s="16"/>
      <c r="V25" s="21"/>
    </row>
    <row r="26" spans="1:22" ht="20.100000000000001" customHeight="1" x14ac:dyDescent="0.3">
      <c r="A26" s="16"/>
      <c r="B26" s="20"/>
      <c r="C26" s="16"/>
      <c r="D26" s="16"/>
      <c r="E26" s="16"/>
      <c r="F26" s="16"/>
      <c r="G26" s="16"/>
      <c r="H26" s="16"/>
      <c r="I26" s="16"/>
      <c r="J26" s="16"/>
      <c r="K26" s="27"/>
      <c r="L26" s="27"/>
      <c r="M26" s="16"/>
      <c r="N26" s="16"/>
      <c r="O26" s="16"/>
      <c r="P26" s="28"/>
      <c r="Q26" s="27"/>
      <c r="R26" s="28"/>
      <c r="S26" s="16"/>
      <c r="T26" s="16"/>
      <c r="U26" s="16"/>
      <c r="V26" s="21"/>
    </row>
    <row r="27" spans="1:22" ht="20.100000000000001" customHeight="1" x14ac:dyDescent="0.3">
      <c r="A27" s="16"/>
      <c r="B27" s="20"/>
      <c r="C27" s="16"/>
      <c r="D27" s="16"/>
      <c r="E27" s="16"/>
      <c r="F27" s="16"/>
      <c r="G27" s="16"/>
      <c r="H27" s="16"/>
      <c r="I27" s="16"/>
      <c r="J27" s="16"/>
      <c r="K27" s="27"/>
      <c r="L27" s="27"/>
      <c r="M27" s="16"/>
      <c r="N27" s="16"/>
      <c r="O27" s="16"/>
      <c r="P27" s="28"/>
      <c r="Q27" s="27"/>
      <c r="R27" s="28"/>
      <c r="S27" s="16"/>
      <c r="T27" s="16"/>
      <c r="U27" s="16"/>
      <c r="V27" s="21"/>
    </row>
    <row r="28" spans="1:22" ht="20.100000000000001" customHeight="1" x14ac:dyDescent="0.3">
      <c r="A28" s="16"/>
      <c r="B28" s="20"/>
      <c r="C28" s="16"/>
      <c r="D28" s="16"/>
      <c r="E28" s="16"/>
      <c r="F28" s="16"/>
      <c r="G28" s="16"/>
      <c r="H28" s="16"/>
      <c r="I28" s="16"/>
      <c r="J28" s="16"/>
      <c r="K28" s="27"/>
      <c r="L28" s="27"/>
      <c r="M28" s="16"/>
      <c r="N28" s="16"/>
      <c r="O28" s="16"/>
      <c r="P28" s="28"/>
      <c r="Q28" s="27"/>
      <c r="R28" s="28"/>
      <c r="S28" s="16"/>
      <c r="T28" s="16"/>
      <c r="U28" s="16"/>
      <c r="V28" s="21"/>
    </row>
    <row r="29" spans="1:22" ht="20.100000000000001" customHeight="1" thickBot="1" x14ac:dyDescent="0.35">
      <c r="A29" s="16"/>
      <c r="B29" s="24"/>
      <c r="C29" s="25"/>
      <c r="D29" s="25"/>
      <c r="E29" s="25"/>
      <c r="F29" s="25"/>
      <c r="G29" s="25"/>
      <c r="H29" s="25"/>
      <c r="I29" s="25"/>
      <c r="J29" s="25"/>
      <c r="K29" s="25"/>
      <c r="L29" s="25"/>
      <c r="M29" s="25"/>
      <c r="N29" s="25"/>
      <c r="O29" s="25"/>
      <c r="P29" s="25"/>
      <c r="Q29" s="25"/>
      <c r="R29" s="25"/>
      <c r="S29" s="25"/>
      <c r="T29" s="25"/>
      <c r="U29" s="25"/>
      <c r="V29" s="26"/>
    </row>
    <row r="30" spans="1:22" ht="20.100000000000001" customHeight="1" x14ac:dyDescent="0.3">
      <c r="A30" s="15"/>
      <c r="B30" s="15"/>
      <c r="C30" s="16"/>
      <c r="D30" s="16"/>
      <c r="E30" s="16"/>
      <c r="F30" s="16"/>
      <c r="G30" s="16"/>
      <c r="H30" s="16"/>
      <c r="I30" s="16"/>
      <c r="J30" s="16"/>
      <c r="K30" s="16"/>
      <c r="L30" s="16"/>
      <c r="M30" s="16"/>
      <c r="N30" s="16"/>
      <c r="O30" s="16"/>
      <c r="P30" s="16"/>
      <c r="Q30" s="16"/>
      <c r="R30" s="16"/>
      <c r="S30" s="16"/>
      <c r="T30" s="16"/>
      <c r="U30" s="16"/>
      <c r="V30" s="16"/>
    </row>
  </sheetData>
  <mergeCells count="1">
    <mergeCell ref="Q2:U2"/>
  </mergeCells>
  <conditionalFormatting sqref="R4:R7">
    <cfRule type="dataBar" priority="5">
      <dataBar>
        <cfvo type="min"/>
        <cfvo type="max"/>
        <color rgb="FF638EC6"/>
      </dataBar>
      <extLst>
        <ext xmlns:x14="http://schemas.microsoft.com/office/spreadsheetml/2009/9/main" uri="{B025F937-C7B1-47D3-B67F-A62EFF666E3E}">
          <x14:id>{9596041C-FD01-42A1-9FBB-239B2A5A8ACC}</x14:id>
        </ext>
      </extLst>
    </cfRule>
  </conditionalFormatting>
  <conditionalFormatting sqref="S4:U7">
    <cfRule type="dataBar" priority="4">
      <dataBar>
        <cfvo type="min"/>
        <cfvo type="max"/>
        <color rgb="FF638EC6"/>
      </dataBar>
      <extLst>
        <ext xmlns:x14="http://schemas.microsoft.com/office/spreadsheetml/2009/9/main" uri="{B025F937-C7B1-47D3-B67F-A62EFF666E3E}">
          <x14:id>{75FF04C5-F266-41AD-9D0D-E8EAA3EBADC4}</x14:id>
        </ext>
      </extLst>
    </cfRule>
  </conditionalFormatting>
  <conditionalFormatting sqref="S4:S7">
    <cfRule type="dataBar" priority="3">
      <dataBar>
        <cfvo type="min"/>
        <cfvo type="max"/>
        <color rgb="FF63C384"/>
      </dataBar>
      <extLst>
        <ext xmlns:x14="http://schemas.microsoft.com/office/spreadsheetml/2009/9/main" uri="{B025F937-C7B1-47D3-B67F-A62EFF666E3E}">
          <x14:id>{5151270A-B5CD-4542-82EE-190D525E41E1}</x14:id>
        </ext>
      </extLst>
    </cfRule>
  </conditionalFormatting>
  <conditionalFormatting sqref="T4:T7">
    <cfRule type="dataBar" priority="2">
      <dataBar>
        <cfvo type="min"/>
        <cfvo type="max"/>
        <color rgb="FFFF555A"/>
      </dataBar>
      <extLst>
        <ext xmlns:x14="http://schemas.microsoft.com/office/spreadsheetml/2009/9/main" uri="{B025F937-C7B1-47D3-B67F-A62EFF666E3E}">
          <x14:id>{BA65B984-91B6-4240-A1E7-B6E065145CF0}</x14:id>
        </ext>
      </extLst>
    </cfRule>
  </conditionalFormatting>
  <conditionalFormatting sqref="U4:U7">
    <cfRule type="dataBar" priority="1">
      <dataBar>
        <cfvo type="min"/>
        <cfvo type="max"/>
        <color rgb="FFD6007B"/>
      </dataBar>
      <extLst>
        <ext xmlns:x14="http://schemas.microsoft.com/office/spreadsheetml/2009/9/main" uri="{B025F937-C7B1-47D3-B67F-A62EFF666E3E}">
          <x14:id>{8AAF8548-D95B-4896-8AB6-D344BA0358B3}</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9596041C-FD01-42A1-9FBB-239B2A5A8ACC}">
            <x14:dataBar minLength="0" maxLength="100" border="1" negativeBarBorderColorSameAsPositive="0">
              <x14:cfvo type="autoMin"/>
              <x14:cfvo type="autoMax"/>
              <x14:borderColor rgb="FF638EC6"/>
              <x14:negativeFillColor rgb="FFFF0000"/>
              <x14:negativeBorderColor rgb="FFFF0000"/>
              <x14:axisColor rgb="FF000000"/>
            </x14:dataBar>
          </x14:cfRule>
          <xm:sqref>R4:R7</xm:sqref>
        </x14:conditionalFormatting>
        <x14:conditionalFormatting xmlns:xm="http://schemas.microsoft.com/office/excel/2006/main">
          <x14:cfRule type="dataBar" id="{75FF04C5-F266-41AD-9D0D-E8EAA3EBADC4}">
            <x14:dataBar minLength="0" maxLength="100" border="1" negativeBarBorderColorSameAsPositive="0">
              <x14:cfvo type="autoMin"/>
              <x14:cfvo type="autoMax"/>
              <x14:borderColor rgb="FF638EC6"/>
              <x14:negativeFillColor rgb="FFFF0000"/>
              <x14:negativeBorderColor rgb="FFFF0000"/>
              <x14:axisColor rgb="FF000000"/>
            </x14:dataBar>
          </x14:cfRule>
          <xm:sqref>S4:U7</xm:sqref>
        </x14:conditionalFormatting>
        <x14:conditionalFormatting xmlns:xm="http://schemas.microsoft.com/office/excel/2006/main">
          <x14:cfRule type="dataBar" id="{5151270A-B5CD-4542-82EE-190D525E41E1}">
            <x14:dataBar minLength="0" maxLength="100" border="1" negativeBarBorderColorSameAsPositive="0">
              <x14:cfvo type="autoMin"/>
              <x14:cfvo type="autoMax"/>
              <x14:borderColor rgb="FF63C384"/>
              <x14:negativeFillColor rgb="FFFF0000"/>
              <x14:negativeBorderColor rgb="FFFF0000"/>
              <x14:axisColor rgb="FF000000"/>
            </x14:dataBar>
          </x14:cfRule>
          <xm:sqref>S4:S7</xm:sqref>
        </x14:conditionalFormatting>
        <x14:conditionalFormatting xmlns:xm="http://schemas.microsoft.com/office/excel/2006/main">
          <x14:cfRule type="dataBar" id="{BA65B984-91B6-4240-A1E7-B6E065145CF0}">
            <x14:dataBar minLength="0" maxLength="100" border="1" negativeBarBorderColorSameAsPositive="0">
              <x14:cfvo type="autoMin"/>
              <x14:cfvo type="autoMax"/>
              <x14:borderColor rgb="FFFF555A"/>
              <x14:negativeFillColor rgb="FFFF0000"/>
              <x14:negativeBorderColor rgb="FFFF0000"/>
              <x14:axisColor rgb="FF000000"/>
            </x14:dataBar>
          </x14:cfRule>
          <xm:sqref>T4:T7</xm:sqref>
        </x14:conditionalFormatting>
        <x14:conditionalFormatting xmlns:xm="http://schemas.microsoft.com/office/excel/2006/main">
          <x14:cfRule type="dataBar" id="{8AAF8548-D95B-4896-8AB6-D344BA0358B3}">
            <x14:dataBar minLength="0" maxLength="100" border="1" negativeBarBorderColorSameAsPositive="0">
              <x14:cfvo type="autoMin"/>
              <x14:cfvo type="autoMax"/>
              <x14:borderColor rgb="FFD6007B"/>
              <x14:negativeFillColor rgb="FFFF0000"/>
              <x14:negativeBorderColor rgb="FFFF0000"/>
              <x14:axisColor rgb="FF000000"/>
            </x14:dataBar>
          </x14:cfRule>
          <xm:sqref>U4:U7</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A49E6-73FD-4350-BE9B-7AF94A66C0F6}">
  <dimension ref="A1:L202"/>
  <sheetViews>
    <sheetView zoomScale="90" zoomScaleNormal="90" workbookViewId="0">
      <selection activeCell="E2" sqref="E2"/>
    </sheetView>
  </sheetViews>
  <sheetFormatPr defaultColWidth="15.6640625" defaultRowHeight="20.100000000000001" customHeight="1" x14ac:dyDescent="0.3"/>
  <cols>
    <col min="1" max="1" width="15.6640625" style="12"/>
    <col min="2" max="2" width="16.6640625" style="12" bestFit="1" customWidth="1"/>
    <col min="3" max="16384" width="15.6640625" style="12"/>
  </cols>
  <sheetData>
    <row r="1" spans="1:12" s="9" customFormat="1" ht="20.100000000000001" customHeight="1" thickBot="1" x14ac:dyDescent="0.35">
      <c r="A1" s="7" t="s">
        <v>32</v>
      </c>
      <c r="B1" s="7"/>
      <c r="C1" s="8"/>
      <c r="D1" s="8"/>
      <c r="E1" s="8"/>
      <c r="F1" s="8"/>
      <c r="G1" s="8"/>
      <c r="H1" s="8"/>
      <c r="I1" s="8"/>
      <c r="J1" s="8"/>
      <c r="K1" s="8"/>
      <c r="L1" s="8"/>
    </row>
    <row r="2" spans="1:12" s="11" customFormat="1" ht="53.4" thickTop="1" thickBot="1" x14ac:dyDescent="0.35">
      <c r="A2" s="10" t="s">
        <v>33</v>
      </c>
      <c r="B2" s="10" t="s">
        <v>34</v>
      </c>
      <c r="C2" s="10" t="s">
        <v>35</v>
      </c>
      <c r="D2" s="10" t="s">
        <v>36</v>
      </c>
      <c r="E2" s="10" t="s">
        <v>37</v>
      </c>
      <c r="F2" s="10" t="s">
        <v>38</v>
      </c>
      <c r="G2" s="10" t="s">
        <v>39</v>
      </c>
      <c r="H2" s="10" t="s">
        <v>40</v>
      </c>
      <c r="I2" s="10" t="s">
        <v>41</v>
      </c>
      <c r="J2" s="10" t="s">
        <v>42</v>
      </c>
      <c r="K2" s="10" t="s">
        <v>43</v>
      </c>
      <c r="L2" s="10" t="s">
        <v>44</v>
      </c>
    </row>
    <row r="3" spans="1:12" ht="20.100000000000001" customHeight="1" thickTop="1" x14ac:dyDescent="0.3">
      <c r="A3" s="11">
        <v>1</v>
      </c>
      <c r="B3" s="11" t="s">
        <v>45</v>
      </c>
      <c r="C3" s="11">
        <v>40</v>
      </c>
      <c r="D3" s="11">
        <v>1</v>
      </c>
      <c r="E3" s="11" t="s">
        <v>46</v>
      </c>
      <c r="F3" s="11">
        <v>6</v>
      </c>
      <c r="G3" s="11" t="s">
        <v>47</v>
      </c>
      <c r="H3" s="13">
        <v>480</v>
      </c>
      <c r="I3" s="13">
        <v>67</v>
      </c>
      <c r="J3" s="13">
        <v>300</v>
      </c>
      <c r="K3" s="13">
        <v>847</v>
      </c>
      <c r="L3" s="11">
        <v>74</v>
      </c>
    </row>
    <row r="4" spans="1:12" ht="20.100000000000001" customHeight="1" x14ac:dyDescent="0.3">
      <c r="A4" s="11">
        <v>2</v>
      </c>
      <c r="B4" s="11" t="s">
        <v>48</v>
      </c>
      <c r="C4" s="11">
        <v>65</v>
      </c>
      <c r="D4" s="11">
        <v>20</v>
      </c>
      <c r="E4" s="11" t="s">
        <v>49</v>
      </c>
      <c r="F4" s="11">
        <v>6</v>
      </c>
      <c r="G4" s="11" t="s">
        <v>50</v>
      </c>
      <c r="H4" s="13">
        <v>360</v>
      </c>
      <c r="I4" s="13">
        <v>334</v>
      </c>
      <c r="J4" s="13">
        <v>108</v>
      </c>
      <c r="K4" s="13">
        <v>802</v>
      </c>
      <c r="L4" s="11">
        <v>56</v>
      </c>
    </row>
    <row r="5" spans="1:12" ht="20.100000000000001" customHeight="1" x14ac:dyDescent="0.3">
      <c r="A5" s="11">
        <v>3</v>
      </c>
      <c r="B5" s="11" t="s">
        <v>51</v>
      </c>
      <c r="C5" s="11">
        <v>34</v>
      </c>
      <c r="D5" s="11">
        <v>15</v>
      </c>
      <c r="E5" s="11" t="s">
        <v>49</v>
      </c>
      <c r="F5" s="11">
        <v>7</v>
      </c>
      <c r="G5" s="11" t="s">
        <v>52</v>
      </c>
      <c r="H5" s="13">
        <v>840</v>
      </c>
      <c r="I5" s="13">
        <v>372</v>
      </c>
      <c r="J5" s="13">
        <v>672</v>
      </c>
      <c r="K5" s="13">
        <v>1884</v>
      </c>
      <c r="L5" s="11">
        <v>77</v>
      </c>
    </row>
    <row r="6" spans="1:12" ht="20.100000000000001" customHeight="1" x14ac:dyDescent="0.3">
      <c r="A6" s="11">
        <v>4</v>
      </c>
      <c r="B6" s="11" t="s">
        <v>48</v>
      </c>
      <c r="C6" s="11">
        <v>39</v>
      </c>
      <c r="D6" s="11">
        <v>20</v>
      </c>
      <c r="E6" s="11" t="s">
        <v>49</v>
      </c>
      <c r="F6" s="11">
        <v>3</v>
      </c>
      <c r="G6" s="11" t="s">
        <v>53</v>
      </c>
      <c r="H6" s="13">
        <v>600</v>
      </c>
      <c r="I6" s="13">
        <v>277</v>
      </c>
      <c r="J6" s="13">
        <v>84</v>
      </c>
      <c r="K6" s="13">
        <v>961</v>
      </c>
      <c r="L6" s="11">
        <v>44</v>
      </c>
    </row>
    <row r="7" spans="1:12" ht="20.100000000000001" customHeight="1" x14ac:dyDescent="0.3">
      <c r="A7" s="11">
        <v>5</v>
      </c>
      <c r="B7" s="11" t="s">
        <v>48</v>
      </c>
      <c r="C7" s="11">
        <v>20</v>
      </c>
      <c r="D7" s="11">
        <v>1</v>
      </c>
      <c r="E7" s="11" t="s">
        <v>49</v>
      </c>
      <c r="F7" s="11">
        <v>6</v>
      </c>
      <c r="G7" s="11" t="s">
        <v>47</v>
      </c>
      <c r="H7" s="13">
        <v>240</v>
      </c>
      <c r="I7" s="13">
        <v>206</v>
      </c>
      <c r="J7" s="13">
        <v>72</v>
      </c>
      <c r="K7" s="13">
        <v>518</v>
      </c>
      <c r="L7" s="11">
        <v>57</v>
      </c>
    </row>
    <row r="8" spans="1:12" ht="20.100000000000001" customHeight="1" x14ac:dyDescent="0.3">
      <c r="A8" s="11">
        <v>6</v>
      </c>
      <c r="B8" s="11" t="s">
        <v>48</v>
      </c>
      <c r="C8" s="11">
        <v>20</v>
      </c>
      <c r="D8" s="11">
        <v>1</v>
      </c>
      <c r="E8" s="11" t="s">
        <v>49</v>
      </c>
      <c r="F8" s="11">
        <v>8</v>
      </c>
      <c r="G8" s="11" t="s">
        <v>47</v>
      </c>
      <c r="H8" s="13">
        <v>320</v>
      </c>
      <c r="I8" s="13">
        <v>195</v>
      </c>
      <c r="J8" s="13">
        <v>144</v>
      </c>
      <c r="K8" s="13">
        <v>659</v>
      </c>
      <c r="L8" s="11">
        <v>62</v>
      </c>
    </row>
    <row r="9" spans="1:12" ht="20.100000000000001" customHeight="1" x14ac:dyDescent="0.3">
      <c r="A9" s="11">
        <v>7</v>
      </c>
      <c r="B9" s="11" t="s">
        <v>45</v>
      </c>
      <c r="C9" s="11">
        <v>38</v>
      </c>
      <c r="D9" s="11">
        <v>19</v>
      </c>
      <c r="E9" s="11" t="s">
        <v>49</v>
      </c>
      <c r="F9" s="11">
        <v>6</v>
      </c>
      <c r="G9" s="11" t="s">
        <v>53</v>
      </c>
      <c r="H9" s="13">
        <v>1200</v>
      </c>
      <c r="I9" s="13">
        <v>81</v>
      </c>
      <c r="J9" s="13">
        <v>420</v>
      </c>
      <c r="K9" s="13">
        <v>1701</v>
      </c>
      <c r="L9" s="11">
        <v>72</v>
      </c>
    </row>
    <row r="10" spans="1:12" ht="20.100000000000001" customHeight="1" x14ac:dyDescent="0.3">
      <c r="A10" s="11">
        <v>8</v>
      </c>
      <c r="B10" s="11" t="s">
        <v>48</v>
      </c>
      <c r="C10" s="11">
        <v>17</v>
      </c>
      <c r="D10" s="11">
        <v>7</v>
      </c>
      <c r="E10" s="11" t="s">
        <v>49</v>
      </c>
      <c r="F10" s="11">
        <v>5</v>
      </c>
      <c r="G10" s="11" t="s">
        <v>47</v>
      </c>
      <c r="H10" s="13">
        <v>200</v>
      </c>
      <c r="I10" s="13">
        <v>495</v>
      </c>
      <c r="J10" s="13">
        <v>30</v>
      </c>
      <c r="K10" s="13">
        <v>725</v>
      </c>
      <c r="L10" s="11">
        <v>59</v>
      </c>
    </row>
    <row r="11" spans="1:12" ht="20.100000000000001" customHeight="1" x14ac:dyDescent="0.3">
      <c r="A11" s="11">
        <v>9</v>
      </c>
      <c r="B11" s="11" t="s">
        <v>45</v>
      </c>
      <c r="C11" s="11">
        <v>38</v>
      </c>
      <c r="D11" s="11">
        <v>19</v>
      </c>
      <c r="E11" s="11" t="s">
        <v>49</v>
      </c>
      <c r="F11" s="11">
        <v>6</v>
      </c>
      <c r="G11" s="11" t="s">
        <v>47</v>
      </c>
      <c r="H11" s="13">
        <v>240</v>
      </c>
      <c r="I11" s="13">
        <v>62</v>
      </c>
      <c r="J11" s="13">
        <v>60</v>
      </c>
      <c r="K11" s="13">
        <v>362</v>
      </c>
      <c r="L11" s="11">
        <v>58</v>
      </c>
    </row>
    <row r="12" spans="1:12" ht="20.100000000000001" customHeight="1" x14ac:dyDescent="0.3">
      <c r="A12" s="11">
        <v>10</v>
      </c>
      <c r="B12" s="11" t="s">
        <v>51</v>
      </c>
      <c r="C12" s="11">
        <v>21</v>
      </c>
      <c r="D12" s="11">
        <v>2</v>
      </c>
      <c r="E12" s="11" t="s">
        <v>49</v>
      </c>
      <c r="F12" s="11">
        <v>8</v>
      </c>
      <c r="G12" s="11" t="s">
        <v>50</v>
      </c>
      <c r="H12" s="13">
        <v>480</v>
      </c>
      <c r="I12" s="13">
        <v>433</v>
      </c>
      <c r="J12" s="13">
        <v>576</v>
      </c>
      <c r="K12" s="13">
        <v>1489</v>
      </c>
      <c r="L12" s="11">
        <v>80</v>
      </c>
    </row>
    <row r="13" spans="1:12" ht="20.100000000000001" customHeight="1" x14ac:dyDescent="0.3">
      <c r="A13" s="11">
        <v>11</v>
      </c>
      <c r="B13" s="11" t="s">
        <v>51</v>
      </c>
      <c r="C13" s="11">
        <v>22</v>
      </c>
      <c r="D13" s="11">
        <v>3</v>
      </c>
      <c r="E13" s="11" t="s">
        <v>49</v>
      </c>
      <c r="F13" s="11">
        <v>10</v>
      </c>
      <c r="G13" s="11" t="s">
        <v>53</v>
      </c>
      <c r="H13" s="13">
        <v>2000</v>
      </c>
      <c r="I13" s="13">
        <v>388</v>
      </c>
      <c r="J13" s="13">
        <v>1350</v>
      </c>
      <c r="K13" s="13">
        <v>3738</v>
      </c>
      <c r="L13" s="11">
        <v>83</v>
      </c>
    </row>
    <row r="14" spans="1:12" ht="20.100000000000001" customHeight="1" x14ac:dyDescent="0.3">
      <c r="A14" s="11">
        <v>12</v>
      </c>
      <c r="B14" s="11" t="s">
        <v>48</v>
      </c>
      <c r="C14" s="11">
        <v>16</v>
      </c>
      <c r="D14" s="11">
        <v>14</v>
      </c>
      <c r="E14" s="11" t="s">
        <v>49</v>
      </c>
      <c r="F14" s="11">
        <v>8</v>
      </c>
      <c r="G14" s="11" t="s">
        <v>50</v>
      </c>
      <c r="H14" s="13">
        <v>480</v>
      </c>
      <c r="I14" s="13">
        <v>333</v>
      </c>
      <c r="J14" s="13">
        <v>64</v>
      </c>
      <c r="K14" s="13">
        <v>877</v>
      </c>
      <c r="L14" s="11">
        <v>61</v>
      </c>
    </row>
    <row r="15" spans="1:12" ht="20.100000000000001" customHeight="1" x14ac:dyDescent="0.3">
      <c r="A15" s="11">
        <v>13</v>
      </c>
      <c r="B15" s="11" t="s">
        <v>48</v>
      </c>
      <c r="C15" s="11">
        <v>69</v>
      </c>
      <c r="D15" s="11">
        <v>17</v>
      </c>
      <c r="E15" s="11" t="s">
        <v>49</v>
      </c>
      <c r="F15" s="11">
        <v>4</v>
      </c>
      <c r="G15" s="11" t="s">
        <v>50</v>
      </c>
      <c r="H15" s="13">
        <v>240</v>
      </c>
      <c r="I15" s="13">
        <v>281</v>
      </c>
      <c r="J15" s="13">
        <v>24</v>
      </c>
      <c r="K15" s="13">
        <v>545</v>
      </c>
      <c r="L15" s="11">
        <v>54</v>
      </c>
    </row>
    <row r="16" spans="1:12" ht="20.100000000000001" customHeight="1" x14ac:dyDescent="0.3">
      <c r="A16" s="11">
        <v>14</v>
      </c>
      <c r="B16" s="11" t="s">
        <v>45</v>
      </c>
      <c r="C16" s="11">
        <v>32</v>
      </c>
      <c r="D16" s="11">
        <v>13</v>
      </c>
      <c r="E16" s="11" t="s">
        <v>54</v>
      </c>
      <c r="F16" s="11">
        <v>8</v>
      </c>
      <c r="G16" s="11" t="s">
        <v>50</v>
      </c>
      <c r="H16" s="13">
        <v>240</v>
      </c>
      <c r="I16" s="13">
        <v>87</v>
      </c>
      <c r="J16" s="13">
        <v>80</v>
      </c>
      <c r="K16" s="13">
        <v>407</v>
      </c>
      <c r="L16" s="11">
        <v>56</v>
      </c>
    </row>
    <row r="17" spans="1:12" ht="20.100000000000001" customHeight="1" x14ac:dyDescent="0.3">
      <c r="A17" s="11">
        <v>15</v>
      </c>
      <c r="B17" s="11" t="s">
        <v>48</v>
      </c>
      <c r="C17" s="11">
        <v>61</v>
      </c>
      <c r="D17" s="11">
        <v>19</v>
      </c>
      <c r="E17" s="11" t="s">
        <v>49</v>
      </c>
      <c r="F17" s="11">
        <v>3</v>
      </c>
      <c r="G17" s="11" t="s">
        <v>50</v>
      </c>
      <c r="H17" s="13">
        <v>180</v>
      </c>
      <c r="I17" s="13">
        <v>303</v>
      </c>
      <c r="J17" s="13">
        <v>36</v>
      </c>
      <c r="K17" s="13">
        <v>519</v>
      </c>
      <c r="L17" s="11">
        <v>54</v>
      </c>
    </row>
    <row r="18" spans="1:12" ht="20.100000000000001" customHeight="1" x14ac:dyDescent="0.3">
      <c r="A18" s="11">
        <v>16</v>
      </c>
      <c r="B18" s="11" t="s">
        <v>48</v>
      </c>
      <c r="C18" s="11">
        <v>36</v>
      </c>
      <c r="D18" s="11">
        <v>17</v>
      </c>
      <c r="E18" s="11" t="s">
        <v>49</v>
      </c>
      <c r="F18" s="11">
        <v>8</v>
      </c>
      <c r="G18" s="11" t="s">
        <v>50</v>
      </c>
      <c r="H18" s="13">
        <v>480</v>
      </c>
      <c r="I18" s="13">
        <v>293</v>
      </c>
      <c r="J18" s="13">
        <v>96</v>
      </c>
      <c r="K18" s="13">
        <v>869</v>
      </c>
      <c r="L18" s="11">
        <v>49</v>
      </c>
    </row>
    <row r="19" spans="1:12" ht="20.100000000000001" customHeight="1" x14ac:dyDescent="0.3">
      <c r="A19" s="11">
        <v>17</v>
      </c>
      <c r="B19" s="11" t="s">
        <v>45</v>
      </c>
      <c r="C19" s="11">
        <v>32</v>
      </c>
      <c r="D19" s="11">
        <v>13</v>
      </c>
      <c r="E19" s="11" t="s">
        <v>49</v>
      </c>
      <c r="F19" s="11">
        <v>8</v>
      </c>
      <c r="G19" s="11" t="s">
        <v>53</v>
      </c>
      <c r="H19" s="13">
        <v>1600</v>
      </c>
      <c r="I19" s="13">
        <v>99</v>
      </c>
      <c r="J19" s="13">
        <v>320</v>
      </c>
      <c r="K19" s="13">
        <v>2019</v>
      </c>
      <c r="L19" s="11">
        <v>75</v>
      </c>
    </row>
    <row r="20" spans="1:12" ht="20.100000000000001" customHeight="1" x14ac:dyDescent="0.3">
      <c r="A20" s="11">
        <v>18</v>
      </c>
      <c r="B20" s="11" t="s">
        <v>45</v>
      </c>
      <c r="C20" s="11">
        <v>40</v>
      </c>
      <c r="D20" s="11">
        <v>1</v>
      </c>
      <c r="E20" s="11" t="s">
        <v>46</v>
      </c>
      <c r="F20" s="11">
        <v>6</v>
      </c>
      <c r="G20" s="11" t="s">
        <v>53</v>
      </c>
      <c r="H20" s="13">
        <v>1800</v>
      </c>
      <c r="I20" s="13">
        <v>61</v>
      </c>
      <c r="J20" s="13">
        <v>672</v>
      </c>
      <c r="K20" s="13">
        <v>2533</v>
      </c>
      <c r="L20" s="11">
        <v>81</v>
      </c>
    </row>
    <row r="21" spans="1:12" ht="20.100000000000001" customHeight="1" x14ac:dyDescent="0.3">
      <c r="A21" s="11">
        <v>19</v>
      </c>
      <c r="B21" s="11" t="s">
        <v>48</v>
      </c>
      <c r="C21" s="11">
        <v>30</v>
      </c>
      <c r="D21" s="11">
        <v>11</v>
      </c>
      <c r="E21" s="11" t="s">
        <v>55</v>
      </c>
      <c r="F21" s="11">
        <v>8</v>
      </c>
      <c r="G21" s="11" t="s">
        <v>47</v>
      </c>
      <c r="H21" s="13">
        <v>960</v>
      </c>
      <c r="I21" s="13">
        <v>161</v>
      </c>
      <c r="J21" s="13">
        <v>480</v>
      </c>
      <c r="K21" s="13">
        <v>1601</v>
      </c>
      <c r="L21" s="11">
        <v>72</v>
      </c>
    </row>
    <row r="22" spans="1:12" ht="20.100000000000001" customHeight="1" x14ac:dyDescent="0.3">
      <c r="A22" s="11">
        <v>20</v>
      </c>
      <c r="B22" s="11" t="s">
        <v>48</v>
      </c>
      <c r="C22" s="11">
        <v>19</v>
      </c>
      <c r="D22" s="11">
        <v>14</v>
      </c>
      <c r="E22" s="11" t="s">
        <v>49</v>
      </c>
      <c r="F22" s="11">
        <v>6</v>
      </c>
      <c r="G22" s="11" t="s">
        <v>50</v>
      </c>
      <c r="H22" s="13">
        <v>360</v>
      </c>
      <c r="I22" s="13">
        <v>322</v>
      </c>
      <c r="J22" s="13">
        <v>72</v>
      </c>
      <c r="K22" s="13">
        <v>754</v>
      </c>
      <c r="L22" s="11">
        <v>56</v>
      </c>
    </row>
    <row r="23" spans="1:12" ht="20.100000000000001" customHeight="1" x14ac:dyDescent="0.3">
      <c r="A23" s="11">
        <v>21</v>
      </c>
      <c r="B23" s="11" t="s">
        <v>48</v>
      </c>
      <c r="C23" s="11">
        <v>63</v>
      </c>
      <c r="D23" s="11">
        <v>24</v>
      </c>
      <c r="E23" s="11" t="s">
        <v>55</v>
      </c>
      <c r="F23" s="11">
        <v>1</v>
      </c>
      <c r="G23" s="11" t="s">
        <v>52</v>
      </c>
      <c r="H23" s="13">
        <v>600</v>
      </c>
      <c r="I23" s="13">
        <v>369</v>
      </c>
      <c r="J23" s="13">
        <v>96</v>
      </c>
      <c r="K23" s="13">
        <v>1065</v>
      </c>
      <c r="L23" s="11">
        <v>59</v>
      </c>
    </row>
    <row r="24" spans="1:12" ht="20.100000000000001" customHeight="1" x14ac:dyDescent="0.3">
      <c r="A24" s="11">
        <v>22</v>
      </c>
      <c r="B24" s="11" t="s">
        <v>45</v>
      </c>
      <c r="C24" s="11">
        <v>32</v>
      </c>
      <c r="D24" s="11">
        <v>13</v>
      </c>
      <c r="E24" s="11" t="s">
        <v>49</v>
      </c>
      <c r="F24" s="11">
        <v>8</v>
      </c>
      <c r="G24" s="11" t="s">
        <v>52</v>
      </c>
      <c r="H24" s="13">
        <v>960</v>
      </c>
      <c r="I24" s="13">
        <v>54</v>
      </c>
      <c r="J24" s="13">
        <v>384</v>
      </c>
      <c r="K24" s="13">
        <v>1398</v>
      </c>
      <c r="L24" s="11">
        <v>76</v>
      </c>
    </row>
    <row r="25" spans="1:12" ht="20.100000000000001" customHeight="1" x14ac:dyDescent="0.3">
      <c r="A25" s="11">
        <v>23</v>
      </c>
      <c r="B25" s="11" t="s">
        <v>45</v>
      </c>
      <c r="C25" s="11">
        <v>34</v>
      </c>
      <c r="D25" s="11">
        <v>15</v>
      </c>
      <c r="E25" s="11" t="s">
        <v>46</v>
      </c>
      <c r="F25" s="11">
        <v>7</v>
      </c>
      <c r="G25" s="11" t="s">
        <v>52</v>
      </c>
      <c r="H25" s="13">
        <v>1680</v>
      </c>
      <c r="I25" s="13">
        <v>57</v>
      </c>
      <c r="J25" s="13">
        <v>420</v>
      </c>
      <c r="K25" s="13">
        <v>2157</v>
      </c>
      <c r="L25" s="11">
        <v>69</v>
      </c>
    </row>
    <row r="26" spans="1:12" ht="20.100000000000001" customHeight="1" x14ac:dyDescent="0.3">
      <c r="A26" s="11">
        <v>24</v>
      </c>
      <c r="B26" s="11" t="s">
        <v>51</v>
      </c>
      <c r="C26" s="11">
        <v>37</v>
      </c>
      <c r="D26" s="11">
        <v>18</v>
      </c>
      <c r="E26" s="11" t="s">
        <v>49</v>
      </c>
      <c r="F26" s="11">
        <v>9</v>
      </c>
      <c r="G26" s="11" t="s">
        <v>52</v>
      </c>
      <c r="H26" s="13">
        <v>1080</v>
      </c>
      <c r="I26" s="13">
        <v>408</v>
      </c>
      <c r="J26" s="13">
        <v>648</v>
      </c>
      <c r="K26" s="13">
        <v>2136</v>
      </c>
      <c r="L26" s="11">
        <v>81</v>
      </c>
    </row>
    <row r="27" spans="1:12" ht="20.100000000000001" customHeight="1" x14ac:dyDescent="0.3">
      <c r="A27" s="11">
        <v>25</v>
      </c>
      <c r="B27" s="11" t="s">
        <v>48</v>
      </c>
      <c r="C27" s="11">
        <v>52</v>
      </c>
      <c r="D27" s="11">
        <v>13</v>
      </c>
      <c r="E27" s="11" t="s">
        <v>49</v>
      </c>
      <c r="F27" s="11">
        <v>3</v>
      </c>
      <c r="G27" s="11" t="s">
        <v>52</v>
      </c>
      <c r="H27" s="13">
        <v>360</v>
      </c>
      <c r="I27" s="13">
        <v>291</v>
      </c>
      <c r="J27" s="13">
        <v>81</v>
      </c>
      <c r="K27" s="13">
        <v>732</v>
      </c>
      <c r="L27" s="11">
        <v>55</v>
      </c>
    </row>
    <row r="28" spans="1:12" ht="20.100000000000001" customHeight="1" x14ac:dyDescent="0.3">
      <c r="A28" s="11">
        <v>26</v>
      </c>
      <c r="B28" s="11" t="s">
        <v>45</v>
      </c>
      <c r="C28" s="11">
        <v>36</v>
      </c>
      <c r="D28" s="11">
        <v>17</v>
      </c>
      <c r="E28" s="11" t="s">
        <v>49</v>
      </c>
      <c r="F28" s="11">
        <v>6</v>
      </c>
      <c r="G28" s="11" t="s">
        <v>47</v>
      </c>
      <c r="H28" s="13">
        <v>240</v>
      </c>
      <c r="I28" s="13">
        <v>88</v>
      </c>
      <c r="J28" s="13">
        <v>90</v>
      </c>
      <c r="K28" s="13">
        <v>418</v>
      </c>
      <c r="L28" s="11">
        <v>58</v>
      </c>
    </row>
    <row r="29" spans="1:12" ht="20.100000000000001" customHeight="1" x14ac:dyDescent="0.3">
      <c r="A29" s="11">
        <v>27</v>
      </c>
      <c r="B29" s="11" t="s">
        <v>48</v>
      </c>
      <c r="C29" s="11">
        <v>42</v>
      </c>
      <c r="D29" s="11">
        <v>3</v>
      </c>
      <c r="E29" s="11" t="s">
        <v>46</v>
      </c>
      <c r="F29" s="11">
        <v>1</v>
      </c>
      <c r="G29" s="11" t="s">
        <v>50</v>
      </c>
      <c r="H29" s="13">
        <v>150</v>
      </c>
      <c r="I29" s="13">
        <v>350</v>
      </c>
      <c r="J29" s="13">
        <v>12</v>
      </c>
      <c r="K29" s="13">
        <v>512</v>
      </c>
      <c r="L29" s="11">
        <v>48</v>
      </c>
    </row>
    <row r="30" spans="1:12" ht="20.100000000000001" customHeight="1" x14ac:dyDescent="0.3">
      <c r="A30" s="11">
        <v>28</v>
      </c>
      <c r="B30" s="11" t="s">
        <v>51</v>
      </c>
      <c r="C30" s="11">
        <v>31</v>
      </c>
      <c r="D30" s="11">
        <v>12</v>
      </c>
      <c r="E30" s="11" t="s">
        <v>49</v>
      </c>
      <c r="F30" s="11">
        <v>10</v>
      </c>
      <c r="G30" s="11" t="s">
        <v>52</v>
      </c>
      <c r="H30" s="13">
        <v>1200</v>
      </c>
      <c r="I30" s="13">
        <v>414</v>
      </c>
      <c r="J30" s="13">
        <v>720</v>
      </c>
      <c r="K30" s="13">
        <v>2334</v>
      </c>
      <c r="L30" s="11">
        <v>77</v>
      </c>
    </row>
    <row r="31" spans="1:12" ht="20.100000000000001" customHeight="1" x14ac:dyDescent="0.3">
      <c r="A31" s="11">
        <v>29</v>
      </c>
      <c r="B31" s="11" t="s">
        <v>48</v>
      </c>
      <c r="C31" s="11">
        <v>69</v>
      </c>
      <c r="D31" s="11">
        <v>5</v>
      </c>
      <c r="E31" s="11" t="s">
        <v>49</v>
      </c>
      <c r="F31" s="11">
        <v>9</v>
      </c>
      <c r="G31" s="11" t="s">
        <v>53</v>
      </c>
      <c r="H31" s="13">
        <v>1800</v>
      </c>
      <c r="I31" s="13">
        <v>412</v>
      </c>
      <c r="J31" s="13">
        <v>324</v>
      </c>
      <c r="K31" s="13">
        <v>2536</v>
      </c>
      <c r="L31" s="11">
        <v>82</v>
      </c>
    </row>
    <row r="32" spans="1:12" ht="20.100000000000001" customHeight="1" x14ac:dyDescent="0.3">
      <c r="A32" s="11">
        <v>30</v>
      </c>
      <c r="B32" s="11" t="s">
        <v>48</v>
      </c>
      <c r="C32" s="11">
        <v>50</v>
      </c>
      <c r="D32" s="11">
        <v>11</v>
      </c>
      <c r="E32" s="11" t="s">
        <v>49</v>
      </c>
      <c r="F32" s="11">
        <v>9</v>
      </c>
      <c r="G32" s="11" t="s">
        <v>47</v>
      </c>
      <c r="H32" s="13">
        <v>360</v>
      </c>
      <c r="I32" s="13">
        <v>131</v>
      </c>
      <c r="J32" s="13">
        <v>162</v>
      </c>
      <c r="K32" s="13">
        <v>653</v>
      </c>
      <c r="L32" s="11">
        <v>65</v>
      </c>
    </row>
    <row r="33" spans="1:12" ht="20.100000000000001" customHeight="1" x14ac:dyDescent="0.3">
      <c r="A33" s="11">
        <v>31</v>
      </c>
      <c r="B33" s="11" t="s">
        <v>48</v>
      </c>
      <c r="C33" s="11">
        <v>37</v>
      </c>
      <c r="D33" s="11">
        <v>18</v>
      </c>
      <c r="E33" s="11" t="s">
        <v>49</v>
      </c>
      <c r="F33" s="11">
        <v>1</v>
      </c>
      <c r="G33" s="11" t="s">
        <v>47</v>
      </c>
      <c r="H33" s="13">
        <v>40</v>
      </c>
      <c r="I33" s="13">
        <v>338</v>
      </c>
      <c r="J33" s="13">
        <v>8</v>
      </c>
      <c r="K33" s="13">
        <v>386</v>
      </c>
      <c r="L33" s="11">
        <v>36</v>
      </c>
    </row>
    <row r="34" spans="1:12" ht="20.100000000000001" customHeight="1" x14ac:dyDescent="0.3">
      <c r="A34" s="11">
        <v>32</v>
      </c>
      <c r="B34" s="11" t="s">
        <v>45</v>
      </c>
      <c r="C34" s="11">
        <v>36</v>
      </c>
      <c r="D34" s="11">
        <v>17</v>
      </c>
      <c r="E34" s="11" t="s">
        <v>49</v>
      </c>
      <c r="F34" s="11">
        <v>7</v>
      </c>
      <c r="G34" s="11" t="s">
        <v>47</v>
      </c>
      <c r="H34" s="13">
        <v>280</v>
      </c>
      <c r="I34" s="13">
        <v>59</v>
      </c>
      <c r="J34" s="13">
        <v>210</v>
      </c>
      <c r="K34" s="13">
        <v>549</v>
      </c>
      <c r="L34" s="11">
        <v>58</v>
      </c>
    </row>
    <row r="35" spans="1:12" ht="20.100000000000001" customHeight="1" x14ac:dyDescent="0.3">
      <c r="A35" s="11">
        <v>33</v>
      </c>
      <c r="B35" s="11" t="s">
        <v>48</v>
      </c>
      <c r="C35" s="11">
        <v>16</v>
      </c>
      <c r="D35" s="11">
        <v>7</v>
      </c>
      <c r="E35" s="11" t="s">
        <v>49</v>
      </c>
      <c r="F35" s="11">
        <v>7</v>
      </c>
      <c r="G35" s="11" t="s">
        <v>47</v>
      </c>
      <c r="H35" s="13">
        <v>280</v>
      </c>
      <c r="I35" s="13">
        <v>182</v>
      </c>
      <c r="J35" s="13">
        <v>84</v>
      </c>
      <c r="K35" s="13">
        <v>546</v>
      </c>
      <c r="L35" s="11">
        <v>64</v>
      </c>
    </row>
    <row r="36" spans="1:12" ht="20.100000000000001" customHeight="1" x14ac:dyDescent="0.3">
      <c r="A36" s="11">
        <v>34</v>
      </c>
      <c r="B36" s="11" t="s">
        <v>45</v>
      </c>
      <c r="C36" s="11">
        <v>38</v>
      </c>
      <c r="D36" s="11">
        <v>19</v>
      </c>
      <c r="E36" s="11" t="s">
        <v>46</v>
      </c>
      <c r="F36" s="11">
        <v>6</v>
      </c>
      <c r="G36" s="11" t="s">
        <v>47</v>
      </c>
      <c r="H36" s="13">
        <v>360</v>
      </c>
      <c r="I36" s="13">
        <v>87</v>
      </c>
      <c r="J36" s="13">
        <v>300</v>
      </c>
      <c r="K36" s="13">
        <v>747</v>
      </c>
      <c r="L36" s="11">
        <v>57</v>
      </c>
    </row>
    <row r="37" spans="1:12" ht="20.100000000000001" customHeight="1" x14ac:dyDescent="0.3">
      <c r="A37" s="11">
        <v>35</v>
      </c>
      <c r="B37" s="11" t="s">
        <v>51</v>
      </c>
      <c r="C37" s="11">
        <v>49</v>
      </c>
      <c r="D37" s="11">
        <v>10</v>
      </c>
      <c r="E37" s="11" t="s">
        <v>49</v>
      </c>
      <c r="F37" s="11">
        <v>7</v>
      </c>
      <c r="G37" s="11" t="s">
        <v>50</v>
      </c>
      <c r="H37" s="13">
        <v>420</v>
      </c>
      <c r="I37" s="13">
        <v>456</v>
      </c>
      <c r="J37" s="13">
        <v>336</v>
      </c>
      <c r="K37" s="13">
        <v>1212</v>
      </c>
      <c r="L37" s="11">
        <v>83</v>
      </c>
    </row>
    <row r="38" spans="1:12" ht="20.100000000000001" customHeight="1" x14ac:dyDescent="0.3">
      <c r="A38" s="11">
        <v>36</v>
      </c>
      <c r="B38" s="11" t="s">
        <v>51</v>
      </c>
      <c r="C38" s="11">
        <v>42</v>
      </c>
      <c r="D38" s="11">
        <v>3</v>
      </c>
      <c r="E38" s="11" t="s">
        <v>49</v>
      </c>
      <c r="F38" s="11">
        <v>9</v>
      </c>
      <c r="G38" s="11" t="s">
        <v>50</v>
      </c>
      <c r="H38" s="13">
        <v>540</v>
      </c>
      <c r="I38" s="13">
        <v>480</v>
      </c>
      <c r="J38" s="13">
        <v>243</v>
      </c>
      <c r="K38" s="13">
        <v>1263</v>
      </c>
      <c r="L38" s="11">
        <v>83</v>
      </c>
    </row>
    <row r="39" spans="1:12" ht="20.100000000000001" customHeight="1" x14ac:dyDescent="0.3">
      <c r="A39" s="11">
        <v>37</v>
      </c>
      <c r="B39" s="11" t="s">
        <v>48</v>
      </c>
      <c r="C39" s="11">
        <v>55</v>
      </c>
      <c r="D39" s="11">
        <v>16</v>
      </c>
      <c r="E39" s="11" t="s">
        <v>49</v>
      </c>
      <c r="F39" s="11">
        <v>3</v>
      </c>
      <c r="G39" s="11" t="s">
        <v>50</v>
      </c>
      <c r="H39" s="13">
        <v>180</v>
      </c>
      <c r="I39" s="13">
        <v>225</v>
      </c>
      <c r="J39" s="13">
        <v>18</v>
      </c>
      <c r="K39" s="13">
        <v>423</v>
      </c>
      <c r="L39" s="11">
        <v>52</v>
      </c>
    </row>
    <row r="40" spans="1:12" ht="20.100000000000001" customHeight="1" x14ac:dyDescent="0.3">
      <c r="A40" s="11">
        <v>38</v>
      </c>
      <c r="B40" s="11" t="s">
        <v>48</v>
      </c>
      <c r="C40" s="11">
        <v>29</v>
      </c>
      <c r="D40" s="11">
        <v>10</v>
      </c>
      <c r="E40" s="11" t="s">
        <v>49</v>
      </c>
      <c r="F40" s="11">
        <v>5</v>
      </c>
      <c r="G40" s="11" t="s">
        <v>50</v>
      </c>
      <c r="H40" s="13">
        <v>300</v>
      </c>
      <c r="I40" s="13">
        <v>251</v>
      </c>
      <c r="J40" s="13">
        <v>30</v>
      </c>
      <c r="K40" s="13">
        <v>581</v>
      </c>
      <c r="L40" s="11">
        <v>52</v>
      </c>
    </row>
    <row r="41" spans="1:12" ht="20.100000000000001" customHeight="1" x14ac:dyDescent="0.3">
      <c r="A41" s="11">
        <v>39</v>
      </c>
      <c r="B41" s="11" t="s">
        <v>45</v>
      </c>
      <c r="C41" s="11">
        <v>33</v>
      </c>
      <c r="D41" s="11">
        <v>14</v>
      </c>
      <c r="E41" s="11" t="s">
        <v>54</v>
      </c>
      <c r="F41" s="11">
        <v>8</v>
      </c>
      <c r="G41" s="11" t="s">
        <v>50</v>
      </c>
      <c r="H41" s="13">
        <v>240</v>
      </c>
      <c r="I41" s="13">
        <v>76</v>
      </c>
      <c r="J41" s="13">
        <v>96</v>
      </c>
      <c r="K41" s="13">
        <v>412</v>
      </c>
      <c r="L41" s="11">
        <v>54</v>
      </c>
    </row>
    <row r="42" spans="1:12" ht="20.100000000000001" customHeight="1" x14ac:dyDescent="0.3">
      <c r="A42" s="11">
        <v>40</v>
      </c>
      <c r="B42" s="11" t="s">
        <v>48</v>
      </c>
      <c r="C42" s="11">
        <v>31</v>
      </c>
      <c r="D42" s="11">
        <v>12</v>
      </c>
      <c r="E42" s="11" t="s">
        <v>49</v>
      </c>
      <c r="F42" s="11">
        <v>10</v>
      </c>
      <c r="G42" s="11" t="s">
        <v>50</v>
      </c>
      <c r="H42" s="13">
        <v>600</v>
      </c>
      <c r="I42" s="13">
        <v>396</v>
      </c>
      <c r="J42" s="13">
        <v>120</v>
      </c>
      <c r="K42" s="13">
        <v>1116</v>
      </c>
      <c r="L42" s="11">
        <v>73</v>
      </c>
    </row>
    <row r="43" spans="1:12" ht="20.100000000000001" customHeight="1" x14ac:dyDescent="0.3">
      <c r="A43" s="11">
        <v>41</v>
      </c>
      <c r="B43" s="11" t="s">
        <v>48</v>
      </c>
      <c r="C43" s="11">
        <v>29</v>
      </c>
      <c r="D43" s="11">
        <v>10</v>
      </c>
      <c r="E43" s="11" t="s">
        <v>46</v>
      </c>
      <c r="F43" s="11">
        <v>10</v>
      </c>
      <c r="G43" s="11" t="s">
        <v>50</v>
      </c>
      <c r="H43" s="13">
        <v>1200</v>
      </c>
      <c r="I43" s="13">
        <v>242</v>
      </c>
      <c r="J43" s="13">
        <v>80</v>
      </c>
      <c r="K43" s="13">
        <v>1522</v>
      </c>
      <c r="L43" s="11">
        <v>69</v>
      </c>
    </row>
    <row r="44" spans="1:12" ht="20.100000000000001" customHeight="1" x14ac:dyDescent="0.3">
      <c r="A44" s="11">
        <v>42</v>
      </c>
      <c r="B44" s="11" t="s">
        <v>45</v>
      </c>
      <c r="C44" s="11">
        <v>39</v>
      </c>
      <c r="D44" s="11">
        <v>20</v>
      </c>
      <c r="E44" s="11" t="s">
        <v>49</v>
      </c>
      <c r="F44" s="11">
        <v>6</v>
      </c>
      <c r="G44" s="11" t="s">
        <v>53</v>
      </c>
      <c r="H44" s="13">
        <v>1200</v>
      </c>
      <c r="I44" s="13">
        <v>70</v>
      </c>
      <c r="J44" s="13">
        <v>480</v>
      </c>
      <c r="K44" s="13">
        <v>1750</v>
      </c>
      <c r="L44" s="11">
        <v>69</v>
      </c>
    </row>
    <row r="45" spans="1:12" ht="20.100000000000001" customHeight="1" x14ac:dyDescent="0.3">
      <c r="A45" s="11">
        <v>43</v>
      </c>
      <c r="B45" s="11" t="s">
        <v>45</v>
      </c>
      <c r="C45" s="11">
        <v>35</v>
      </c>
      <c r="D45" s="11">
        <v>16</v>
      </c>
      <c r="E45" s="11" t="s">
        <v>46</v>
      </c>
      <c r="F45" s="11">
        <v>8</v>
      </c>
      <c r="G45" s="11" t="s">
        <v>53</v>
      </c>
      <c r="H45" s="13">
        <v>4000</v>
      </c>
      <c r="I45" s="13">
        <v>78</v>
      </c>
      <c r="J45" s="13">
        <v>1280</v>
      </c>
      <c r="K45" s="13">
        <v>5358</v>
      </c>
      <c r="L45" s="11">
        <v>78</v>
      </c>
    </row>
    <row r="46" spans="1:12" ht="20.100000000000001" customHeight="1" x14ac:dyDescent="0.3">
      <c r="A46" s="11">
        <v>44</v>
      </c>
      <c r="B46" s="11" t="s">
        <v>48</v>
      </c>
      <c r="C46" s="11">
        <v>74</v>
      </c>
      <c r="D46" s="11">
        <v>23</v>
      </c>
      <c r="E46" s="11" t="s">
        <v>55</v>
      </c>
      <c r="F46" s="11">
        <v>2</v>
      </c>
      <c r="G46" s="11" t="s">
        <v>47</v>
      </c>
      <c r="H46" s="13">
        <v>320</v>
      </c>
      <c r="I46" s="13">
        <v>260</v>
      </c>
      <c r="J46" s="13">
        <v>108</v>
      </c>
      <c r="K46" s="13">
        <v>688</v>
      </c>
      <c r="L46" s="11">
        <v>46</v>
      </c>
    </row>
    <row r="47" spans="1:12" ht="20.100000000000001" customHeight="1" x14ac:dyDescent="0.3">
      <c r="A47" s="11">
        <v>45</v>
      </c>
      <c r="B47" s="11" t="s">
        <v>48</v>
      </c>
      <c r="C47" s="11">
        <v>32</v>
      </c>
      <c r="D47" s="11">
        <v>13</v>
      </c>
      <c r="E47" s="11" t="s">
        <v>46</v>
      </c>
      <c r="F47" s="11">
        <v>4</v>
      </c>
      <c r="G47" s="11" t="s">
        <v>50</v>
      </c>
      <c r="H47" s="13">
        <v>480</v>
      </c>
      <c r="I47" s="13">
        <v>490</v>
      </c>
      <c r="J47" s="13">
        <v>96</v>
      </c>
      <c r="K47" s="13">
        <v>1066</v>
      </c>
      <c r="L47" s="11">
        <v>64</v>
      </c>
    </row>
    <row r="48" spans="1:12" ht="20.100000000000001" customHeight="1" x14ac:dyDescent="0.3">
      <c r="A48" s="11">
        <v>46</v>
      </c>
      <c r="B48" s="11" t="s">
        <v>48</v>
      </c>
      <c r="C48" s="11">
        <v>15</v>
      </c>
      <c r="D48" s="11">
        <v>10</v>
      </c>
      <c r="E48" s="11" t="s">
        <v>55</v>
      </c>
      <c r="F48" s="11">
        <v>8</v>
      </c>
      <c r="G48" s="11" t="s">
        <v>52</v>
      </c>
      <c r="H48" s="13">
        <v>5760</v>
      </c>
      <c r="I48" s="13">
        <v>141</v>
      </c>
      <c r="J48" s="13">
        <v>480</v>
      </c>
      <c r="K48" s="13">
        <v>6381</v>
      </c>
      <c r="L48" s="11">
        <v>78</v>
      </c>
    </row>
    <row r="49" spans="1:12" ht="20.100000000000001" customHeight="1" x14ac:dyDescent="0.3">
      <c r="A49" s="11">
        <v>47</v>
      </c>
      <c r="B49" s="11" t="s">
        <v>45</v>
      </c>
      <c r="C49" s="11">
        <v>32</v>
      </c>
      <c r="D49" s="11">
        <v>13</v>
      </c>
      <c r="E49" s="11" t="s">
        <v>46</v>
      </c>
      <c r="F49" s="11">
        <v>8</v>
      </c>
      <c r="G49" s="11" t="s">
        <v>52</v>
      </c>
      <c r="H49" s="13">
        <v>1440</v>
      </c>
      <c r="I49" s="13">
        <v>98</v>
      </c>
      <c r="J49" s="13">
        <v>480</v>
      </c>
      <c r="K49" s="13">
        <v>2018</v>
      </c>
      <c r="L49" s="11">
        <v>72</v>
      </c>
    </row>
    <row r="50" spans="1:12" ht="20.100000000000001" customHeight="1" x14ac:dyDescent="0.3">
      <c r="A50" s="11">
        <v>48</v>
      </c>
      <c r="B50" s="11" t="s">
        <v>45</v>
      </c>
      <c r="C50" s="11">
        <v>38</v>
      </c>
      <c r="D50" s="11">
        <v>19</v>
      </c>
      <c r="E50" s="11" t="s">
        <v>46</v>
      </c>
      <c r="F50" s="11">
        <v>7</v>
      </c>
      <c r="G50" s="11" t="s">
        <v>52</v>
      </c>
      <c r="H50" s="13">
        <v>2100</v>
      </c>
      <c r="I50" s="13">
        <v>85</v>
      </c>
      <c r="J50" s="13">
        <v>700</v>
      </c>
      <c r="K50" s="13">
        <v>2885</v>
      </c>
      <c r="L50" s="11">
        <v>70</v>
      </c>
    </row>
    <row r="51" spans="1:12" ht="20.100000000000001" customHeight="1" x14ac:dyDescent="0.3">
      <c r="A51" s="11">
        <v>49</v>
      </c>
      <c r="B51" s="11" t="s">
        <v>51</v>
      </c>
      <c r="C51" s="11">
        <v>26</v>
      </c>
      <c r="D51" s="11">
        <v>7</v>
      </c>
      <c r="E51" s="11" t="s">
        <v>46</v>
      </c>
      <c r="F51" s="11">
        <v>10</v>
      </c>
      <c r="G51" s="11" t="s">
        <v>47</v>
      </c>
      <c r="H51" s="13">
        <v>600</v>
      </c>
      <c r="I51" s="13">
        <v>374</v>
      </c>
      <c r="J51" s="13">
        <v>500</v>
      </c>
      <c r="K51" s="13">
        <v>1474</v>
      </c>
      <c r="L51" s="11">
        <v>83</v>
      </c>
    </row>
    <row r="52" spans="1:12" ht="20.100000000000001" customHeight="1" x14ac:dyDescent="0.3">
      <c r="A52" s="11">
        <v>50</v>
      </c>
      <c r="B52" s="11" t="s">
        <v>48</v>
      </c>
      <c r="C52" s="11">
        <v>43</v>
      </c>
      <c r="D52" s="11">
        <v>4</v>
      </c>
      <c r="E52" s="11" t="s">
        <v>46</v>
      </c>
      <c r="F52" s="11">
        <v>3</v>
      </c>
      <c r="G52" s="11" t="s">
        <v>52</v>
      </c>
      <c r="H52" s="13">
        <v>540</v>
      </c>
      <c r="I52" s="13">
        <v>273</v>
      </c>
      <c r="J52" s="13">
        <v>135</v>
      </c>
      <c r="K52" s="13">
        <v>948</v>
      </c>
      <c r="L52" s="11">
        <v>50</v>
      </c>
    </row>
    <row r="53" spans="1:12" ht="20.100000000000001" customHeight="1" x14ac:dyDescent="0.3">
      <c r="A53" s="11">
        <v>51</v>
      </c>
      <c r="B53" s="11" t="s">
        <v>45</v>
      </c>
      <c r="C53" s="11">
        <v>40</v>
      </c>
      <c r="D53" s="11">
        <v>1</v>
      </c>
      <c r="E53" s="11" t="s">
        <v>46</v>
      </c>
      <c r="F53" s="11">
        <v>6</v>
      </c>
      <c r="G53" s="11" t="s">
        <v>47</v>
      </c>
      <c r="H53" s="13">
        <v>480</v>
      </c>
      <c r="I53" s="13">
        <v>51</v>
      </c>
      <c r="J53" s="13">
        <v>96</v>
      </c>
      <c r="K53" s="13">
        <v>627</v>
      </c>
      <c r="L53" s="11">
        <v>69</v>
      </c>
    </row>
    <row r="54" spans="1:12" ht="20.100000000000001" customHeight="1" x14ac:dyDescent="0.3">
      <c r="A54" s="11">
        <v>52</v>
      </c>
      <c r="B54" s="11" t="s">
        <v>48</v>
      </c>
      <c r="C54" s="11">
        <v>53</v>
      </c>
      <c r="D54" s="11">
        <v>14</v>
      </c>
      <c r="E54" s="11" t="s">
        <v>55</v>
      </c>
      <c r="F54" s="11">
        <v>3</v>
      </c>
      <c r="G54" s="11" t="s">
        <v>50</v>
      </c>
      <c r="H54" s="13">
        <v>900</v>
      </c>
      <c r="I54" s="13">
        <v>482</v>
      </c>
      <c r="J54" s="13">
        <v>96</v>
      </c>
      <c r="K54" s="13">
        <v>1478</v>
      </c>
      <c r="L54" s="11">
        <v>68</v>
      </c>
    </row>
    <row r="55" spans="1:12" ht="20.100000000000001" customHeight="1" x14ac:dyDescent="0.3">
      <c r="A55" s="11">
        <v>53</v>
      </c>
      <c r="B55" s="11" t="s">
        <v>51</v>
      </c>
      <c r="C55" s="11">
        <v>31</v>
      </c>
      <c r="D55" s="11">
        <v>12</v>
      </c>
      <c r="E55" s="11" t="s">
        <v>49</v>
      </c>
      <c r="F55" s="11">
        <v>8</v>
      </c>
      <c r="G55" s="11" t="s">
        <v>47</v>
      </c>
      <c r="H55" s="13">
        <v>320</v>
      </c>
      <c r="I55" s="13">
        <v>366</v>
      </c>
      <c r="J55" s="13">
        <v>192</v>
      </c>
      <c r="K55" s="13">
        <v>878</v>
      </c>
      <c r="L55" s="11">
        <v>63</v>
      </c>
    </row>
    <row r="56" spans="1:12" ht="20.100000000000001" customHeight="1" x14ac:dyDescent="0.3">
      <c r="A56" s="11">
        <v>54</v>
      </c>
      <c r="B56" s="11" t="s">
        <v>48</v>
      </c>
      <c r="C56" s="11">
        <v>59</v>
      </c>
      <c r="D56" s="11">
        <v>20</v>
      </c>
      <c r="E56" s="11" t="s">
        <v>49</v>
      </c>
      <c r="F56" s="11">
        <v>2</v>
      </c>
      <c r="G56" s="11" t="s">
        <v>53</v>
      </c>
      <c r="H56" s="13">
        <v>400</v>
      </c>
      <c r="I56" s="13">
        <v>426</v>
      </c>
      <c r="J56" s="13">
        <v>48</v>
      </c>
      <c r="K56" s="13">
        <v>874</v>
      </c>
      <c r="L56" s="11">
        <v>43</v>
      </c>
    </row>
    <row r="57" spans="1:12" ht="20.100000000000001" customHeight="1" x14ac:dyDescent="0.3">
      <c r="A57" s="11">
        <v>55</v>
      </c>
      <c r="B57" s="11" t="s">
        <v>48</v>
      </c>
      <c r="C57" s="11">
        <v>58</v>
      </c>
      <c r="D57" s="11">
        <v>19</v>
      </c>
      <c r="E57" s="11" t="s">
        <v>49</v>
      </c>
      <c r="F57" s="11">
        <v>3</v>
      </c>
      <c r="G57" s="11" t="s">
        <v>47</v>
      </c>
      <c r="H57" s="13">
        <v>120</v>
      </c>
      <c r="I57" s="13">
        <v>372</v>
      </c>
      <c r="J57" s="13">
        <v>36</v>
      </c>
      <c r="K57" s="13">
        <v>528</v>
      </c>
      <c r="L57" s="11">
        <v>52</v>
      </c>
    </row>
    <row r="58" spans="1:12" ht="20.100000000000001" customHeight="1" x14ac:dyDescent="0.3">
      <c r="A58" s="11">
        <v>56</v>
      </c>
      <c r="B58" s="11" t="s">
        <v>48</v>
      </c>
      <c r="C58" s="11">
        <v>38</v>
      </c>
      <c r="D58" s="11">
        <v>19</v>
      </c>
      <c r="E58" s="11" t="s">
        <v>49</v>
      </c>
      <c r="F58" s="11">
        <v>5</v>
      </c>
      <c r="G58" s="11" t="s">
        <v>47</v>
      </c>
      <c r="H58" s="13">
        <v>200</v>
      </c>
      <c r="I58" s="13">
        <v>393</v>
      </c>
      <c r="J58" s="13">
        <v>40</v>
      </c>
      <c r="K58" s="13">
        <v>633</v>
      </c>
      <c r="L58" s="11">
        <v>49</v>
      </c>
    </row>
    <row r="59" spans="1:12" ht="20.100000000000001" customHeight="1" x14ac:dyDescent="0.3">
      <c r="A59" s="11">
        <v>57</v>
      </c>
      <c r="B59" s="11" t="s">
        <v>45</v>
      </c>
      <c r="C59" s="11">
        <v>37</v>
      </c>
      <c r="D59" s="11">
        <v>18</v>
      </c>
      <c r="E59" s="11" t="s">
        <v>49</v>
      </c>
      <c r="F59" s="11">
        <v>7</v>
      </c>
      <c r="G59" s="11" t="s">
        <v>53</v>
      </c>
      <c r="H59" s="13">
        <v>1400</v>
      </c>
      <c r="I59" s="13">
        <v>99</v>
      </c>
      <c r="J59" s="13">
        <v>280</v>
      </c>
      <c r="K59" s="13">
        <v>1779</v>
      </c>
      <c r="L59" s="11">
        <v>77</v>
      </c>
    </row>
    <row r="60" spans="1:12" ht="20.100000000000001" customHeight="1" x14ac:dyDescent="0.3">
      <c r="A60" s="11">
        <v>58</v>
      </c>
      <c r="B60" s="11" t="s">
        <v>48</v>
      </c>
      <c r="C60" s="11">
        <v>61</v>
      </c>
      <c r="D60" s="11">
        <v>30</v>
      </c>
      <c r="E60" s="11" t="s">
        <v>46</v>
      </c>
      <c r="F60" s="11">
        <v>7</v>
      </c>
      <c r="G60" s="11" t="s">
        <v>47</v>
      </c>
      <c r="H60" s="13">
        <v>560</v>
      </c>
      <c r="I60" s="13">
        <v>313</v>
      </c>
      <c r="J60" s="13">
        <v>210</v>
      </c>
      <c r="K60" s="13">
        <v>1083</v>
      </c>
      <c r="L60" s="11">
        <v>73</v>
      </c>
    </row>
    <row r="61" spans="1:12" ht="20.100000000000001" customHeight="1" x14ac:dyDescent="0.3">
      <c r="A61" s="11">
        <v>59</v>
      </c>
      <c r="B61" s="11" t="s">
        <v>45</v>
      </c>
      <c r="C61" s="11">
        <v>32</v>
      </c>
      <c r="D61" s="11">
        <v>13</v>
      </c>
      <c r="E61" s="11" t="s">
        <v>55</v>
      </c>
      <c r="F61" s="11">
        <v>7</v>
      </c>
      <c r="G61" s="11" t="s">
        <v>50</v>
      </c>
      <c r="H61" s="13">
        <v>1680</v>
      </c>
      <c r="I61" s="13">
        <v>83</v>
      </c>
      <c r="J61" s="13">
        <v>504</v>
      </c>
      <c r="K61" s="13">
        <v>2267</v>
      </c>
      <c r="L61" s="11">
        <v>79</v>
      </c>
    </row>
    <row r="62" spans="1:12" ht="20.100000000000001" customHeight="1" x14ac:dyDescent="0.3">
      <c r="A62" s="11">
        <v>60</v>
      </c>
      <c r="B62" s="11" t="s">
        <v>51</v>
      </c>
      <c r="C62" s="11">
        <v>21</v>
      </c>
      <c r="D62" s="11">
        <v>2</v>
      </c>
      <c r="E62" s="11" t="s">
        <v>49</v>
      </c>
      <c r="F62" s="11">
        <v>8</v>
      </c>
      <c r="G62" s="11" t="s">
        <v>53</v>
      </c>
      <c r="H62" s="13">
        <v>1600</v>
      </c>
      <c r="I62" s="13">
        <v>465</v>
      </c>
      <c r="J62" s="13">
        <v>1536</v>
      </c>
      <c r="K62" s="13">
        <v>3601</v>
      </c>
      <c r="L62" s="11">
        <v>78</v>
      </c>
    </row>
    <row r="63" spans="1:12" ht="20.100000000000001" customHeight="1" x14ac:dyDescent="0.3">
      <c r="A63" s="11">
        <v>61</v>
      </c>
      <c r="B63" s="11" t="s">
        <v>51</v>
      </c>
      <c r="C63" s="11">
        <v>41</v>
      </c>
      <c r="D63" s="11">
        <v>2</v>
      </c>
      <c r="E63" s="11" t="s">
        <v>49</v>
      </c>
      <c r="F63" s="11">
        <v>7</v>
      </c>
      <c r="G63" s="11" t="s">
        <v>50</v>
      </c>
      <c r="H63" s="13">
        <v>420</v>
      </c>
      <c r="I63" s="13">
        <v>373</v>
      </c>
      <c r="J63" s="13">
        <v>567</v>
      </c>
      <c r="K63" s="13">
        <v>1360</v>
      </c>
      <c r="L63" s="11">
        <v>85</v>
      </c>
    </row>
    <row r="64" spans="1:12" ht="20.100000000000001" customHeight="1" x14ac:dyDescent="0.3">
      <c r="A64" s="11">
        <v>62</v>
      </c>
      <c r="B64" s="11" t="s">
        <v>48</v>
      </c>
      <c r="C64" s="11">
        <v>21</v>
      </c>
      <c r="D64" s="11">
        <v>2</v>
      </c>
      <c r="E64" s="11" t="s">
        <v>46</v>
      </c>
      <c r="F64" s="11">
        <v>3</v>
      </c>
      <c r="G64" s="11" t="s">
        <v>50</v>
      </c>
      <c r="H64" s="13">
        <v>450</v>
      </c>
      <c r="I64" s="13">
        <v>245</v>
      </c>
      <c r="J64" s="13">
        <v>24</v>
      </c>
      <c r="K64" s="13">
        <v>719</v>
      </c>
      <c r="L64" s="11">
        <v>49</v>
      </c>
    </row>
    <row r="65" spans="1:12" ht="20.100000000000001" customHeight="1" x14ac:dyDescent="0.3">
      <c r="A65" s="11">
        <v>63</v>
      </c>
      <c r="B65" s="11" t="s">
        <v>48</v>
      </c>
      <c r="C65" s="11">
        <v>18</v>
      </c>
      <c r="D65" s="11">
        <v>14</v>
      </c>
      <c r="E65" s="11" t="s">
        <v>49</v>
      </c>
      <c r="F65" s="11">
        <v>6</v>
      </c>
      <c r="G65" s="11" t="s">
        <v>50</v>
      </c>
      <c r="H65" s="13">
        <v>360</v>
      </c>
      <c r="I65" s="13">
        <v>214</v>
      </c>
      <c r="J65" s="13">
        <v>72</v>
      </c>
      <c r="K65" s="13">
        <v>646</v>
      </c>
      <c r="L65" s="11">
        <v>57</v>
      </c>
    </row>
    <row r="66" spans="1:12" ht="20.100000000000001" customHeight="1" x14ac:dyDescent="0.3">
      <c r="A66" s="11">
        <v>64</v>
      </c>
      <c r="B66" s="11" t="s">
        <v>45</v>
      </c>
      <c r="C66" s="11">
        <v>39</v>
      </c>
      <c r="D66" s="11">
        <v>20</v>
      </c>
      <c r="E66" s="11" t="s">
        <v>54</v>
      </c>
      <c r="F66" s="11">
        <v>8</v>
      </c>
      <c r="G66" s="11" t="s">
        <v>50</v>
      </c>
      <c r="H66" s="13">
        <v>240</v>
      </c>
      <c r="I66" s="13">
        <v>91</v>
      </c>
      <c r="J66" s="13">
        <v>80</v>
      </c>
      <c r="K66" s="13">
        <v>411</v>
      </c>
      <c r="L66" s="11">
        <v>47</v>
      </c>
    </row>
    <row r="67" spans="1:12" ht="20.100000000000001" customHeight="1" x14ac:dyDescent="0.3">
      <c r="A67" s="11">
        <v>65</v>
      </c>
      <c r="B67" s="11" t="s">
        <v>48</v>
      </c>
      <c r="C67" s="11">
        <v>54</v>
      </c>
      <c r="D67" s="11">
        <v>15</v>
      </c>
      <c r="E67" s="11" t="s">
        <v>49</v>
      </c>
      <c r="F67" s="11">
        <v>7</v>
      </c>
      <c r="G67" s="11" t="s">
        <v>50</v>
      </c>
      <c r="H67" s="13">
        <v>420</v>
      </c>
      <c r="I67" s="13">
        <v>377</v>
      </c>
      <c r="J67" s="13">
        <v>63</v>
      </c>
      <c r="K67" s="13">
        <v>860</v>
      </c>
      <c r="L67" s="11">
        <v>54</v>
      </c>
    </row>
    <row r="68" spans="1:12" ht="20.100000000000001" customHeight="1" x14ac:dyDescent="0.3">
      <c r="A68" s="11">
        <v>66</v>
      </c>
      <c r="B68" s="11" t="s">
        <v>48</v>
      </c>
      <c r="C68" s="11">
        <v>19</v>
      </c>
      <c r="D68" s="11">
        <v>10</v>
      </c>
      <c r="E68" s="11" t="s">
        <v>55</v>
      </c>
      <c r="F68" s="11">
        <v>10</v>
      </c>
      <c r="G68" s="11" t="s">
        <v>50</v>
      </c>
      <c r="H68" s="13">
        <v>2100</v>
      </c>
      <c r="I68" s="13">
        <v>294</v>
      </c>
      <c r="J68" s="13">
        <v>160</v>
      </c>
      <c r="K68" s="13">
        <v>2554</v>
      </c>
      <c r="L68" s="11">
        <v>80</v>
      </c>
    </row>
    <row r="69" spans="1:12" ht="20.100000000000001" customHeight="1" x14ac:dyDescent="0.3">
      <c r="A69" s="11">
        <v>67</v>
      </c>
      <c r="B69" s="11" t="s">
        <v>45</v>
      </c>
      <c r="C69" s="11">
        <v>40</v>
      </c>
      <c r="D69" s="11">
        <v>1</v>
      </c>
      <c r="E69" s="11" t="s">
        <v>49</v>
      </c>
      <c r="F69" s="11">
        <v>7</v>
      </c>
      <c r="G69" s="11" t="s">
        <v>53</v>
      </c>
      <c r="H69" s="13">
        <v>1400</v>
      </c>
      <c r="I69" s="13">
        <v>62</v>
      </c>
      <c r="J69" s="13">
        <v>630</v>
      </c>
      <c r="K69" s="13">
        <v>2092</v>
      </c>
      <c r="L69" s="11">
        <v>87</v>
      </c>
    </row>
    <row r="70" spans="1:12" ht="20.100000000000001" customHeight="1" x14ac:dyDescent="0.3">
      <c r="A70" s="11">
        <v>68</v>
      </c>
      <c r="B70" s="11" t="s">
        <v>45</v>
      </c>
      <c r="C70" s="11">
        <v>31</v>
      </c>
      <c r="D70" s="11">
        <v>12</v>
      </c>
      <c r="E70" s="11" t="s">
        <v>46</v>
      </c>
      <c r="F70" s="11">
        <v>8</v>
      </c>
      <c r="G70" s="11" t="s">
        <v>53</v>
      </c>
      <c r="H70" s="13">
        <v>4000</v>
      </c>
      <c r="I70" s="13">
        <v>82</v>
      </c>
      <c r="J70" s="13">
        <v>1120</v>
      </c>
      <c r="K70" s="13">
        <v>5202</v>
      </c>
      <c r="L70" s="11">
        <v>75</v>
      </c>
    </row>
    <row r="71" spans="1:12" ht="20.100000000000001" customHeight="1" x14ac:dyDescent="0.3">
      <c r="A71" s="11">
        <v>69</v>
      </c>
      <c r="B71" s="11" t="s">
        <v>48</v>
      </c>
      <c r="C71" s="11">
        <v>33</v>
      </c>
      <c r="D71" s="11">
        <v>14</v>
      </c>
      <c r="E71" s="11" t="s">
        <v>49</v>
      </c>
      <c r="F71" s="11">
        <v>9</v>
      </c>
      <c r="G71" s="11" t="s">
        <v>47</v>
      </c>
      <c r="H71" s="13">
        <v>360</v>
      </c>
      <c r="I71" s="13">
        <v>190</v>
      </c>
      <c r="J71" s="13">
        <v>72</v>
      </c>
      <c r="K71" s="13">
        <v>622</v>
      </c>
      <c r="L71" s="11">
        <v>62</v>
      </c>
    </row>
    <row r="72" spans="1:12" ht="20.100000000000001" customHeight="1" x14ac:dyDescent="0.3">
      <c r="A72" s="11">
        <v>70</v>
      </c>
      <c r="B72" s="11" t="s">
        <v>48</v>
      </c>
      <c r="C72" s="11">
        <v>57</v>
      </c>
      <c r="D72" s="11">
        <v>18</v>
      </c>
      <c r="E72" s="11" t="s">
        <v>46</v>
      </c>
      <c r="F72" s="11">
        <v>8</v>
      </c>
      <c r="G72" s="11" t="s">
        <v>50</v>
      </c>
      <c r="H72" s="13">
        <v>1200</v>
      </c>
      <c r="I72" s="13">
        <v>385</v>
      </c>
      <c r="J72" s="13">
        <v>80</v>
      </c>
      <c r="K72" s="13">
        <v>1665</v>
      </c>
      <c r="L72" s="11">
        <v>76</v>
      </c>
    </row>
    <row r="73" spans="1:12" ht="20.100000000000001" customHeight="1" x14ac:dyDescent="0.3">
      <c r="A73" s="11">
        <v>71</v>
      </c>
      <c r="B73" s="11" t="s">
        <v>48</v>
      </c>
      <c r="C73" s="11">
        <v>62</v>
      </c>
      <c r="D73" s="11">
        <v>26</v>
      </c>
      <c r="E73" s="11" t="s">
        <v>55</v>
      </c>
      <c r="F73" s="11">
        <v>7</v>
      </c>
      <c r="G73" s="11" t="s">
        <v>52</v>
      </c>
      <c r="H73" s="13">
        <v>3360</v>
      </c>
      <c r="I73" s="13">
        <v>229</v>
      </c>
      <c r="J73" s="13">
        <v>448</v>
      </c>
      <c r="K73" s="13">
        <v>4037</v>
      </c>
      <c r="L73" s="11">
        <v>73</v>
      </c>
    </row>
    <row r="74" spans="1:12" ht="20.100000000000001" customHeight="1" x14ac:dyDescent="0.3">
      <c r="A74" s="11">
        <v>72</v>
      </c>
      <c r="B74" s="11" t="s">
        <v>45</v>
      </c>
      <c r="C74" s="11">
        <v>37</v>
      </c>
      <c r="D74" s="11">
        <v>18</v>
      </c>
      <c r="E74" s="11" t="s">
        <v>46</v>
      </c>
      <c r="F74" s="11">
        <v>8</v>
      </c>
      <c r="G74" s="11" t="s">
        <v>52</v>
      </c>
      <c r="H74" s="13">
        <v>1440</v>
      </c>
      <c r="I74" s="13">
        <v>83</v>
      </c>
      <c r="J74" s="13">
        <v>512</v>
      </c>
      <c r="K74" s="13">
        <v>2035</v>
      </c>
      <c r="L74" s="11">
        <v>79</v>
      </c>
    </row>
    <row r="75" spans="1:12" ht="20.100000000000001" customHeight="1" x14ac:dyDescent="0.3">
      <c r="A75" s="11">
        <v>73</v>
      </c>
      <c r="B75" s="11" t="s">
        <v>45</v>
      </c>
      <c r="C75" s="11">
        <v>39</v>
      </c>
      <c r="D75" s="11">
        <v>20</v>
      </c>
      <c r="E75" s="11" t="s">
        <v>46</v>
      </c>
      <c r="F75" s="11">
        <v>6</v>
      </c>
      <c r="G75" s="11" t="s">
        <v>52</v>
      </c>
      <c r="H75" s="13">
        <v>1080</v>
      </c>
      <c r="I75" s="13">
        <v>89</v>
      </c>
      <c r="J75" s="13">
        <v>480</v>
      </c>
      <c r="K75" s="13">
        <v>1649</v>
      </c>
      <c r="L75" s="11">
        <v>75</v>
      </c>
    </row>
    <row r="76" spans="1:12" ht="20.100000000000001" customHeight="1" x14ac:dyDescent="0.3">
      <c r="A76" s="11">
        <v>74</v>
      </c>
      <c r="B76" s="11" t="s">
        <v>51</v>
      </c>
      <c r="C76" s="11">
        <v>50</v>
      </c>
      <c r="D76" s="11">
        <v>11</v>
      </c>
      <c r="E76" s="11" t="s">
        <v>46</v>
      </c>
      <c r="F76" s="11">
        <v>8</v>
      </c>
      <c r="G76" s="11" t="s">
        <v>52</v>
      </c>
      <c r="H76" s="13">
        <v>2400</v>
      </c>
      <c r="I76" s="13">
        <v>430</v>
      </c>
      <c r="J76" s="13">
        <v>768</v>
      </c>
      <c r="K76" s="13">
        <v>3598</v>
      </c>
      <c r="L76" s="11">
        <v>75</v>
      </c>
    </row>
    <row r="77" spans="1:12" ht="20.100000000000001" customHeight="1" x14ac:dyDescent="0.3">
      <c r="A77" s="11">
        <v>75</v>
      </c>
      <c r="B77" s="11" t="s">
        <v>48</v>
      </c>
      <c r="C77" s="11">
        <v>53</v>
      </c>
      <c r="D77" s="11">
        <v>14</v>
      </c>
      <c r="E77" s="11" t="s">
        <v>46</v>
      </c>
      <c r="F77" s="11">
        <v>2</v>
      </c>
      <c r="G77" s="11" t="s">
        <v>52</v>
      </c>
      <c r="H77" s="13">
        <v>480</v>
      </c>
      <c r="I77" s="13">
        <v>498</v>
      </c>
      <c r="J77" s="13">
        <v>60</v>
      </c>
      <c r="K77" s="13">
        <v>1038</v>
      </c>
      <c r="L77" s="11">
        <v>62</v>
      </c>
    </row>
    <row r="78" spans="1:12" ht="20.100000000000001" customHeight="1" x14ac:dyDescent="0.3">
      <c r="A78" s="11">
        <v>76</v>
      </c>
      <c r="B78" s="11" t="s">
        <v>45</v>
      </c>
      <c r="C78" s="11">
        <v>33</v>
      </c>
      <c r="D78" s="11">
        <v>14</v>
      </c>
      <c r="E78" s="11" t="s">
        <v>55</v>
      </c>
      <c r="F78" s="11">
        <v>6</v>
      </c>
      <c r="G78" s="11" t="s">
        <v>47</v>
      </c>
      <c r="H78" s="13">
        <v>1320</v>
      </c>
      <c r="I78" s="13">
        <v>65</v>
      </c>
      <c r="J78" s="13">
        <v>480</v>
      </c>
      <c r="K78" s="13">
        <v>1865</v>
      </c>
      <c r="L78" s="11">
        <v>71</v>
      </c>
    </row>
    <row r="79" spans="1:12" ht="20.100000000000001" customHeight="1" x14ac:dyDescent="0.3">
      <c r="A79" s="11">
        <v>77</v>
      </c>
      <c r="B79" s="11" t="s">
        <v>48</v>
      </c>
      <c r="C79" s="11">
        <v>12</v>
      </c>
      <c r="D79" s="11">
        <v>2</v>
      </c>
      <c r="E79" s="11" t="s">
        <v>54</v>
      </c>
      <c r="F79" s="11">
        <v>6</v>
      </c>
      <c r="G79" s="11" t="s">
        <v>50</v>
      </c>
      <c r="H79" s="13">
        <v>180</v>
      </c>
      <c r="I79" s="13">
        <v>467</v>
      </c>
      <c r="J79" s="13">
        <v>36</v>
      </c>
      <c r="K79" s="13">
        <v>683</v>
      </c>
      <c r="L79" s="11">
        <v>56</v>
      </c>
    </row>
    <row r="80" spans="1:12" ht="20.100000000000001" customHeight="1" x14ac:dyDescent="0.3">
      <c r="A80" s="11">
        <v>78</v>
      </c>
      <c r="B80" s="11" t="s">
        <v>51</v>
      </c>
      <c r="C80" s="11">
        <v>42</v>
      </c>
      <c r="D80" s="11">
        <v>3</v>
      </c>
      <c r="E80" s="11" t="s">
        <v>49</v>
      </c>
      <c r="F80" s="11">
        <v>10</v>
      </c>
      <c r="G80" s="11" t="s">
        <v>52</v>
      </c>
      <c r="H80" s="13">
        <v>1200</v>
      </c>
      <c r="I80" s="13">
        <v>495</v>
      </c>
      <c r="J80" s="13">
        <v>480</v>
      </c>
      <c r="K80" s="13">
        <v>2175</v>
      </c>
      <c r="L80" s="11">
        <v>93</v>
      </c>
    </row>
    <row r="81" spans="1:12" ht="20.100000000000001" customHeight="1" x14ac:dyDescent="0.3">
      <c r="A81" s="11">
        <v>79</v>
      </c>
      <c r="B81" s="11" t="s">
        <v>48</v>
      </c>
      <c r="C81" s="11">
        <v>73</v>
      </c>
      <c r="D81" s="11">
        <v>13</v>
      </c>
      <c r="E81" s="11" t="s">
        <v>46</v>
      </c>
      <c r="F81" s="11">
        <v>3</v>
      </c>
      <c r="G81" s="11" t="s">
        <v>53</v>
      </c>
      <c r="H81" s="13">
        <v>900</v>
      </c>
      <c r="I81" s="13">
        <v>155</v>
      </c>
      <c r="J81" s="13">
        <v>252</v>
      </c>
      <c r="K81" s="13">
        <v>1307</v>
      </c>
      <c r="L81" s="11">
        <v>61</v>
      </c>
    </row>
    <row r="82" spans="1:12" ht="20.100000000000001" customHeight="1" x14ac:dyDescent="0.3">
      <c r="A82" s="11">
        <v>80</v>
      </c>
      <c r="B82" s="11" t="s">
        <v>48</v>
      </c>
      <c r="C82" s="11">
        <v>18</v>
      </c>
      <c r="D82" s="11">
        <v>9</v>
      </c>
      <c r="E82" s="11" t="s">
        <v>49</v>
      </c>
      <c r="F82" s="11">
        <v>9</v>
      </c>
      <c r="G82" s="11" t="s">
        <v>47</v>
      </c>
      <c r="H82" s="13">
        <v>360</v>
      </c>
      <c r="I82" s="13">
        <v>381</v>
      </c>
      <c r="J82" s="13">
        <v>108</v>
      </c>
      <c r="K82" s="13">
        <v>849</v>
      </c>
      <c r="L82" s="11">
        <v>58</v>
      </c>
    </row>
    <row r="83" spans="1:12" ht="20.100000000000001" customHeight="1" x14ac:dyDescent="0.3">
      <c r="A83" s="11">
        <v>81</v>
      </c>
      <c r="B83" s="11" t="s">
        <v>48</v>
      </c>
      <c r="C83" s="11">
        <v>11</v>
      </c>
      <c r="D83" s="11">
        <v>7</v>
      </c>
      <c r="E83" s="11" t="s">
        <v>49</v>
      </c>
      <c r="F83" s="11">
        <v>5</v>
      </c>
      <c r="G83" s="11" t="s">
        <v>47</v>
      </c>
      <c r="H83" s="13">
        <v>200</v>
      </c>
      <c r="I83" s="13">
        <v>478</v>
      </c>
      <c r="J83" s="13">
        <v>20</v>
      </c>
      <c r="K83" s="13">
        <v>698</v>
      </c>
      <c r="L83" s="11">
        <v>55</v>
      </c>
    </row>
    <row r="84" spans="1:12" ht="20.100000000000001" customHeight="1" x14ac:dyDescent="0.3">
      <c r="A84" s="11">
        <v>82</v>
      </c>
      <c r="B84" s="11" t="s">
        <v>45</v>
      </c>
      <c r="C84" s="11">
        <v>37</v>
      </c>
      <c r="D84" s="11">
        <v>18</v>
      </c>
      <c r="E84" s="11" t="s">
        <v>49</v>
      </c>
      <c r="F84" s="11">
        <v>6</v>
      </c>
      <c r="G84" s="11" t="s">
        <v>47</v>
      </c>
      <c r="H84" s="13">
        <v>240</v>
      </c>
      <c r="I84" s="13">
        <v>82</v>
      </c>
      <c r="J84" s="13">
        <v>90</v>
      </c>
      <c r="K84" s="13">
        <v>412</v>
      </c>
      <c r="L84" s="11">
        <v>58</v>
      </c>
    </row>
    <row r="85" spans="1:12" ht="20.100000000000001" customHeight="1" x14ac:dyDescent="0.3">
      <c r="A85" s="11">
        <v>83</v>
      </c>
      <c r="B85" s="11" t="s">
        <v>48</v>
      </c>
      <c r="C85" s="11">
        <v>63</v>
      </c>
      <c r="D85" s="11">
        <v>11</v>
      </c>
      <c r="E85" s="11" t="s">
        <v>46</v>
      </c>
      <c r="F85" s="11">
        <v>5</v>
      </c>
      <c r="G85" s="11" t="s">
        <v>47</v>
      </c>
      <c r="H85" s="13">
        <v>400</v>
      </c>
      <c r="I85" s="13">
        <v>465</v>
      </c>
      <c r="J85" s="13">
        <v>150</v>
      </c>
      <c r="K85" s="13">
        <v>1015</v>
      </c>
      <c r="L85" s="11">
        <v>67</v>
      </c>
    </row>
    <row r="86" spans="1:12" ht="20.100000000000001" customHeight="1" x14ac:dyDescent="0.3">
      <c r="A86" s="11">
        <v>84</v>
      </c>
      <c r="B86" s="11" t="s">
        <v>45</v>
      </c>
      <c r="C86" s="11">
        <v>35</v>
      </c>
      <c r="D86" s="11">
        <v>16</v>
      </c>
      <c r="E86" s="11" t="s">
        <v>54</v>
      </c>
      <c r="F86" s="11">
        <v>7</v>
      </c>
      <c r="G86" s="11" t="s">
        <v>50</v>
      </c>
      <c r="H86" s="13">
        <v>210</v>
      </c>
      <c r="I86" s="13">
        <v>60</v>
      </c>
      <c r="J86" s="13">
        <v>56</v>
      </c>
      <c r="K86" s="13">
        <v>326</v>
      </c>
      <c r="L86" s="11">
        <v>51</v>
      </c>
    </row>
    <row r="87" spans="1:12" ht="20.100000000000001" customHeight="1" x14ac:dyDescent="0.3">
      <c r="A87" s="11">
        <v>85</v>
      </c>
      <c r="B87" s="11" t="s">
        <v>51</v>
      </c>
      <c r="C87" s="11">
        <v>30</v>
      </c>
      <c r="D87" s="11">
        <v>11</v>
      </c>
      <c r="E87" s="11" t="s">
        <v>49</v>
      </c>
      <c r="F87" s="11">
        <v>8</v>
      </c>
      <c r="G87" s="11" t="s">
        <v>53</v>
      </c>
      <c r="H87" s="13">
        <v>1600</v>
      </c>
      <c r="I87" s="13">
        <v>461</v>
      </c>
      <c r="J87" s="13">
        <v>1280</v>
      </c>
      <c r="K87" s="13">
        <v>3341</v>
      </c>
      <c r="L87" s="11">
        <v>76</v>
      </c>
    </row>
    <row r="88" spans="1:12" ht="20.100000000000001" customHeight="1" x14ac:dyDescent="0.3">
      <c r="A88" s="11">
        <v>86</v>
      </c>
      <c r="B88" s="11" t="s">
        <v>51</v>
      </c>
      <c r="C88" s="11">
        <v>41</v>
      </c>
      <c r="D88" s="11">
        <v>2</v>
      </c>
      <c r="E88" s="11" t="s">
        <v>49</v>
      </c>
      <c r="F88" s="11">
        <v>7</v>
      </c>
      <c r="G88" s="11" t="s">
        <v>50</v>
      </c>
      <c r="H88" s="13">
        <v>420</v>
      </c>
      <c r="I88" s="13">
        <v>467</v>
      </c>
      <c r="J88" s="13">
        <v>126</v>
      </c>
      <c r="K88" s="13">
        <v>1013</v>
      </c>
      <c r="L88" s="11">
        <v>88</v>
      </c>
    </row>
    <row r="89" spans="1:12" ht="20.100000000000001" customHeight="1" x14ac:dyDescent="0.3">
      <c r="A89" s="11">
        <v>87</v>
      </c>
      <c r="B89" s="11" t="s">
        <v>48</v>
      </c>
      <c r="C89" s="11">
        <v>54</v>
      </c>
      <c r="D89" s="11">
        <v>15</v>
      </c>
      <c r="E89" s="11" t="s">
        <v>46</v>
      </c>
      <c r="F89" s="11">
        <v>8</v>
      </c>
      <c r="G89" s="11" t="s">
        <v>50</v>
      </c>
      <c r="H89" s="13">
        <v>1200</v>
      </c>
      <c r="I89" s="13">
        <v>408</v>
      </c>
      <c r="J89" s="13">
        <v>192</v>
      </c>
      <c r="K89" s="13">
        <v>1800</v>
      </c>
      <c r="L89" s="11">
        <v>75</v>
      </c>
    </row>
    <row r="90" spans="1:12" ht="20.100000000000001" customHeight="1" x14ac:dyDescent="0.3">
      <c r="A90" s="11">
        <v>88</v>
      </c>
      <c r="B90" s="11" t="s">
        <v>48</v>
      </c>
      <c r="C90" s="11">
        <v>26</v>
      </c>
      <c r="D90" s="11">
        <v>7</v>
      </c>
      <c r="E90" s="11" t="s">
        <v>49</v>
      </c>
      <c r="F90" s="11">
        <v>5</v>
      </c>
      <c r="G90" s="11" t="s">
        <v>50</v>
      </c>
      <c r="H90" s="13">
        <v>300</v>
      </c>
      <c r="I90" s="13">
        <v>420</v>
      </c>
      <c r="J90" s="13">
        <v>45</v>
      </c>
      <c r="K90" s="13">
        <v>765</v>
      </c>
      <c r="L90" s="11">
        <v>54</v>
      </c>
    </row>
    <row r="91" spans="1:12" ht="20.100000000000001" customHeight="1" x14ac:dyDescent="0.3">
      <c r="A91" s="11">
        <v>89</v>
      </c>
      <c r="B91" s="11" t="s">
        <v>45</v>
      </c>
      <c r="C91" s="11">
        <v>33</v>
      </c>
      <c r="D91" s="11">
        <v>14</v>
      </c>
      <c r="E91" s="11" t="s">
        <v>54</v>
      </c>
      <c r="F91" s="11">
        <v>8</v>
      </c>
      <c r="G91" s="11" t="s">
        <v>50</v>
      </c>
      <c r="H91" s="13">
        <v>240</v>
      </c>
      <c r="I91" s="13">
        <v>65</v>
      </c>
      <c r="J91" s="13">
        <v>40</v>
      </c>
      <c r="K91" s="13">
        <v>345</v>
      </c>
      <c r="L91" s="11">
        <v>48</v>
      </c>
    </row>
    <row r="92" spans="1:12" ht="20.100000000000001" customHeight="1" x14ac:dyDescent="0.3">
      <c r="A92" s="11">
        <v>90</v>
      </c>
      <c r="B92" s="11" t="s">
        <v>48</v>
      </c>
      <c r="C92" s="11">
        <v>74</v>
      </c>
      <c r="D92" s="11">
        <v>30</v>
      </c>
      <c r="E92" s="11" t="s">
        <v>49</v>
      </c>
      <c r="F92" s="11">
        <v>5</v>
      </c>
      <c r="G92" s="11" t="s">
        <v>50</v>
      </c>
      <c r="H92" s="13">
        <v>300</v>
      </c>
      <c r="I92" s="13">
        <v>436</v>
      </c>
      <c r="J92" s="13">
        <v>60</v>
      </c>
      <c r="K92" s="13">
        <v>796</v>
      </c>
      <c r="L92" s="11">
        <v>51</v>
      </c>
    </row>
    <row r="93" spans="1:12" ht="20.100000000000001" customHeight="1" x14ac:dyDescent="0.3">
      <c r="A93" s="11">
        <v>91</v>
      </c>
      <c r="B93" s="11" t="s">
        <v>48</v>
      </c>
      <c r="C93" s="11">
        <v>19</v>
      </c>
      <c r="D93" s="11">
        <v>13</v>
      </c>
      <c r="E93" s="11" t="s">
        <v>54</v>
      </c>
      <c r="F93" s="11">
        <v>4</v>
      </c>
      <c r="G93" s="11" t="s">
        <v>50</v>
      </c>
      <c r="H93" s="13">
        <v>120</v>
      </c>
      <c r="I93" s="13">
        <v>479</v>
      </c>
      <c r="J93" s="13">
        <v>48</v>
      </c>
      <c r="K93" s="13">
        <v>647</v>
      </c>
      <c r="L93" s="11">
        <v>48</v>
      </c>
    </row>
    <row r="94" spans="1:12" ht="20.100000000000001" customHeight="1" x14ac:dyDescent="0.3">
      <c r="A94" s="11">
        <v>92</v>
      </c>
      <c r="B94" s="11" t="s">
        <v>45</v>
      </c>
      <c r="C94" s="11">
        <v>32</v>
      </c>
      <c r="D94" s="11">
        <v>13</v>
      </c>
      <c r="E94" s="11" t="s">
        <v>55</v>
      </c>
      <c r="F94" s="11">
        <v>6</v>
      </c>
      <c r="G94" s="11" t="s">
        <v>53</v>
      </c>
      <c r="H94" s="13">
        <v>7200</v>
      </c>
      <c r="I94" s="13">
        <v>57</v>
      </c>
      <c r="J94" s="13">
        <v>1512</v>
      </c>
      <c r="K94" s="13">
        <v>8769</v>
      </c>
      <c r="L94" s="11">
        <v>72</v>
      </c>
    </row>
    <row r="95" spans="1:12" ht="20.100000000000001" customHeight="1" x14ac:dyDescent="0.3">
      <c r="A95" s="11">
        <v>93</v>
      </c>
      <c r="B95" s="11" t="s">
        <v>45</v>
      </c>
      <c r="C95" s="11">
        <v>32</v>
      </c>
      <c r="D95" s="11">
        <v>13</v>
      </c>
      <c r="E95" s="11" t="s">
        <v>54</v>
      </c>
      <c r="F95" s="11">
        <v>7</v>
      </c>
      <c r="G95" s="11" t="s">
        <v>53</v>
      </c>
      <c r="H95" s="13">
        <v>700</v>
      </c>
      <c r="I95" s="13">
        <v>74</v>
      </c>
      <c r="J95" s="13">
        <v>336</v>
      </c>
      <c r="K95" s="13">
        <v>1110</v>
      </c>
      <c r="L95" s="11">
        <v>65</v>
      </c>
    </row>
    <row r="96" spans="1:12" ht="20.100000000000001" customHeight="1" x14ac:dyDescent="0.3">
      <c r="A96" s="11">
        <v>94</v>
      </c>
      <c r="B96" s="11" t="s">
        <v>48</v>
      </c>
      <c r="C96" s="11">
        <v>19</v>
      </c>
      <c r="D96" s="11">
        <v>12</v>
      </c>
      <c r="E96" s="11" t="s">
        <v>49</v>
      </c>
      <c r="F96" s="11">
        <v>10</v>
      </c>
      <c r="G96" s="11" t="s">
        <v>47</v>
      </c>
      <c r="H96" s="13">
        <v>400</v>
      </c>
      <c r="I96" s="13">
        <v>388</v>
      </c>
      <c r="J96" s="13">
        <v>120</v>
      </c>
      <c r="K96" s="13">
        <v>908</v>
      </c>
      <c r="L96" s="11">
        <v>65</v>
      </c>
    </row>
    <row r="97" spans="1:12" ht="20.100000000000001" customHeight="1" x14ac:dyDescent="0.3">
      <c r="A97" s="11">
        <v>95</v>
      </c>
      <c r="B97" s="11" t="s">
        <v>48</v>
      </c>
      <c r="C97" s="11">
        <v>20</v>
      </c>
      <c r="D97" s="11">
        <v>1</v>
      </c>
      <c r="E97" s="11" t="s">
        <v>46</v>
      </c>
      <c r="F97" s="11">
        <v>8</v>
      </c>
      <c r="G97" s="11" t="s">
        <v>50</v>
      </c>
      <c r="H97" s="13">
        <v>720</v>
      </c>
      <c r="I97" s="13">
        <v>350</v>
      </c>
      <c r="J97" s="13">
        <v>192</v>
      </c>
      <c r="K97" s="13">
        <v>1262</v>
      </c>
      <c r="L97" s="11">
        <v>79</v>
      </c>
    </row>
    <row r="98" spans="1:12" ht="20.100000000000001" customHeight="1" x14ac:dyDescent="0.3">
      <c r="A98" s="11">
        <v>96</v>
      </c>
      <c r="B98" s="11" t="s">
        <v>48</v>
      </c>
      <c r="C98" s="11">
        <v>34</v>
      </c>
      <c r="D98" s="11">
        <v>15</v>
      </c>
      <c r="E98" s="11" t="s">
        <v>55</v>
      </c>
      <c r="F98" s="11">
        <v>9</v>
      </c>
      <c r="G98" s="11" t="s">
        <v>52</v>
      </c>
      <c r="H98" s="13">
        <v>5940</v>
      </c>
      <c r="I98" s="13">
        <v>482</v>
      </c>
      <c r="J98" s="13">
        <v>576</v>
      </c>
      <c r="K98" s="13">
        <v>6998</v>
      </c>
      <c r="L98" s="11">
        <v>71</v>
      </c>
    </row>
    <row r="99" spans="1:12" ht="20.100000000000001" customHeight="1" x14ac:dyDescent="0.3">
      <c r="A99" s="11">
        <v>97</v>
      </c>
      <c r="B99" s="11" t="s">
        <v>45</v>
      </c>
      <c r="C99" s="11">
        <v>32</v>
      </c>
      <c r="D99" s="11">
        <v>13</v>
      </c>
      <c r="E99" s="11" t="s">
        <v>46</v>
      </c>
      <c r="F99" s="11">
        <v>7</v>
      </c>
      <c r="G99" s="11" t="s">
        <v>52</v>
      </c>
      <c r="H99" s="13">
        <v>1680</v>
      </c>
      <c r="I99" s="13">
        <v>93</v>
      </c>
      <c r="J99" s="13">
        <v>448</v>
      </c>
      <c r="K99" s="13">
        <v>2221</v>
      </c>
      <c r="L99" s="11">
        <v>76</v>
      </c>
    </row>
    <row r="100" spans="1:12" ht="20.100000000000001" customHeight="1" x14ac:dyDescent="0.3">
      <c r="A100" s="11">
        <v>98</v>
      </c>
      <c r="B100" s="11" t="s">
        <v>45</v>
      </c>
      <c r="C100" s="11">
        <v>33</v>
      </c>
      <c r="D100" s="11">
        <v>14</v>
      </c>
      <c r="E100" s="11" t="s">
        <v>46</v>
      </c>
      <c r="F100" s="11">
        <v>7</v>
      </c>
      <c r="G100" s="11" t="s">
        <v>52</v>
      </c>
      <c r="H100" s="13">
        <v>1260</v>
      </c>
      <c r="I100" s="13">
        <v>94</v>
      </c>
      <c r="J100" s="13">
        <v>336</v>
      </c>
      <c r="K100" s="13">
        <v>1690</v>
      </c>
      <c r="L100" s="11">
        <v>71</v>
      </c>
    </row>
    <row r="101" spans="1:12" ht="20.100000000000001" customHeight="1" x14ac:dyDescent="0.3">
      <c r="A101" s="11">
        <v>99</v>
      </c>
      <c r="B101" s="11" t="s">
        <v>51</v>
      </c>
      <c r="C101" s="11">
        <v>44</v>
      </c>
      <c r="D101" s="11">
        <v>5</v>
      </c>
      <c r="E101" s="11" t="s">
        <v>46</v>
      </c>
      <c r="F101" s="11">
        <v>9</v>
      </c>
      <c r="G101" s="11" t="s">
        <v>52</v>
      </c>
      <c r="H101" s="13">
        <v>2700</v>
      </c>
      <c r="I101" s="13">
        <v>418</v>
      </c>
      <c r="J101" s="13">
        <v>1296</v>
      </c>
      <c r="K101" s="13">
        <v>4414</v>
      </c>
      <c r="L101" s="11">
        <v>86</v>
      </c>
    </row>
    <row r="102" spans="1:12" ht="20.100000000000001" customHeight="1" x14ac:dyDescent="0.3">
      <c r="A102" s="11">
        <v>100</v>
      </c>
      <c r="B102" s="11" t="s">
        <v>48</v>
      </c>
      <c r="C102" s="11">
        <v>29</v>
      </c>
      <c r="D102" s="11">
        <v>10</v>
      </c>
      <c r="E102" s="11" t="s">
        <v>46</v>
      </c>
      <c r="F102" s="11">
        <v>8</v>
      </c>
      <c r="G102" s="11" t="s">
        <v>52</v>
      </c>
      <c r="H102" s="13">
        <v>2400</v>
      </c>
      <c r="I102" s="13">
        <v>400</v>
      </c>
      <c r="J102" s="13">
        <v>320</v>
      </c>
      <c r="K102" s="13">
        <v>3120</v>
      </c>
      <c r="L102" s="11">
        <v>68</v>
      </c>
    </row>
    <row r="103" spans="1:12" ht="20.100000000000001" customHeight="1" x14ac:dyDescent="0.3">
      <c r="A103" s="11">
        <v>101</v>
      </c>
      <c r="B103" s="11" t="s">
        <v>45</v>
      </c>
      <c r="C103" s="11">
        <v>40</v>
      </c>
      <c r="D103" s="11">
        <v>1</v>
      </c>
      <c r="E103" s="11" t="s">
        <v>55</v>
      </c>
      <c r="F103" s="11">
        <v>7</v>
      </c>
      <c r="G103" s="11" t="s">
        <v>47</v>
      </c>
      <c r="H103" s="13">
        <v>1680</v>
      </c>
      <c r="I103" s="13">
        <v>97</v>
      </c>
      <c r="J103" s="13">
        <v>448</v>
      </c>
      <c r="K103" s="13">
        <v>2225</v>
      </c>
      <c r="L103" s="11">
        <v>86</v>
      </c>
    </row>
    <row r="104" spans="1:12" ht="20.100000000000001" customHeight="1" x14ac:dyDescent="0.3">
      <c r="A104" s="11">
        <v>102</v>
      </c>
      <c r="B104" s="11" t="s">
        <v>48</v>
      </c>
      <c r="C104" s="11">
        <v>42</v>
      </c>
      <c r="D104" s="11">
        <v>3</v>
      </c>
      <c r="E104" s="11" t="s">
        <v>54</v>
      </c>
      <c r="F104" s="11">
        <v>9</v>
      </c>
      <c r="G104" s="11" t="s">
        <v>50</v>
      </c>
      <c r="H104" s="13">
        <v>270</v>
      </c>
      <c r="I104" s="13">
        <v>382</v>
      </c>
      <c r="J104" s="13">
        <v>108</v>
      </c>
      <c r="K104" s="13">
        <v>760</v>
      </c>
      <c r="L104" s="11">
        <v>60</v>
      </c>
    </row>
    <row r="105" spans="1:12" ht="20.100000000000001" customHeight="1" x14ac:dyDescent="0.3">
      <c r="A105" s="11">
        <v>103</v>
      </c>
      <c r="B105" s="11" t="s">
        <v>51</v>
      </c>
      <c r="C105" s="11">
        <v>38</v>
      </c>
      <c r="D105" s="11">
        <v>19</v>
      </c>
      <c r="E105" s="11" t="s">
        <v>49</v>
      </c>
      <c r="F105" s="11">
        <v>7</v>
      </c>
      <c r="G105" s="11" t="s">
        <v>52</v>
      </c>
      <c r="H105" s="13">
        <v>840</v>
      </c>
      <c r="I105" s="13">
        <v>436</v>
      </c>
      <c r="J105" s="13">
        <v>504</v>
      </c>
      <c r="K105" s="13">
        <v>1780</v>
      </c>
      <c r="L105" s="11">
        <v>73</v>
      </c>
    </row>
    <row r="106" spans="1:12" ht="20.100000000000001" customHeight="1" x14ac:dyDescent="0.3">
      <c r="A106" s="11">
        <v>104</v>
      </c>
      <c r="B106" s="11" t="s">
        <v>48</v>
      </c>
      <c r="C106" s="11">
        <v>14</v>
      </c>
      <c r="D106" s="11">
        <v>5</v>
      </c>
      <c r="E106" s="11" t="s">
        <v>46</v>
      </c>
      <c r="F106" s="11">
        <v>9</v>
      </c>
      <c r="G106" s="11" t="s">
        <v>53</v>
      </c>
      <c r="H106" s="13">
        <v>3600</v>
      </c>
      <c r="I106" s="13">
        <v>430</v>
      </c>
      <c r="J106" s="13">
        <v>540</v>
      </c>
      <c r="K106" s="13">
        <v>4570</v>
      </c>
      <c r="L106" s="11">
        <v>79</v>
      </c>
    </row>
    <row r="107" spans="1:12" ht="20.100000000000001" customHeight="1" x14ac:dyDescent="0.3">
      <c r="A107" s="11">
        <v>105</v>
      </c>
      <c r="B107" s="11" t="s">
        <v>48</v>
      </c>
      <c r="C107" s="11">
        <v>33</v>
      </c>
      <c r="D107" s="11">
        <v>14</v>
      </c>
      <c r="E107" s="11" t="s">
        <v>49</v>
      </c>
      <c r="F107" s="11">
        <v>10</v>
      </c>
      <c r="G107" s="11" t="s">
        <v>47</v>
      </c>
      <c r="H107" s="13">
        <v>400</v>
      </c>
      <c r="I107" s="13">
        <v>105</v>
      </c>
      <c r="J107" s="13">
        <v>120</v>
      </c>
      <c r="K107" s="13">
        <v>625</v>
      </c>
      <c r="L107" s="11">
        <v>53</v>
      </c>
    </row>
    <row r="108" spans="1:12" ht="20.100000000000001" customHeight="1" x14ac:dyDescent="0.3">
      <c r="A108" s="11">
        <v>106</v>
      </c>
      <c r="B108" s="11" t="s">
        <v>48</v>
      </c>
      <c r="C108" s="11">
        <v>15</v>
      </c>
      <c r="D108" s="11">
        <v>8</v>
      </c>
      <c r="E108" s="11" t="s">
        <v>49</v>
      </c>
      <c r="F108" s="11">
        <v>5</v>
      </c>
      <c r="G108" s="11" t="s">
        <v>47</v>
      </c>
      <c r="H108" s="13">
        <v>200</v>
      </c>
      <c r="I108" s="13">
        <v>422</v>
      </c>
      <c r="J108" s="13">
        <v>90</v>
      </c>
      <c r="K108" s="13">
        <v>712</v>
      </c>
      <c r="L108" s="11">
        <v>56</v>
      </c>
    </row>
    <row r="109" spans="1:12" ht="20.100000000000001" customHeight="1" x14ac:dyDescent="0.3">
      <c r="A109" s="11">
        <v>107</v>
      </c>
      <c r="B109" s="11" t="s">
        <v>45</v>
      </c>
      <c r="C109" s="11">
        <v>38</v>
      </c>
      <c r="D109" s="11">
        <v>19</v>
      </c>
      <c r="E109" s="11" t="s">
        <v>49</v>
      </c>
      <c r="F109" s="11">
        <v>7</v>
      </c>
      <c r="G109" s="11" t="s">
        <v>47</v>
      </c>
      <c r="H109" s="13">
        <v>280</v>
      </c>
      <c r="I109" s="13">
        <v>50</v>
      </c>
      <c r="J109" s="13">
        <v>70</v>
      </c>
      <c r="K109" s="13">
        <v>400</v>
      </c>
      <c r="L109" s="11">
        <v>57</v>
      </c>
    </row>
    <row r="110" spans="1:12" ht="20.100000000000001" customHeight="1" x14ac:dyDescent="0.3">
      <c r="A110" s="11">
        <v>108</v>
      </c>
      <c r="B110" s="11" t="s">
        <v>48</v>
      </c>
      <c r="C110" s="11">
        <v>34</v>
      </c>
      <c r="D110" s="11">
        <v>15</v>
      </c>
      <c r="E110" s="11" t="s">
        <v>46</v>
      </c>
      <c r="F110" s="11">
        <v>5</v>
      </c>
      <c r="G110" s="11" t="s">
        <v>47</v>
      </c>
      <c r="H110" s="13">
        <v>400</v>
      </c>
      <c r="I110" s="13">
        <v>372</v>
      </c>
      <c r="J110" s="13">
        <v>40</v>
      </c>
      <c r="K110" s="13">
        <v>812</v>
      </c>
      <c r="L110" s="11">
        <v>47</v>
      </c>
    </row>
    <row r="111" spans="1:12" ht="20.100000000000001" customHeight="1" x14ac:dyDescent="0.3">
      <c r="A111" s="11">
        <v>109</v>
      </c>
      <c r="B111" s="11" t="s">
        <v>45</v>
      </c>
      <c r="C111" s="11">
        <v>39</v>
      </c>
      <c r="D111" s="11">
        <v>20</v>
      </c>
      <c r="E111" s="11" t="s">
        <v>54</v>
      </c>
      <c r="F111" s="11">
        <v>8</v>
      </c>
      <c r="G111" s="11" t="s">
        <v>47</v>
      </c>
      <c r="H111" s="13">
        <v>160</v>
      </c>
      <c r="I111" s="13">
        <v>66</v>
      </c>
      <c r="J111" s="13">
        <v>64</v>
      </c>
      <c r="K111" s="13">
        <v>290</v>
      </c>
      <c r="L111" s="11">
        <v>47</v>
      </c>
    </row>
    <row r="112" spans="1:12" ht="20.100000000000001" customHeight="1" x14ac:dyDescent="0.3">
      <c r="A112" s="11">
        <v>110</v>
      </c>
      <c r="B112" s="11" t="s">
        <v>51</v>
      </c>
      <c r="C112" s="11">
        <v>48</v>
      </c>
      <c r="D112" s="11">
        <v>9</v>
      </c>
      <c r="E112" s="11" t="s">
        <v>55</v>
      </c>
      <c r="F112" s="11">
        <v>10</v>
      </c>
      <c r="G112" s="11" t="s">
        <v>53</v>
      </c>
      <c r="H112" s="13">
        <v>6000</v>
      </c>
      <c r="I112" s="13">
        <v>470</v>
      </c>
      <c r="J112" s="13">
        <v>4050</v>
      </c>
      <c r="K112" s="13">
        <v>10520</v>
      </c>
      <c r="L112" s="11">
        <v>84</v>
      </c>
    </row>
    <row r="113" spans="1:12" ht="20.100000000000001" customHeight="1" x14ac:dyDescent="0.3">
      <c r="A113" s="11">
        <v>111</v>
      </c>
      <c r="B113" s="11" t="s">
        <v>51</v>
      </c>
      <c r="C113" s="11">
        <v>40</v>
      </c>
      <c r="D113" s="11">
        <v>1</v>
      </c>
      <c r="E113" s="11" t="s">
        <v>54</v>
      </c>
      <c r="F113" s="11">
        <v>7</v>
      </c>
      <c r="G113" s="11" t="s">
        <v>50</v>
      </c>
      <c r="H113" s="13">
        <v>210</v>
      </c>
      <c r="I113" s="13">
        <v>363</v>
      </c>
      <c r="J113" s="13">
        <v>336</v>
      </c>
      <c r="K113" s="13">
        <v>909</v>
      </c>
      <c r="L113" s="11">
        <v>69</v>
      </c>
    </row>
    <row r="114" spans="1:12" ht="20.100000000000001" customHeight="1" x14ac:dyDescent="0.3">
      <c r="A114" s="11">
        <v>112</v>
      </c>
      <c r="B114" s="11" t="s">
        <v>48</v>
      </c>
      <c r="C114" s="11">
        <v>37</v>
      </c>
      <c r="D114" s="11">
        <v>18</v>
      </c>
      <c r="E114" s="11" t="s">
        <v>46</v>
      </c>
      <c r="F114" s="11">
        <v>4</v>
      </c>
      <c r="G114" s="11" t="s">
        <v>50</v>
      </c>
      <c r="H114" s="13">
        <v>600</v>
      </c>
      <c r="I114" s="13">
        <v>203</v>
      </c>
      <c r="J114" s="13">
        <v>96</v>
      </c>
      <c r="K114" s="13">
        <v>899</v>
      </c>
      <c r="L114" s="11">
        <v>46</v>
      </c>
    </row>
    <row r="115" spans="1:12" ht="20.100000000000001" customHeight="1" x14ac:dyDescent="0.3">
      <c r="A115" s="11">
        <v>113</v>
      </c>
      <c r="B115" s="11" t="s">
        <v>48</v>
      </c>
      <c r="C115" s="11">
        <v>30</v>
      </c>
      <c r="D115" s="11">
        <v>11</v>
      </c>
      <c r="E115" s="11" t="s">
        <v>49</v>
      </c>
      <c r="F115" s="11">
        <v>9</v>
      </c>
      <c r="G115" s="11" t="s">
        <v>50</v>
      </c>
      <c r="H115" s="13">
        <v>540</v>
      </c>
      <c r="I115" s="13">
        <v>251</v>
      </c>
      <c r="J115" s="13">
        <v>81</v>
      </c>
      <c r="K115" s="13">
        <v>872</v>
      </c>
      <c r="L115" s="11">
        <v>58</v>
      </c>
    </row>
    <row r="116" spans="1:12" ht="20.100000000000001" customHeight="1" x14ac:dyDescent="0.3">
      <c r="A116" s="11">
        <v>114</v>
      </c>
      <c r="B116" s="11" t="s">
        <v>45</v>
      </c>
      <c r="C116" s="11">
        <v>36</v>
      </c>
      <c r="D116" s="11">
        <v>17</v>
      </c>
      <c r="E116" s="11" t="s">
        <v>55</v>
      </c>
      <c r="F116" s="11">
        <v>7</v>
      </c>
      <c r="G116" s="11" t="s">
        <v>50</v>
      </c>
      <c r="H116" s="13">
        <v>1050</v>
      </c>
      <c r="I116" s="13">
        <v>92</v>
      </c>
      <c r="J116" s="13">
        <v>840</v>
      </c>
      <c r="K116" s="13">
        <v>1982</v>
      </c>
      <c r="L116" s="11">
        <v>72</v>
      </c>
    </row>
    <row r="117" spans="1:12" ht="20.100000000000001" customHeight="1" x14ac:dyDescent="0.3">
      <c r="A117" s="11">
        <v>115</v>
      </c>
      <c r="B117" s="11" t="s">
        <v>48</v>
      </c>
      <c r="C117" s="11">
        <v>29</v>
      </c>
      <c r="D117" s="11">
        <v>10</v>
      </c>
      <c r="E117" s="11" t="s">
        <v>49</v>
      </c>
      <c r="F117" s="11">
        <v>8</v>
      </c>
      <c r="G117" s="11" t="s">
        <v>50</v>
      </c>
      <c r="H117" s="13">
        <v>480</v>
      </c>
      <c r="I117" s="13">
        <v>246</v>
      </c>
      <c r="J117" s="13">
        <v>96</v>
      </c>
      <c r="K117" s="13">
        <v>822</v>
      </c>
      <c r="L117" s="11">
        <v>52</v>
      </c>
    </row>
    <row r="118" spans="1:12" ht="20.100000000000001" customHeight="1" x14ac:dyDescent="0.3">
      <c r="A118" s="11">
        <v>116</v>
      </c>
      <c r="B118" s="11" t="s">
        <v>48</v>
      </c>
      <c r="C118" s="11">
        <v>32</v>
      </c>
      <c r="D118" s="11">
        <v>13</v>
      </c>
      <c r="E118" s="11" t="s">
        <v>54</v>
      </c>
      <c r="F118" s="11">
        <v>2</v>
      </c>
      <c r="G118" s="11" t="s">
        <v>50</v>
      </c>
      <c r="H118" s="13">
        <v>60</v>
      </c>
      <c r="I118" s="13">
        <v>353</v>
      </c>
      <c r="J118" s="13">
        <v>6</v>
      </c>
      <c r="K118" s="13">
        <v>419</v>
      </c>
      <c r="L118" s="11">
        <v>35</v>
      </c>
    </row>
    <row r="119" spans="1:12" ht="20.100000000000001" customHeight="1" x14ac:dyDescent="0.3">
      <c r="A119" s="11">
        <v>117</v>
      </c>
      <c r="B119" s="11" t="s">
        <v>45</v>
      </c>
      <c r="C119" s="11">
        <v>30</v>
      </c>
      <c r="D119" s="11">
        <v>11</v>
      </c>
      <c r="E119" s="11" t="s">
        <v>55</v>
      </c>
      <c r="F119" s="11">
        <v>6</v>
      </c>
      <c r="G119" s="11" t="s">
        <v>53</v>
      </c>
      <c r="H119" s="13">
        <v>5400</v>
      </c>
      <c r="I119" s="13">
        <v>59</v>
      </c>
      <c r="J119" s="13">
        <v>1680</v>
      </c>
      <c r="K119" s="13">
        <v>7139</v>
      </c>
      <c r="L119" s="11">
        <v>75</v>
      </c>
    </row>
    <row r="120" spans="1:12" ht="20.100000000000001" customHeight="1" x14ac:dyDescent="0.3">
      <c r="A120" s="11">
        <v>118</v>
      </c>
      <c r="B120" s="11" t="s">
        <v>45</v>
      </c>
      <c r="C120" s="11">
        <v>39</v>
      </c>
      <c r="D120" s="11">
        <v>20</v>
      </c>
      <c r="E120" s="11" t="s">
        <v>54</v>
      </c>
      <c r="F120" s="11">
        <v>6</v>
      </c>
      <c r="G120" s="11" t="s">
        <v>53</v>
      </c>
      <c r="H120" s="13">
        <v>600</v>
      </c>
      <c r="I120" s="13">
        <v>99</v>
      </c>
      <c r="J120" s="13">
        <v>300</v>
      </c>
      <c r="K120" s="13">
        <v>999</v>
      </c>
      <c r="L120" s="11">
        <v>47</v>
      </c>
    </row>
    <row r="121" spans="1:12" ht="20.100000000000001" customHeight="1" x14ac:dyDescent="0.3">
      <c r="A121" s="11">
        <v>119</v>
      </c>
      <c r="B121" s="11" t="s">
        <v>48</v>
      </c>
      <c r="C121" s="11">
        <v>57</v>
      </c>
      <c r="D121" s="11">
        <v>18</v>
      </c>
      <c r="E121" s="11" t="s">
        <v>49</v>
      </c>
      <c r="F121" s="11">
        <v>7</v>
      </c>
      <c r="G121" s="11" t="s">
        <v>47</v>
      </c>
      <c r="H121" s="13">
        <v>280</v>
      </c>
      <c r="I121" s="13">
        <v>370</v>
      </c>
      <c r="J121" s="13">
        <v>84</v>
      </c>
      <c r="K121" s="13">
        <v>734</v>
      </c>
      <c r="L121" s="11">
        <v>56</v>
      </c>
    </row>
    <row r="122" spans="1:12" ht="20.100000000000001" customHeight="1" x14ac:dyDescent="0.3">
      <c r="A122" s="11">
        <v>120</v>
      </c>
      <c r="B122" s="11" t="s">
        <v>48</v>
      </c>
      <c r="C122" s="11">
        <v>22</v>
      </c>
      <c r="D122" s="11">
        <v>3</v>
      </c>
      <c r="E122" s="11" t="s">
        <v>46</v>
      </c>
      <c r="F122" s="11">
        <v>10</v>
      </c>
      <c r="G122" s="11" t="s">
        <v>50</v>
      </c>
      <c r="H122" s="13">
        <v>1200</v>
      </c>
      <c r="I122" s="13">
        <v>125</v>
      </c>
      <c r="J122" s="13">
        <v>160</v>
      </c>
      <c r="K122" s="13">
        <v>1485</v>
      </c>
      <c r="L122" s="11">
        <v>77</v>
      </c>
    </row>
    <row r="123" spans="1:12" ht="20.100000000000001" customHeight="1" x14ac:dyDescent="0.3">
      <c r="A123" s="11">
        <v>121</v>
      </c>
      <c r="B123" s="11" t="s">
        <v>48</v>
      </c>
      <c r="C123" s="11">
        <v>32</v>
      </c>
      <c r="D123" s="11">
        <v>13</v>
      </c>
      <c r="E123" s="11" t="s">
        <v>55</v>
      </c>
      <c r="F123" s="11">
        <v>4</v>
      </c>
      <c r="G123" s="11" t="s">
        <v>52</v>
      </c>
      <c r="H123" s="13">
        <v>2640</v>
      </c>
      <c r="I123" s="13">
        <v>467</v>
      </c>
      <c r="J123" s="13">
        <v>288</v>
      </c>
      <c r="K123" s="13">
        <v>3395</v>
      </c>
      <c r="L123" s="11">
        <v>60</v>
      </c>
    </row>
    <row r="124" spans="1:12" ht="20.100000000000001" customHeight="1" x14ac:dyDescent="0.3">
      <c r="A124" s="11">
        <v>122</v>
      </c>
      <c r="B124" s="11" t="s">
        <v>45</v>
      </c>
      <c r="C124" s="11">
        <v>40</v>
      </c>
      <c r="D124" s="11">
        <v>1</v>
      </c>
      <c r="E124" s="11" t="s">
        <v>46</v>
      </c>
      <c r="F124" s="11">
        <v>6</v>
      </c>
      <c r="G124" s="11" t="s">
        <v>52</v>
      </c>
      <c r="H124" s="13">
        <v>1080</v>
      </c>
      <c r="I124" s="13">
        <v>65</v>
      </c>
      <c r="J124" s="13">
        <v>360</v>
      </c>
      <c r="K124" s="13">
        <v>1505</v>
      </c>
      <c r="L124" s="11">
        <v>84</v>
      </c>
    </row>
    <row r="125" spans="1:12" ht="20.100000000000001" customHeight="1" x14ac:dyDescent="0.3">
      <c r="A125" s="11">
        <v>123</v>
      </c>
      <c r="B125" s="11" t="s">
        <v>45</v>
      </c>
      <c r="C125" s="11">
        <v>32</v>
      </c>
      <c r="D125" s="11">
        <v>13</v>
      </c>
      <c r="E125" s="11" t="s">
        <v>46</v>
      </c>
      <c r="F125" s="11">
        <v>7</v>
      </c>
      <c r="G125" s="11" t="s">
        <v>52</v>
      </c>
      <c r="H125" s="13">
        <v>2100</v>
      </c>
      <c r="I125" s="13">
        <v>85</v>
      </c>
      <c r="J125" s="13">
        <v>420</v>
      </c>
      <c r="K125" s="13">
        <v>2605</v>
      </c>
      <c r="L125" s="11">
        <v>71</v>
      </c>
    </row>
    <row r="126" spans="1:12" ht="20.100000000000001" customHeight="1" x14ac:dyDescent="0.3">
      <c r="A126" s="11">
        <v>124</v>
      </c>
      <c r="B126" s="11" t="s">
        <v>51</v>
      </c>
      <c r="C126" s="11">
        <v>20</v>
      </c>
      <c r="D126" s="11">
        <v>1</v>
      </c>
      <c r="E126" s="11" t="s">
        <v>49</v>
      </c>
      <c r="F126" s="11">
        <v>7</v>
      </c>
      <c r="G126" s="11" t="s">
        <v>52</v>
      </c>
      <c r="H126" s="13">
        <v>840</v>
      </c>
      <c r="I126" s="13">
        <v>426</v>
      </c>
      <c r="J126" s="13">
        <v>336</v>
      </c>
      <c r="K126" s="13">
        <v>1602</v>
      </c>
      <c r="L126" s="11">
        <v>81</v>
      </c>
    </row>
    <row r="127" spans="1:12" ht="20.100000000000001" customHeight="1" x14ac:dyDescent="0.3">
      <c r="A127" s="11">
        <v>125</v>
      </c>
      <c r="B127" s="11" t="s">
        <v>48</v>
      </c>
      <c r="C127" s="11">
        <v>40</v>
      </c>
      <c r="D127" s="11">
        <v>1</v>
      </c>
      <c r="E127" s="11" t="s">
        <v>46</v>
      </c>
      <c r="F127" s="11">
        <v>2</v>
      </c>
      <c r="G127" s="11" t="s">
        <v>52</v>
      </c>
      <c r="H127" s="13">
        <v>600</v>
      </c>
      <c r="I127" s="13">
        <v>413</v>
      </c>
      <c r="J127" s="13">
        <v>48</v>
      </c>
      <c r="K127" s="13">
        <v>1061</v>
      </c>
      <c r="L127" s="11">
        <v>71</v>
      </c>
    </row>
    <row r="128" spans="1:12" ht="20.100000000000001" customHeight="1" x14ac:dyDescent="0.3">
      <c r="A128" s="11">
        <v>126</v>
      </c>
      <c r="B128" s="11" t="s">
        <v>45</v>
      </c>
      <c r="C128" s="11">
        <v>36</v>
      </c>
      <c r="D128" s="11">
        <v>17</v>
      </c>
      <c r="E128" s="11" t="s">
        <v>49</v>
      </c>
      <c r="F128" s="11">
        <v>7</v>
      </c>
      <c r="G128" s="11" t="s">
        <v>47</v>
      </c>
      <c r="H128" s="13">
        <v>280</v>
      </c>
      <c r="I128" s="13">
        <v>68</v>
      </c>
      <c r="J128" s="13">
        <v>56</v>
      </c>
      <c r="K128" s="13">
        <v>404</v>
      </c>
      <c r="L128" s="11">
        <v>57</v>
      </c>
    </row>
    <row r="129" spans="1:12" ht="20.100000000000001" customHeight="1" x14ac:dyDescent="0.3">
      <c r="A129" s="11">
        <v>127</v>
      </c>
      <c r="B129" s="11" t="s">
        <v>48</v>
      </c>
      <c r="C129" s="11">
        <v>26</v>
      </c>
      <c r="D129" s="11">
        <v>7</v>
      </c>
      <c r="E129" s="11" t="s">
        <v>54</v>
      </c>
      <c r="F129" s="11">
        <v>1</v>
      </c>
      <c r="G129" s="11" t="s">
        <v>50</v>
      </c>
      <c r="H129" s="13">
        <v>30</v>
      </c>
      <c r="I129" s="13">
        <v>429</v>
      </c>
      <c r="J129" s="13">
        <v>12</v>
      </c>
      <c r="K129" s="13">
        <v>471</v>
      </c>
      <c r="L129" s="11">
        <v>30</v>
      </c>
    </row>
    <row r="130" spans="1:12" ht="20.100000000000001" customHeight="1" x14ac:dyDescent="0.3">
      <c r="A130" s="11">
        <v>128</v>
      </c>
      <c r="B130" s="11" t="s">
        <v>51</v>
      </c>
      <c r="C130" s="11">
        <v>44</v>
      </c>
      <c r="D130" s="11">
        <v>5</v>
      </c>
      <c r="E130" s="11" t="s">
        <v>49</v>
      </c>
      <c r="F130" s="11">
        <v>8</v>
      </c>
      <c r="G130" s="11" t="s">
        <v>52</v>
      </c>
      <c r="H130" s="13">
        <v>960</v>
      </c>
      <c r="I130" s="13">
        <v>366</v>
      </c>
      <c r="J130" s="13">
        <v>960</v>
      </c>
      <c r="K130" s="13">
        <v>2286</v>
      </c>
      <c r="L130" s="11">
        <v>83</v>
      </c>
    </row>
    <row r="131" spans="1:12" ht="20.100000000000001" customHeight="1" x14ac:dyDescent="0.3">
      <c r="A131" s="11">
        <v>129</v>
      </c>
      <c r="B131" s="11" t="s">
        <v>48</v>
      </c>
      <c r="C131" s="11">
        <v>58</v>
      </c>
      <c r="D131" s="11">
        <v>19</v>
      </c>
      <c r="E131" s="11" t="s">
        <v>46</v>
      </c>
      <c r="F131" s="11">
        <v>8</v>
      </c>
      <c r="G131" s="11" t="s">
        <v>53</v>
      </c>
      <c r="H131" s="13">
        <v>2400</v>
      </c>
      <c r="I131" s="13">
        <v>101</v>
      </c>
      <c r="J131" s="13">
        <v>672</v>
      </c>
      <c r="K131" s="13">
        <v>3173</v>
      </c>
      <c r="L131" s="11">
        <v>75</v>
      </c>
    </row>
    <row r="132" spans="1:12" ht="20.100000000000001" customHeight="1" x14ac:dyDescent="0.3">
      <c r="A132" s="11">
        <v>130</v>
      </c>
      <c r="B132" s="11" t="s">
        <v>48</v>
      </c>
      <c r="C132" s="11">
        <v>42</v>
      </c>
      <c r="D132" s="11">
        <v>3</v>
      </c>
      <c r="E132" s="11" t="s">
        <v>55</v>
      </c>
      <c r="F132" s="11">
        <v>4</v>
      </c>
      <c r="G132" s="11" t="s">
        <v>47</v>
      </c>
      <c r="H132" s="13">
        <v>800</v>
      </c>
      <c r="I132" s="13">
        <v>285</v>
      </c>
      <c r="J132" s="13">
        <v>96</v>
      </c>
      <c r="K132" s="13">
        <v>1181</v>
      </c>
      <c r="L132" s="11">
        <v>74</v>
      </c>
    </row>
    <row r="133" spans="1:12" ht="20.100000000000001" customHeight="1" x14ac:dyDescent="0.3">
      <c r="A133" s="11">
        <v>131</v>
      </c>
      <c r="B133" s="11" t="s">
        <v>48</v>
      </c>
      <c r="C133" s="11">
        <v>73</v>
      </c>
      <c r="D133" s="11">
        <v>12</v>
      </c>
      <c r="E133" s="11" t="s">
        <v>55</v>
      </c>
      <c r="F133" s="11">
        <v>8</v>
      </c>
      <c r="G133" s="11" t="s">
        <v>47</v>
      </c>
      <c r="H133" s="13">
        <v>1280</v>
      </c>
      <c r="I133" s="13">
        <v>247</v>
      </c>
      <c r="J133" s="13">
        <v>216</v>
      </c>
      <c r="K133" s="13">
        <v>1743</v>
      </c>
      <c r="L133" s="11">
        <v>69</v>
      </c>
    </row>
    <row r="134" spans="1:12" ht="20.100000000000001" customHeight="1" x14ac:dyDescent="0.3">
      <c r="A134" s="11">
        <v>132</v>
      </c>
      <c r="B134" s="11" t="s">
        <v>45</v>
      </c>
      <c r="C134" s="11">
        <v>34</v>
      </c>
      <c r="D134" s="11">
        <v>15</v>
      </c>
      <c r="E134" s="11" t="s">
        <v>49</v>
      </c>
      <c r="F134" s="11">
        <v>6</v>
      </c>
      <c r="G134" s="11" t="s">
        <v>50</v>
      </c>
      <c r="H134" s="13">
        <v>360</v>
      </c>
      <c r="I134" s="13">
        <v>55</v>
      </c>
      <c r="J134" s="13">
        <v>120</v>
      </c>
      <c r="K134" s="13">
        <v>535</v>
      </c>
      <c r="L134" s="11">
        <v>56</v>
      </c>
    </row>
    <row r="135" spans="1:12" ht="20.100000000000001" customHeight="1" x14ac:dyDescent="0.3">
      <c r="A135" s="11">
        <v>133</v>
      </c>
      <c r="B135" s="11" t="s">
        <v>48</v>
      </c>
      <c r="C135" s="11">
        <v>56</v>
      </c>
      <c r="D135" s="11">
        <v>17</v>
      </c>
      <c r="E135" s="11" t="s">
        <v>46</v>
      </c>
      <c r="F135" s="11">
        <v>7</v>
      </c>
      <c r="G135" s="11" t="s">
        <v>47</v>
      </c>
      <c r="H135" s="13">
        <v>560</v>
      </c>
      <c r="I135" s="13">
        <v>165</v>
      </c>
      <c r="J135" s="13">
        <v>112</v>
      </c>
      <c r="K135" s="13">
        <v>837</v>
      </c>
      <c r="L135" s="11">
        <v>54</v>
      </c>
    </row>
    <row r="136" spans="1:12" ht="20.100000000000001" customHeight="1" x14ac:dyDescent="0.3">
      <c r="A136" s="11">
        <v>134</v>
      </c>
      <c r="B136" s="11" t="s">
        <v>45</v>
      </c>
      <c r="C136" s="11">
        <v>31</v>
      </c>
      <c r="D136" s="11">
        <v>12</v>
      </c>
      <c r="E136" s="11" t="s">
        <v>49</v>
      </c>
      <c r="F136" s="11">
        <v>6</v>
      </c>
      <c r="G136" s="11" t="s">
        <v>50</v>
      </c>
      <c r="H136" s="13">
        <v>360</v>
      </c>
      <c r="I136" s="13">
        <v>86</v>
      </c>
      <c r="J136" s="13">
        <v>270</v>
      </c>
      <c r="K136" s="13">
        <v>716</v>
      </c>
      <c r="L136" s="11">
        <v>53</v>
      </c>
    </row>
    <row r="137" spans="1:12" ht="20.100000000000001" customHeight="1" x14ac:dyDescent="0.3">
      <c r="A137" s="11">
        <v>135</v>
      </c>
      <c r="B137" s="11" t="s">
        <v>51</v>
      </c>
      <c r="C137" s="11">
        <v>22</v>
      </c>
      <c r="D137" s="11">
        <v>3</v>
      </c>
      <c r="E137" s="11" t="s">
        <v>55</v>
      </c>
      <c r="F137" s="11">
        <v>9</v>
      </c>
      <c r="G137" s="11" t="s">
        <v>50</v>
      </c>
      <c r="H137" s="13">
        <v>2970</v>
      </c>
      <c r="I137" s="13">
        <v>373</v>
      </c>
      <c r="J137" s="13">
        <v>1152</v>
      </c>
      <c r="K137" s="13">
        <v>4495</v>
      </c>
      <c r="L137" s="11">
        <v>80</v>
      </c>
    </row>
    <row r="138" spans="1:12" ht="20.100000000000001" customHeight="1" x14ac:dyDescent="0.3">
      <c r="A138" s="11">
        <v>136</v>
      </c>
      <c r="B138" s="11" t="s">
        <v>51</v>
      </c>
      <c r="C138" s="11">
        <v>26</v>
      </c>
      <c r="D138" s="11">
        <v>7</v>
      </c>
      <c r="E138" s="11" t="s">
        <v>54</v>
      </c>
      <c r="F138" s="11">
        <v>10</v>
      </c>
      <c r="G138" s="11" t="s">
        <v>53</v>
      </c>
      <c r="H138" s="13">
        <v>1000</v>
      </c>
      <c r="I138" s="13">
        <v>350</v>
      </c>
      <c r="J138" s="13">
        <v>1440</v>
      </c>
      <c r="K138" s="13">
        <v>2790</v>
      </c>
      <c r="L138" s="11">
        <v>70</v>
      </c>
    </row>
    <row r="139" spans="1:12" ht="20.100000000000001" customHeight="1" x14ac:dyDescent="0.3">
      <c r="A139" s="11">
        <v>137</v>
      </c>
      <c r="B139" s="11" t="s">
        <v>48</v>
      </c>
      <c r="C139" s="11">
        <v>23</v>
      </c>
      <c r="D139" s="11">
        <v>4</v>
      </c>
      <c r="E139" s="11" t="s">
        <v>54</v>
      </c>
      <c r="F139" s="11">
        <v>8</v>
      </c>
      <c r="G139" s="11" t="s">
        <v>50</v>
      </c>
      <c r="H139" s="13">
        <v>240</v>
      </c>
      <c r="I139" s="13">
        <v>445</v>
      </c>
      <c r="J139" s="13">
        <v>48</v>
      </c>
      <c r="K139" s="13">
        <v>733</v>
      </c>
      <c r="L139" s="11">
        <v>49</v>
      </c>
    </row>
    <row r="140" spans="1:12" ht="20.100000000000001" customHeight="1" x14ac:dyDescent="0.3">
      <c r="A140" s="11">
        <v>138</v>
      </c>
      <c r="B140" s="11" t="s">
        <v>48</v>
      </c>
      <c r="C140" s="11">
        <v>25</v>
      </c>
      <c r="D140" s="11">
        <v>6</v>
      </c>
      <c r="E140" s="11" t="s">
        <v>49</v>
      </c>
      <c r="F140" s="11">
        <v>7</v>
      </c>
      <c r="G140" s="11" t="s">
        <v>50</v>
      </c>
      <c r="H140" s="13">
        <v>420</v>
      </c>
      <c r="I140" s="13">
        <v>455</v>
      </c>
      <c r="J140" s="13">
        <v>28</v>
      </c>
      <c r="K140" s="13">
        <v>903</v>
      </c>
      <c r="L140" s="11">
        <v>51</v>
      </c>
    </row>
    <row r="141" spans="1:12" ht="20.100000000000001" customHeight="1" x14ac:dyDescent="0.3">
      <c r="A141" s="11">
        <v>139</v>
      </c>
      <c r="B141" s="11" t="s">
        <v>45</v>
      </c>
      <c r="C141" s="11">
        <v>34</v>
      </c>
      <c r="D141" s="11">
        <v>15</v>
      </c>
      <c r="E141" s="11" t="s">
        <v>55</v>
      </c>
      <c r="F141" s="11">
        <v>8</v>
      </c>
      <c r="G141" s="11" t="s">
        <v>50</v>
      </c>
      <c r="H141" s="13">
        <v>2400</v>
      </c>
      <c r="I141" s="13">
        <v>58</v>
      </c>
      <c r="J141" s="13">
        <v>1080</v>
      </c>
      <c r="K141" s="13">
        <v>3538</v>
      </c>
      <c r="L141" s="11">
        <v>71</v>
      </c>
    </row>
    <row r="142" spans="1:12" ht="20.100000000000001" customHeight="1" x14ac:dyDescent="0.3">
      <c r="A142" s="11">
        <v>140</v>
      </c>
      <c r="B142" s="11" t="s">
        <v>48</v>
      </c>
      <c r="C142" s="11">
        <v>69</v>
      </c>
      <c r="D142" s="11">
        <v>15</v>
      </c>
      <c r="E142" s="11" t="s">
        <v>49</v>
      </c>
      <c r="F142" s="11">
        <v>7</v>
      </c>
      <c r="G142" s="11" t="s">
        <v>50</v>
      </c>
      <c r="H142" s="13">
        <v>420</v>
      </c>
      <c r="I142" s="13">
        <v>263</v>
      </c>
      <c r="J142" s="13">
        <v>84</v>
      </c>
      <c r="K142" s="13">
        <v>767</v>
      </c>
      <c r="L142" s="11">
        <v>52</v>
      </c>
    </row>
    <row r="143" spans="1:12" ht="20.100000000000001" customHeight="1" x14ac:dyDescent="0.3">
      <c r="A143" s="11">
        <v>141</v>
      </c>
      <c r="B143" s="11" t="s">
        <v>48</v>
      </c>
      <c r="C143" s="11">
        <v>37</v>
      </c>
      <c r="D143" s="11">
        <v>18</v>
      </c>
      <c r="E143" s="11" t="s">
        <v>54</v>
      </c>
      <c r="F143" s="11">
        <v>3</v>
      </c>
      <c r="G143" s="11" t="s">
        <v>50</v>
      </c>
      <c r="H143" s="13">
        <v>90</v>
      </c>
      <c r="I143" s="13">
        <v>391</v>
      </c>
      <c r="J143" s="13">
        <v>24</v>
      </c>
      <c r="K143" s="13">
        <v>505</v>
      </c>
      <c r="L143" s="11">
        <v>36</v>
      </c>
    </row>
    <row r="144" spans="1:12" ht="20.100000000000001" customHeight="1" x14ac:dyDescent="0.3">
      <c r="A144" s="11">
        <v>142</v>
      </c>
      <c r="B144" s="11" t="s">
        <v>45</v>
      </c>
      <c r="C144" s="11">
        <v>30</v>
      </c>
      <c r="D144" s="11">
        <v>11</v>
      </c>
      <c r="E144" s="11" t="s">
        <v>55</v>
      </c>
      <c r="F144" s="11">
        <v>8</v>
      </c>
      <c r="G144" s="11" t="s">
        <v>53</v>
      </c>
      <c r="H144" s="13">
        <v>4800</v>
      </c>
      <c r="I144" s="13">
        <v>59</v>
      </c>
      <c r="J144" s="13">
        <v>2048</v>
      </c>
      <c r="K144" s="13">
        <v>6907</v>
      </c>
      <c r="L144" s="11">
        <v>72</v>
      </c>
    </row>
    <row r="145" spans="1:12" ht="20.100000000000001" customHeight="1" x14ac:dyDescent="0.3">
      <c r="A145" s="11">
        <v>143</v>
      </c>
      <c r="B145" s="11" t="s">
        <v>45</v>
      </c>
      <c r="C145" s="11">
        <v>37</v>
      </c>
      <c r="D145" s="11">
        <v>18</v>
      </c>
      <c r="E145" s="11" t="s">
        <v>54</v>
      </c>
      <c r="F145" s="11">
        <v>7</v>
      </c>
      <c r="G145" s="11" t="s">
        <v>53</v>
      </c>
      <c r="H145" s="13">
        <v>700</v>
      </c>
      <c r="I145" s="13">
        <v>55</v>
      </c>
      <c r="J145" s="13">
        <v>210</v>
      </c>
      <c r="K145" s="13">
        <v>965</v>
      </c>
      <c r="L145" s="11">
        <v>54</v>
      </c>
    </row>
    <row r="146" spans="1:12" ht="20.100000000000001" customHeight="1" x14ac:dyDescent="0.3">
      <c r="A146" s="11">
        <v>144</v>
      </c>
      <c r="B146" s="11" t="s">
        <v>48</v>
      </c>
      <c r="C146" s="11">
        <v>30</v>
      </c>
      <c r="D146" s="11">
        <v>11</v>
      </c>
      <c r="E146" s="11" t="s">
        <v>49</v>
      </c>
      <c r="F146" s="11">
        <v>3</v>
      </c>
      <c r="G146" s="11" t="s">
        <v>47</v>
      </c>
      <c r="H146" s="13">
        <v>120</v>
      </c>
      <c r="I146" s="13">
        <v>173</v>
      </c>
      <c r="J146" s="13">
        <v>36</v>
      </c>
      <c r="K146" s="13">
        <v>329</v>
      </c>
      <c r="L146" s="11">
        <v>39</v>
      </c>
    </row>
    <row r="147" spans="1:12" ht="20.100000000000001" customHeight="1" x14ac:dyDescent="0.3">
      <c r="A147" s="11">
        <v>145</v>
      </c>
      <c r="B147" s="11" t="s">
        <v>48</v>
      </c>
      <c r="C147" s="11">
        <v>29</v>
      </c>
      <c r="D147" s="11">
        <v>10</v>
      </c>
      <c r="E147" s="11" t="s">
        <v>46</v>
      </c>
      <c r="F147" s="11">
        <v>4</v>
      </c>
      <c r="G147" s="11" t="s">
        <v>50</v>
      </c>
      <c r="H147" s="13">
        <v>480</v>
      </c>
      <c r="I147" s="13">
        <v>329</v>
      </c>
      <c r="J147" s="13">
        <v>96</v>
      </c>
      <c r="K147" s="13">
        <v>905</v>
      </c>
      <c r="L147" s="11">
        <v>45</v>
      </c>
    </row>
    <row r="148" spans="1:12" ht="20.100000000000001" customHeight="1" x14ac:dyDescent="0.3">
      <c r="A148" s="11">
        <v>146</v>
      </c>
      <c r="B148" s="11" t="s">
        <v>48</v>
      </c>
      <c r="C148" s="11">
        <v>72</v>
      </c>
      <c r="D148" s="11">
        <v>6</v>
      </c>
      <c r="E148" s="11" t="s">
        <v>55</v>
      </c>
      <c r="F148" s="11">
        <v>6</v>
      </c>
      <c r="G148" s="11" t="s">
        <v>52</v>
      </c>
      <c r="H148" s="13">
        <v>1800</v>
      </c>
      <c r="I148" s="13">
        <v>365</v>
      </c>
      <c r="J148" s="13">
        <v>432</v>
      </c>
      <c r="K148" s="13">
        <v>2597</v>
      </c>
      <c r="L148" s="11">
        <v>77</v>
      </c>
    </row>
    <row r="149" spans="1:12" ht="20.100000000000001" customHeight="1" x14ac:dyDescent="0.3">
      <c r="A149" s="11">
        <v>147</v>
      </c>
      <c r="B149" s="11" t="s">
        <v>45</v>
      </c>
      <c r="C149" s="11">
        <v>36</v>
      </c>
      <c r="D149" s="11">
        <v>17</v>
      </c>
      <c r="E149" s="11" t="s">
        <v>46</v>
      </c>
      <c r="F149" s="11">
        <v>8</v>
      </c>
      <c r="G149" s="11" t="s">
        <v>52</v>
      </c>
      <c r="H149" s="13">
        <v>1920</v>
      </c>
      <c r="I149" s="13">
        <v>61</v>
      </c>
      <c r="J149" s="13">
        <v>480</v>
      </c>
      <c r="K149" s="13">
        <v>2461</v>
      </c>
      <c r="L149" s="11">
        <v>72</v>
      </c>
    </row>
    <row r="150" spans="1:12" ht="20.100000000000001" customHeight="1" x14ac:dyDescent="0.3">
      <c r="A150" s="11">
        <v>148</v>
      </c>
      <c r="B150" s="11" t="s">
        <v>45</v>
      </c>
      <c r="C150" s="11">
        <v>35</v>
      </c>
      <c r="D150" s="11">
        <v>16</v>
      </c>
      <c r="E150" s="11" t="s">
        <v>46</v>
      </c>
      <c r="F150" s="11">
        <v>7</v>
      </c>
      <c r="G150" s="11" t="s">
        <v>52</v>
      </c>
      <c r="H150" s="13">
        <v>2100</v>
      </c>
      <c r="I150" s="13">
        <v>95</v>
      </c>
      <c r="J150" s="13">
        <v>420</v>
      </c>
      <c r="K150" s="13">
        <v>2615</v>
      </c>
      <c r="L150" s="11">
        <v>72</v>
      </c>
    </row>
    <row r="151" spans="1:12" ht="20.100000000000001" customHeight="1" x14ac:dyDescent="0.3">
      <c r="A151" s="11">
        <v>149</v>
      </c>
      <c r="B151" s="11" t="s">
        <v>51</v>
      </c>
      <c r="C151" s="11">
        <v>36</v>
      </c>
      <c r="D151" s="11">
        <v>17</v>
      </c>
      <c r="E151" s="11" t="s">
        <v>49</v>
      </c>
      <c r="F151" s="11">
        <v>8</v>
      </c>
      <c r="G151" s="11" t="s">
        <v>52</v>
      </c>
      <c r="H151" s="13">
        <v>960</v>
      </c>
      <c r="I151" s="13">
        <v>453</v>
      </c>
      <c r="J151" s="13">
        <v>640</v>
      </c>
      <c r="K151" s="13">
        <v>2053</v>
      </c>
      <c r="L151" s="11">
        <v>71</v>
      </c>
    </row>
    <row r="152" spans="1:12" ht="20.100000000000001" customHeight="1" x14ac:dyDescent="0.3">
      <c r="A152" s="11">
        <v>150</v>
      </c>
      <c r="B152" s="11" t="s">
        <v>48</v>
      </c>
      <c r="C152" s="11">
        <v>21</v>
      </c>
      <c r="D152" s="11">
        <v>2</v>
      </c>
      <c r="E152" s="11" t="s">
        <v>46</v>
      </c>
      <c r="F152" s="11">
        <v>3</v>
      </c>
      <c r="G152" s="11" t="s">
        <v>52</v>
      </c>
      <c r="H152" s="13">
        <v>720</v>
      </c>
      <c r="I152" s="13">
        <v>226</v>
      </c>
      <c r="J152" s="13">
        <v>144</v>
      </c>
      <c r="K152" s="13">
        <v>1090</v>
      </c>
      <c r="L152" s="11">
        <v>62</v>
      </c>
    </row>
    <row r="153" spans="1:12" ht="20.100000000000001" customHeight="1" x14ac:dyDescent="0.3">
      <c r="A153" s="11">
        <v>151</v>
      </c>
      <c r="B153" s="11" t="s">
        <v>45</v>
      </c>
      <c r="C153" s="11">
        <v>37</v>
      </c>
      <c r="D153" s="11">
        <v>18</v>
      </c>
      <c r="E153" s="11" t="s">
        <v>49</v>
      </c>
      <c r="F153" s="11">
        <v>6</v>
      </c>
      <c r="G153" s="11" t="s">
        <v>47</v>
      </c>
      <c r="H153" s="13">
        <v>240</v>
      </c>
      <c r="I153" s="13">
        <v>99</v>
      </c>
      <c r="J153" s="13">
        <v>144</v>
      </c>
      <c r="K153" s="13">
        <v>483</v>
      </c>
      <c r="L153" s="11">
        <v>58</v>
      </c>
    </row>
    <row r="154" spans="1:12" ht="20.100000000000001" customHeight="1" x14ac:dyDescent="0.3">
      <c r="A154" s="11">
        <v>152</v>
      </c>
      <c r="B154" s="11" t="s">
        <v>48</v>
      </c>
      <c r="C154" s="11">
        <v>55</v>
      </c>
      <c r="D154" s="11">
        <v>16</v>
      </c>
      <c r="E154" s="11" t="s">
        <v>54</v>
      </c>
      <c r="F154" s="11">
        <v>7</v>
      </c>
      <c r="G154" s="11" t="s">
        <v>50</v>
      </c>
      <c r="H154" s="13">
        <v>210</v>
      </c>
      <c r="I154" s="13">
        <v>401</v>
      </c>
      <c r="J154" s="13">
        <v>14</v>
      </c>
      <c r="K154" s="13">
        <v>625</v>
      </c>
      <c r="L154" s="11">
        <v>50</v>
      </c>
    </row>
    <row r="155" spans="1:12" ht="20.100000000000001" customHeight="1" x14ac:dyDescent="0.3">
      <c r="A155" s="11">
        <v>153</v>
      </c>
      <c r="B155" s="11" t="s">
        <v>51</v>
      </c>
      <c r="C155" s="11">
        <v>21</v>
      </c>
      <c r="D155" s="11">
        <v>2</v>
      </c>
      <c r="E155" s="11" t="s">
        <v>49</v>
      </c>
      <c r="F155" s="11">
        <v>10</v>
      </c>
      <c r="G155" s="11" t="s">
        <v>52</v>
      </c>
      <c r="H155" s="13">
        <v>1200</v>
      </c>
      <c r="I155" s="13">
        <v>487</v>
      </c>
      <c r="J155" s="13">
        <v>640</v>
      </c>
      <c r="K155" s="13">
        <v>2327</v>
      </c>
      <c r="L155" s="11">
        <v>89</v>
      </c>
    </row>
    <row r="156" spans="1:12" ht="20.100000000000001" customHeight="1" x14ac:dyDescent="0.3">
      <c r="A156" s="11">
        <v>154</v>
      </c>
      <c r="B156" s="11" t="s">
        <v>48</v>
      </c>
      <c r="C156" s="11">
        <v>72</v>
      </c>
      <c r="D156" s="11">
        <v>18</v>
      </c>
      <c r="E156" s="11" t="s">
        <v>46</v>
      </c>
      <c r="F156" s="11">
        <v>10</v>
      </c>
      <c r="G156" s="11" t="s">
        <v>53</v>
      </c>
      <c r="H156" s="13">
        <v>5000</v>
      </c>
      <c r="I156" s="13">
        <v>153</v>
      </c>
      <c r="J156" s="13">
        <v>500</v>
      </c>
      <c r="K156" s="13">
        <v>5653</v>
      </c>
      <c r="L156" s="11">
        <v>74</v>
      </c>
    </row>
    <row r="157" spans="1:12" ht="20.100000000000001" customHeight="1" x14ac:dyDescent="0.3">
      <c r="A157" s="11">
        <v>155</v>
      </c>
      <c r="B157" s="11" t="s">
        <v>48</v>
      </c>
      <c r="C157" s="11">
        <v>26</v>
      </c>
      <c r="D157" s="11">
        <v>7</v>
      </c>
      <c r="E157" s="11" t="s">
        <v>55</v>
      </c>
      <c r="F157" s="11">
        <v>5</v>
      </c>
      <c r="G157" s="11" t="s">
        <v>47</v>
      </c>
      <c r="H157" s="13">
        <v>1100</v>
      </c>
      <c r="I157" s="13">
        <v>100</v>
      </c>
      <c r="J157" s="13">
        <v>100</v>
      </c>
      <c r="K157" s="13">
        <v>1300</v>
      </c>
      <c r="L157" s="11">
        <v>62</v>
      </c>
    </row>
    <row r="158" spans="1:12" ht="20.100000000000001" customHeight="1" x14ac:dyDescent="0.3">
      <c r="A158" s="11">
        <v>156</v>
      </c>
      <c r="B158" s="11" t="s">
        <v>48</v>
      </c>
      <c r="C158" s="11">
        <v>74</v>
      </c>
      <c r="D158" s="11">
        <v>13</v>
      </c>
      <c r="E158" s="11" t="s">
        <v>55</v>
      </c>
      <c r="F158" s="11">
        <v>9</v>
      </c>
      <c r="G158" s="11" t="s">
        <v>47</v>
      </c>
      <c r="H158" s="13">
        <v>2160</v>
      </c>
      <c r="I158" s="13">
        <v>113</v>
      </c>
      <c r="J158" s="13">
        <v>144</v>
      </c>
      <c r="K158" s="13">
        <v>2417</v>
      </c>
      <c r="L158" s="11">
        <v>74</v>
      </c>
    </row>
    <row r="159" spans="1:12" ht="20.100000000000001" customHeight="1" x14ac:dyDescent="0.3">
      <c r="A159" s="11">
        <v>157</v>
      </c>
      <c r="B159" s="11" t="s">
        <v>45</v>
      </c>
      <c r="C159" s="11">
        <v>37</v>
      </c>
      <c r="D159" s="11">
        <v>18</v>
      </c>
      <c r="E159" s="11" t="s">
        <v>49</v>
      </c>
      <c r="F159" s="11">
        <v>7</v>
      </c>
      <c r="G159" s="11" t="s">
        <v>47</v>
      </c>
      <c r="H159" s="13">
        <v>280</v>
      </c>
      <c r="I159" s="13">
        <v>79</v>
      </c>
      <c r="J159" s="13">
        <v>70</v>
      </c>
      <c r="K159" s="13">
        <v>429</v>
      </c>
      <c r="L159" s="11">
        <v>53</v>
      </c>
    </row>
    <row r="160" spans="1:12" ht="20.100000000000001" customHeight="1" x14ac:dyDescent="0.3">
      <c r="A160" s="11">
        <v>158</v>
      </c>
      <c r="B160" s="11" t="s">
        <v>48</v>
      </c>
      <c r="C160" s="11">
        <v>24</v>
      </c>
      <c r="D160" s="11">
        <v>5</v>
      </c>
      <c r="E160" s="11" t="s">
        <v>46</v>
      </c>
      <c r="F160" s="11">
        <v>10</v>
      </c>
      <c r="G160" s="11" t="s">
        <v>47</v>
      </c>
      <c r="H160" s="13">
        <v>600</v>
      </c>
      <c r="I160" s="13">
        <v>465</v>
      </c>
      <c r="J160" s="13">
        <v>120</v>
      </c>
      <c r="K160" s="13">
        <v>1185</v>
      </c>
      <c r="L160" s="11">
        <v>74</v>
      </c>
    </row>
    <row r="161" spans="1:12" ht="20.100000000000001" customHeight="1" x14ac:dyDescent="0.3">
      <c r="A161" s="11">
        <v>159</v>
      </c>
      <c r="B161" s="11" t="s">
        <v>45</v>
      </c>
      <c r="C161" s="11">
        <v>39</v>
      </c>
      <c r="D161" s="11">
        <v>20</v>
      </c>
      <c r="E161" s="11" t="s">
        <v>49</v>
      </c>
      <c r="F161" s="11">
        <v>6</v>
      </c>
      <c r="G161" s="11" t="s">
        <v>52</v>
      </c>
      <c r="H161" s="13">
        <v>720</v>
      </c>
      <c r="I161" s="13">
        <v>81</v>
      </c>
      <c r="J161" s="13">
        <v>180</v>
      </c>
      <c r="K161" s="13">
        <v>981</v>
      </c>
      <c r="L161" s="11">
        <v>58</v>
      </c>
    </row>
    <row r="162" spans="1:12" ht="20.100000000000001" customHeight="1" x14ac:dyDescent="0.3">
      <c r="A162" s="11">
        <v>160</v>
      </c>
      <c r="B162" s="11" t="s">
        <v>51</v>
      </c>
      <c r="C162" s="11">
        <v>36</v>
      </c>
      <c r="D162" s="11">
        <v>17</v>
      </c>
      <c r="E162" s="11" t="s">
        <v>55</v>
      </c>
      <c r="F162" s="11">
        <v>9</v>
      </c>
      <c r="G162" s="11" t="s">
        <v>50</v>
      </c>
      <c r="H162" s="13">
        <v>2430</v>
      </c>
      <c r="I162" s="13">
        <v>408</v>
      </c>
      <c r="J162" s="13">
        <v>2160</v>
      </c>
      <c r="K162" s="13">
        <v>4998</v>
      </c>
      <c r="L162" s="11">
        <v>80</v>
      </c>
    </row>
    <row r="163" spans="1:12" ht="20.100000000000001" customHeight="1" x14ac:dyDescent="0.3">
      <c r="A163" s="11">
        <v>161</v>
      </c>
      <c r="B163" s="11" t="s">
        <v>51</v>
      </c>
      <c r="C163" s="11">
        <v>35</v>
      </c>
      <c r="D163" s="11">
        <v>16</v>
      </c>
      <c r="E163" s="11" t="s">
        <v>54</v>
      </c>
      <c r="F163" s="11">
        <v>10</v>
      </c>
      <c r="G163" s="11" t="s">
        <v>50</v>
      </c>
      <c r="H163" s="13">
        <v>300</v>
      </c>
      <c r="I163" s="13">
        <v>429</v>
      </c>
      <c r="J163" s="13">
        <v>540</v>
      </c>
      <c r="K163" s="13">
        <v>1269</v>
      </c>
      <c r="L163" s="11">
        <v>68</v>
      </c>
    </row>
    <row r="164" spans="1:12" ht="20.100000000000001" customHeight="1" x14ac:dyDescent="0.3">
      <c r="A164" s="11">
        <v>162</v>
      </c>
      <c r="B164" s="11" t="s">
        <v>48</v>
      </c>
      <c r="C164" s="11">
        <v>36</v>
      </c>
      <c r="D164" s="11">
        <v>17</v>
      </c>
      <c r="E164" s="11" t="s">
        <v>54</v>
      </c>
      <c r="F164" s="11">
        <v>2</v>
      </c>
      <c r="G164" s="11" t="s">
        <v>50</v>
      </c>
      <c r="H164" s="13">
        <v>60</v>
      </c>
      <c r="I164" s="13">
        <v>350</v>
      </c>
      <c r="J164" s="13">
        <v>24</v>
      </c>
      <c r="K164" s="13">
        <v>434</v>
      </c>
      <c r="L164" s="11">
        <v>34</v>
      </c>
    </row>
    <row r="165" spans="1:12" ht="20.100000000000001" customHeight="1" x14ac:dyDescent="0.3">
      <c r="A165" s="11">
        <v>163</v>
      </c>
      <c r="B165" s="11" t="s">
        <v>48</v>
      </c>
      <c r="C165" s="11">
        <v>60</v>
      </c>
      <c r="D165" s="11">
        <v>22</v>
      </c>
      <c r="E165" s="11" t="s">
        <v>49</v>
      </c>
      <c r="F165" s="11">
        <v>2</v>
      </c>
      <c r="G165" s="11" t="s">
        <v>50</v>
      </c>
      <c r="H165" s="13">
        <v>120</v>
      </c>
      <c r="I165" s="13">
        <v>186</v>
      </c>
      <c r="J165" s="13">
        <v>12</v>
      </c>
      <c r="K165" s="13">
        <v>318</v>
      </c>
      <c r="L165" s="11">
        <v>49</v>
      </c>
    </row>
    <row r="166" spans="1:12" ht="20.100000000000001" customHeight="1" x14ac:dyDescent="0.3">
      <c r="A166" s="11">
        <v>164</v>
      </c>
      <c r="B166" s="11" t="s">
        <v>45</v>
      </c>
      <c r="C166" s="11">
        <v>37</v>
      </c>
      <c r="D166" s="11">
        <v>18</v>
      </c>
      <c r="E166" s="11" t="s">
        <v>55</v>
      </c>
      <c r="F166" s="11">
        <v>6</v>
      </c>
      <c r="G166" s="11" t="s">
        <v>50</v>
      </c>
      <c r="H166" s="13">
        <v>1800</v>
      </c>
      <c r="I166" s="13">
        <v>72</v>
      </c>
      <c r="J166" s="13">
        <v>900</v>
      </c>
      <c r="K166" s="13">
        <v>2772</v>
      </c>
      <c r="L166" s="11">
        <v>70</v>
      </c>
    </row>
    <row r="167" spans="1:12" ht="20.100000000000001" customHeight="1" x14ac:dyDescent="0.3">
      <c r="A167" s="11">
        <v>165</v>
      </c>
      <c r="B167" s="11" t="s">
        <v>48</v>
      </c>
      <c r="C167" s="11">
        <v>47</v>
      </c>
      <c r="D167" s="11">
        <v>8</v>
      </c>
      <c r="E167" s="11" t="s">
        <v>49</v>
      </c>
      <c r="F167" s="11">
        <v>1</v>
      </c>
      <c r="G167" s="11" t="s">
        <v>50</v>
      </c>
      <c r="H167" s="13">
        <v>60</v>
      </c>
      <c r="I167" s="13">
        <v>212</v>
      </c>
      <c r="J167" s="13">
        <v>8</v>
      </c>
      <c r="K167" s="13">
        <v>280</v>
      </c>
      <c r="L167" s="11">
        <v>46</v>
      </c>
    </row>
    <row r="168" spans="1:12" ht="20.100000000000001" customHeight="1" x14ac:dyDescent="0.3">
      <c r="A168" s="11">
        <v>166</v>
      </c>
      <c r="B168" s="11" t="s">
        <v>48</v>
      </c>
      <c r="C168" s="11">
        <v>26</v>
      </c>
      <c r="D168" s="11">
        <v>7</v>
      </c>
      <c r="E168" s="11" t="s">
        <v>54</v>
      </c>
      <c r="F168" s="11">
        <v>5</v>
      </c>
      <c r="G168" s="11" t="s">
        <v>50</v>
      </c>
      <c r="H168" s="13">
        <v>150</v>
      </c>
      <c r="I168" s="13">
        <v>291</v>
      </c>
      <c r="J168" s="13">
        <v>60</v>
      </c>
      <c r="K168" s="13">
        <v>501</v>
      </c>
      <c r="L168" s="11">
        <v>45</v>
      </c>
    </row>
    <row r="169" spans="1:12" ht="20.100000000000001" customHeight="1" x14ac:dyDescent="0.3">
      <c r="A169" s="11">
        <v>167</v>
      </c>
      <c r="B169" s="11" t="s">
        <v>45</v>
      </c>
      <c r="C169" s="11">
        <v>40</v>
      </c>
      <c r="D169" s="11">
        <v>1</v>
      </c>
      <c r="E169" s="11" t="s">
        <v>49</v>
      </c>
      <c r="F169" s="11">
        <v>7</v>
      </c>
      <c r="G169" s="11" t="s">
        <v>53</v>
      </c>
      <c r="H169" s="13">
        <v>1400</v>
      </c>
      <c r="I169" s="13">
        <v>99</v>
      </c>
      <c r="J169" s="13">
        <v>560</v>
      </c>
      <c r="K169" s="13">
        <v>2059</v>
      </c>
      <c r="L169" s="11">
        <v>83</v>
      </c>
    </row>
    <row r="170" spans="1:12" ht="20.100000000000001" customHeight="1" x14ac:dyDescent="0.3">
      <c r="A170" s="11">
        <v>168</v>
      </c>
      <c r="B170" s="11" t="s">
        <v>45</v>
      </c>
      <c r="C170" s="11">
        <v>35</v>
      </c>
      <c r="D170" s="11">
        <v>16</v>
      </c>
      <c r="E170" s="11" t="s">
        <v>54</v>
      </c>
      <c r="F170" s="11">
        <v>7</v>
      </c>
      <c r="G170" s="11" t="s">
        <v>53</v>
      </c>
      <c r="H170" s="13">
        <v>700</v>
      </c>
      <c r="I170" s="13">
        <v>97</v>
      </c>
      <c r="J170" s="13">
        <v>490</v>
      </c>
      <c r="K170" s="13">
        <v>1287</v>
      </c>
      <c r="L170" s="11">
        <v>62</v>
      </c>
    </row>
    <row r="171" spans="1:12" ht="20.100000000000001" customHeight="1" x14ac:dyDescent="0.3">
      <c r="A171" s="11">
        <v>169</v>
      </c>
      <c r="B171" s="11" t="s">
        <v>48</v>
      </c>
      <c r="C171" s="11">
        <v>29</v>
      </c>
      <c r="D171" s="11">
        <v>10</v>
      </c>
      <c r="E171" s="11" t="s">
        <v>49</v>
      </c>
      <c r="F171" s="11">
        <v>8</v>
      </c>
      <c r="G171" s="11" t="s">
        <v>47</v>
      </c>
      <c r="H171" s="13">
        <v>320</v>
      </c>
      <c r="I171" s="13">
        <v>136</v>
      </c>
      <c r="J171" s="13">
        <v>144</v>
      </c>
      <c r="K171" s="13">
        <v>600</v>
      </c>
      <c r="L171" s="11">
        <v>52</v>
      </c>
    </row>
    <row r="172" spans="1:12" ht="20.100000000000001" customHeight="1" x14ac:dyDescent="0.3">
      <c r="A172" s="11">
        <v>170</v>
      </c>
      <c r="B172" s="11" t="s">
        <v>48</v>
      </c>
      <c r="C172" s="11">
        <v>38</v>
      </c>
      <c r="D172" s="11">
        <v>19</v>
      </c>
      <c r="E172" s="11" t="s">
        <v>46</v>
      </c>
      <c r="F172" s="11">
        <v>3</v>
      </c>
      <c r="G172" s="11" t="s">
        <v>50</v>
      </c>
      <c r="H172" s="13">
        <v>270</v>
      </c>
      <c r="I172" s="13">
        <v>235</v>
      </c>
      <c r="J172" s="13">
        <v>36</v>
      </c>
      <c r="K172" s="13">
        <v>541</v>
      </c>
      <c r="L172" s="11">
        <v>43</v>
      </c>
    </row>
    <row r="173" spans="1:12" ht="20.100000000000001" customHeight="1" x14ac:dyDescent="0.3">
      <c r="A173" s="11">
        <v>171</v>
      </c>
      <c r="B173" s="11" t="s">
        <v>48</v>
      </c>
      <c r="C173" s="11">
        <v>66</v>
      </c>
      <c r="D173" s="11">
        <v>19</v>
      </c>
      <c r="E173" s="11" t="s">
        <v>55</v>
      </c>
      <c r="F173" s="11">
        <v>10</v>
      </c>
      <c r="G173" s="11" t="s">
        <v>52</v>
      </c>
      <c r="H173" s="13">
        <v>3000</v>
      </c>
      <c r="I173" s="13">
        <v>141</v>
      </c>
      <c r="J173" s="13">
        <v>480</v>
      </c>
      <c r="K173" s="13">
        <v>3621</v>
      </c>
      <c r="L173" s="11">
        <v>79</v>
      </c>
    </row>
    <row r="174" spans="1:12" ht="20.100000000000001" customHeight="1" x14ac:dyDescent="0.3">
      <c r="A174" s="11">
        <v>172</v>
      </c>
      <c r="B174" s="11" t="s">
        <v>45</v>
      </c>
      <c r="C174" s="11">
        <v>33</v>
      </c>
      <c r="D174" s="11">
        <v>14</v>
      </c>
      <c r="E174" s="11" t="s">
        <v>46</v>
      </c>
      <c r="F174" s="11">
        <v>7</v>
      </c>
      <c r="G174" s="11" t="s">
        <v>52</v>
      </c>
      <c r="H174" s="13">
        <v>1260</v>
      </c>
      <c r="I174" s="13">
        <v>70</v>
      </c>
      <c r="J174" s="13">
        <v>560</v>
      </c>
      <c r="K174" s="13">
        <v>1890</v>
      </c>
      <c r="L174" s="11">
        <v>74</v>
      </c>
    </row>
    <row r="175" spans="1:12" ht="20.100000000000001" customHeight="1" x14ac:dyDescent="0.3">
      <c r="A175" s="11">
        <v>173</v>
      </c>
      <c r="B175" s="11" t="s">
        <v>45</v>
      </c>
      <c r="C175" s="11">
        <v>34</v>
      </c>
      <c r="D175" s="11">
        <v>15</v>
      </c>
      <c r="E175" s="11" t="s">
        <v>46</v>
      </c>
      <c r="F175" s="11">
        <v>7</v>
      </c>
      <c r="G175" s="11" t="s">
        <v>52</v>
      </c>
      <c r="H175" s="13">
        <v>2100</v>
      </c>
      <c r="I175" s="13">
        <v>71</v>
      </c>
      <c r="J175" s="13">
        <v>420</v>
      </c>
      <c r="K175" s="13">
        <v>2591</v>
      </c>
      <c r="L175" s="11">
        <v>73</v>
      </c>
    </row>
    <row r="176" spans="1:12" ht="20.100000000000001" customHeight="1" x14ac:dyDescent="0.3">
      <c r="A176" s="11">
        <v>174</v>
      </c>
      <c r="B176" s="11" t="s">
        <v>51</v>
      </c>
      <c r="C176" s="11">
        <v>25</v>
      </c>
      <c r="D176" s="11">
        <v>6</v>
      </c>
      <c r="E176" s="11" t="s">
        <v>49</v>
      </c>
      <c r="F176" s="11">
        <v>10</v>
      </c>
      <c r="G176" s="11" t="s">
        <v>52</v>
      </c>
      <c r="H176" s="13">
        <v>1200</v>
      </c>
      <c r="I176" s="13">
        <v>453</v>
      </c>
      <c r="J176" s="13">
        <v>960</v>
      </c>
      <c r="K176" s="13">
        <v>2613</v>
      </c>
      <c r="L176" s="11">
        <v>84</v>
      </c>
    </row>
    <row r="177" spans="1:12" ht="20.100000000000001" customHeight="1" x14ac:dyDescent="0.3">
      <c r="A177" s="11">
        <v>175</v>
      </c>
      <c r="B177" s="11" t="s">
        <v>48</v>
      </c>
      <c r="C177" s="11">
        <v>49</v>
      </c>
      <c r="D177" s="11">
        <v>10</v>
      </c>
      <c r="E177" s="11" t="s">
        <v>46</v>
      </c>
      <c r="F177" s="11">
        <v>8</v>
      </c>
      <c r="G177" s="11" t="s">
        <v>52</v>
      </c>
      <c r="H177" s="13">
        <v>2400</v>
      </c>
      <c r="I177" s="13">
        <v>179</v>
      </c>
      <c r="J177" s="13">
        <v>384</v>
      </c>
      <c r="K177" s="13">
        <v>2963</v>
      </c>
      <c r="L177" s="11">
        <v>78</v>
      </c>
    </row>
    <row r="178" spans="1:12" ht="20.100000000000001" customHeight="1" x14ac:dyDescent="0.3">
      <c r="A178" s="11">
        <v>176</v>
      </c>
      <c r="B178" s="11" t="s">
        <v>45</v>
      </c>
      <c r="C178" s="11">
        <v>36</v>
      </c>
      <c r="D178" s="11">
        <v>17</v>
      </c>
      <c r="E178" s="11" t="s">
        <v>49</v>
      </c>
      <c r="F178" s="11">
        <v>8</v>
      </c>
      <c r="G178" s="11" t="s">
        <v>53</v>
      </c>
      <c r="H178" s="13">
        <v>1600</v>
      </c>
      <c r="I178" s="13">
        <v>79</v>
      </c>
      <c r="J178" s="13">
        <v>400</v>
      </c>
      <c r="K178" s="13">
        <v>2079</v>
      </c>
      <c r="L178" s="11">
        <v>74</v>
      </c>
    </row>
    <row r="179" spans="1:12" ht="20.100000000000001" customHeight="1" x14ac:dyDescent="0.3">
      <c r="A179" s="11">
        <v>177</v>
      </c>
      <c r="B179" s="11" t="s">
        <v>48</v>
      </c>
      <c r="C179" s="11">
        <v>74</v>
      </c>
      <c r="D179" s="11">
        <v>7</v>
      </c>
      <c r="E179" s="11" t="s">
        <v>54</v>
      </c>
      <c r="F179" s="11">
        <v>6</v>
      </c>
      <c r="G179" s="11" t="s">
        <v>50</v>
      </c>
      <c r="H179" s="13">
        <v>180</v>
      </c>
      <c r="I179" s="13">
        <v>356</v>
      </c>
      <c r="J179" s="13">
        <v>24</v>
      </c>
      <c r="K179" s="13">
        <v>560</v>
      </c>
      <c r="L179" s="11">
        <v>54</v>
      </c>
    </row>
    <row r="180" spans="1:12" ht="20.100000000000001" customHeight="1" x14ac:dyDescent="0.3">
      <c r="A180" s="11">
        <v>178</v>
      </c>
      <c r="B180" s="11" t="s">
        <v>51</v>
      </c>
      <c r="C180" s="11">
        <v>20</v>
      </c>
      <c r="D180" s="11">
        <v>1</v>
      </c>
      <c r="E180" s="11" t="s">
        <v>49</v>
      </c>
      <c r="F180" s="11">
        <v>8</v>
      </c>
      <c r="G180" s="11" t="s">
        <v>52</v>
      </c>
      <c r="H180" s="13">
        <v>960</v>
      </c>
      <c r="I180" s="13">
        <v>427</v>
      </c>
      <c r="J180" s="13">
        <v>648</v>
      </c>
      <c r="K180" s="13">
        <v>2035</v>
      </c>
      <c r="L180" s="11">
        <v>84</v>
      </c>
    </row>
    <row r="181" spans="1:12" ht="20.100000000000001" customHeight="1" x14ac:dyDescent="0.3">
      <c r="A181" s="11">
        <v>179</v>
      </c>
      <c r="B181" s="11" t="s">
        <v>48</v>
      </c>
      <c r="C181" s="11">
        <v>26</v>
      </c>
      <c r="D181" s="11">
        <v>7</v>
      </c>
      <c r="E181" s="11" t="s">
        <v>46</v>
      </c>
      <c r="F181" s="11">
        <v>5</v>
      </c>
      <c r="G181" s="11" t="s">
        <v>53</v>
      </c>
      <c r="H181" s="13">
        <v>2500</v>
      </c>
      <c r="I181" s="13">
        <v>246</v>
      </c>
      <c r="J181" s="13">
        <v>450</v>
      </c>
      <c r="K181" s="13">
        <v>3196</v>
      </c>
      <c r="L181" s="11">
        <v>66</v>
      </c>
    </row>
    <row r="182" spans="1:12" ht="20.100000000000001" customHeight="1" x14ac:dyDescent="0.3">
      <c r="A182" s="11">
        <v>180</v>
      </c>
      <c r="B182" s="11" t="s">
        <v>48</v>
      </c>
      <c r="C182" s="11">
        <v>57</v>
      </c>
      <c r="D182" s="11">
        <v>18</v>
      </c>
      <c r="E182" s="11" t="s">
        <v>55</v>
      </c>
      <c r="F182" s="11">
        <v>7</v>
      </c>
      <c r="G182" s="11" t="s">
        <v>47</v>
      </c>
      <c r="H182" s="13">
        <v>1400</v>
      </c>
      <c r="I182" s="13">
        <v>299</v>
      </c>
      <c r="J182" s="13">
        <v>336</v>
      </c>
      <c r="K182" s="13">
        <v>2035</v>
      </c>
      <c r="L182" s="11">
        <v>70</v>
      </c>
    </row>
    <row r="183" spans="1:12" ht="20.100000000000001" customHeight="1" x14ac:dyDescent="0.3">
      <c r="A183" s="11">
        <v>181</v>
      </c>
      <c r="B183" s="11" t="s">
        <v>48</v>
      </c>
      <c r="C183" s="11">
        <v>26</v>
      </c>
      <c r="D183" s="11">
        <v>7</v>
      </c>
      <c r="E183" s="11" t="s">
        <v>55</v>
      </c>
      <c r="F183" s="11">
        <v>9</v>
      </c>
      <c r="G183" s="11" t="s">
        <v>47</v>
      </c>
      <c r="H183" s="13">
        <v>1080</v>
      </c>
      <c r="I183" s="13">
        <v>118</v>
      </c>
      <c r="J183" s="13">
        <v>162</v>
      </c>
      <c r="K183" s="13">
        <v>1360</v>
      </c>
      <c r="L183" s="11">
        <v>75</v>
      </c>
    </row>
    <row r="184" spans="1:12" ht="20.100000000000001" customHeight="1" x14ac:dyDescent="0.3">
      <c r="A184" s="11">
        <v>182</v>
      </c>
      <c r="B184" s="11" t="s">
        <v>45</v>
      </c>
      <c r="C184" s="11">
        <v>38</v>
      </c>
      <c r="D184" s="11">
        <v>19</v>
      </c>
      <c r="E184" s="11" t="s">
        <v>49</v>
      </c>
      <c r="F184" s="11">
        <v>8</v>
      </c>
      <c r="G184" s="11" t="s">
        <v>52</v>
      </c>
      <c r="H184" s="13">
        <v>960</v>
      </c>
      <c r="I184" s="13">
        <v>74</v>
      </c>
      <c r="J184" s="13">
        <v>288</v>
      </c>
      <c r="K184" s="13">
        <v>1322</v>
      </c>
      <c r="L184" s="11">
        <v>75</v>
      </c>
    </row>
    <row r="185" spans="1:12" ht="20.100000000000001" customHeight="1" x14ac:dyDescent="0.3">
      <c r="A185" s="11">
        <v>183</v>
      </c>
      <c r="B185" s="11" t="s">
        <v>48</v>
      </c>
      <c r="C185" s="11">
        <v>66</v>
      </c>
      <c r="D185" s="11">
        <v>28</v>
      </c>
      <c r="E185" s="11" t="s">
        <v>46</v>
      </c>
      <c r="F185" s="11">
        <v>10</v>
      </c>
      <c r="G185" s="11" t="s">
        <v>47</v>
      </c>
      <c r="H185" s="13">
        <v>800</v>
      </c>
      <c r="I185" s="13">
        <v>479</v>
      </c>
      <c r="J185" s="13">
        <v>120</v>
      </c>
      <c r="K185" s="13">
        <v>1399</v>
      </c>
      <c r="L185" s="11">
        <v>80</v>
      </c>
    </row>
    <row r="186" spans="1:12" ht="20.100000000000001" customHeight="1" x14ac:dyDescent="0.3">
      <c r="A186" s="11">
        <v>184</v>
      </c>
      <c r="B186" s="11" t="s">
        <v>45</v>
      </c>
      <c r="C186" s="11">
        <v>35</v>
      </c>
      <c r="D186" s="11">
        <v>16</v>
      </c>
      <c r="E186" s="11" t="s">
        <v>46</v>
      </c>
      <c r="F186" s="11">
        <v>6</v>
      </c>
      <c r="G186" s="11" t="s">
        <v>52</v>
      </c>
      <c r="H186" s="13">
        <v>1800</v>
      </c>
      <c r="I186" s="13">
        <v>66</v>
      </c>
      <c r="J186" s="13">
        <v>450</v>
      </c>
      <c r="K186" s="13">
        <v>2316</v>
      </c>
      <c r="L186" s="11">
        <v>70</v>
      </c>
    </row>
    <row r="187" spans="1:12" ht="20.100000000000001" customHeight="1" x14ac:dyDescent="0.3">
      <c r="A187" s="11">
        <v>185</v>
      </c>
      <c r="B187" s="11" t="s">
        <v>51</v>
      </c>
      <c r="C187" s="11">
        <v>42</v>
      </c>
      <c r="D187" s="11">
        <v>3</v>
      </c>
      <c r="E187" s="11" t="s">
        <v>54</v>
      </c>
      <c r="F187" s="11">
        <v>10</v>
      </c>
      <c r="G187" s="11" t="s">
        <v>50</v>
      </c>
      <c r="H187" s="13">
        <v>300</v>
      </c>
      <c r="I187" s="13">
        <v>371</v>
      </c>
      <c r="J187" s="13">
        <v>100</v>
      </c>
      <c r="K187" s="13">
        <v>771</v>
      </c>
      <c r="L187" s="11">
        <v>68</v>
      </c>
    </row>
    <row r="188" spans="1:12" ht="20.100000000000001" customHeight="1" x14ac:dyDescent="0.3">
      <c r="A188" s="11">
        <v>186</v>
      </c>
      <c r="B188" s="11" t="s">
        <v>51</v>
      </c>
      <c r="C188" s="11">
        <v>39</v>
      </c>
      <c r="D188" s="11">
        <v>20</v>
      </c>
      <c r="E188" s="11" t="s">
        <v>54</v>
      </c>
      <c r="F188" s="11">
        <v>8</v>
      </c>
      <c r="G188" s="11" t="s">
        <v>50</v>
      </c>
      <c r="H188" s="13">
        <v>240</v>
      </c>
      <c r="I188" s="13">
        <v>412</v>
      </c>
      <c r="J188" s="13">
        <v>288</v>
      </c>
      <c r="K188" s="13">
        <v>940</v>
      </c>
      <c r="L188" s="11">
        <v>47</v>
      </c>
    </row>
    <row r="189" spans="1:12" ht="20.100000000000001" customHeight="1" x14ac:dyDescent="0.3">
      <c r="A189" s="11">
        <v>187</v>
      </c>
      <c r="B189" s="11" t="s">
        <v>48</v>
      </c>
      <c r="C189" s="11">
        <v>73</v>
      </c>
      <c r="D189" s="11">
        <v>7</v>
      </c>
      <c r="E189" s="11" t="s">
        <v>46</v>
      </c>
      <c r="F189" s="11">
        <v>10</v>
      </c>
      <c r="G189" s="11" t="s">
        <v>50</v>
      </c>
      <c r="H189" s="13">
        <v>1200</v>
      </c>
      <c r="I189" s="13">
        <v>247</v>
      </c>
      <c r="J189" s="13">
        <v>300</v>
      </c>
      <c r="K189" s="13">
        <v>1747</v>
      </c>
      <c r="L189" s="11">
        <v>80</v>
      </c>
    </row>
    <row r="190" spans="1:12" ht="20.100000000000001" customHeight="1" x14ac:dyDescent="0.3">
      <c r="A190" s="11">
        <v>188</v>
      </c>
      <c r="B190" s="11" t="s">
        <v>48</v>
      </c>
      <c r="C190" s="11">
        <v>39</v>
      </c>
      <c r="D190" s="11">
        <v>20</v>
      </c>
      <c r="E190" s="11" t="s">
        <v>49</v>
      </c>
      <c r="F190" s="11">
        <v>6</v>
      </c>
      <c r="G190" s="11" t="s">
        <v>50</v>
      </c>
      <c r="H190" s="13">
        <v>360</v>
      </c>
      <c r="I190" s="13">
        <v>494</v>
      </c>
      <c r="J190" s="13">
        <v>108</v>
      </c>
      <c r="K190" s="13">
        <v>962</v>
      </c>
      <c r="L190" s="11">
        <v>48</v>
      </c>
    </row>
    <row r="191" spans="1:12" ht="20.100000000000001" customHeight="1" x14ac:dyDescent="0.3">
      <c r="A191" s="11">
        <v>189</v>
      </c>
      <c r="B191" s="11" t="s">
        <v>45</v>
      </c>
      <c r="C191" s="11">
        <v>35</v>
      </c>
      <c r="D191" s="11">
        <v>16</v>
      </c>
      <c r="E191" s="11" t="s">
        <v>55</v>
      </c>
      <c r="F191" s="11">
        <v>8</v>
      </c>
      <c r="G191" s="11" t="s">
        <v>50</v>
      </c>
      <c r="H191" s="13">
        <v>1440</v>
      </c>
      <c r="I191" s="13">
        <v>77</v>
      </c>
      <c r="J191" s="13">
        <v>960</v>
      </c>
      <c r="K191" s="13">
        <v>2477</v>
      </c>
      <c r="L191" s="11">
        <v>73</v>
      </c>
    </row>
    <row r="192" spans="1:12" ht="20.100000000000001" customHeight="1" x14ac:dyDescent="0.3">
      <c r="A192" s="11">
        <v>190</v>
      </c>
      <c r="B192" s="11" t="s">
        <v>48</v>
      </c>
      <c r="C192" s="11">
        <v>12</v>
      </c>
      <c r="D192" s="11">
        <v>6</v>
      </c>
      <c r="E192" s="11" t="s">
        <v>55</v>
      </c>
      <c r="F192" s="11">
        <v>8</v>
      </c>
      <c r="G192" s="11" t="s">
        <v>50</v>
      </c>
      <c r="H192" s="13">
        <v>2880</v>
      </c>
      <c r="I192" s="13">
        <v>213</v>
      </c>
      <c r="J192" s="13">
        <v>240</v>
      </c>
      <c r="K192" s="13">
        <v>3333</v>
      </c>
      <c r="L192" s="11">
        <v>74</v>
      </c>
    </row>
    <row r="193" spans="1:12" ht="20.100000000000001" customHeight="1" x14ac:dyDescent="0.3">
      <c r="A193" s="11">
        <v>191</v>
      </c>
      <c r="B193" s="11" t="s">
        <v>48</v>
      </c>
      <c r="C193" s="11">
        <v>19</v>
      </c>
      <c r="D193" s="11">
        <v>15</v>
      </c>
      <c r="E193" s="11" t="s">
        <v>54</v>
      </c>
      <c r="F193" s="11">
        <v>4</v>
      </c>
      <c r="G193" s="11" t="s">
        <v>50</v>
      </c>
      <c r="H193" s="13">
        <v>120</v>
      </c>
      <c r="I193" s="13">
        <v>488</v>
      </c>
      <c r="J193" s="13">
        <v>36</v>
      </c>
      <c r="K193" s="13">
        <v>644</v>
      </c>
      <c r="L193" s="11">
        <v>45</v>
      </c>
    </row>
    <row r="194" spans="1:12" ht="20.100000000000001" customHeight="1" x14ac:dyDescent="0.3">
      <c r="A194" s="11">
        <v>192</v>
      </c>
      <c r="B194" s="11" t="s">
        <v>45</v>
      </c>
      <c r="C194" s="11">
        <v>40</v>
      </c>
      <c r="D194" s="11">
        <v>1</v>
      </c>
      <c r="E194" s="11" t="s">
        <v>49</v>
      </c>
      <c r="F194" s="11">
        <v>7</v>
      </c>
      <c r="G194" s="11" t="s">
        <v>53</v>
      </c>
      <c r="H194" s="13">
        <v>1400</v>
      </c>
      <c r="I194" s="13">
        <v>50</v>
      </c>
      <c r="J194" s="13">
        <v>840</v>
      </c>
      <c r="K194" s="13">
        <v>2290</v>
      </c>
      <c r="L194" s="11">
        <v>87</v>
      </c>
    </row>
    <row r="195" spans="1:12" ht="20.100000000000001" customHeight="1" x14ac:dyDescent="0.3">
      <c r="A195" s="11">
        <v>193</v>
      </c>
      <c r="B195" s="11" t="s">
        <v>45</v>
      </c>
      <c r="C195" s="11">
        <v>36</v>
      </c>
      <c r="D195" s="11">
        <v>17</v>
      </c>
      <c r="E195" s="11" t="s">
        <v>54</v>
      </c>
      <c r="F195" s="11">
        <v>7</v>
      </c>
      <c r="G195" s="11" t="s">
        <v>53</v>
      </c>
      <c r="H195" s="13">
        <v>700</v>
      </c>
      <c r="I195" s="13">
        <v>78</v>
      </c>
      <c r="J195" s="13">
        <v>224</v>
      </c>
      <c r="K195" s="13">
        <v>1002</v>
      </c>
      <c r="L195" s="11">
        <v>66</v>
      </c>
    </row>
    <row r="196" spans="1:12" ht="20.100000000000001" customHeight="1" x14ac:dyDescent="0.3">
      <c r="A196" s="11">
        <v>194</v>
      </c>
      <c r="B196" s="11" t="s">
        <v>48</v>
      </c>
      <c r="C196" s="11">
        <v>54</v>
      </c>
      <c r="D196" s="11">
        <v>15</v>
      </c>
      <c r="E196" s="11" t="s">
        <v>49</v>
      </c>
      <c r="F196" s="11">
        <v>4</v>
      </c>
      <c r="G196" s="11" t="s">
        <v>47</v>
      </c>
      <c r="H196" s="13">
        <v>160</v>
      </c>
      <c r="I196" s="13">
        <v>262</v>
      </c>
      <c r="J196" s="13">
        <v>32</v>
      </c>
      <c r="K196" s="13">
        <v>454</v>
      </c>
      <c r="L196" s="11">
        <v>47</v>
      </c>
    </row>
    <row r="197" spans="1:12" ht="20.100000000000001" customHeight="1" x14ac:dyDescent="0.3">
      <c r="A197" s="11">
        <v>195</v>
      </c>
      <c r="B197" s="11" t="s">
        <v>48</v>
      </c>
      <c r="C197" s="11">
        <v>61</v>
      </c>
      <c r="D197" s="11">
        <v>28</v>
      </c>
      <c r="E197" s="11" t="s">
        <v>46</v>
      </c>
      <c r="F197" s="11">
        <v>2</v>
      </c>
      <c r="G197" s="11" t="s">
        <v>50</v>
      </c>
      <c r="H197" s="13">
        <v>180</v>
      </c>
      <c r="I197" s="13">
        <v>499</v>
      </c>
      <c r="J197" s="13">
        <v>72</v>
      </c>
      <c r="K197" s="13">
        <v>751</v>
      </c>
      <c r="L197" s="11">
        <v>45</v>
      </c>
    </row>
    <row r="198" spans="1:12" ht="20.100000000000001" customHeight="1" x14ac:dyDescent="0.3">
      <c r="A198" s="11">
        <v>196</v>
      </c>
      <c r="B198" s="11" t="s">
        <v>48</v>
      </c>
      <c r="C198" s="11">
        <v>38</v>
      </c>
      <c r="D198" s="11">
        <v>19</v>
      </c>
      <c r="E198" s="11" t="s">
        <v>55</v>
      </c>
      <c r="F198" s="11">
        <v>9</v>
      </c>
      <c r="G198" s="11" t="s">
        <v>52</v>
      </c>
      <c r="H198" s="13">
        <v>2160</v>
      </c>
      <c r="I198" s="13">
        <v>123</v>
      </c>
      <c r="J198" s="13">
        <v>1080</v>
      </c>
      <c r="K198" s="13">
        <v>3363</v>
      </c>
      <c r="L198" s="11">
        <v>76</v>
      </c>
    </row>
    <row r="199" spans="1:12" ht="20.100000000000001" customHeight="1" x14ac:dyDescent="0.3">
      <c r="A199" s="11">
        <v>197</v>
      </c>
      <c r="B199" s="11" t="s">
        <v>45</v>
      </c>
      <c r="C199" s="11">
        <v>35</v>
      </c>
      <c r="D199" s="11">
        <v>16</v>
      </c>
      <c r="E199" s="11" t="s">
        <v>46</v>
      </c>
      <c r="F199" s="11">
        <v>7</v>
      </c>
      <c r="G199" s="11" t="s">
        <v>52</v>
      </c>
      <c r="H199" s="13">
        <v>1260</v>
      </c>
      <c r="I199" s="13">
        <v>51</v>
      </c>
      <c r="J199" s="13">
        <v>700</v>
      </c>
      <c r="K199" s="13">
        <v>2011</v>
      </c>
      <c r="L199" s="11">
        <v>74</v>
      </c>
    </row>
    <row r="200" spans="1:12" ht="20.100000000000001" customHeight="1" x14ac:dyDescent="0.3">
      <c r="A200" s="11">
        <v>198</v>
      </c>
      <c r="B200" s="11" t="s">
        <v>45</v>
      </c>
      <c r="C200" s="11">
        <v>32</v>
      </c>
      <c r="D200" s="11">
        <v>13</v>
      </c>
      <c r="E200" s="11" t="s">
        <v>46</v>
      </c>
      <c r="F200" s="11">
        <v>6</v>
      </c>
      <c r="G200" s="11" t="s">
        <v>52</v>
      </c>
      <c r="H200" s="13">
        <v>1800</v>
      </c>
      <c r="I200" s="13">
        <v>67</v>
      </c>
      <c r="J200" s="13">
        <v>600</v>
      </c>
      <c r="K200" s="13">
        <v>2467</v>
      </c>
      <c r="L200" s="11">
        <v>68</v>
      </c>
    </row>
    <row r="201" spans="1:12" ht="20.100000000000001" customHeight="1" x14ac:dyDescent="0.3">
      <c r="A201" s="11">
        <v>199</v>
      </c>
      <c r="B201" s="11" t="s">
        <v>51</v>
      </c>
      <c r="C201" s="11">
        <v>49</v>
      </c>
      <c r="D201" s="11">
        <v>10</v>
      </c>
      <c r="E201" s="11" t="s">
        <v>49</v>
      </c>
      <c r="F201" s="11">
        <v>7</v>
      </c>
      <c r="G201" s="11" t="s">
        <v>52</v>
      </c>
      <c r="H201" s="13">
        <v>840</v>
      </c>
      <c r="I201" s="13">
        <v>418</v>
      </c>
      <c r="J201" s="13">
        <v>336</v>
      </c>
      <c r="K201" s="13">
        <v>1594</v>
      </c>
      <c r="L201" s="11">
        <v>72</v>
      </c>
    </row>
    <row r="202" spans="1:12" ht="20.100000000000001" customHeight="1" x14ac:dyDescent="0.3">
      <c r="A202" s="11">
        <v>200</v>
      </c>
      <c r="B202" s="11" t="s">
        <v>48</v>
      </c>
      <c r="C202" s="11">
        <v>33</v>
      </c>
      <c r="D202" s="11">
        <v>14</v>
      </c>
      <c r="E202" s="11" t="s">
        <v>46</v>
      </c>
      <c r="F202" s="11">
        <v>3</v>
      </c>
      <c r="G202" s="11" t="s">
        <v>52</v>
      </c>
      <c r="H202" s="13">
        <v>540</v>
      </c>
      <c r="I202" s="13">
        <v>349</v>
      </c>
      <c r="J202" s="13">
        <v>180</v>
      </c>
      <c r="K202" s="13">
        <v>1069</v>
      </c>
      <c r="L202" s="11">
        <v>54</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11EF5-1A4B-4088-B0F2-241F09FF8927}">
  <dimension ref="A1:N201"/>
  <sheetViews>
    <sheetView topLeftCell="A178" zoomScale="80" zoomScaleNormal="80" workbookViewId="0">
      <selection activeCell="G6" sqref="G6"/>
    </sheetView>
  </sheetViews>
  <sheetFormatPr defaultColWidth="15.6640625" defaultRowHeight="14.4" x14ac:dyDescent="0.3"/>
  <cols>
    <col min="1" max="1" width="15.6640625" style="12"/>
    <col min="2" max="2" width="16.6640625" style="12" bestFit="1" customWidth="1"/>
    <col min="3" max="4" width="15.6640625" style="12"/>
    <col min="5" max="5" width="25.109375" style="12" customWidth="1"/>
    <col min="6" max="6" width="22" style="12" customWidth="1"/>
    <col min="7" max="7" width="35.33203125" style="12" customWidth="1"/>
    <col min="8" max="8" width="15.6640625" style="12"/>
    <col min="9" max="9" width="19" style="12" customWidth="1"/>
    <col min="10" max="10" width="26.21875" style="12" customWidth="1"/>
    <col min="11" max="11" width="26.109375" style="12" customWidth="1"/>
    <col min="12" max="12" width="18.109375" style="12" customWidth="1"/>
    <col min="13" max="13" width="24.88671875" style="12" customWidth="1"/>
    <col min="14" max="14" width="21.21875" style="12" customWidth="1"/>
    <col min="15" max="16384" width="15.6640625" style="12"/>
  </cols>
  <sheetData>
    <row r="1" spans="1:14" s="69" customFormat="1" ht="40.200000000000003" thickBot="1" x14ac:dyDescent="0.35">
      <c r="A1" s="68" t="s">
        <v>33</v>
      </c>
      <c r="B1" s="68" t="s">
        <v>34</v>
      </c>
      <c r="C1" s="68" t="s">
        <v>35</v>
      </c>
      <c r="D1" s="68" t="s">
        <v>91</v>
      </c>
      <c r="E1" s="68" t="s">
        <v>36</v>
      </c>
      <c r="F1" s="68" t="s">
        <v>37</v>
      </c>
      <c r="G1" s="68" t="s">
        <v>38</v>
      </c>
      <c r="H1" s="68" t="s">
        <v>39</v>
      </c>
      <c r="I1" s="68" t="s">
        <v>40</v>
      </c>
      <c r="J1" s="68" t="s">
        <v>41</v>
      </c>
      <c r="K1" s="68" t="s">
        <v>42</v>
      </c>
      <c r="L1" s="68" t="s">
        <v>43</v>
      </c>
      <c r="M1" s="68" t="s">
        <v>44</v>
      </c>
      <c r="N1" s="68" t="s">
        <v>121</v>
      </c>
    </row>
    <row r="2" spans="1:14" ht="20.100000000000001" customHeight="1" thickTop="1" x14ac:dyDescent="0.3">
      <c r="A2" s="11">
        <v>127</v>
      </c>
      <c r="B2" s="11" t="s">
        <v>48</v>
      </c>
      <c r="C2" s="11">
        <v>26</v>
      </c>
      <c r="D2" s="11" t="s">
        <v>68</v>
      </c>
      <c r="E2" s="11">
        <v>7</v>
      </c>
      <c r="F2" s="11" t="s">
        <v>54</v>
      </c>
      <c r="G2" s="11">
        <v>1</v>
      </c>
      <c r="H2" s="11" t="s">
        <v>50</v>
      </c>
      <c r="I2" s="13">
        <v>30</v>
      </c>
      <c r="J2" s="13">
        <v>429</v>
      </c>
      <c r="K2" s="13">
        <v>12</v>
      </c>
      <c r="L2" s="13">
        <v>471</v>
      </c>
      <c r="M2" s="11">
        <v>30</v>
      </c>
      <c r="N2" s="12" t="s">
        <v>122</v>
      </c>
    </row>
    <row r="3" spans="1:14" ht="20.100000000000001" customHeight="1" x14ac:dyDescent="0.3">
      <c r="A3" s="11">
        <v>162</v>
      </c>
      <c r="B3" s="11" t="s">
        <v>48</v>
      </c>
      <c r="C3" s="11">
        <v>36</v>
      </c>
      <c r="D3" s="11" t="s">
        <v>68</v>
      </c>
      <c r="E3" s="11">
        <v>17</v>
      </c>
      <c r="F3" s="11" t="s">
        <v>54</v>
      </c>
      <c r="G3" s="11">
        <v>2</v>
      </c>
      <c r="H3" s="11" t="s">
        <v>50</v>
      </c>
      <c r="I3" s="13">
        <v>60</v>
      </c>
      <c r="J3" s="13">
        <v>350</v>
      </c>
      <c r="K3" s="13">
        <v>24</v>
      </c>
      <c r="L3" s="13">
        <v>434</v>
      </c>
      <c r="M3" s="11">
        <v>34</v>
      </c>
      <c r="N3" s="12" t="s">
        <v>122</v>
      </c>
    </row>
    <row r="4" spans="1:14" ht="20.100000000000001" customHeight="1" x14ac:dyDescent="0.3">
      <c r="A4" s="11">
        <v>116</v>
      </c>
      <c r="B4" s="11" t="s">
        <v>48</v>
      </c>
      <c r="C4" s="11">
        <v>32</v>
      </c>
      <c r="D4" s="11" t="s">
        <v>68</v>
      </c>
      <c r="E4" s="11">
        <v>13</v>
      </c>
      <c r="F4" s="11" t="s">
        <v>54</v>
      </c>
      <c r="G4" s="11">
        <v>2</v>
      </c>
      <c r="H4" s="11" t="s">
        <v>50</v>
      </c>
      <c r="I4" s="13">
        <v>60</v>
      </c>
      <c r="J4" s="13">
        <v>353</v>
      </c>
      <c r="K4" s="13">
        <v>6</v>
      </c>
      <c r="L4" s="13">
        <v>419</v>
      </c>
      <c r="M4" s="11">
        <v>35</v>
      </c>
      <c r="N4" s="12" t="s">
        <v>122</v>
      </c>
    </row>
    <row r="5" spans="1:14" ht="20.100000000000001" customHeight="1" x14ac:dyDescent="0.3">
      <c r="A5" s="11">
        <v>31</v>
      </c>
      <c r="B5" s="11" t="s">
        <v>48</v>
      </c>
      <c r="C5" s="11">
        <v>37</v>
      </c>
      <c r="D5" s="11" t="s">
        <v>68</v>
      </c>
      <c r="E5" s="11">
        <v>18</v>
      </c>
      <c r="F5" s="11" t="s">
        <v>49</v>
      </c>
      <c r="G5" s="11">
        <v>1</v>
      </c>
      <c r="H5" s="11" t="s">
        <v>47</v>
      </c>
      <c r="I5" s="13">
        <v>40</v>
      </c>
      <c r="J5" s="13">
        <v>338</v>
      </c>
      <c r="K5" s="13">
        <v>8</v>
      </c>
      <c r="L5" s="13">
        <v>386</v>
      </c>
      <c r="M5" s="11">
        <v>36</v>
      </c>
      <c r="N5" s="12" t="s">
        <v>122</v>
      </c>
    </row>
    <row r="6" spans="1:14" ht="20.100000000000001" customHeight="1" x14ac:dyDescent="0.3">
      <c r="A6" s="11">
        <v>141</v>
      </c>
      <c r="B6" s="11" t="s">
        <v>48</v>
      </c>
      <c r="C6" s="11">
        <v>37</v>
      </c>
      <c r="D6" s="11" t="s">
        <v>68</v>
      </c>
      <c r="E6" s="11">
        <v>18</v>
      </c>
      <c r="F6" s="11" t="s">
        <v>54</v>
      </c>
      <c r="G6" s="11">
        <v>3</v>
      </c>
      <c r="H6" s="11" t="s">
        <v>50</v>
      </c>
      <c r="I6" s="13">
        <v>90</v>
      </c>
      <c r="J6" s="13">
        <v>391</v>
      </c>
      <c r="K6" s="13">
        <v>24</v>
      </c>
      <c r="L6" s="13">
        <v>505</v>
      </c>
      <c r="M6" s="11">
        <v>36</v>
      </c>
      <c r="N6" s="12" t="s">
        <v>122</v>
      </c>
    </row>
    <row r="7" spans="1:14" ht="20.100000000000001" customHeight="1" x14ac:dyDescent="0.3">
      <c r="A7" s="11">
        <v>144</v>
      </c>
      <c r="B7" s="11" t="s">
        <v>48</v>
      </c>
      <c r="C7" s="11">
        <v>30</v>
      </c>
      <c r="D7" s="11" t="s">
        <v>68</v>
      </c>
      <c r="E7" s="11">
        <v>11</v>
      </c>
      <c r="F7" s="11" t="s">
        <v>49</v>
      </c>
      <c r="G7" s="11">
        <v>3</v>
      </c>
      <c r="H7" s="11" t="s">
        <v>47</v>
      </c>
      <c r="I7" s="13">
        <v>120</v>
      </c>
      <c r="J7" s="13">
        <v>173</v>
      </c>
      <c r="K7" s="13">
        <v>36</v>
      </c>
      <c r="L7" s="13">
        <v>329</v>
      </c>
      <c r="M7" s="11">
        <v>39</v>
      </c>
      <c r="N7" s="12" t="s">
        <v>122</v>
      </c>
    </row>
    <row r="8" spans="1:14" ht="20.100000000000001" customHeight="1" x14ac:dyDescent="0.3">
      <c r="A8" s="11">
        <v>170</v>
      </c>
      <c r="B8" s="11" t="s">
        <v>48</v>
      </c>
      <c r="C8" s="11">
        <v>38</v>
      </c>
      <c r="D8" s="11" t="s">
        <v>68</v>
      </c>
      <c r="E8" s="11">
        <v>19</v>
      </c>
      <c r="F8" s="11" t="s">
        <v>46</v>
      </c>
      <c r="G8" s="11">
        <v>3</v>
      </c>
      <c r="H8" s="11" t="s">
        <v>50</v>
      </c>
      <c r="I8" s="13">
        <v>270</v>
      </c>
      <c r="J8" s="13">
        <v>235</v>
      </c>
      <c r="K8" s="13">
        <v>36</v>
      </c>
      <c r="L8" s="13">
        <v>541</v>
      </c>
      <c r="M8" s="11">
        <v>43</v>
      </c>
      <c r="N8" s="12" t="s">
        <v>122</v>
      </c>
    </row>
    <row r="9" spans="1:14" ht="20.100000000000001" customHeight="1" x14ac:dyDescent="0.3">
      <c r="A9" s="11">
        <v>4</v>
      </c>
      <c r="B9" s="11" t="s">
        <v>48</v>
      </c>
      <c r="C9" s="11">
        <v>39</v>
      </c>
      <c r="D9" s="11" t="s">
        <v>68</v>
      </c>
      <c r="E9" s="11">
        <v>20</v>
      </c>
      <c r="F9" s="11" t="s">
        <v>49</v>
      </c>
      <c r="G9" s="11">
        <v>3</v>
      </c>
      <c r="H9" s="11" t="s">
        <v>53</v>
      </c>
      <c r="I9" s="13">
        <v>600</v>
      </c>
      <c r="J9" s="13">
        <v>277</v>
      </c>
      <c r="K9" s="13">
        <v>84</v>
      </c>
      <c r="L9" s="13">
        <v>961</v>
      </c>
      <c r="M9" s="11">
        <v>44</v>
      </c>
      <c r="N9" s="12" t="s">
        <v>122</v>
      </c>
    </row>
    <row r="10" spans="1:14" ht="20.100000000000001" customHeight="1" x14ac:dyDescent="0.3">
      <c r="A10" s="11">
        <v>145</v>
      </c>
      <c r="B10" s="11" t="s">
        <v>48</v>
      </c>
      <c r="C10" s="11">
        <v>29</v>
      </c>
      <c r="D10" s="11" t="s">
        <v>68</v>
      </c>
      <c r="E10" s="11">
        <v>10</v>
      </c>
      <c r="F10" s="11" t="s">
        <v>46</v>
      </c>
      <c r="G10" s="11">
        <v>4</v>
      </c>
      <c r="H10" s="11" t="s">
        <v>50</v>
      </c>
      <c r="I10" s="13">
        <v>480</v>
      </c>
      <c r="J10" s="13">
        <v>329</v>
      </c>
      <c r="K10" s="13">
        <v>96</v>
      </c>
      <c r="L10" s="13">
        <v>905</v>
      </c>
      <c r="M10" s="11">
        <v>45</v>
      </c>
      <c r="N10" s="12" t="s">
        <v>122</v>
      </c>
    </row>
    <row r="11" spans="1:14" ht="20.100000000000001" customHeight="1" x14ac:dyDescent="0.3">
      <c r="A11" s="11">
        <v>166</v>
      </c>
      <c r="B11" s="11" t="s">
        <v>48</v>
      </c>
      <c r="C11" s="11">
        <v>26</v>
      </c>
      <c r="D11" s="11" t="s">
        <v>68</v>
      </c>
      <c r="E11" s="11">
        <v>7</v>
      </c>
      <c r="F11" s="11" t="s">
        <v>54</v>
      </c>
      <c r="G11" s="11">
        <v>5</v>
      </c>
      <c r="H11" s="11" t="s">
        <v>50</v>
      </c>
      <c r="I11" s="13">
        <v>150</v>
      </c>
      <c r="J11" s="13">
        <v>291</v>
      </c>
      <c r="K11" s="13">
        <v>60</v>
      </c>
      <c r="L11" s="13">
        <v>501</v>
      </c>
      <c r="M11" s="11">
        <v>45</v>
      </c>
      <c r="N11" s="12" t="s">
        <v>122</v>
      </c>
    </row>
    <row r="12" spans="1:14" ht="20.100000000000001" customHeight="1" x14ac:dyDescent="0.3">
      <c r="A12" s="11">
        <v>112</v>
      </c>
      <c r="B12" s="11" t="s">
        <v>48</v>
      </c>
      <c r="C12" s="11">
        <v>37</v>
      </c>
      <c r="D12" s="11" t="s">
        <v>68</v>
      </c>
      <c r="E12" s="11">
        <v>18</v>
      </c>
      <c r="F12" s="11" t="s">
        <v>46</v>
      </c>
      <c r="G12" s="11">
        <v>4</v>
      </c>
      <c r="H12" s="11" t="s">
        <v>50</v>
      </c>
      <c r="I12" s="13">
        <v>600</v>
      </c>
      <c r="J12" s="13">
        <v>203</v>
      </c>
      <c r="K12" s="13">
        <v>96</v>
      </c>
      <c r="L12" s="13">
        <v>899</v>
      </c>
      <c r="M12" s="11">
        <v>46</v>
      </c>
      <c r="N12" s="12" t="s">
        <v>122</v>
      </c>
    </row>
    <row r="13" spans="1:14" ht="20.100000000000001" customHeight="1" x14ac:dyDescent="0.3">
      <c r="A13" s="11">
        <v>108</v>
      </c>
      <c r="B13" s="11" t="s">
        <v>48</v>
      </c>
      <c r="C13" s="11">
        <v>34</v>
      </c>
      <c r="D13" s="11" t="s">
        <v>68</v>
      </c>
      <c r="E13" s="11">
        <v>15</v>
      </c>
      <c r="F13" s="11" t="s">
        <v>46</v>
      </c>
      <c r="G13" s="11">
        <v>5</v>
      </c>
      <c r="H13" s="11" t="s">
        <v>47</v>
      </c>
      <c r="I13" s="13">
        <v>400</v>
      </c>
      <c r="J13" s="13">
        <v>372</v>
      </c>
      <c r="K13" s="13">
        <v>40</v>
      </c>
      <c r="L13" s="13">
        <v>812</v>
      </c>
      <c r="M13" s="11">
        <v>47</v>
      </c>
      <c r="N13" s="12" t="s">
        <v>122</v>
      </c>
    </row>
    <row r="14" spans="1:14" ht="20.100000000000001" customHeight="1" x14ac:dyDescent="0.3">
      <c r="A14" s="11">
        <v>188</v>
      </c>
      <c r="B14" s="11" t="s">
        <v>48</v>
      </c>
      <c r="C14" s="11">
        <v>39</v>
      </c>
      <c r="D14" s="11" t="s">
        <v>68</v>
      </c>
      <c r="E14" s="11">
        <v>20</v>
      </c>
      <c r="F14" s="11" t="s">
        <v>49</v>
      </c>
      <c r="G14" s="11">
        <v>6</v>
      </c>
      <c r="H14" s="11" t="s">
        <v>50</v>
      </c>
      <c r="I14" s="13">
        <v>360</v>
      </c>
      <c r="J14" s="13">
        <v>494</v>
      </c>
      <c r="K14" s="13">
        <v>108</v>
      </c>
      <c r="L14" s="13">
        <v>962</v>
      </c>
      <c r="M14" s="11">
        <v>48</v>
      </c>
      <c r="N14" s="12" t="s">
        <v>122</v>
      </c>
    </row>
    <row r="15" spans="1:14" ht="20.100000000000001" customHeight="1" x14ac:dyDescent="0.3">
      <c r="A15" s="11">
        <v>56</v>
      </c>
      <c r="B15" s="11" t="s">
        <v>48</v>
      </c>
      <c r="C15" s="11">
        <v>38</v>
      </c>
      <c r="D15" s="11" t="s">
        <v>68</v>
      </c>
      <c r="E15" s="11">
        <v>19</v>
      </c>
      <c r="F15" s="11" t="s">
        <v>49</v>
      </c>
      <c r="G15" s="11">
        <v>5</v>
      </c>
      <c r="H15" s="11" t="s">
        <v>47</v>
      </c>
      <c r="I15" s="13">
        <v>200</v>
      </c>
      <c r="J15" s="13">
        <v>393</v>
      </c>
      <c r="K15" s="13">
        <v>40</v>
      </c>
      <c r="L15" s="13">
        <v>633</v>
      </c>
      <c r="M15" s="11">
        <v>49</v>
      </c>
      <c r="N15" s="12" t="s">
        <v>122</v>
      </c>
    </row>
    <row r="16" spans="1:14" ht="20.100000000000001" customHeight="1" x14ac:dyDescent="0.3">
      <c r="A16" s="11">
        <v>16</v>
      </c>
      <c r="B16" s="11" t="s">
        <v>48</v>
      </c>
      <c r="C16" s="11">
        <v>36</v>
      </c>
      <c r="D16" s="11" t="s">
        <v>68</v>
      </c>
      <c r="E16" s="11">
        <v>17</v>
      </c>
      <c r="F16" s="11" t="s">
        <v>49</v>
      </c>
      <c r="G16" s="11">
        <v>8</v>
      </c>
      <c r="H16" s="11" t="s">
        <v>50</v>
      </c>
      <c r="I16" s="13">
        <v>480</v>
      </c>
      <c r="J16" s="13">
        <v>293</v>
      </c>
      <c r="K16" s="13">
        <v>96</v>
      </c>
      <c r="L16" s="13">
        <v>869</v>
      </c>
      <c r="M16" s="11">
        <v>49</v>
      </c>
      <c r="N16" s="12" t="s">
        <v>122</v>
      </c>
    </row>
    <row r="17" spans="1:14" ht="20.100000000000001" customHeight="1" x14ac:dyDescent="0.3">
      <c r="A17" s="11">
        <v>62</v>
      </c>
      <c r="B17" s="11" t="s">
        <v>48</v>
      </c>
      <c r="C17" s="11">
        <v>21</v>
      </c>
      <c r="D17" s="11" t="s">
        <v>68</v>
      </c>
      <c r="E17" s="11">
        <v>2</v>
      </c>
      <c r="F17" s="11" t="s">
        <v>46</v>
      </c>
      <c r="G17" s="11">
        <v>3</v>
      </c>
      <c r="H17" s="11" t="s">
        <v>50</v>
      </c>
      <c r="I17" s="13">
        <v>450</v>
      </c>
      <c r="J17" s="13">
        <v>245</v>
      </c>
      <c r="K17" s="13">
        <v>24</v>
      </c>
      <c r="L17" s="13">
        <v>719</v>
      </c>
      <c r="M17" s="11">
        <v>49</v>
      </c>
      <c r="N17" s="12" t="s">
        <v>122</v>
      </c>
    </row>
    <row r="18" spans="1:14" ht="20.100000000000001" customHeight="1" x14ac:dyDescent="0.3">
      <c r="A18" s="11">
        <v>137</v>
      </c>
      <c r="B18" s="11" t="s">
        <v>48</v>
      </c>
      <c r="C18" s="11">
        <v>23</v>
      </c>
      <c r="D18" s="11" t="s">
        <v>68</v>
      </c>
      <c r="E18" s="11">
        <v>4</v>
      </c>
      <c r="F18" s="11" t="s">
        <v>54</v>
      </c>
      <c r="G18" s="11">
        <v>8</v>
      </c>
      <c r="H18" s="11" t="s">
        <v>50</v>
      </c>
      <c r="I18" s="13">
        <v>240</v>
      </c>
      <c r="J18" s="13">
        <v>445</v>
      </c>
      <c r="K18" s="13">
        <v>48</v>
      </c>
      <c r="L18" s="13">
        <v>733</v>
      </c>
      <c r="M18" s="11">
        <v>49</v>
      </c>
      <c r="N18" s="12" t="s">
        <v>122</v>
      </c>
    </row>
    <row r="19" spans="1:14" ht="20.100000000000001" customHeight="1" x14ac:dyDescent="0.3">
      <c r="A19" s="11">
        <v>138</v>
      </c>
      <c r="B19" s="11" t="s">
        <v>48</v>
      </c>
      <c r="C19" s="11">
        <v>25</v>
      </c>
      <c r="D19" s="11" t="s">
        <v>68</v>
      </c>
      <c r="E19" s="11">
        <v>6</v>
      </c>
      <c r="F19" s="11" t="s">
        <v>49</v>
      </c>
      <c r="G19" s="11">
        <v>7</v>
      </c>
      <c r="H19" s="11" t="s">
        <v>50</v>
      </c>
      <c r="I19" s="13">
        <v>420</v>
      </c>
      <c r="J19" s="13">
        <v>455</v>
      </c>
      <c r="K19" s="13">
        <v>28</v>
      </c>
      <c r="L19" s="13">
        <v>903</v>
      </c>
      <c r="M19" s="11">
        <v>51</v>
      </c>
      <c r="N19" s="12" t="s">
        <v>123</v>
      </c>
    </row>
    <row r="20" spans="1:14" ht="20.100000000000001" customHeight="1" x14ac:dyDescent="0.3">
      <c r="A20" s="11">
        <v>38</v>
      </c>
      <c r="B20" s="11" t="s">
        <v>48</v>
      </c>
      <c r="C20" s="11">
        <v>29</v>
      </c>
      <c r="D20" s="11" t="s">
        <v>68</v>
      </c>
      <c r="E20" s="11">
        <v>10</v>
      </c>
      <c r="F20" s="11" t="s">
        <v>49</v>
      </c>
      <c r="G20" s="11">
        <v>5</v>
      </c>
      <c r="H20" s="11" t="s">
        <v>50</v>
      </c>
      <c r="I20" s="13">
        <v>300</v>
      </c>
      <c r="J20" s="13">
        <v>251</v>
      </c>
      <c r="K20" s="13">
        <v>30</v>
      </c>
      <c r="L20" s="13">
        <v>581</v>
      </c>
      <c r="M20" s="11">
        <v>52</v>
      </c>
      <c r="N20" s="12" t="s">
        <v>123</v>
      </c>
    </row>
    <row r="21" spans="1:14" ht="20.100000000000001" customHeight="1" x14ac:dyDescent="0.3">
      <c r="A21" s="11">
        <v>169</v>
      </c>
      <c r="B21" s="11" t="s">
        <v>48</v>
      </c>
      <c r="C21" s="11">
        <v>29</v>
      </c>
      <c r="D21" s="11" t="s">
        <v>68</v>
      </c>
      <c r="E21" s="11">
        <v>10</v>
      </c>
      <c r="F21" s="11" t="s">
        <v>49</v>
      </c>
      <c r="G21" s="11">
        <v>8</v>
      </c>
      <c r="H21" s="11" t="s">
        <v>47</v>
      </c>
      <c r="I21" s="13">
        <v>320</v>
      </c>
      <c r="J21" s="13">
        <v>136</v>
      </c>
      <c r="K21" s="13">
        <v>144</v>
      </c>
      <c r="L21" s="13">
        <v>600</v>
      </c>
      <c r="M21" s="11">
        <v>52</v>
      </c>
      <c r="N21" s="12" t="s">
        <v>123</v>
      </c>
    </row>
    <row r="22" spans="1:14" ht="20.100000000000001" customHeight="1" x14ac:dyDescent="0.3">
      <c r="A22" s="11">
        <v>115</v>
      </c>
      <c r="B22" s="11" t="s">
        <v>48</v>
      </c>
      <c r="C22" s="11">
        <v>29</v>
      </c>
      <c r="D22" s="11" t="s">
        <v>68</v>
      </c>
      <c r="E22" s="11">
        <v>10</v>
      </c>
      <c r="F22" s="11" t="s">
        <v>49</v>
      </c>
      <c r="G22" s="11">
        <v>8</v>
      </c>
      <c r="H22" s="11" t="s">
        <v>50</v>
      </c>
      <c r="I22" s="13">
        <v>480</v>
      </c>
      <c r="J22" s="13">
        <v>246</v>
      </c>
      <c r="K22" s="13">
        <v>96</v>
      </c>
      <c r="L22" s="13">
        <v>822</v>
      </c>
      <c r="M22" s="11">
        <v>52</v>
      </c>
      <c r="N22" s="12" t="s">
        <v>123</v>
      </c>
    </row>
    <row r="23" spans="1:14" ht="20.100000000000001" customHeight="1" x14ac:dyDescent="0.3">
      <c r="A23" s="11">
        <v>105</v>
      </c>
      <c r="B23" s="11" t="s">
        <v>48</v>
      </c>
      <c r="C23" s="11">
        <v>33</v>
      </c>
      <c r="D23" s="11" t="s">
        <v>68</v>
      </c>
      <c r="E23" s="11">
        <v>14</v>
      </c>
      <c r="F23" s="11" t="s">
        <v>49</v>
      </c>
      <c r="G23" s="11">
        <v>10</v>
      </c>
      <c r="H23" s="11" t="s">
        <v>47</v>
      </c>
      <c r="I23" s="13">
        <v>400</v>
      </c>
      <c r="J23" s="13">
        <v>105</v>
      </c>
      <c r="K23" s="13">
        <v>120</v>
      </c>
      <c r="L23" s="13">
        <v>625</v>
      </c>
      <c r="M23" s="11">
        <v>53</v>
      </c>
      <c r="N23" s="12" t="s">
        <v>123</v>
      </c>
    </row>
    <row r="24" spans="1:14" ht="20.100000000000001" customHeight="1" x14ac:dyDescent="0.3">
      <c r="A24" s="11">
        <v>88</v>
      </c>
      <c r="B24" s="11" t="s">
        <v>48</v>
      </c>
      <c r="C24" s="11">
        <v>26</v>
      </c>
      <c r="D24" s="11" t="s">
        <v>68</v>
      </c>
      <c r="E24" s="11">
        <v>7</v>
      </c>
      <c r="F24" s="11" t="s">
        <v>49</v>
      </c>
      <c r="G24" s="11">
        <v>5</v>
      </c>
      <c r="H24" s="11" t="s">
        <v>50</v>
      </c>
      <c r="I24" s="13">
        <v>300</v>
      </c>
      <c r="J24" s="13">
        <v>420</v>
      </c>
      <c r="K24" s="13">
        <v>45</v>
      </c>
      <c r="L24" s="13">
        <v>765</v>
      </c>
      <c r="M24" s="11">
        <v>54</v>
      </c>
      <c r="N24" s="12" t="s">
        <v>123</v>
      </c>
    </row>
    <row r="25" spans="1:14" ht="20.100000000000001" customHeight="1" x14ac:dyDescent="0.3">
      <c r="A25" s="11">
        <v>200</v>
      </c>
      <c r="B25" s="11" t="s">
        <v>48</v>
      </c>
      <c r="C25" s="11">
        <v>33</v>
      </c>
      <c r="D25" s="11" t="s">
        <v>68</v>
      </c>
      <c r="E25" s="11">
        <v>14</v>
      </c>
      <c r="F25" s="11" t="s">
        <v>46</v>
      </c>
      <c r="G25" s="11">
        <v>3</v>
      </c>
      <c r="H25" s="11" t="s">
        <v>52</v>
      </c>
      <c r="I25" s="13">
        <v>540</v>
      </c>
      <c r="J25" s="13">
        <v>349</v>
      </c>
      <c r="K25" s="13">
        <v>180</v>
      </c>
      <c r="L25" s="13">
        <v>1069</v>
      </c>
      <c r="M25" s="11">
        <v>54</v>
      </c>
      <c r="N25" s="12" t="s">
        <v>123</v>
      </c>
    </row>
    <row r="26" spans="1:14" ht="20.100000000000001" customHeight="1" x14ac:dyDescent="0.3">
      <c r="A26" s="11">
        <v>5</v>
      </c>
      <c r="B26" s="11" t="s">
        <v>48</v>
      </c>
      <c r="C26" s="11">
        <v>20</v>
      </c>
      <c r="D26" s="11" t="s">
        <v>68</v>
      </c>
      <c r="E26" s="11">
        <v>1</v>
      </c>
      <c r="F26" s="11" t="s">
        <v>49</v>
      </c>
      <c r="G26" s="11">
        <v>6</v>
      </c>
      <c r="H26" s="11" t="s">
        <v>47</v>
      </c>
      <c r="I26" s="13">
        <v>240</v>
      </c>
      <c r="J26" s="13">
        <v>206</v>
      </c>
      <c r="K26" s="13">
        <v>72</v>
      </c>
      <c r="L26" s="13">
        <v>518</v>
      </c>
      <c r="M26" s="11">
        <v>57</v>
      </c>
      <c r="N26" s="12" t="s">
        <v>123</v>
      </c>
    </row>
    <row r="27" spans="1:14" ht="20.100000000000001" customHeight="1" x14ac:dyDescent="0.3">
      <c r="A27" s="11">
        <v>113</v>
      </c>
      <c r="B27" s="11" t="s">
        <v>48</v>
      </c>
      <c r="C27" s="11">
        <v>30</v>
      </c>
      <c r="D27" s="11" t="s">
        <v>68</v>
      </c>
      <c r="E27" s="11">
        <v>11</v>
      </c>
      <c r="F27" s="11" t="s">
        <v>49</v>
      </c>
      <c r="G27" s="11">
        <v>9</v>
      </c>
      <c r="H27" s="11" t="s">
        <v>50</v>
      </c>
      <c r="I27" s="13">
        <v>540</v>
      </c>
      <c r="J27" s="13">
        <v>251</v>
      </c>
      <c r="K27" s="13">
        <v>81</v>
      </c>
      <c r="L27" s="13">
        <v>872</v>
      </c>
      <c r="M27" s="11">
        <v>58</v>
      </c>
      <c r="N27" s="12" t="s">
        <v>123</v>
      </c>
    </row>
    <row r="28" spans="1:14" ht="20.100000000000001" customHeight="1" x14ac:dyDescent="0.3">
      <c r="A28" s="11">
        <v>121</v>
      </c>
      <c r="B28" s="11" t="s">
        <v>48</v>
      </c>
      <c r="C28" s="11">
        <v>32</v>
      </c>
      <c r="D28" s="11" t="s">
        <v>68</v>
      </c>
      <c r="E28" s="11">
        <v>13</v>
      </c>
      <c r="F28" s="11" t="s">
        <v>55</v>
      </c>
      <c r="G28" s="11">
        <v>4</v>
      </c>
      <c r="H28" s="11" t="s">
        <v>52</v>
      </c>
      <c r="I28" s="13">
        <v>2640</v>
      </c>
      <c r="J28" s="13">
        <v>467</v>
      </c>
      <c r="K28" s="13">
        <v>288</v>
      </c>
      <c r="L28" s="13">
        <v>3395</v>
      </c>
      <c r="M28" s="11">
        <v>60</v>
      </c>
      <c r="N28" s="12" t="s">
        <v>123</v>
      </c>
    </row>
    <row r="29" spans="1:14" ht="20.100000000000001" customHeight="1" x14ac:dyDescent="0.3">
      <c r="A29" s="11">
        <v>69</v>
      </c>
      <c r="B29" s="11" t="s">
        <v>48</v>
      </c>
      <c r="C29" s="11">
        <v>33</v>
      </c>
      <c r="D29" s="11" t="s">
        <v>68</v>
      </c>
      <c r="E29" s="11">
        <v>14</v>
      </c>
      <c r="F29" s="11" t="s">
        <v>49</v>
      </c>
      <c r="G29" s="11">
        <v>9</v>
      </c>
      <c r="H29" s="11" t="s">
        <v>47</v>
      </c>
      <c r="I29" s="13">
        <v>360</v>
      </c>
      <c r="J29" s="13">
        <v>190</v>
      </c>
      <c r="K29" s="13">
        <v>72</v>
      </c>
      <c r="L29" s="13">
        <v>622</v>
      </c>
      <c r="M29" s="11">
        <v>62</v>
      </c>
      <c r="N29" s="12" t="s">
        <v>123</v>
      </c>
    </row>
    <row r="30" spans="1:14" ht="20.100000000000001" customHeight="1" x14ac:dyDescent="0.3">
      <c r="A30" s="11">
        <v>6</v>
      </c>
      <c r="B30" s="11" t="s">
        <v>48</v>
      </c>
      <c r="C30" s="11">
        <v>20</v>
      </c>
      <c r="D30" s="11" t="s">
        <v>68</v>
      </c>
      <c r="E30" s="11">
        <v>1</v>
      </c>
      <c r="F30" s="11" t="s">
        <v>49</v>
      </c>
      <c r="G30" s="11">
        <v>8</v>
      </c>
      <c r="H30" s="11" t="s">
        <v>47</v>
      </c>
      <c r="I30" s="13">
        <v>320</v>
      </c>
      <c r="J30" s="13">
        <v>195</v>
      </c>
      <c r="K30" s="13">
        <v>144</v>
      </c>
      <c r="L30" s="13">
        <v>659</v>
      </c>
      <c r="M30" s="11">
        <v>62</v>
      </c>
      <c r="N30" s="12" t="s">
        <v>123</v>
      </c>
    </row>
    <row r="31" spans="1:14" ht="20.100000000000001" customHeight="1" x14ac:dyDescent="0.3">
      <c r="A31" s="11">
        <v>150</v>
      </c>
      <c r="B31" s="11" t="s">
        <v>48</v>
      </c>
      <c r="C31" s="11">
        <v>21</v>
      </c>
      <c r="D31" s="11" t="s">
        <v>68</v>
      </c>
      <c r="E31" s="11">
        <v>2</v>
      </c>
      <c r="F31" s="11" t="s">
        <v>46</v>
      </c>
      <c r="G31" s="11">
        <v>3</v>
      </c>
      <c r="H31" s="11" t="s">
        <v>52</v>
      </c>
      <c r="I31" s="13">
        <v>720</v>
      </c>
      <c r="J31" s="13">
        <v>226</v>
      </c>
      <c r="K31" s="13">
        <v>144</v>
      </c>
      <c r="L31" s="13">
        <v>1090</v>
      </c>
      <c r="M31" s="11">
        <v>62</v>
      </c>
      <c r="N31" s="12" t="s">
        <v>123</v>
      </c>
    </row>
    <row r="32" spans="1:14" ht="20.100000000000001" customHeight="1" x14ac:dyDescent="0.3">
      <c r="A32" s="11">
        <v>155</v>
      </c>
      <c r="B32" s="11" t="s">
        <v>48</v>
      </c>
      <c r="C32" s="11">
        <v>26</v>
      </c>
      <c r="D32" s="11" t="s">
        <v>68</v>
      </c>
      <c r="E32" s="11">
        <v>7</v>
      </c>
      <c r="F32" s="11" t="s">
        <v>55</v>
      </c>
      <c r="G32" s="11">
        <v>5</v>
      </c>
      <c r="H32" s="11" t="s">
        <v>47</v>
      </c>
      <c r="I32" s="13">
        <v>1100</v>
      </c>
      <c r="J32" s="13">
        <v>100</v>
      </c>
      <c r="K32" s="13">
        <v>100</v>
      </c>
      <c r="L32" s="13">
        <v>1300</v>
      </c>
      <c r="M32" s="11">
        <v>62</v>
      </c>
      <c r="N32" s="12" t="s">
        <v>123</v>
      </c>
    </row>
    <row r="33" spans="1:14" ht="20.100000000000001" customHeight="1" x14ac:dyDescent="0.3">
      <c r="A33" s="11">
        <v>45</v>
      </c>
      <c r="B33" s="11" t="s">
        <v>48</v>
      </c>
      <c r="C33" s="11">
        <v>32</v>
      </c>
      <c r="D33" s="11" t="s">
        <v>68</v>
      </c>
      <c r="E33" s="11">
        <v>13</v>
      </c>
      <c r="F33" s="11" t="s">
        <v>46</v>
      </c>
      <c r="G33" s="11">
        <v>4</v>
      </c>
      <c r="H33" s="11" t="s">
        <v>50</v>
      </c>
      <c r="I33" s="13">
        <v>480</v>
      </c>
      <c r="J33" s="13">
        <v>490</v>
      </c>
      <c r="K33" s="13">
        <v>96</v>
      </c>
      <c r="L33" s="13">
        <v>1066</v>
      </c>
      <c r="M33" s="11">
        <v>64</v>
      </c>
      <c r="N33" s="12" t="s">
        <v>123</v>
      </c>
    </row>
    <row r="34" spans="1:14" ht="20.100000000000001" customHeight="1" x14ac:dyDescent="0.3">
      <c r="A34" s="11">
        <v>179</v>
      </c>
      <c r="B34" s="11" t="s">
        <v>48</v>
      </c>
      <c r="C34" s="11">
        <v>26</v>
      </c>
      <c r="D34" s="11" t="s">
        <v>68</v>
      </c>
      <c r="E34" s="11">
        <v>7</v>
      </c>
      <c r="F34" s="11" t="s">
        <v>46</v>
      </c>
      <c r="G34" s="11">
        <v>5</v>
      </c>
      <c r="H34" s="11" t="s">
        <v>53</v>
      </c>
      <c r="I34" s="13">
        <v>2500</v>
      </c>
      <c r="J34" s="13">
        <v>246</v>
      </c>
      <c r="K34" s="13">
        <v>450</v>
      </c>
      <c r="L34" s="13">
        <v>3196</v>
      </c>
      <c r="M34" s="11">
        <v>66</v>
      </c>
      <c r="N34" s="12" t="s">
        <v>123</v>
      </c>
    </row>
    <row r="35" spans="1:14" ht="20.100000000000001" customHeight="1" x14ac:dyDescent="0.3">
      <c r="A35" s="11">
        <v>100</v>
      </c>
      <c r="B35" s="11" t="s">
        <v>48</v>
      </c>
      <c r="C35" s="11">
        <v>29</v>
      </c>
      <c r="D35" s="11" t="s">
        <v>68</v>
      </c>
      <c r="E35" s="11">
        <v>10</v>
      </c>
      <c r="F35" s="11" t="s">
        <v>46</v>
      </c>
      <c r="G35" s="11">
        <v>8</v>
      </c>
      <c r="H35" s="11" t="s">
        <v>52</v>
      </c>
      <c r="I35" s="13">
        <v>2400</v>
      </c>
      <c r="J35" s="13">
        <v>400</v>
      </c>
      <c r="K35" s="13">
        <v>320</v>
      </c>
      <c r="L35" s="13">
        <v>3120</v>
      </c>
      <c r="M35" s="11">
        <v>68</v>
      </c>
      <c r="N35" s="12" t="s">
        <v>123</v>
      </c>
    </row>
    <row r="36" spans="1:14" ht="20.100000000000001" customHeight="1" x14ac:dyDescent="0.3">
      <c r="A36" s="11">
        <v>41</v>
      </c>
      <c r="B36" s="11" t="s">
        <v>48</v>
      </c>
      <c r="C36" s="11">
        <v>29</v>
      </c>
      <c r="D36" s="11" t="s">
        <v>68</v>
      </c>
      <c r="E36" s="11">
        <v>10</v>
      </c>
      <c r="F36" s="11" t="s">
        <v>46</v>
      </c>
      <c r="G36" s="11">
        <v>10</v>
      </c>
      <c r="H36" s="11" t="s">
        <v>50</v>
      </c>
      <c r="I36" s="13">
        <v>1200</v>
      </c>
      <c r="J36" s="13">
        <v>242</v>
      </c>
      <c r="K36" s="13">
        <v>80</v>
      </c>
      <c r="L36" s="13">
        <v>1522</v>
      </c>
      <c r="M36" s="11">
        <v>69</v>
      </c>
      <c r="N36" s="12" t="s">
        <v>123</v>
      </c>
    </row>
    <row r="37" spans="1:14" ht="20.100000000000001" customHeight="1" x14ac:dyDescent="0.3">
      <c r="A37" s="11">
        <v>96</v>
      </c>
      <c r="B37" s="11" t="s">
        <v>48</v>
      </c>
      <c r="C37" s="11">
        <v>34</v>
      </c>
      <c r="D37" s="11" t="s">
        <v>68</v>
      </c>
      <c r="E37" s="11">
        <v>15</v>
      </c>
      <c r="F37" s="11" t="s">
        <v>55</v>
      </c>
      <c r="G37" s="11">
        <v>9</v>
      </c>
      <c r="H37" s="11" t="s">
        <v>52</v>
      </c>
      <c r="I37" s="13">
        <v>5940</v>
      </c>
      <c r="J37" s="13">
        <v>482</v>
      </c>
      <c r="K37" s="13">
        <v>576</v>
      </c>
      <c r="L37" s="13">
        <v>6998</v>
      </c>
      <c r="M37" s="11">
        <v>71</v>
      </c>
      <c r="N37" s="12" t="s">
        <v>124</v>
      </c>
    </row>
    <row r="38" spans="1:14" ht="20.100000000000001" customHeight="1" x14ac:dyDescent="0.3">
      <c r="A38" s="11">
        <v>19</v>
      </c>
      <c r="B38" s="11" t="s">
        <v>48</v>
      </c>
      <c r="C38" s="11">
        <v>30</v>
      </c>
      <c r="D38" s="11" t="s">
        <v>68</v>
      </c>
      <c r="E38" s="11">
        <v>11</v>
      </c>
      <c r="F38" s="11" t="s">
        <v>55</v>
      </c>
      <c r="G38" s="11">
        <v>8</v>
      </c>
      <c r="H38" s="11" t="s">
        <v>47</v>
      </c>
      <c r="I38" s="13">
        <v>960</v>
      </c>
      <c r="J38" s="13">
        <v>161</v>
      </c>
      <c r="K38" s="13">
        <v>480</v>
      </c>
      <c r="L38" s="13">
        <v>1601</v>
      </c>
      <c r="M38" s="11">
        <v>72</v>
      </c>
      <c r="N38" s="12" t="s">
        <v>124</v>
      </c>
    </row>
    <row r="39" spans="1:14" ht="20.100000000000001" customHeight="1" x14ac:dyDescent="0.3">
      <c r="A39" s="11">
        <v>40</v>
      </c>
      <c r="B39" s="11" t="s">
        <v>48</v>
      </c>
      <c r="C39" s="11">
        <v>31</v>
      </c>
      <c r="D39" s="11" t="s">
        <v>68</v>
      </c>
      <c r="E39" s="11">
        <v>12</v>
      </c>
      <c r="F39" s="11" t="s">
        <v>49</v>
      </c>
      <c r="G39" s="11">
        <v>10</v>
      </c>
      <c r="H39" s="11" t="s">
        <v>50</v>
      </c>
      <c r="I39" s="13">
        <v>600</v>
      </c>
      <c r="J39" s="13">
        <v>396</v>
      </c>
      <c r="K39" s="13">
        <v>120</v>
      </c>
      <c r="L39" s="13">
        <v>1116</v>
      </c>
      <c r="M39" s="11">
        <v>73</v>
      </c>
      <c r="N39" s="12" t="s">
        <v>124</v>
      </c>
    </row>
    <row r="40" spans="1:14" ht="20.100000000000001" customHeight="1" x14ac:dyDescent="0.3">
      <c r="A40" s="11">
        <v>158</v>
      </c>
      <c r="B40" s="11" t="s">
        <v>48</v>
      </c>
      <c r="C40" s="11">
        <v>24</v>
      </c>
      <c r="D40" s="11" t="s">
        <v>68</v>
      </c>
      <c r="E40" s="11">
        <v>5</v>
      </c>
      <c r="F40" s="11" t="s">
        <v>46</v>
      </c>
      <c r="G40" s="11">
        <v>10</v>
      </c>
      <c r="H40" s="11" t="s">
        <v>47</v>
      </c>
      <c r="I40" s="13">
        <v>600</v>
      </c>
      <c r="J40" s="13">
        <v>465</v>
      </c>
      <c r="K40" s="13">
        <v>120</v>
      </c>
      <c r="L40" s="13">
        <v>1185</v>
      </c>
      <c r="M40" s="11">
        <v>74</v>
      </c>
      <c r="N40" s="12" t="s">
        <v>124</v>
      </c>
    </row>
    <row r="41" spans="1:14" ht="20.100000000000001" customHeight="1" x14ac:dyDescent="0.3">
      <c r="A41" s="11">
        <v>181</v>
      </c>
      <c r="B41" s="11" t="s">
        <v>48</v>
      </c>
      <c r="C41" s="11">
        <v>26</v>
      </c>
      <c r="D41" s="11" t="s">
        <v>68</v>
      </c>
      <c r="E41" s="11">
        <v>7</v>
      </c>
      <c r="F41" s="11" t="s">
        <v>55</v>
      </c>
      <c r="G41" s="11">
        <v>9</v>
      </c>
      <c r="H41" s="11" t="s">
        <v>47</v>
      </c>
      <c r="I41" s="13">
        <v>1080</v>
      </c>
      <c r="J41" s="13">
        <v>118</v>
      </c>
      <c r="K41" s="13">
        <v>162</v>
      </c>
      <c r="L41" s="13">
        <v>1360</v>
      </c>
      <c r="M41" s="11">
        <v>75</v>
      </c>
      <c r="N41" s="12" t="s">
        <v>124</v>
      </c>
    </row>
    <row r="42" spans="1:14" ht="20.100000000000001" customHeight="1" x14ac:dyDescent="0.3">
      <c r="A42" s="11">
        <v>196</v>
      </c>
      <c r="B42" s="11" t="s">
        <v>48</v>
      </c>
      <c r="C42" s="11">
        <v>38</v>
      </c>
      <c r="D42" s="11" t="s">
        <v>68</v>
      </c>
      <c r="E42" s="11">
        <v>19</v>
      </c>
      <c r="F42" s="11" t="s">
        <v>55</v>
      </c>
      <c r="G42" s="11">
        <v>9</v>
      </c>
      <c r="H42" s="11" t="s">
        <v>52</v>
      </c>
      <c r="I42" s="13">
        <v>2160</v>
      </c>
      <c r="J42" s="13">
        <v>123</v>
      </c>
      <c r="K42" s="13">
        <v>1080</v>
      </c>
      <c r="L42" s="13">
        <v>3363</v>
      </c>
      <c r="M42" s="11">
        <v>76</v>
      </c>
      <c r="N42" s="12" t="s">
        <v>124</v>
      </c>
    </row>
    <row r="43" spans="1:14" ht="20.100000000000001" customHeight="1" x14ac:dyDescent="0.3">
      <c r="A43" s="11">
        <v>120</v>
      </c>
      <c r="B43" s="11" t="s">
        <v>48</v>
      </c>
      <c r="C43" s="11">
        <v>22</v>
      </c>
      <c r="D43" s="11" t="s">
        <v>68</v>
      </c>
      <c r="E43" s="11">
        <v>3</v>
      </c>
      <c r="F43" s="11" t="s">
        <v>46</v>
      </c>
      <c r="G43" s="11">
        <v>10</v>
      </c>
      <c r="H43" s="11" t="s">
        <v>50</v>
      </c>
      <c r="I43" s="13">
        <v>1200</v>
      </c>
      <c r="J43" s="13">
        <v>125</v>
      </c>
      <c r="K43" s="13">
        <v>160</v>
      </c>
      <c r="L43" s="13">
        <v>1485</v>
      </c>
      <c r="M43" s="11">
        <v>77</v>
      </c>
      <c r="N43" s="12" t="s">
        <v>124</v>
      </c>
    </row>
    <row r="44" spans="1:14" ht="20.100000000000001" customHeight="1" x14ac:dyDescent="0.3">
      <c r="A44" s="11">
        <v>95</v>
      </c>
      <c r="B44" s="11" t="s">
        <v>48</v>
      </c>
      <c r="C44" s="11">
        <v>20</v>
      </c>
      <c r="D44" s="11" t="s">
        <v>68</v>
      </c>
      <c r="E44" s="11">
        <v>1</v>
      </c>
      <c r="F44" s="11" t="s">
        <v>46</v>
      </c>
      <c r="G44" s="11">
        <v>8</v>
      </c>
      <c r="H44" s="11" t="s">
        <v>50</v>
      </c>
      <c r="I44" s="13">
        <v>720</v>
      </c>
      <c r="J44" s="13">
        <v>350</v>
      </c>
      <c r="K44" s="13">
        <v>192</v>
      </c>
      <c r="L44" s="13">
        <v>1262</v>
      </c>
      <c r="M44" s="11">
        <v>79</v>
      </c>
      <c r="N44" s="12" t="s">
        <v>124</v>
      </c>
    </row>
    <row r="45" spans="1:14" ht="20.100000000000001" customHeight="1" x14ac:dyDescent="0.3">
      <c r="A45" s="11">
        <v>109</v>
      </c>
      <c r="B45" s="11" t="s">
        <v>45</v>
      </c>
      <c r="C45" s="11">
        <v>39</v>
      </c>
      <c r="D45" s="11" t="s">
        <v>68</v>
      </c>
      <c r="E45" s="11">
        <v>20</v>
      </c>
      <c r="F45" s="11" t="s">
        <v>54</v>
      </c>
      <c r="G45" s="11">
        <v>8</v>
      </c>
      <c r="H45" s="11" t="s">
        <v>47</v>
      </c>
      <c r="I45" s="13">
        <v>160</v>
      </c>
      <c r="J45" s="13">
        <v>66</v>
      </c>
      <c r="K45" s="13">
        <v>64</v>
      </c>
      <c r="L45" s="13">
        <v>290</v>
      </c>
      <c r="M45" s="11">
        <v>47</v>
      </c>
      <c r="N45" s="12" t="s">
        <v>122</v>
      </c>
    </row>
    <row r="46" spans="1:14" ht="20.100000000000001" customHeight="1" x14ac:dyDescent="0.3">
      <c r="A46" s="11">
        <v>64</v>
      </c>
      <c r="B46" s="11" t="s">
        <v>45</v>
      </c>
      <c r="C46" s="11">
        <v>39</v>
      </c>
      <c r="D46" s="11" t="s">
        <v>68</v>
      </c>
      <c r="E46" s="11">
        <v>20</v>
      </c>
      <c r="F46" s="11" t="s">
        <v>54</v>
      </c>
      <c r="G46" s="11">
        <v>8</v>
      </c>
      <c r="H46" s="11" t="s">
        <v>50</v>
      </c>
      <c r="I46" s="13">
        <v>240</v>
      </c>
      <c r="J46" s="13">
        <v>91</v>
      </c>
      <c r="K46" s="13">
        <v>80</v>
      </c>
      <c r="L46" s="13">
        <v>411</v>
      </c>
      <c r="M46" s="11">
        <v>47</v>
      </c>
      <c r="N46" s="12" t="s">
        <v>122</v>
      </c>
    </row>
    <row r="47" spans="1:14" ht="20.100000000000001" customHeight="1" x14ac:dyDescent="0.3">
      <c r="A47" s="11">
        <v>118</v>
      </c>
      <c r="B47" s="11" t="s">
        <v>45</v>
      </c>
      <c r="C47" s="11">
        <v>39</v>
      </c>
      <c r="D47" s="11" t="s">
        <v>68</v>
      </c>
      <c r="E47" s="11">
        <v>20</v>
      </c>
      <c r="F47" s="11" t="s">
        <v>54</v>
      </c>
      <c r="G47" s="11">
        <v>6</v>
      </c>
      <c r="H47" s="11" t="s">
        <v>53</v>
      </c>
      <c r="I47" s="13">
        <v>600</v>
      </c>
      <c r="J47" s="13">
        <v>99</v>
      </c>
      <c r="K47" s="13">
        <v>300</v>
      </c>
      <c r="L47" s="13">
        <v>999</v>
      </c>
      <c r="M47" s="11">
        <v>47</v>
      </c>
      <c r="N47" s="12" t="s">
        <v>122</v>
      </c>
    </row>
    <row r="48" spans="1:14" ht="20.100000000000001" customHeight="1" x14ac:dyDescent="0.3">
      <c r="A48" s="11">
        <v>89</v>
      </c>
      <c r="B48" s="11" t="s">
        <v>45</v>
      </c>
      <c r="C48" s="11">
        <v>33</v>
      </c>
      <c r="D48" s="11" t="s">
        <v>68</v>
      </c>
      <c r="E48" s="11">
        <v>14</v>
      </c>
      <c r="F48" s="11" t="s">
        <v>54</v>
      </c>
      <c r="G48" s="11">
        <v>8</v>
      </c>
      <c r="H48" s="11" t="s">
        <v>50</v>
      </c>
      <c r="I48" s="13">
        <v>240</v>
      </c>
      <c r="J48" s="13">
        <v>65</v>
      </c>
      <c r="K48" s="13">
        <v>40</v>
      </c>
      <c r="L48" s="13">
        <v>345</v>
      </c>
      <c r="M48" s="11">
        <v>48</v>
      </c>
      <c r="N48" s="12" t="s">
        <v>122</v>
      </c>
    </row>
    <row r="49" spans="1:14" ht="20.100000000000001" customHeight="1" x14ac:dyDescent="0.3">
      <c r="A49" s="11">
        <v>84</v>
      </c>
      <c r="B49" s="11" t="s">
        <v>45</v>
      </c>
      <c r="C49" s="11">
        <v>35</v>
      </c>
      <c r="D49" s="11" t="s">
        <v>68</v>
      </c>
      <c r="E49" s="11">
        <v>16</v>
      </c>
      <c r="F49" s="11" t="s">
        <v>54</v>
      </c>
      <c r="G49" s="11">
        <v>7</v>
      </c>
      <c r="H49" s="11" t="s">
        <v>50</v>
      </c>
      <c r="I49" s="13">
        <v>210</v>
      </c>
      <c r="J49" s="13">
        <v>60</v>
      </c>
      <c r="K49" s="13">
        <v>56</v>
      </c>
      <c r="L49" s="13">
        <v>326</v>
      </c>
      <c r="M49" s="11">
        <v>51</v>
      </c>
      <c r="N49" s="12" t="s">
        <v>123</v>
      </c>
    </row>
    <row r="50" spans="1:14" ht="20.100000000000001" customHeight="1" x14ac:dyDescent="0.3">
      <c r="A50" s="11">
        <v>157</v>
      </c>
      <c r="B50" s="11" t="s">
        <v>45</v>
      </c>
      <c r="C50" s="11">
        <v>37</v>
      </c>
      <c r="D50" s="11" t="s">
        <v>68</v>
      </c>
      <c r="E50" s="11">
        <v>18</v>
      </c>
      <c r="F50" s="11" t="s">
        <v>49</v>
      </c>
      <c r="G50" s="11">
        <v>7</v>
      </c>
      <c r="H50" s="11" t="s">
        <v>47</v>
      </c>
      <c r="I50" s="13">
        <v>280</v>
      </c>
      <c r="J50" s="13">
        <v>79</v>
      </c>
      <c r="K50" s="13">
        <v>70</v>
      </c>
      <c r="L50" s="13">
        <v>429</v>
      </c>
      <c r="M50" s="11">
        <v>53</v>
      </c>
      <c r="N50" s="12" t="s">
        <v>123</v>
      </c>
    </row>
    <row r="51" spans="1:14" ht="20.100000000000001" customHeight="1" x14ac:dyDescent="0.3">
      <c r="A51" s="11">
        <v>134</v>
      </c>
      <c r="B51" s="11" t="s">
        <v>45</v>
      </c>
      <c r="C51" s="11">
        <v>31</v>
      </c>
      <c r="D51" s="11" t="s">
        <v>68</v>
      </c>
      <c r="E51" s="11">
        <v>12</v>
      </c>
      <c r="F51" s="11" t="s">
        <v>49</v>
      </c>
      <c r="G51" s="11">
        <v>6</v>
      </c>
      <c r="H51" s="11" t="s">
        <v>50</v>
      </c>
      <c r="I51" s="13">
        <v>360</v>
      </c>
      <c r="J51" s="13">
        <v>86</v>
      </c>
      <c r="K51" s="13">
        <v>270</v>
      </c>
      <c r="L51" s="13">
        <v>716</v>
      </c>
      <c r="M51" s="11">
        <v>53</v>
      </c>
      <c r="N51" s="12" t="s">
        <v>123</v>
      </c>
    </row>
    <row r="52" spans="1:14" ht="20.100000000000001" customHeight="1" x14ac:dyDescent="0.3">
      <c r="A52" s="11">
        <v>39</v>
      </c>
      <c r="B52" s="11" t="s">
        <v>45</v>
      </c>
      <c r="C52" s="11">
        <v>33</v>
      </c>
      <c r="D52" s="11" t="s">
        <v>68</v>
      </c>
      <c r="E52" s="11">
        <v>14</v>
      </c>
      <c r="F52" s="11" t="s">
        <v>54</v>
      </c>
      <c r="G52" s="11">
        <v>8</v>
      </c>
      <c r="H52" s="11" t="s">
        <v>50</v>
      </c>
      <c r="I52" s="13">
        <v>240</v>
      </c>
      <c r="J52" s="13">
        <v>76</v>
      </c>
      <c r="K52" s="13">
        <v>96</v>
      </c>
      <c r="L52" s="13">
        <v>412</v>
      </c>
      <c r="M52" s="11">
        <v>54</v>
      </c>
      <c r="N52" s="12" t="s">
        <v>123</v>
      </c>
    </row>
    <row r="53" spans="1:14" ht="20.100000000000001" customHeight="1" x14ac:dyDescent="0.3">
      <c r="A53" s="11">
        <v>143</v>
      </c>
      <c r="B53" s="11" t="s">
        <v>45</v>
      </c>
      <c r="C53" s="11">
        <v>37</v>
      </c>
      <c r="D53" s="11" t="s">
        <v>68</v>
      </c>
      <c r="E53" s="11">
        <v>18</v>
      </c>
      <c r="F53" s="11" t="s">
        <v>54</v>
      </c>
      <c r="G53" s="11">
        <v>7</v>
      </c>
      <c r="H53" s="11" t="s">
        <v>53</v>
      </c>
      <c r="I53" s="13">
        <v>700</v>
      </c>
      <c r="J53" s="13">
        <v>55</v>
      </c>
      <c r="K53" s="13">
        <v>210</v>
      </c>
      <c r="L53" s="13">
        <v>965</v>
      </c>
      <c r="M53" s="11">
        <v>54</v>
      </c>
      <c r="N53" s="12" t="s">
        <v>123</v>
      </c>
    </row>
    <row r="54" spans="1:14" ht="20.100000000000001" customHeight="1" x14ac:dyDescent="0.3">
      <c r="A54" s="11">
        <v>132</v>
      </c>
      <c r="B54" s="11" t="s">
        <v>45</v>
      </c>
      <c r="C54" s="11">
        <v>34</v>
      </c>
      <c r="D54" s="11" t="s">
        <v>68</v>
      </c>
      <c r="E54" s="11">
        <v>15</v>
      </c>
      <c r="F54" s="11" t="s">
        <v>49</v>
      </c>
      <c r="G54" s="11">
        <v>6</v>
      </c>
      <c r="H54" s="11" t="s">
        <v>50</v>
      </c>
      <c r="I54" s="13">
        <v>360</v>
      </c>
      <c r="J54" s="13">
        <v>55</v>
      </c>
      <c r="K54" s="13">
        <v>120</v>
      </c>
      <c r="L54" s="13">
        <v>535</v>
      </c>
      <c r="M54" s="11">
        <v>56</v>
      </c>
      <c r="N54" s="12" t="s">
        <v>123</v>
      </c>
    </row>
    <row r="55" spans="1:14" ht="20.100000000000001" customHeight="1" x14ac:dyDescent="0.3">
      <c r="A55" s="11">
        <v>14</v>
      </c>
      <c r="B55" s="11" t="s">
        <v>45</v>
      </c>
      <c r="C55" s="11">
        <v>32</v>
      </c>
      <c r="D55" s="11" t="s">
        <v>68</v>
      </c>
      <c r="E55" s="11">
        <v>13</v>
      </c>
      <c r="F55" s="11" t="s">
        <v>54</v>
      </c>
      <c r="G55" s="11">
        <v>8</v>
      </c>
      <c r="H55" s="11" t="s">
        <v>50</v>
      </c>
      <c r="I55" s="13">
        <v>240</v>
      </c>
      <c r="J55" s="13">
        <v>87</v>
      </c>
      <c r="K55" s="13">
        <v>80</v>
      </c>
      <c r="L55" s="13">
        <v>407</v>
      </c>
      <c r="M55" s="11">
        <v>56</v>
      </c>
      <c r="N55" s="12" t="s">
        <v>123</v>
      </c>
    </row>
    <row r="56" spans="1:14" ht="20.100000000000001" customHeight="1" x14ac:dyDescent="0.3">
      <c r="A56" s="11">
        <v>107</v>
      </c>
      <c r="B56" s="11" t="s">
        <v>45</v>
      </c>
      <c r="C56" s="11">
        <v>38</v>
      </c>
      <c r="D56" s="11" t="s">
        <v>68</v>
      </c>
      <c r="E56" s="11">
        <v>19</v>
      </c>
      <c r="F56" s="11" t="s">
        <v>49</v>
      </c>
      <c r="G56" s="11">
        <v>7</v>
      </c>
      <c r="H56" s="11" t="s">
        <v>47</v>
      </c>
      <c r="I56" s="13">
        <v>280</v>
      </c>
      <c r="J56" s="13">
        <v>50</v>
      </c>
      <c r="K56" s="13">
        <v>70</v>
      </c>
      <c r="L56" s="13">
        <v>400</v>
      </c>
      <c r="M56" s="11">
        <v>57</v>
      </c>
      <c r="N56" s="12" t="s">
        <v>123</v>
      </c>
    </row>
    <row r="57" spans="1:14" ht="20.100000000000001" customHeight="1" x14ac:dyDescent="0.3">
      <c r="A57" s="11">
        <v>126</v>
      </c>
      <c r="B57" s="11" t="s">
        <v>45</v>
      </c>
      <c r="C57" s="11">
        <v>36</v>
      </c>
      <c r="D57" s="11" t="s">
        <v>68</v>
      </c>
      <c r="E57" s="11">
        <v>17</v>
      </c>
      <c r="F57" s="11" t="s">
        <v>49</v>
      </c>
      <c r="G57" s="11">
        <v>7</v>
      </c>
      <c r="H57" s="11" t="s">
        <v>47</v>
      </c>
      <c r="I57" s="13">
        <v>280</v>
      </c>
      <c r="J57" s="13">
        <v>68</v>
      </c>
      <c r="K57" s="13">
        <v>56</v>
      </c>
      <c r="L57" s="13">
        <v>404</v>
      </c>
      <c r="M57" s="11">
        <v>57</v>
      </c>
      <c r="N57" s="12" t="s">
        <v>123</v>
      </c>
    </row>
    <row r="58" spans="1:14" ht="20.100000000000001" customHeight="1" x14ac:dyDescent="0.3">
      <c r="A58" s="11">
        <v>34</v>
      </c>
      <c r="B58" s="11" t="s">
        <v>45</v>
      </c>
      <c r="C58" s="11">
        <v>38</v>
      </c>
      <c r="D58" s="11" t="s">
        <v>68</v>
      </c>
      <c r="E58" s="11">
        <v>19</v>
      </c>
      <c r="F58" s="11" t="s">
        <v>46</v>
      </c>
      <c r="G58" s="11">
        <v>6</v>
      </c>
      <c r="H58" s="11" t="s">
        <v>47</v>
      </c>
      <c r="I58" s="13">
        <v>360</v>
      </c>
      <c r="J58" s="13">
        <v>87</v>
      </c>
      <c r="K58" s="13">
        <v>300</v>
      </c>
      <c r="L58" s="13">
        <v>747</v>
      </c>
      <c r="M58" s="11">
        <v>57</v>
      </c>
      <c r="N58" s="12" t="s">
        <v>123</v>
      </c>
    </row>
    <row r="59" spans="1:14" ht="20.100000000000001" customHeight="1" x14ac:dyDescent="0.3">
      <c r="A59" s="11">
        <v>9</v>
      </c>
      <c r="B59" s="11" t="s">
        <v>45</v>
      </c>
      <c r="C59" s="11">
        <v>38</v>
      </c>
      <c r="D59" s="11" t="s">
        <v>68</v>
      </c>
      <c r="E59" s="11">
        <v>19</v>
      </c>
      <c r="F59" s="11" t="s">
        <v>49</v>
      </c>
      <c r="G59" s="11">
        <v>6</v>
      </c>
      <c r="H59" s="11" t="s">
        <v>47</v>
      </c>
      <c r="I59" s="13">
        <v>240</v>
      </c>
      <c r="J59" s="13">
        <v>62</v>
      </c>
      <c r="K59" s="13">
        <v>60</v>
      </c>
      <c r="L59" s="13">
        <v>362</v>
      </c>
      <c r="M59" s="11">
        <v>58</v>
      </c>
      <c r="N59" s="12" t="s">
        <v>123</v>
      </c>
    </row>
    <row r="60" spans="1:14" ht="20.100000000000001" customHeight="1" x14ac:dyDescent="0.3">
      <c r="A60" s="11">
        <v>82</v>
      </c>
      <c r="B60" s="11" t="s">
        <v>45</v>
      </c>
      <c r="C60" s="11">
        <v>37</v>
      </c>
      <c r="D60" s="11" t="s">
        <v>68</v>
      </c>
      <c r="E60" s="11">
        <v>18</v>
      </c>
      <c r="F60" s="11" t="s">
        <v>49</v>
      </c>
      <c r="G60" s="11">
        <v>6</v>
      </c>
      <c r="H60" s="11" t="s">
        <v>47</v>
      </c>
      <c r="I60" s="13">
        <v>240</v>
      </c>
      <c r="J60" s="13">
        <v>82</v>
      </c>
      <c r="K60" s="13">
        <v>90</v>
      </c>
      <c r="L60" s="13">
        <v>412</v>
      </c>
      <c r="M60" s="11">
        <v>58</v>
      </c>
      <c r="N60" s="12" t="s">
        <v>123</v>
      </c>
    </row>
    <row r="61" spans="1:14" ht="20.100000000000001" customHeight="1" x14ac:dyDescent="0.3">
      <c r="A61" s="11">
        <v>26</v>
      </c>
      <c r="B61" s="11" t="s">
        <v>45</v>
      </c>
      <c r="C61" s="11">
        <v>36</v>
      </c>
      <c r="D61" s="11" t="s">
        <v>68</v>
      </c>
      <c r="E61" s="11">
        <v>17</v>
      </c>
      <c r="F61" s="11" t="s">
        <v>49</v>
      </c>
      <c r="G61" s="11">
        <v>6</v>
      </c>
      <c r="H61" s="11" t="s">
        <v>47</v>
      </c>
      <c r="I61" s="13">
        <v>240</v>
      </c>
      <c r="J61" s="13">
        <v>88</v>
      </c>
      <c r="K61" s="13">
        <v>90</v>
      </c>
      <c r="L61" s="13">
        <v>418</v>
      </c>
      <c r="M61" s="11">
        <v>58</v>
      </c>
      <c r="N61" s="12" t="s">
        <v>123</v>
      </c>
    </row>
    <row r="62" spans="1:14" ht="20.100000000000001" customHeight="1" x14ac:dyDescent="0.3">
      <c r="A62" s="11">
        <v>151</v>
      </c>
      <c r="B62" s="11" t="s">
        <v>45</v>
      </c>
      <c r="C62" s="11">
        <v>37</v>
      </c>
      <c r="D62" s="11" t="s">
        <v>68</v>
      </c>
      <c r="E62" s="11">
        <v>18</v>
      </c>
      <c r="F62" s="11" t="s">
        <v>49</v>
      </c>
      <c r="G62" s="11">
        <v>6</v>
      </c>
      <c r="H62" s="11" t="s">
        <v>47</v>
      </c>
      <c r="I62" s="13">
        <v>240</v>
      </c>
      <c r="J62" s="13">
        <v>99</v>
      </c>
      <c r="K62" s="13">
        <v>144</v>
      </c>
      <c r="L62" s="13">
        <v>483</v>
      </c>
      <c r="M62" s="11">
        <v>58</v>
      </c>
      <c r="N62" s="12" t="s">
        <v>123</v>
      </c>
    </row>
    <row r="63" spans="1:14" ht="20.100000000000001" customHeight="1" x14ac:dyDescent="0.3">
      <c r="A63" s="11">
        <v>32</v>
      </c>
      <c r="B63" s="11" t="s">
        <v>45</v>
      </c>
      <c r="C63" s="11">
        <v>36</v>
      </c>
      <c r="D63" s="11" t="s">
        <v>68</v>
      </c>
      <c r="E63" s="11">
        <v>17</v>
      </c>
      <c r="F63" s="11" t="s">
        <v>49</v>
      </c>
      <c r="G63" s="11">
        <v>7</v>
      </c>
      <c r="H63" s="11" t="s">
        <v>47</v>
      </c>
      <c r="I63" s="13">
        <v>280</v>
      </c>
      <c r="J63" s="13">
        <v>59</v>
      </c>
      <c r="K63" s="13">
        <v>210</v>
      </c>
      <c r="L63" s="13">
        <v>549</v>
      </c>
      <c r="M63" s="11">
        <v>58</v>
      </c>
      <c r="N63" s="12" t="s">
        <v>123</v>
      </c>
    </row>
    <row r="64" spans="1:14" ht="20.100000000000001" customHeight="1" x14ac:dyDescent="0.3">
      <c r="A64" s="11">
        <v>159</v>
      </c>
      <c r="B64" s="11" t="s">
        <v>45</v>
      </c>
      <c r="C64" s="11">
        <v>39</v>
      </c>
      <c r="D64" s="11" t="s">
        <v>68</v>
      </c>
      <c r="E64" s="11">
        <v>20</v>
      </c>
      <c r="F64" s="11" t="s">
        <v>49</v>
      </c>
      <c r="G64" s="11">
        <v>6</v>
      </c>
      <c r="H64" s="11" t="s">
        <v>52</v>
      </c>
      <c r="I64" s="13">
        <v>720</v>
      </c>
      <c r="J64" s="13">
        <v>81</v>
      </c>
      <c r="K64" s="13">
        <v>180</v>
      </c>
      <c r="L64" s="13">
        <v>981</v>
      </c>
      <c r="M64" s="11">
        <v>58</v>
      </c>
      <c r="N64" s="12" t="s">
        <v>123</v>
      </c>
    </row>
    <row r="65" spans="1:14" ht="20.100000000000001" customHeight="1" x14ac:dyDescent="0.3">
      <c r="A65" s="11">
        <v>168</v>
      </c>
      <c r="B65" s="11" t="s">
        <v>45</v>
      </c>
      <c r="C65" s="11">
        <v>35</v>
      </c>
      <c r="D65" s="11" t="s">
        <v>68</v>
      </c>
      <c r="E65" s="11">
        <v>16</v>
      </c>
      <c r="F65" s="11" t="s">
        <v>54</v>
      </c>
      <c r="G65" s="11">
        <v>7</v>
      </c>
      <c r="H65" s="11" t="s">
        <v>53</v>
      </c>
      <c r="I65" s="13">
        <v>700</v>
      </c>
      <c r="J65" s="13">
        <v>97</v>
      </c>
      <c r="K65" s="13">
        <v>490</v>
      </c>
      <c r="L65" s="13">
        <v>1287</v>
      </c>
      <c r="M65" s="11">
        <v>62</v>
      </c>
      <c r="N65" s="12" t="s">
        <v>123</v>
      </c>
    </row>
    <row r="66" spans="1:14" ht="20.100000000000001" customHeight="1" x14ac:dyDescent="0.3">
      <c r="A66" s="11">
        <v>93</v>
      </c>
      <c r="B66" s="11" t="s">
        <v>45</v>
      </c>
      <c r="C66" s="11">
        <v>32</v>
      </c>
      <c r="D66" s="11" t="s">
        <v>68</v>
      </c>
      <c r="E66" s="11">
        <v>13</v>
      </c>
      <c r="F66" s="11" t="s">
        <v>54</v>
      </c>
      <c r="G66" s="11">
        <v>7</v>
      </c>
      <c r="H66" s="11" t="s">
        <v>53</v>
      </c>
      <c r="I66" s="13">
        <v>700</v>
      </c>
      <c r="J66" s="13">
        <v>74</v>
      </c>
      <c r="K66" s="13">
        <v>336</v>
      </c>
      <c r="L66" s="13">
        <v>1110</v>
      </c>
      <c r="M66" s="11">
        <v>65</v>
      </c>
      <c r="N66" s="12" t="s">
        <v>123</v>
      </c>
    </row>
    <row r="67" spans="1:14" ht="20.100000000000001" customHeight="1" x14ac:dyDescent="0.3">
      <c r="A67" s="11">
        <v>193</v>
      </c>
      <c r="B67" s="11" t="s">
        <v>45</v>
      </c>
      <c r="C67" s="11">
        <v>36</v>
      </c>
      <c r="D67" s="11" t="s">
        <v>68</v>
      </c>
      <c r="E67" s="11">
        <v>17</v>
      </c>
      <c r="F67" s="11" t="s">
        <v>54</v>
      </c>
      <c r="G67" s="11">
        <v>7</v>
      </c>
      <c r="H67" s="11" t="s">
        <v>53</v>
      </c>
      <c r="I67" s="13">
        <v>700</v>
      </c>
      <c r="J67" s="13">
        <v>78</v>
      </c>
      <c r="K67" s="13">
        <v>224</v>
      </c>
      <c r="L67" s="13">
        <v>1002</v>
      </c>
      <c r="M67" s="11">
        <v>66</v>
      </c>
      <c r="N67" s="12" t="s">
        <v>123</v>
      </c>
    </row>
    <row r="68" spans="1:14" ht="20.100000000000001" customHeight="1" x14ac:dyDescent="0.3">
      <c r="A68" s="11">
        <v>198</v>
      </c>
      <c r="B68" s="11" t="s">
        <v>45</v>
      </c>
      <c r="C68" s="11">
        <v>32</v>
      </c>
      <c r="D68" s="11" t="s">
        <v>68</v>
      </c>
      <c r="E68" s="11">
        <v>13</v>
      </c>
      <c r="F68" s="11" t="s">
        <v>46</v>
      </c>
      <c r="G68" s="11">
        <v>6</v>
      </c>
      <c r="H68" s="11" t="s">
        <v>52</v>
      </c>
      <c r="I68" s="13">
        <v>1800</v>
      </c>
      <c r="J68" s="13">
        <v>67</v>
      </c>
      <c r="K68" s="13">
        <v>600</v>
      </c>
      <c r="L68" s="13">
        <v>2467</v>
      </c>
      <c r="M68" s="11">
        <v>68</v>
      </c>
      <c r="N68" s="12" t="s">
        <v>123</v>
      </c>
    </row>
    <row r="69" spans="1:14" ht="20.100000000000001" customHeight="1" x14ac:dyDescent="0.3">
      <c r="A69" s="11">
        <v>42</v>
      </c>
      <c r="B69" s="11" t="s">
        <v>45</v>
      </c>
      <c r="C69" s="11">
        <v>39</v>
      </c>
      <c r="D69" s="11" t="s">
        <v>68</v>
      </c>
      <c r="E69" s="11">
        <v>20</v>
      </c>
      <c r="F69" s="11" t="s">
        <v>49</v>
      </c>
      <c r="G69" s="11">
        <v>6</v>
      </c>
      <c r="H69" s="11" t="s">
        <v>53</v>
      </c>
      <c r="I69" s="13">
        <v>1200</v>
      </c>
      <c r="J69" s="13">
        <v>70</v>
      </c>
      <c r="K69" s="13">
        <v>480</v>
      </c>
      <c r="L69" s="13">
        <v>1750</v>
      </c>
      <c r="M69" s="11">
        <v>69</v>
      </c>
      <c r="N69" s="12" t="s">
        <v>123</v>
      </c>
    </row>
    <row r="70" spans="1:14" ht="20.100000000000001" customHeight="1" x14ac:dyDescent="0.3">
      <c r="A70" s="11">
        <v>23</v>
      </c>
      <c r="B70" s="11" t="s">
        <v>45</v>
      </c>
      <c r="C70" s="11">
        <v>34</v>
      </c>
      <c r="D70" s="11" t="s">
        <v>68</v>
      </c>
      <c r="E70" s="11">
        <v>15</v>
      </c>
      <c r="F70" s="11" t="s">
        <v>46</v>
      </c>
      <c r="G70" s="11">
        <v>7</v>
      </c>
      <c r="H70" s="11" t="s">
        <v>52</v>
      </c>
      <c r="I70" s="13">
        <v>1680</v>
      </c>
      <c r="J70" s="13">
        <v>57</v>
      </c>
      <c r="K70" s="13">
        <v>420</v>
      </c>
      <c r="L70" s="13">
        <v>2157</v>
      </c>
      <c r="M70" s="11">
        <v>69</v>
      </c>
      <c r="N70" s="12" t="s">
        <v>123</v>
      </c>
    </row>
    <row r="71" spans="1:14" ht="20.100000000000001" customHeight="1" x14ac:dyDescent="0.3">
      <c r="A71" s="11">
        <v>184</v>
      </c>
      <c r="B71" s="11" t="s">
        <v>45</v>
      </c>
      <c r="C71" s="11">
        <v>35</v>
      </c>
      <c r="D71" s="11" t="s">
        <v>68</v>
      </c>
      <c r="E71" s="11">
        <v>16</v>
      </c>
      <c r="F71" s="11" t="s">
        <v>46</v>
      </c>
      <c r="G71" s="11">
        <v>6</v>
      </c>
      <c r="H71" s="11" t="s">
        <v>52</v>
      </c>
      <c r="I71" s="13">
        <v>1800</v>
      </c>
      <c r="J71" s="13">
        <v>66</v>
      </c>
      <c r="K71" s="13">
        <v>450</v>
      </c>
      <c r="L71" s="13">
        <v>2316</v>
      </c>
      <c r="M71" s="11">
        <v>70</v>
      </c>
      <c r="N71" s="12" t="s">
        <v>124</v>
      </c>
    </row>
    <row r="72" spans="1:14" ht="20.100000000000001" customHeight="1" x14ac:dyDescent="0.3">
      <c r="A72" s="11">
        <v>48</v>
      </c>
      <c r="B72" s="11" t="s">
        <v>45</v>
      </c>
      <c r="C72" s="11">
        <v>38</v>
      </c>
      <c r="D72" s="11" t="s">
        <v>68</v>
      </c>
      <c r="E72" s="11">
        <v>19</v>
      </c>
      <c r="F72" s="11" t="s">
        <v>46</v>
      </c>
      <c r="G72" s="11">
        <v>7</v>
      </c>
      <c r="H72" s="11" t="s">
        <v>52</v>
      </c>
      <c r="I72" s="13">
        <v>2100</v>
      </c>
      <c r="J72" s="13">
        <v>85</v>
      </c>
      <c r="K72" s="13">
        <v>700</v>
      </c>
      <c r="L72" s="13">
        <v>2885</v>
      </c>
      <c r="M72" s="11">
        <v>70</v>
      </c>
      <c r="N72" s="12" t="s">
        <v>124</v>
      </c>
    </row>
    <row r="73" spans="1:14" ht="20.100000000000001" customHeight="1" x14ac:dyDescent="0.3">
      <c r="A73" s="11">
        <v>164</v>
      </c>
      <c r="B73" s="11" t="s">
        <v>45</v>
      </c>
      <c r="C73" s="11">
        <v>37</v>
      </c>
      <c r="D73" s="11" t="s">
        <v>68</v>
      </c>
      <c r="E73" s="11">
        <v>18</v>
      </c>
      <c r="F73" s="11" t="s">
        <v>55</v>
      </c>
      <c r="G73" s="11">
        <v>6</v>
      </c>
      <c r="H73" s="11" t="s">
        <v>50</v>
      </c>
      <c r="I73" s="13">
        <v>1800</v>
      </c>
      <c r="J73" s="13">
        <v>72</v>
      </c>
      <c r="K73" s="13">
        <v>900</v>
      </c>
      <c r="L73" s="13">
        <v>2772</v>
      </c>
      <c r="M73" s="11">
        <v>70</v>
      </c>
      <c r="N73" s="12" t="s">
        <v>124</v>
      </c>
    </row>
    <row r="74" spans="1:14" ht="20.100000000000001" customHeight="1" x14ac:dyDescent="0.3">
      <c r="A74" s="11">
        <v>98</v>
      </c>
      <c r="B74" s="11" t="s">
        <v>45</v>
      </c>
      <c r="C74" s="11">
        <v>33</v>
      </c>
      <c r="D74" s="11" t="s">
        <v>68</v>
      </c>
      <c r="E74" s="11">
        <v>14</v>
      </c>
      <c r="F74" s="11" t="s">
        <v>46</v>
      </c>
      <c r="G74" s="11">
        <v>7</v>
      </c>
      <c r="H74" s="11" t="s">
        <v>52</v>
      </c>
      <c r="I74" s="13">
        <v>1260</v>
      </c>
      <c r="J74" s="13">
        <v>94</v>
      </c>
      <c r="K74" s="13">
        <v>336</v>
      </c>
      <c r="L74" s="13">
        <v>1690</v>
      </c>
      <c r="M74" s="11">
        <v>71</v>
      </c>
      <c r="N74" s="12" t="s">
        <v>124</v>
      </c>
    </row>
    <row r="75" spans="1:14" ht="20.100000000000001" customHeight="1" x14ac:dyDescent="0.3">
      <c r="A75" s="11">
        <v>123</v>
      </c>
      <c r="B75" s="11" t="s">
        <v>45</v>
      </c>
      <c r="C75" s="11">
        <v>32</v>
      </c>
      <c r="D75" s="11" t="s">
        <v>68</v>
      </c>
      <c r="E75" s="11">
        <v>13</v>
      </c>
      <c r="F75" s="11" t="s">
        <v>46</v>
      </c>
      <c r="G75" s="11">
        <v>7</v>
      </c>
      <c r="H75" s="11" t="s">
        <v>52</v>
      </c>
      <c r="I75" s="13">
        <v>2100</v>
      </c>
      <c r="J75" s="13">
        <v>85</v>
      </c>
      <c r="K75" s="13">
        <v>420</v>
      </c>
      <c r="L75" s="13">
        <v>2605</v>
      </c>
      <c r="M75" s="11">
        <v>71</v>
      </c>
      <c r="N75" s="12" t="s">
        <v>124</v>
      </c>
    </row>
    <row r="76" spans="1:14" ht="20.100000000000001" customHeight="1" x14ac:dyDescent="0.3">
      <c r="A76" s="11">
        <v>76</v>
      </c>
      <c r="B76" s="11" t="s">
        <v>45</v>
      </c>
      <c r="C76" s="11">
        <v>33</v>
      </c>
      <c r="D76" s="11" t="s">
        <v>68</v>
      </c>
      <c r="E76" s="11">
        <v>14</v>
      </c>
      <c r="F76" s="11" t="s">
        <v>55</v>
      </c>
      <c r="G76" s="11">
        <v>6</v>
      </c>
      <c r="H76" s="11" t="s">
        <v>47</v>
      </c>
      <c r="I76" s="13">
        <v>1320</v>
      </c>
      <c r="J76" s="13">
        <v>65</v>
      </c>
      <c r="K76" s="13">
        <v>480</v>
      </c>
      <c r="L76" s="13">
        <v>1865</v>
      </c>
      <c r="M76" s="11">
        <v>71</v>
      </c>
      <c r="N76" s="12" t="s">
        <v>124</v>
      </c>
    </row>
    <row r="77" spans="1:14" ht="20.100000000000001" customHeight="1" x14ac:dyDescent="0.3">
      <c r="A77" s="11">
        <v>139</v>
      </c>
      <c r="B77" s="11" t="s">
        <v>45</v>
      </c>
      <c r="C77" s="11">
        <v>34</v>
      </c>
      <c r="D77" s="11" t="s">
        <v>68</v>
      </c>
      <c r="E77" s="11">
        <v>15</v>
      </c>
      <c r="F77" s="11" t="s">
        <v>55</v>
      </c>
      <c r="G77" s="11">
        <v>8</v>
      </c>
      <c r="H77" s="11" t="s">
        <v>50</v>
      </c>
      <c r="I77" s="13">
        <v>2400</v>
      </c>
      <c r="J77" s="13">
        <v>58</v>
      </c>
      <c r="K77" s="13">
        <v>1080</v>
      </c>
      <c r="L77" s="13">
        <v>3538</v>
      </c>
      <c r="M77" s="11">
        <v>71</v>
      </c>
      <c r="N77" s="12" t="s">
        <v>124</v>
      </c>
    </row>
    <row r="78" spans="1:14" ht="20.100000000000001" customHeight="1" x14ac:dyDescent="0.3">
      <c r="A78" s="11">
        <v>7</v>
      </c>
      <c r="B78" s="11" t="s">
        <v>45</v>
      </c>
      <c r="C78" s="11">
        <v>38</v>
      </c>
      <c r="D78" s="11" t="s">
        <v>68</v>
      </c>
      <c r="E78" s="11">
        <v>19</v>
      </c>
      <c r="F78" s="11" t="s">
        <v>49</v>
      </c>
      <c r="G78" s="11">
        <v>6</v>
      </c>
      <c r="H78" s="11" t="s">
        <v>53</v>
      </c>
      <c r="I78" s="13">
        <v>1200</v>
      </c>
      <c r="J78" s="13">
        <v>81</v>
      </c>
      <c r="K78" s="13">
        <v>420</v>
      </c>
      <c r="L78" s="13">
        <v>1701</v>
      </c>
      <c r="M78" s="11">
        <v>72</v>
      </c>
      <c r="N78" s="12" t="s">
        <v>124</v>
      </c>
    </row>
    <row r="79" spans="1:14" ht="20.100000000000001" customHeight="1" x14ac:dyDescent="0.3">
      <c r="A79" s="11">
        <v>47</v>
      </c>
      <c r="B79" s="11" t="s">
        <v>45</v>
      </c>
      <c r="C79" s="11">
        <v>32</v>
      </c>
      <c r="D79" s="11" t="s">
        <v>68</v>
      </c>
      <c r="E79" s="11">
        <v>13</v>
      </c>
      <c r="F79" s="11" t="s">
        <v>46</v>
      </c>
      <c r="G79" s="11">
        <v>8</v>
      </c>
      <c r="H79" s="11" t="s">
        <v>52</v>
      </c>
      <c r="I79" s="13">
        <v>1440</v>
      </c>
      <c r="J79" s="13">
        <v>98</v>
      </c>
      <c r="K79" s="13">
        <v>480</v>
      </c>
      <c r="L79" s="13">
        <v>2018</v>
      </c>
      <c r="M79" s="11">
        <v>72</v>
      </c>
      <c r="N79" s="12" t="s">
        <v>124</v>
      </c>
    </row>
    <row r="80" spans="1:14" ht="20.100000000000001" customHeight="1" x14ac:dyDescent="0.3">
      <c r="A80" s="11">
        <v>147</v>
      </c>
      <c r="B80" s="11" t="s">
        <v>45</v>
      </c>
      <c r="C80" s="11">
        <v>36</v>
      </c>
      <c r="D80" s="11" t="s">
        <v>68</v>
      </c>
      <c r="E80" s="11">
        <v>17</v>
      </c>
      <c r="F80" s="11" t="s">
        <v>46</v>
      </c>
      <c r="G80" s="11">
        <v>8</v>
      </c>
      <c r="H80" s="11" t="s">
        <v>52</v>
      </c>
      <c r="I80" s="13">
        <v>1920</v>
      </c>
      <c r="J80" s="13">
        <v>61</v>
      </c>
      <c r="K80" s="13">
        <v>480</v>
      </c>
      <c r="L80" s="13">
        <v>2461</v>
      </c>
      <c r="M80" s="11">
        <v>72</v>
      </c>
      <c r="N80" s="12" t="s">
        <v>124</v>
      </c>
    </row>
    <row r="81" spans="1:14" ht="20.100000000000001" customHeight="1" x14ac:dyDescent="0.3">
      <c r="A81" s="11">
        <v>148</v>
      </c>
      <c r="B81" s="11" t="s">
        <v>45</v>
      </c>
      <c r="C81" s="11">
        <v>35</v>
      </c>
      <c r="D81" s="11" t="s">
        <v>68</v>
      </c>
      <c r="E81" s="11">
        <v>16</v>
      </c>
      <c r="F81" s="11" t="s">
        <v>46</v>
      </c>
      <c r="G81" s="11">
        <v>7</v>
      </c>
      <c r="H81" s="11" t="s">
        <v>52</v>
      </c>
      <c r="I81" s="13">
        <v>2100</v>
      </c>
      <c r="J81" s="13">
        <v>95</v>
      </c>
      <c r="K81" s="13">
        <v>420</v>
      </c>
      <c r="L81" s="13">
        <v>2615</v>
      </c>
      <c r="M81" s="11">
        <v>72</v>
      </c>
      <c r="N81" s="12" t="s">
        <v>124</v>
      </c>
    </row>
    <row r="82" spans="1:14" ht="20.100000000000001" customHeight="1" x14ac:dyDescent="0.3">
      <c r="A82" s="11">
        <v>114</v>
      </c>
      <c r="B82" s="11" t="s">
        <v>45</v>
      </c>
      <c r="C82" s="11">
        <v>36</v>
      </c>
      <c r="D82" s="11" t="s">
        <v>68</v>
      </c>
      <c r="E82" s="11">
        <v>17</v>
      </c>
      <c r="F82" s="11" t="s">
        <v>55</v>
      </c>
      <c r="G82" s="11">
        <v>7</v>
      </c>
      <c r="H82" s="11" t="s">
        <v>50</v>
      </c>
      <c r="I82" s="13">
        <v>1050</v>
      </c>
      <c r="J82" s="13">
        <v>92</v>
      </c>
      <c r="K82" s="13">
        <v>840</v>
      </c>
      <c r="L82" s="13">
        <v>1982</v>
      </c>
      <c r="M82" s="11">
        <v>72</v>
      </c>
      <c r="N82" s="12" t="s">
        <v>124</v>
      </c>
    </row>
    <row r="83" spans="1:14" ht="20.100000000000001" customHeight="1" x14ac:dyDescent="0.3">
      <c r="A83" s="11">
        <v>142</v>
      </c>
      <c r="B83" s="11" t="s">
        <v>45</v>
      </c>
      <c r="C83" s="11">
        <v>30</v>
      </c>
      <c r="D83" s="11" t="s">
        <v>68</v>
      </c>
      <c r="E83" s="11">
        <v>11</v>
      </c>
      <c r="F83" s="11" t="s">
        <v>55</v>
      </c>
      <c r="G83" s="11">
        <v>8</v>
      </c>
      <c r="H83" s="11" t="s">
        <v>53</v>
      </c>
      <c r="I83" s="13">
        <v>4800</v>
      </c>
      <c r="J83" s="13">
        <v>59</v>
      </c>
      <c r="K83" s="13">
        <v>2048</v>
      </c>
      <c r="L83" s="13">
        <v>6907</v>
      </c>
      <c r="M83" s="11">
        <v>72</v>
      </c>
      <c r="N83" s="12" t="s">
        <v>124</v>
      </c>
    </row>
    <row r="84" spans="1:14" ht="20.100000000000001" customHeight="1" x14ac:dyDescent="0.3">
      <c r="A84" s="11">
        <v>92</v>
      </c>
      <c r="B84" s="11" t="s">
        <v>45</v>
      </c>
      <c r="C84" s="11">
        <v>32</v>
      </c>
      <c r="D84" s="11" t="s">
        <v>68</v>
      </c>
      <c r="E84" s="11">
        <v>13</v>
      </c>
      <c r="F84" s="11" t="s">
        <v>55</v>
      </c>
      <c r="G84" s="11">
        <v>6</v>
      </c>
      <c r="H84" s="11" t="s">
        <v>53</v>
      </c>
      <c r="I84" s="13">
        <v>7200</v>
      </c>
      <c r="J84" s="13">
        <v>57</v>
      </c>
      <c r="K84" s="13">
        <v>1512</v>
      </c>
      <c r="L84" s="13">
        <v>8769</v>
      </c>
      <c r="M84" s="11">
        <v>72</v>
      </c>
      <c r="N84" s="12" t="s">
        <v>124</v>
      </c>
    </row>
    <row r="85" spans="1:14" ht="20.100000000000001" customHeight="1" x14ac:dyDescent="0.3">
      <c r="A85" s="11">
        <v>173</v>
      </c>
      <c r="B85" s="11" t="s">
        <v>45</v>
      </c>
      <c r="C85" s="11">
        <v>34</v>
      </c>
      <c r="D85" s="11" t="s">
        <v>68</v>
      </c>
      <c r="E85" s="11">
        <v>15</v>
      </c>
      <c r="F85" s="11" t="s">
        <v>46</v>
      </c>
      <c r="G85" s="11">
        <v>7</v>
      </c>
      <c r="H85" s="11" t="s">
        <v>52</v>
      </c>
      <c r="I85" s="13">
        <v>2100</v>
      </c>
      <c r="J85" s="13">
        <v>71</v>
      </c>
      <c r="K85" s="13">
        <v>420</v>
      </c>
      <c r="L85" s="13">
        <v>2591</v>
      </c>
      <c r="M85" s="11">
        <v>73</v>
      </c>
      <c r="N85" s="12" t="s">
        <v>124</v>
      </c>
    </row>
    <row r="86" spans="1:14" ht="20.100000000000001" customHeight="1" x14ac:dyDescent="0.3">
      <c r="A86" s="11">
        <v>189</v>
      </c>
      <c r="B86" s="11" t="s">
        <v>45</v>
      </c>
      <c r="C86" s="11">
        <v>35</v>
      </c>
      <c r="D86" s="11" t="s">
        <v>68</v>
      </c>
      <c r="E86" s="11">
        <v>16</v>
      </c>
      <c r="F86" s="11" t="s">
        <v>55</v>
      </c>
      <c r="G86" s="11">
        <v>8</v>
      </c>
      <c r="H86" s="11" t="s">
        <v>50</v>
      </c>
      <c r="I86" s="13">
        <v>1440</v>
      </c>
      <c r="J86" s="13">
        <v>77</v>
      </c>
      <c r="K86" s="13">
        <v>960</v>
      </c>
      <c r="L86" s="13">
        <v>2477</v>
      </c>
      <c r="M86" s="11">
        <v>73</v>
      </c>
      <c r="N86" s="12" t="s">
        <v>124</v>
      </c>
    </row>
    <row r="87" spans="1:14" ht="20.100000000000001" customHeight="1" x14ac:dyDescent="0.3">
      <c r="A87" s="11">
        <v>176</v>
      </c>
      <c r="B87" s="11" t="s">
        <v>45</v>
      </c>
      <c r="C87" s="11">
        <v>36</v>
      </c>
      <c r="D87" s="11" t="s">
        <v>68</v>
      </c>
      <c r="E87" s="11">
        <v>17</v>
      </c>
      <c r="F87" s="11" t="s">
        <v>49</v>
      </c>
      <c r="G87" s="11">
        <v>8</v>
      </c>
      <c r="H87" s="11" t="s">
        <v>53</v>
      </c>
      <c r="I87" s="13">
        <v>1600</v>
      </c>
      <c r="J87" s="13">
        <v>79</v>
      </c>
      <c r="K87" s="13">
        <v>400</v>
      </c>
      <c r="L87" s="13">
        <v>2079</v>
      </c>
      <c r="M87" s="11">
        <v>74</v>
      </c>
      <c r="N87" s="12" t="s">
        <v>124</v>
      </c>
    </row>
    <row r="88" spans="1:14" ht="20.100000000000001" customHeight="1" x14ac:dyDescent="0.3">
      <c r="A88" s="11">
        <v>172</v>
      </c>
      <c r="B88" s="11" t="s">
        <v>45</v>
      </c>
      <c r="C88" s="11">
        <v>33</v>
      </c>
      <c r="D88" s="11" t="s">
        <v>68</v>
      </c>
      <c r="E88" s="11">
        <v>14</v>
      </c>
      <c r="F88" s="11" t="s">
        <v>46</v>
      </c>
      <c r="G88" s="11">
        <v>7</v>
      </c>
      <c r="H88" s="11" t="s">
        <v>52</v>
      </c>
      <c r="I88" s="13">
        <v>1260</v>
      </c>
      <c r="J88" s="13">
        <v>70</v>
      </c>
      <c r="K88" s="13">
        <v>560</v>
      </c>
      <c r="L88" s="13">
        <v>1890</v>
      </c>
      <c r="M88" s="11">
        <v>74</v>
      </c>
      <c r="N88" s="12" t="s">
        <v>124</v>
      </c>
    </row>
    <row r="89" spans="1:14" ht="20.100000000000001" customHeight="1" x14ac:dyDescent="0.3">
      <c r="A89" s="11">
        <v>197</v>
      </c>
      <c r="B89" s="11" t="s">
        <v>45</v>
      </c>
      <c r="C89" s="11">
        <v>35</v>
      </c>
      <c r="D89" s="11" t="s">
        <v>68</v>
      </c>
      <c r="E89" s="11">
        <v>16</v>
      </c>
      <c r="F89" s="11" t="s">
        <v>46</v>
      </c>
      <c r="G89" s="11">
        <v>7</v>
      </c>
      <c r="H89" s="11" t="s">
        <v>52</v>
      </c>
      <c r="I89" s="13">
        <v>1260</v>
      </c>
      <c r="J89" s="13">
        <v>51</v>
      </c>
      <c r="K89" s="13">
        <v>700</v>
      </c>
      <c r="L89" s="13">
        <v>2011</v>
      </c>
      <c r="M89" s="11">
        <v>74</v>
      </c>
      <c r="N89" s="12" t="s">
        <v>124</v>
      </c>
    </row>
    <row r="90" spans="1:14" ht="20.100000000000001" customHeight="1" x14ac:dyDescent="0.3">
      <c r="A90" s="11">
        <v>182</v>
      </c>
      <c r="B90" s="11" t="s">
        <v>45</v>
      </c>
      <c r="C90" s="11">
        <v>38</v>
      </c>
      <c r="D90" s="11" t="s">
        <v>68</v>
      </c>
      <c r="E90" s="11">
        <v>19</v>
      </c>
      <c r="F90" s="11" t="s">
        <v>49</v>
      </c>
      <c r="G90" s="11">
        <v>8</v>
      </c>
      <c r="H90" s="11" t="s">
        <v>52</v>
      </c>
      <c r="I90" s="13">
        <v>960</v>
      </c>
      <c r="J90" s="13">
        <v>74</v>
      </c>
      <c r="K90" s="13">
        <v>288</v>
      </c>
      <c r="L90" s="13">
        <v>1322</v>
      </c>
      <c r="M90" s="11">
        <v>75</v>
      </c>
      <c r="N90" s="12" t="s">
        <v>124</v>
      </c>
    </row>
    <row r="91" spans="1:14" ht="20.100000000000001" customHeight="1" x14ac:dyDescent="0.3">
      <c r="A91" s="11">
        <v>17</v>
      </c>
      <c r="B91" s="11" t="s">
        <v>45</v>
      </c>
      <c r="C91" s="11">
        <v>32</v>
      </c>
      <c r="D91" s="11" t="s">
        <v>68</v>
      </c>
      <c r="E91" s="11">
        <v>13</v>
      </c>
      <c r="F91" s="11" t="s">
        <v>49</v>
      </c>
      <c r="G91" s="11">
        <v>8</v>
      </c>
      <c r="H91" s="11" t="s">
        <v>53</v>
      </c>
      <c r="I91" s="13">
        <v>1600</v>
      </c>
      <c r="J91" s="13">
        <v>99</v>
      </c>
      <c r="K91" s="13">
        <v>320</v>
      </c>
      <c r="L91" s="13">
        <v>2019</v>
      </c>
      <c r="M91" s="11">
        <v>75</v>
      </c>
      <c r="N91" s="12" t="s">
        <v>124</v>
      </c>
    </row>
    <row r="92" spans="1:14" ht="20.100000000000001" customHeight="1" x14ac:dyDescent="0.3">
      <c r="A92" s="11">
        <v>73</v>
      </c>
      <c r="B92" s="11" t="s">
        <v>45</v>
      </c>
      <c r="C92" s="11">
        <v>39</v>
      </c>
      <c r="D92" s="11" t="s">
        <v>68</v>
      </c>
      <c r="E92" s="11">
        <v>20</v>
      </c>
      <c r="F92" s="11" t="s">
        <v>46</v>
      </c>
      <c r="G92" s="11">
        <v>6</v>
      </c>
      <c r="H92" s="11" t="s">
        <v>52</v>
      </c>
      <c r="I92" s="13">
        <v>1080</v>
      </c>
      <c r="J92" s="13">
        <v>89</v>
      </c>
      <c r="K92" s="13">
        <v>480</v>
      </c>
      <c r="L92" s="13">
        <v>1649</v>
      </c>
      <c r="M92" s="11">
        <v>75</v>
      </c>
      <c r="N92" s="12" t="s">
        <v>124</v>
      </c>
    </row>
    <row r="93" spans="1:14" ht="20.100000000000001" customHeight="1" x14ac:dyDescent="0.3">
      <c r="A93" s="11">
        <v>68</v>
      </c>
      <c r="B93" s="11" t="s">
        <v>45</v>
      </c>
      <c r="C93" s="11">
        <v>31</v>
      </c>
      <c r="D93" s="11" t="s">
        <v>68</v>
      </c>
      <c r="E93" s="11">
        <v>12</v>
      </c>
      <c r="F93" s="11" t="s">
        <v>46</v>
      </c>
      <c r="G93" s="11">
        <v>8</v>
      </c>
      <c r="H93" s="11" t="s">
        <v>53</v>
      </c>
      <c r="I93" s="13">
        <v>4000</v>
      </c>
      <c r="J93" s="13">
        <v>82</v>
      </c>
      <c r="K93" s="13">
        <v>1120</v>
      </c>
      <c r="L93" s="13">
        <v>5202</v>
      </c>
      <c r="M93" s="11">
        <v>75</v>
      </c>
      <c r="N93" s="12" t="s">
        <v>124</v>
      </c>
    </row>
    <row r="94" spans="1:14" ht="20.100000000000001" customHeight="1" x14ac:dyDescent="0.3">
      <c r="A94" s="11">
        <v>117</v>
      </c>
      <c r="B94" s="11" t="s">
        <v>45</v>
      </c>
      <c r="C94" s="11">
        <v>30</v>
      </c>
      <c r="D94" s="11" t="s">
        <v>68</v>
      </c>
      <c r="E94" s="11">
        <v>11</v>
      </c>
      <c r="F94" s="11" t="s">
        <v>55</v>
      </c>
      <c r="G94" s="11">
        <v>6</v>
      </c>
      <c r="H94" s="11" t="s">
        <v>53</v>
      </c>
      <c r="I94" s="13">
        <v>5400</v>
      </c>
      <c r="J94" s="13">
        <v>59</v>
      </c>
      <c r="K94" s="13">
        <v>1680</v>
      </c>
      <c r="L94" s="13">
        <v>7139</v>
      </c>
      <c r="M94" s="11">
        <v>75</v>
      </c>
      <c r="N94" s="12" t="s">
        <v>124</v>
      </c>
    </row>
    <row r="95" spans="1:14" ht="20.100000000000001" customHeight="1" x14ac:dyDescent="0.3">
      <c r="A95" s="11">
        <v>22</v>
      </c>
      <c r="B95" s="11" t="s">
        <v>45</v>
      </c>
      <c r="C95" s="11">
        <v>32</v>
      </c>
      <c r="D95" s="11" t="s">
        <v>68</v>
      </c>
      <c r="E95" s="11">
        <v>13</v>
      </c>
      <c r="F95" s="11" t="s">
        <v>49</v>
      </c>
      <c r="G95" s="11">
        <v>8</v>
      </c>
      <c r="H95" s="11" t="s">
        <v>52</v>
      </c>
      <c r="I95" s="13">
        <v>960</v>
      </c>
      <c r="J95" s="13">
        <v>54</v>
      </c>
      <c r="K95" s="13">
        <v>384</v>
      </c>
      <c r="L95" s="13">
        <v>1398</v>
      </c>
      <c r="M95" s="11">
        <v>76</v>
      </c>
      <c r="N95" s="12" t="s">
        <v>124</v>
      </c>
    </row>
    <row r="96" spans="1:14" ht="20.100000000000001" customHeight="1" x14ac:dyDescent="0.3">
      <c r="A96" s="11">
        <v>97</v>
      </c>
      <c r="B96" s="11" t="s">
        <v>45</v>
      </c>
      <c r="C96" s="11">
        <v>32</v>
      </c>
      <c r="D96" s="11" t="s">
        <v>68</v>
      </c>
      <c r="E96" s="11">
        <v>13</v>
      </c>
      <c r="F96" s="11" t="s">
        <v>46</v>
      </c>
      <c r="G96" s="11">
        <v>7</v>
      </c>
      <c r="H96" s="11" t="s">
        <v>52</v>
      </c>
      <c r="I96" s="13">
        <v>1680</v>
      </c>
      <c r="J96" s="13">
        <v>93</v>
      </c>
      <c r="K96" s="13">
        <v>448</v>
      </c>
      <c r="L96" s="13">
        <v>2221</v>
      </c>
      <c r="M96" s="11">
        <v>76</v>
      </c>
      <c r="N96" s="12" t="s">
        <v>124</v>
      </c>
    </row>
    <row r="97" spans="1:14" ht="20.100000000000001" customHeight="1" x14ac:dyDescent="0.3">
      <c r="A97" s="11">
        <v>57</v>
      </c>
      <c r="B97" s="11" t="s">
        <v>45</v>
      </c>
      <c r="C97" s="11">
        <v>37</v>
      </c>
      <c r="D97" s="11" t="s">
        <v>68</v>
      </c>
      <c r="E97" s="11">
        <v>18</v>
      </c>
      <c r="F97" s="11" t="s">
        <v>49</v>
      </c>
      <c r="G97" s="11">
        <v>7</v>
      </c>
      <c r="H97" s="11" t="s">
        <v>53</v>
      </c>
      <c r="I97" s="13">
        <v>1400</v>
      </c>
      <c r="J97" s="13">
        <v>99</v>
      </c>
      <c r="K97" s="13">
        <v>280</v>
      </c>
      <c r="L97" s="13">
        <v>1779</v>
      </c>
      <c r="M97" s="11">
        <v>77</v>
      </c>
      <c r="N97" s="12" t="s">
        <v>124</v>
      </c>
    </row>
    <row r="98" spans="1:14" ht="20.100000000000001" customHeight="1" x14ac:dyDescent="0.3">
      <c r="A98" s="11">
        <v>43</v>
      </c>
      <c r="B98" s="11" t="s">
        <v>45</v>
      </c>
      <c r="C98" s="11">
        <v>35</v>
      </c>
      <c r="D98" s="11" t="s">
        <v>68</v>
      </c>
      <c r="E98" s="11">
        <v>16</v>
      </c>
      <c r="F98" s="11" t="s">
        <v>46</v>
      </c>
      <c r="G98" s="11">
        <v>8</v>
      </c>
      <c r="H98" s="11" t="s">
        <v>53</v>
      </c>
      <c r="I98" s="13">
        <v>4000</v>
      </c>
      <c r="J98" s="13">
        <v>78</v>
      </c>
      <c r="K98" s="13">
        <v>1280</v>
      </c>
      <c r="L98" s="13">
        <v>5358</v>
      </c>
      <c r="M98" s="11">
        <v>78</v>
      </c>
      <c r="N98" s="12" t="s">
        <v>124</v>
      </c>
    </row>
    <row r="99" spans="1:14" ht="20.100000000000001" customHeight="1" x14ac:dyDescent="0.3">
      <c r="A99" s="11">
        <v>72</v>
      </c>
      <c r="B99" s="11" t="s">
        <v>45</v>
      </c>
      <c r="C99" s="11">
        <v>37</v>
      </c>
      <c r="D99" s="11" t="s">
        <v>68</v>
      </c>
      <c r="E99" s="11">
        <v>18</v>
      </c>
      <c r="F99" s="11" t="s">
        <v>46</v>
      </c>
      <c r="G99" s="11">
        <v>8</v>
      </c>
      <c r="H99" s="11" t="s">
        <v>52</v>
      </c>
      <c r="I99" s="13">
        <v>1440</v>
      </c>
      <c r="J99" s="13">
        <v>83</v>
      </c>
      <c r="K99" s="13">
        <v>512</v>
      </c>
      <c r="L99" s="13">
        <v>2035</v>
      </c>
      <c r="M99" s="11">
        <v>79</v>
      </c>
      <c r="N99" s="12" t="s">
        <v>124</v>
      </c>
    </row>
    <row r="100" spans="1:14" ht="20.100000000000001" customHeight="1" x14ac:dyDescent="0.3">
      <c r="A100" s="11">
        <v>59</v>
      </c>
      <c r="B100" s="11" t="s">
        <v>45</v>
      </c>
      <c r="C100" s="11">
        <v>32</v>
      </c>
      <c r="D100" s="11" t="s">
        <v>68</v>
      </c>
      <c r="E100" s="11">
        <v>13</v>
      </c>
      <c r="F100" s="11" t="s">
        <v>55</v>
      </c>
      <c r="G100" s="11">
        <v>7</v>
      </c>
      <c r="H100" s="11" t="s">
        <v>50</v>
      </c>
      <c r="I100" s="13">
        <v>1680</v>
      </c>
      <c r="J100" s="13">
        <v>83</v>
      </c>
      <c r="K100" s="13">
        <v>504</v>
      </c>
      <c r="L100" s="13">
        <v>2267</v>
      </c>
      <c r="M100" s="11">
        <v>79</v>
      </c>
      <c r="N100" s="12" t="s">
        <v>124</v>
      </c>
    </row>
    <row r="101" spans="1:14" ht="20.100000000000001" customHeight="1" x14ac:dyDescent="0.3">
      <c r="A101" s="11">
        <v>186</v>
      </c>
      <c r="B101" s="11" t="s">
        <v>51</v>
      </c>
      <c r="C101" s="11">
        <v>39</v>
      </c>
      <c r="D101" s="11" t="s">
        <v>68</v>
      </c>
      <c r="E101" s="11">
        <v>20</v>
      </c>
      <c r="F101" s="11" t="s">
        <v>54</v>
      </c>
      <c r="G101" s="11">
        <v>8</v>
      </c>
      <c r="H101" s="11" t="s">
        <v>50</v>
      </c>
      <c r="I101" s="13">
        <v>240</v>
      </c>
      <c r="J101" s="13">
        <v>412</v>
      </c>
      <c r="K101" s="13">
        <v>288</v>
      </c>
      <c r="L101" s="13">
        <v>940</v>
      </c>
      <c r="M101" s="11">
        <v>47</v>
      </c>
      <c r="N101" s="12" t="s">
        <v>122</v>
      </c>
    </row>
    <row r="102" spans="1:14" ht="20.100000000000001" customHeight="1" x14ac:dyDescent="0.3">
      <c r="A102" s="11">
        <v>53</v>
      </c>
      <c r="B102" s="11" t="s">
        <v>51</v>
      </c>
      <c r="C102" s="11">
        <v>31</v>
      </c>
      <c r="D102" s="11" t="s">
        <v>68</v>
      </c>
      <c r="E102" s="11">
        <v>12</v>
      </c>
      <c r="F102" s="11" t="s">
        <v>49</v>
      </c>
      <c r="G102" s="11">
        <v>8</v>
      </c>
      <c r="H102" s="11" t="s">
        <v>47</v>
      </c>
      <c r="I102" s="13">
        <v>320</v>
      </c>
      <c r="J102" s="13">
        <v>366</v>
      </c>
      <c r="K102" s="13">
        <v>192</v>
      </c>
      <c r="L102" s="13">
        <v>878</v>
      </c>
      <c r="M102" s="11">
        <v>63</v>
      </c>
      <c r="N102" s="12" t="s">
        <v>123</v>
      </c>
    </row>
    <row r="103" spans="1:14" ht="20.100000000000001" customHeight="1" x14ac:dyDescent="0.3">
      <c r="A103" s="11">
        <v>161</v>
      </c>
      <c r="B103" s="11" t="s">
        <v>51</v>
      </c>
      <c r="C103" s="11">
        <v>35</v>
      </c>
      <c r="D103" s="11" t="s">
        <v>68</v>
      </c>
      <c r="E103" s="11">
        <v>16</v>
      </c>
      <c r="F103" s="11" t="s">
        <v>54</v>
      </c>
      <c r="G103" s="11">
        <v>10</v>
      </c>
      <c r="H103" s="11" t="s">
        <v>50</v>
      </c>
      <c r="I103" s="13">
        <v>300</v>
      </c>
      <c r="J103" s="13">
        <v>429</v>
      </c>
      <c r="K103" s="13">
        <v>540</v>
      </c>
      <c r="L103" s="13">
        <v>1269</v>
      </c>
      <c r="M103" s="11">
        <v>68</v>
      </c>
      <c r="N103" s="12" t="s">
        <v>123</v>
      </c>
    </row>
    <row r="104" spans="1:14" ht="20.100000000000001" customHeight="1" x14ac:dyDescent="0.3">
      <c r="A104" s="11">
        <v>136</v>
      </c>
      <c r="B104" s="11" t="s">
        <v>51</v>
      </c>
      <c r="C104" s="11">
        <v>26</v>
      </c>
      <c r="D104" s="11" t="s">
        <v>68</v>
      </c>
      <c r="E104" s="11">
        <v>7</v>
      </c>
      <c r="F104" s="11" t="s">
        <v>54</v>
      </c>
      <c r="G104" s="11">
        <v>10</v>
      </c>
      <c r="H104" s="11" t="s">
        <v>53</v>
      </c>
      <c r="I104" s="13">
        <v>1000</v>
      </c>
      <c r="J104" s="13">
        <v>350</v>
      </c>
      <c r="K104" s="13">
        <v>1440</v>
      </c>
      <c r="L104" s="13">
        <v>2790</v>
      </c>
      <c r="M104" s="11">
        <v>70</v>
      </c>
      <c r="N104" s="12" t="s">
        <v>124</v>
      </c>
    </row>
    <row r="105" spans="1:14" ht="20.100000000000001" customHeight="1" x14ac:dyDescent="0.3">
      <c r="A105" s="11">
        <v>149</v>
      </c>
      <c r="B105" s="11" t="s">
        <v>51</v>
      </c>
      <c r="C105" s="11">
        <v>36</v>
      </c>
      <c r="D105" s="11" t="s">
        <v>68</v>
      </c>
      <c r="E105" s="11">
        <v>17</v>
      </c>
      <c r="F105" s="11" t="s">
        <v>49</v>
      </c>
      <c r="G105" s="11">
        <v>8</v>
      </c>
      <c r="H105" s="11" t="s">
        <v>52</v>
      </c>
      <c r="I105" s="13">
        <v>960</v>
      </c>
      <c r="J105" s="13">
        <v>453</v>
      </c>
      <c r="K105" s="13">
        <v>640</v>
      </c>
      <c r="L105" s="13">
        <v>2053</v>
      </c>
      <c r="M105" s="11">
        <v>71</v>
      </c>
      <c r="N105" s="12" t="s">
        <v>124</v>
      </c>
    </row>
    <row r="106" spans="1:14" ht="20.100000000000001" customHeight="1" x14ac:dyDescent="0.3">
      <c r="A106" s="11">
        <v>103</v>
      </c>
      <c r="B106" s="11" t="s">
        <v>51</v>
      </c>
      <c r="C106" s="11">
        <v>38</v>
      </c>
      <c r="D106" s="11" t="s">
        <v>68</v>
      </c>
      <c r="E106" s="11">
        <v>19</v>
      </c>
      <c r="F106" s="11" t="s">
        <v>49</v>
      </c>
      <c r="G106" s="11">
        <v>7</v>
      </c>
      <c r="H106" s="11" t="s">
        <v>52</v>
      </c>
      <c r="I106" s="13">
        <v>840</v>
      </c>
      <c r="J106" s="13">
        <v>436</v>
      </c>
      <c r="K106" s="13">
        <v>504</v>
      </c>
      <c r="L106" s="13">
        <v>1780</v>
      </c>
      <c r="M106" s="11">
        <v>73</v>
      </c>
      <c r="N106" s="12" t="s">
        <v>124</v>
      </c>
    </row>
    <row r="107" spans="1:14" ht="20.100000000000001" customHeight="1" x14ac:dyDescent="0.3">
      <c r="A107" s="11">
        <v>85</v>
      </c>
      <c r="B107" s="11" t="s">
        <v>51</v>
      </c>
      <c r="C107" s="11">
        <v>30</v>
      </c>
      <c r="D107" s="11" t="s">
        <v>68</v>
      </c>
      <c r="E107" s="11">
        <v>11</v>
      </c>
      <c r="F107" s="11" t="s">
        <v>49</v>
      </c>
      <c r="G107" s="11">
        <v>8</v>
      </c>
      <c r="H107" s="11" t="s">
        <v>53</v>
      </c>
      <c r="I107" s="13">
        <v>1600</v>
      </c>
      <c r="J107" s="13">
        <v>461</v>
      </c>
      <c r="K107" s="13">
        <v>1280</v>
      </c>
      <c r="L107" s="13">
        <v>3341</v>
      </c>
      <c r="M107" s="11">
        <v>76</v>
      </c>
      <c r="N107" s="12" t="s">
        <v>124</v>
      </c>
    </row>
    <row r="108" spans="1:14" ht="20.100000000000001" customHeight="1" x14ac:dyDescent="0.3">
      <c r="A108" s="11">
        <v>3</v>
      </c>
      <c r="B108" s="11" t="s">
        <v>51</v>
      </c>
      <c r="C108" s="11">
        <v>34</v>
      </c>
      <c r="D108" s="11" t="s">
        <v>68</v>
      </c>
      <c r="E108" s="11">
        <v>15</v>
      </c>
      <c r="F108" s="11" t="s">
        <v>49</v>
      </c>
      <c r="G108" s="11">
        <v>7</v>
      </c>
      <c r="H108" s="11" t="s">
        <v>52</v>
      </c>
      <c r="I108" s="13">
        <v>840</v>
      </c>
      <c r="J108" s="13">
        <v>372</v>
      </c>
      <c r="K108" s="13">
        <v>672</v>
      </c>
      <c r="L108" s="13">
        <v>1884</v>
      </c>
      <c r="M108" s="11">
        <v>77</v>
      </c>
      <c r="N108" s="12" t="s">
        <v>124</v>
      </c>
    </row>
    <row r="109" spans="1:14" ht="20.100000000000001" customHeight="1" x14ac:dyDescent="0.3">
      <c r="A109" s="11">
        <v>28</v>
      </c>
      <c r="B109" s="11" t="s">
        <v>51</v>
      </c>
      <c r="C109" s="11">
        <v>31</v>
      </c>
      <c r="D109" s="11" t="s">
        <v>68</v>
      </c>
      <c r="E109" s="11">
        <v>12</v>
      </c>
      <c r="F109" s="11" t="s">
        <v>49</v>
      </c>
      <c r="G109" s="11">
        <v>10</v>
      </c>
      <c r="H109" s="11" t="s">
        <v>52</v>
      </c>
      <c r="I109" s="13">
        <v>1200</v>
      </c>
      <c r="J109" s="13">
        <v>414</v>
      </c>
      <c r="K109" s="13">
        <v>720</v>
      </c>
      <c r="L109" s="13">
        <v>2334</v>
      </c>
      <c r="M109" s="11">
        <v>77</v>
      </c>
      <c r="N109" s="12" t="s">
        <v>124</v>
      </c>
    </row>
    <row r="110" spans="1:14" ht="20.100000000000001" customHeight="1" x14ac:dyDescent="0.3">
      <c r="A110" s="11">
        <v>60</v>
      </c>
      <c r="B110" s="11" t="s">
        <v>51</v>
      </c>
      <c r="C110" s="11">
        <v>21</v>
      </c>
      <c r="D110" s="11" t="s">
        <v>68</v>
      </c>
      <c r="E110" s="11">
        <v>2</v>
      </c>
      <c r="F110" s="11" t="s">
        <v>49</v>
      </c>
      <c r="G110" s="11">
        <v>8</v>
      </c>
      <c r="H110" s="11" t="s">
        <v>53</v>
      </c>
      <c r="I110" s="13">
        <v>1600</v>
      </c>
      <c r="J110" s="13">
        <v>465</v>
      </c>
      <c r="K110" s="13">
        <v>1536</v>
      </c>
      <c r="L110" s="13">
        <v>3601</v>
      </c>
      <c r="M110" s="11">
        <v>78</v>
      </c>
      <c r="N110" s="12" t="s">
        <v>124</v>
      </c>
    </row>
    <row r="111" spans="1:14" ht="20.100000000000001" customHeight="1" x14ac:dyDescent="0.3">
      <c r="A111" s="11">
        <v>10</v>
      </c>
      <c r="B111" s="11" t="s">
        <v>51</v>
      </c>
      <c r="C111" s="11">
        <v>21</v>
      </c>
      <c r="D111" s="11" t="s">
        <v>68</v>
      </c>
      <c r="E111" s="11">
        <v>2</v>
      </c>
      <c r="F111" s="11" t="s">
        <v>49</v>
      </c>
      <c r="G111" s="11">
        <v>8</v>
      </c>
      <c r="H111" s="11" t="s">
        <v>50</v>
      </c>
      <c r="I111" s="13">
        <v>480</v>
      </c>
      <c r="J111" s="13">
        <v>433</v>
      </c>
      <c r="K111" s="13">
        <v>576</v>
      </c>
      <c r="L111" s="13">
        <v>1489</v>
      </c>
      <c r="M111" s="11">
        <v>80</v>
      </c>
      <c r="N111" s="12" t="s">
        <v>87</v>
      </c>
    </row>
    <row r="112" spans="1:14" ht="20.100000000000001" customHeight="1" x14ac:dyDescent="0.3">
      <c r="A112" s="11">
        <v>135</v>
      </c>
      <c r="B112" s="11" t="s">
        <v>51</v>
      </c>
      <c r="C112" s="11">
        <v>22</v>
      </c>
      <c r="D112" s="11" t="s">
        <v>68</v>
      </c>
      <c r="E112" s="11">
        <v>3</v>
      </c>
      <c r="F112" s="11" t="s">
        <v>55</v>
      </c>
      <c r="G112" s="11">
        <v>9</v>
      </c>
      <c r="H112" s="11" t="s">
        <v>50</v>
      </c>
      <c r="I112" s="13">
        <v>2970</v>
      </c>
      <c r="J112" s="13">
        <v>373</v>
      </c>
      <c r="K112" s="13">
        <v>1152</v>
      </c>
      <c r="L112" s="13">
        <v>4495</v>
      </c>
      <c r="M112" s="11">
        <v>80</v>
      </c>
      <c r="N112" s="12" t="s">
        <v>87</v>
      </c>
    </row>
    <row r="113" spans="1:14" ht="20.100000000000001" customHeight="1" x14ac:dyDescent="0.3">
      <c r="A113" s="11">
        <v>160</v>
      </c>
      <c r="B113" s="11" t="s">
        <v>51</v>
      </c>
      <c r="C113" s="11">
        <v>36</v>
      </c>
      <c r="D113" s="11" t="s">
        <v>68</v>
      </c>
      <c r="E113" s="11">
        <v>17</v>
      </c>
      <c r="F113" s="11" t="s">
        <v>55</v>
      </c>
      <c r="G113" s="11">
        <v>9</v>
      </c>
      <c r="H113" s="11" t="s">
        <v>50</v>
      </c>
      <c r="I113" s="13">
        <v>2430</v>
      </c>
      <c r="J113" s="13">
        <v>408</v>
      </c>
      <c r="K113" s="13">
        <v>2160</v>
      </c>
      <c r="L113" s="13">
        <v>4998</v>
      </c>
      <c r="M113" s="11">
        <v>80</v>
      </c>
      <c r="N113" s="12" t="s">
        <v>87</v>
      </c>
    </row>
    <row r="114" spans="1:14" ht="20.100000000000001" customHeight="1" x14ac:dyDescent="0.3">
      <c r="A114" s="11">
        <v>124</v>
      </c>
      <c r="B114" s="11" t="s">
        <v>51</v>
      </c>
      <c r="C114" s="11">
        <v>20</v>
      </c>
      <c r="D114" s="11" t="s">
        <v>68</v>
      </c>
      <c r="E114" s="11">
        <v>1</v>
      </c>
      <c r="F114" s="11" t="s">
        <v>49</v>
      </c>
      <c r="G114" s="11">
        <v>7</v>
      </c>
      <c r="H114" s="11" t="s">
        <v>52</v>
      </c>
      <c r="I114" s="13">
        <v>840</v>
      </c>
      <c r="J114" s="13">
        <v>426</v>
      </c>
      <c r="K114" s="13">
        <v>336</v>
      </c>
      <c r="L114" s="13">
        <v>1602</v>
      </c>
      <c r="M114" s="11">
        <v>81</v>
      </c>
      <c r="N114" s="12" t="s">
        <v>87</v>
      </c>
    </row>
    <row r="115" spans="1:14" ht="20.100000000000001" customHeight="1" x14ac:dyDescent="0.3">
      <c r="A115" s="11">
        <v>24</v>
      </c>
      <c r="B115" s="11" t="s">
        <v>51</v>
      </c>
      <c r="C115" s="11">
        <v>37</v>
      </c>
      <c r="D115" s="11" t="s">
        <v>68</v>
      </c>
      <c r="E115" s="11">
        <v>18</v>
      </c>
      <c r="F115" s="11" t="s">
        <v>49</v>
      </c>
      <c r="G115" s="11">
        <v>9</v>
      </c>
      <c r="H115" s="11" t="s">
        <v>52</v>
      </c>
      <c r="I115" s="13">
        <v>1080</v>
      </c>
      <c r="J115" s="13">
        <v>408</v>
      </c>
      <c r="K115" s="13">
        <v>648</v>
      </c>
      <c r="L115" s="13">
        <v>2136</v>
      </c>
      <c r="M115" s="11">
        <v>81</v>
      </c>
      <c r="N115" s="12" t="s">
        <v>87</v>
      </c>
    </row>
    <row r="116" spans="1:14" ht="20.100000000000001" customHeight="1" x14ac:dyDescent="0.3">
      <c r="A116" s="11">
        <v>11</v>
      </c>
      <c r="B116" s="11" t="s">
        <v>51</v>
      </c>
      <c r="C116" s="11">
        <v>22</v>
      </c>
      <c r="D116" s="11" t="s">
        <v>68</v>
      </c>
      <c r="E116" s="11">
        <v>3</v>
      </c>
      <c r="F116" s="11" t="s">
        <v>49</v>
      </c>
      <c r="G116" s="11">
        <v>10</v>
      </c>
      <c r="H116" s="11" t="s">
        <v>53</v>
      </c>
      <c r="I116" s="13">
        <v>2000</v>
      </c>
      <c r="J116" s="13">
        <v>388</v>
      </c>
      <c r="K116" s="13">
        <v>1350</v>
      </c>
      <c r="L116" s="13">
        <v>3738</v>
      </c>
      <c r="M116" s="11">
        <v>83</v>
      </c>
      <c r="N116" s="12" t="s">
        <v>87</v>
      </c>
    </row>
    <row r="117" spans="1:14" ht="20.100000000000001" customHeight="1" x14ac:dyDescent="0.3">
      <c r="A117" s="11">
        <v>49</v>
      </c>
      <c r="B117" s="11" t="s">
        <v>51</v>
      </c>
      <c r="C117" s="11">
        <v>26</v>
      </c>
      <c r="D117" s="11" t="s">
        <v>68</v>
      </c>
      <c r="E117" s="11">
        <v>7</v>
      </c>
      <c r="F117" s="11" t="s">
        <v>46</v>
      </c>
      <c r="G117" s="11">
        <v>10</v>
      </c>
      <c r="H117" s="11" t="s">
        <v>47</v>
      </c>
      <c r="I117" s="13">
        <v>600</v>
      </c>
      <c r="J117" s="13">
        <v>374</v>
      </c>
      <c r="K117" s="13">
        <v>500</v>
      </c>
      <c r="L117" s="13">
        <v>1474</v>
      </c>
      <c r="M117" s="11">
        <v>83</v>
      </c>
      <c r="N117" s="12" t="s">
        <v>87</v>
      </c>
    </row>
    <row r="118" spans="1:14" ht="20.100000000000001" customHeight="1" x14ac:dyDescent="0.3">
      <c r="A118" s="11">
        <v>178</v>
      </c>
      <c r="B118" s="11" t="s">
        <v>51</v>
      </c>
      <c r="C118" s="11">
        <v>20</v>
      </c>
      <c r="D118" s="11" t="s">
        <v>68</v>
      </c>
      <c r="E118" s="11">
        <v>1</v>
      </c>
      <c r="F118" s="11" t="s">
        <v>49</v>
      </c>
      <c r="G118" s="11">
        <v>8</v>
      </c>
      <c r="H118" s="11" t="s">
        <v>52</v>
      </c>
      <c r="I118" s="13">
        <v>960</v>
      </c>
      <c r="J118" s="13">
        <v>427</v>
      </c>
      <c r="K118" s="13">
        <v>648</v>
      </c>
      <c r="L118" s="13">
        <v>2035</v>
      </c>
      <c r="M118" s="11">
        <v>84</v>
      </c>
      <c r="N118" s="12" t="s">
        <v>87</v>
      </c>
    </row>
    <row r="119" spans="1:14" ht="20.100000000000001" customHeight="1" x14ac:dyDescent="0.3">
      <c r="A119" s="11">
        <v>174</v>
      </c>
      <c r="B119" s="11" t="s">
        <v>51</v>
      </c>
      <c r="C119" s="11">
        <v>25</v>
      </c>
      <c r="D119" s="11" t="s">
        <v>68</v>
      </c>
      <c r="E119" s="11">
        <v>6</v>
      </c>
      <c r="F119" s="11" t="s">
        <v>49</v>
      </c>
      <c r="G119" s="11">
        <v>10</v>
      </c>
      <c r="H119" s="11" t="s">
        <v>52</v>
      </c>
      <c r="I119" s="13">
        <v>1200</v>
      </c>
      <c r="J119" s="13">
        <v>453</v>
      </c>
      <c r="K119" s="13">
        <v>960</v>
      </c>
      <c r="L119" s="13">
        <v>2613</v>
      </c>
      <c r="M119" s="11">
        <v>84</v>
      </c>
      <c r="N119" s="12" t="s">
        <v>87</v>
      </c>
    </row>
    <row r="120" spans="1:14" ht="20.100000000000001" customHeight="1" x14ac:dyDescent="0.3">
      <c r="A120" s="11">
        <v>153</v>
      </c>
      <c r="B120" s="11" t="s">
        <v>51</v>
      </c>
      <c r="C120" s="11">
        <v>21</v>
      </c>
      <c r="D120" s="11" t="s">
        <v>68</v>
      </c>
      <c r="E120" s="11">
        <v>2</v>
      </c>
      <c r="F120" s="11" t="s">
        <v>49</v>
      </c>
      <c r="G120" s="11">
        <v>10</v>
      </c>
      <c r="H120" s="11" t="s">
        <v>52</v>
      </c>
      <c r="I120" s="13">
        <v>1200</v>
      </c>
      <c r="J120" s="13">
        <v>487</v>
      </c>
      <c r="K120" s="13">
        <v>640</v>
      </c>
      <c r="L120" s="13">
        <v>2327</v>
      </c>
      <c r="M120" s="11">
        <v>89</v>
      </c>
      <c r="N120" s="12" t="s">
        <v>87</v>
      </c>
    </row>
    <row r="121" spans="1:14" ht="20.100000000000001" customHeight="1" x14ac:dyDescent="0.3">
      <c r="A121" s="11">
        <v>54</v>
      </c>
      <c r="B121" s="11" t="s">
        <v>48</v>
      </c>
      <c r="C121" s="11">
        <v>59</v>
      </c>
      <c r="D121" s="11" t="s">
        <v>69</v>
      </c>
      <c r="E121" s="11">
        <v>20</v>
      </c>
      <c r="F121" s="11" t="s">
        <v>49</v>
      </c>
      <c r="G121" s="11">
        <v>2</v>
      </c>
      <c r="H121" s="11" t="s">
        <v>53</v>
      </c>
      <c r="I121" s="13">
        <v>400</v>
      </c>
      <c r="J121" s="13">
        <v>426</v>
      </c>
      <c r="K121" s="13">
        <v>48</v>
      </c>
      <c r="L121" s="13">
        <v>874</v>
      </c>
      <c r="M121" s="11">
        <v>43</v>
      </c>
      <c r="N121" s="12" t="s">
        <v>122</v>
      </c>
    </row>
    <row r="122" spans="1:14" ht="20.100000000000001" customHeight="1" x14ac:dyDescent="0.3">
      <c r="A122" s="11">
        <v>165</v>
      </c>
      <c r="B122" s="11" t="s">
        <v>48</v>
      </c>
      <c r="C122" s="11">
        <v>47</v>
      </c>
      <c r="D122" s="11" t="s">
        <v>69</v>
      </c>
      <c r="E122" s="11">
        <v>8</v>
      </c>
      <c r="F122" s="11" t="s">
        <v>49</v>
      </c>
      <c r="G122" s="11">
        <v>1</v>
      </c>
      <c r="H122" s="11" t="s">
        <v>50</v>
      </c>
      <c r="I122" s="13">
        <v>60</v>
      </c>
      <c r="J122" s="13">
        <v>212</v>
      </c>
      <c r="K122" s="13">
        <v>8</v>
      </c>
      <c r="L122" s="13">
        <v>280</v>
      </c>
      <c r="M122" s="11">
        <v>46</v>
      </c>
      <c r="N122" s="12" t="s">
        <v>122</v>
      </c>
    </row>
    <row r="123" spans="1:14" ht="20.100000000000001" customHeight="1" x14ac:dyDescent="0.3">
      <c r="A123" s="11">
        <v>194</v>
      </c>
      <c r="B123" s="11" t="s">
        <v>48</v>
      </c>
      <c r="C123" s="11">
        <v>54</v>
      </c>
      <c r="D123" s="11" t="s">
        <v>69</v>
      </c>
      <c r="E123" s="11">
        <v>15</v>
      </c>
      <c r="F123" s="11" t="s">
        <v>49</v>
      </c>
      <c r="G123" s="11">
        <v>4</v>
      </c>
      <c r="H123" s="11" t="s">
        <v>47</v>
      </c>
      <c r="I123" s="13">
        <v>160</v>
      </c>
      <c r="J123" s="13">
        <v>262</v>
      </c>
      <c r="K123" s="13">
        <v>32</v>
      </c>
      <c r="L123" s="13">
        <v>454</v>
      </c>
      <c r="M123" s="11">
        <v>47</v>
      </c>
      <c r="N123" s="12" t="s">
        <v>122</v>
      </c>
    </row>
    <row r="124" spans="1:14" ht="20.100000000000001" customHeight="1" x14ac:dyDescent="0.3">
      <c r="A124" s="11">
        <v>27</v>
      </c>
      <c r="B124" s="11" t="s">
        <v>48</v>
      </c>
      <c r="C124" s="11">
        <v>42</v>
      </c>
      <c r="D124" s="11" t="s">
        <v>69</v>
      </c>
      <c r="E124" s="11">
        <v>3</v>
      </c>
      <c r="F124" s="11" t="s">
        <v>46</v>
      </c>
      <c r="G124" s="11">
        <v>1</v>
      </c>
      <c r="H124" s="11" t="s">
        <v>50</v>
      </c>
      <c r="I124" s="13">
        <v>150</v>
      </c>
      <c r="J124" s="13">
        <v>350</v>
      </c>
      <c r="K124" s="13">
        <v>12</v>
      </c>
      <c r="L124" s="13">
        <v>512</v>
      </c>
      <c r="M124" s="11">
        <v>48</v>
      </c>
      <c r="N124" s="12" t="s">
        <v>122</v>
      </c>
    </row>
    <row r="125" spans="1:14" ht="20.100000000000001" customHeight="1" x14ac:dyDescent="0.3">
      <c r="A125" s="11">
        <v>50</v>
      </c>
      <c r="B125" s="11" t="s">
        <v>48</v>
      </c>
      <c r="C125" s="11">
        <v>43</v>
      </c>
      <c r="D125" s="11" t="s">
        <v>69</v>
      </c>
      <c r="E125" s="11">
        <v>4</v>
      </c>
      <c r="F125" s="11" t="s">
        <v>46</v>
      </c>
      <c r="G125" s="11">
        <v>3</v>
      </c>
      <c r="H125" s="11" t="s">
        <v>52</v>
      </c>
      <c r="I125" s="13">
        <v>540</v>
      </c>
      <c r="J125" s="13">
        <v>273</v>
      </c>
      <c r="K125" s="13">
        <v>135</v>
      </c>
      <c r="L125" s="13">
        <v>948</v>
      </c>
      <c r="M125" s="11">
        <v>50</v>
      </c>
      <c r="N125" s="12" t="s">
        <v>123</v>
      </c>
    </row>
    <row r="126" spans="1:14" ht="20.100000000000001" customHeight="1" x14ac:dyDescent="0.3">
      <c r="A126" s="11">
        <v>152</v>
      </c>
      <c r="B126" s="11" t="s">
        <v>48</v>
      </c>
      <c r="C126" s="11">
        <v>55</v>
      </c>
      <c r="D126" s="11" t="s">
        <v>69</v>
      </c>
      <c r="E126" s="11">
        <v>16</v>
      </c>
      <c r="F126" s="11" t="s">
        <v>54</v>
      </c>
      <c r="G126" s="11">
        <v>7</v>
      </c>
      <c r="H126" s="11" t="s">
        <v>50</v>
      </c>
      <c r="I126" s="13">
        <v>210</v>
      </c>
      <c r="J126" s="13">
        <v>401</v>
      </c>
      <c r="K126" s="13">
        <v>14</v>
      </c>
      <c r="L126" s="13">
        <v>625</v>
      </c>
      <c r="M126" s="11">
        <v>50</v>
      </c>
      <c r="N126" s="12" t="s">
        <v>123</v>
      </c>
    </row>
    <row r="127" spans="1:14" ht="20.100000000000001" customHeight="1" x14ac:dyDescent="0.3">
      <c r="A127" s="11">
        <v>37</v>
      </c>
      <c r="B127" s="11" t="s">
        <v>48</v>
      </c>
      <c r="C127" s="11">
        <v>55</v>
      </c>
      <c r="D127" s="11" t="s">
        <v>69</v>
      </c>
      <c r="E127" s="11">
        <v>16</v>
      </c>
      <c r="F127" s="11" t="s">
        <v>49</v>
      </c>
      <c r="G127" s="11">
        <v>3</v>
      </c>
      <c r="H127" s="11" t="s">
        <v>50</v>
      </c>
      <c r="I127" s="13">
        <v>180</v>
      </c>
      <c r="J127" s="13">
        <v>225</v>
      </c>
      <c r="K127" s="13">
        <v>18</v>
      </c>
      <c r="L127" s="13">
        <v>423</v>
      </c>
      <c r="M127" s="11">
        <v>52</v>
      </c>
      <c r="N127" s="12" t="s">
        <v>123</v>
      </c>
    </row>
    <row r="128" spans="1:14" ht="20.100000000000001" customHeight="1" x14ac:dyDescent="0.3">
      <c r="A128" s="11">
        <v>55</v>
      </c>
      <c r="B128" s="11" t="s">
        <v>48</v>
      </c>
      <c r="C128" s="11">
        <v>58</v>
      </c>
      <c r="D128" s="11" t="s">
        <v>69</v>
      </c>
      <c r="E128" s="11">
        <v>19</v>
      </c>
      <c r="F128" s="11" t="s">
        <v>49</v>
      </c>
      <c r="G128" s="11">
        <v>3</v>
      </c>
      <c r="H128" s="11" t="s">
        <v>47</v>
      </c>
      <c r="I128" s="13">
        <v>120</v>
      </c>
      <c r="J128" s="13">
        <v>372</v>
      </c>
      <c r="K128" s="13">
        <v>36</v>
      </c>
      <c r="L128" s="13">
        <v>528</v>
      </c>
      <c r="M128" s="11">
        <v>52</v>
      </c>
      <c r="N128" s="12" t="s">
        <v>123</v>
      </c>
    </row>
    <row r="129" spans="1:14" ht="20.100000000000001" customHeight="1" x14ac:dyDescent="0.3">
      <c r="A129" s="11">
        <v>65</v>
      </c>
      <c r="B129" s="11" t="s">
        <v>48</v>
      </c>
      <c r="C129" s="11">
        <v>54</v>
      </c>
      <c r="D129" s="11" t="s">
        <v>69</v>
      </c>
      <c r="E129" s="11">
        <v>15</v>
      </c>
      <c r="F129" s="11" t="s">
        <v>49</v>
      </c>
      <c r="G129" s="11">
        <v>7</v>
      </c>
      <c r="H129" s="11" t="s">
        <v>50</v>
      </c>
      <c r="I129" s="13">
        <v>420</v>
      </c>
      <c r="J129" s="13">
        <v>377</v>
      </c>
      <c r="K129" s="13">
        <v>63</v>
      </c>
      <c r="L129" s="13">
        <v>860</v>
      </c>
      <c r="M129" s="11">
        <v>54</v>
      </c>
      <c r="N129" s="12" t="s">
        <v>123</v>
      </c>
    </row>
    <row r="130" spans="1:14" ht="20.100000000000001" customHeight="1" x14ac:dyDescent="0.3">
      <c r="A130" s="11">
        <v>133</v>
      </c>
      <c r="B130" s="11" t="s">
        <v>48</v>
      </c>
      <c r="C130" s="11">
        <v>56</v>
      </c>
      <c r="D130" s="11" t="s">
        <v>69</v>
      </c>
      <c r="E130" s="11">
        <v>17</v>
      </c>
      <c r="F130" s="11" t="s">
        <v>46</v>
      </c>
      <c r="G130" s="11">
        <v>7</v>
      </c>
      <c r="H130" s="11" t="s">
        <v>47</v>
      </c>
      <c r="I130" s="13">
        <v>560</v>
      </c>
      <c r="J130" s="13">
        <v>165</v>
      </c>
      <c r="K130" s="13">
        <v>112</v>
      </c>
      <c r="L130" s="13">
        <v>837</v>
      </c>
      <c r="M130" s="11">
        <v>54</v>
      </c>
      <c r="N130" s="12" t="s">
        <v>123</v>
      </c>
    </row>
    <row r="131" spans="1:14" ht="20.100000000000001" customHeight="1" x14ac:dyDescent="0.3">
      <c r="A131" s="11">
        <v>25</v>
      </c>
      <c r="B131" s="11" t="s">
        <v>48</v>
      </c>
      <c r="C131" s="11">
        <v>52</v>
      </c>
      <c r="D131" s="11" t="s">
        <v>69</v>
      </c>
      <c r="E131" s="11">
        <v>13</v>
      </c>
      <c r="F131" s="11" t="s">
        <v>49</v>
      </c>
      <c r="G131" s="11">
        <v>3</v>
      </c>
      <c r="H131" s="11" t="s">
        <v>52</v>
      </c>
      <c r="I131" s="13">
        <v>360</v>
      </c>
      <c r="J131" s="13">
        <v>291</v>
      </c>
      <c r="K131" s="13">
        <v>81</v>
      </c>
      <c r="L131" s="13">
        <v>732</v>
      </c>
      <c r="M131" s="11">
        <v>55</v>
      </c>
      <c r="N131" s="12" t="s">
        <v>123</v>
      </c>
    </row>
    <row r="132" spans="1:14" ht="20.100000000000001" customHeight="1" x14ac:dyDescent="0.3">
      <c r="A132" s="11">
        <v>119</v>
      </c>
      <c r="B132" s="11" t="s">
        <v>48</v>
      </c>
      <c r="C132" s="11">
        <v>57</v>
      </c>
      <c r="D132" s="11" t="s">
        <v>69</v>
      </c>
      <c r="E132" s="11">
        <v>18</v>
      </c>
      <c r="F132" s="11" t="s">
        <v>49</v>
      </c>
      <c r="G132" s="11">
        <v>7</v>
      </c>
      <c r="H132" s="11" t="s">
        <v>47</v>
      </c>
      <c r="I132" s="13">
        <v>280</v>
      </c>
      <c r="J132" s="13">
        <v>370</v>
      </c>
      <c r="K132" s="13">
        <v>84</v>
      </c>
      <c r="L132" s="13">
        <v>734</v>
      </c>
      <c r="M132" s="11">
        <v>56</v>
      </c>
      <c r="N132" s="12" t="s">
        <v>123</v>
      </c>
    </row>
    <row r="133" spans="1:14" ht="20.100000000000001" customHeight="1" x14ac:dyDescent="0.3">
      <c r="A133" s="11">
        <v>102</v>
      </c>
      <c r="B133" s="11" t="s">
        <v>48</v>
      </c>
      <c r="C133" s="11">
        <v>42</v>
      </c>
      <c r="D133" s="11" t="s">
        <v>69</v>
      </c>
      <c r="E133" s="11">
        <v>3</v>
      </c>
      <c r="F133" s="11" t="s">
        <v>54</v>
      </c>
      <c r="G133" s="11">
        <v>9</v>
      </c>
      <c r="H133" s="11" t="s">
        <v>50</v>
      </c>
      <c r="I133" s="13">
        <v>270</v>
      </c>
      <c r="J133" s="13">
        <v>382</v>
      </c>
      <c r="K133" s="13">
        <v>108</v>
      </c>
      <c r="L133" s="13">
        <v>760</v>
      </c>
      <c r="M133" s="11">
        <v>60</v>
      </c>
      <c r="N133" s="12" t="s">
        <v>123</v>
      </c>
    </row>
    <row r="134" spans="1:14" ht="20.100000000000001" customHeight="1" x14ac:dyDescent="0.3">
      <c r="A134" s="11">
        <v>75</v>
      </c>
      <c r="B134" s="11" t="s">
        <v>48</v>
      </c>
      <c r="C134" s="11">
        <v>53</v>
      </c>
      <c r="D134" s="11" t="s">
        <v>69</v>
      </c>
      <c r="E134" s="11">
        <v>14</v>
      </c>
      <c r="F134" s="11" t="s">
        <v>46</v>
      </c>
      <c r="G134" s="11">
        <v>2</v>
      </c>
      <c r="H134" s="11" t="s">
        <v>52</v>
      </c>
      <c r="I134" s="13">
        <v>480</v>
      </c>
      <c r="J134" s="13">
        <v>498</v>
      </c>
      <c r="K134" s="13">
        <v>60</v>
      </c>
      <c r="L134" s="13">
        <v>1038</v>
      </c>
      <c r="M134" s="11">
        <v>62</v>
      </c>
      <c r="N134" s="12" t="s">
        <v>123</v>
      </c>
    </row>
    <row r="135" spans="1:14" ht="20.100000000000001" customHeight="1" x14ac:dyDescent="0.3">
      <c r="A135" s="11">
        <v>30</v>
      </c>
      <c r="B135" s="11" t="s">
        <v>48</v>
      </c>
      <c r="C135" s="11">
        <v>50</v>
      </c>
      <c r="D135" s="11" t="s">
        <v>69</v>
      </c>
      <c r="E135" s="11">
        <v>11</v>
      </c>
      <c r="F135" s="11" t="s">
        <v>49</v>
      </c>
      <c r="G135" s="11">
        <v>9</v>
      </c>
      <c r="H135" s="11" t="s">
        <v>47</v>
      </c>
      <c r="I135" s="13">
        <v>360</v>
      </c>
      <c r="J135" s="13">
        <v>131</v>
      </c>
      <c r="K135" s="13">
        <v>162</v>
      </c>
      <c r="L135" s="13">
        <v>653</v>
      </c>
      <c r="M135" s="11">
        <v>65</v>
      </c>
      <c r="N135" s="12" t="s">
        <v>123</v>
      </c>
    </row>
    <row r="136" spans="1:14" ht="20.100000000000001" customHeight="1" x14ac:dyDescent="0.3">
      <c r="A136" s="11">
        <v>52</v>
      </c>
      <c r="B136" s="11" t="s">
        <v>48</v>
      </c>
      <c r="C136" s="11">
        <v>53</v>
      </c>
      <c r="D136" s="11" t="s">
        <v>69</v>
      </c>
      <c r="E136" s="11">
        <v>14</v>
      </c>
      <c r="F136" s="11" t="s">
        <v>55</v>
      </c>
      <c r="G136" s="11">
        <v>3</v>
      </c>
      <c r="H136" s="11" t="s">
        <v>50</v>
      </c>
      <c r="I136" s="13">
        <v>900</v>
      </c>
      <c r="J136" s="13">
        <v>482</v>
      </c>
      <c r="K136" s="13">
        <v>96</v>
      </c>
      <c r="L136" s="13">
        <v>1478</v>
      </c>
      <c r="M136" s="11">
        <v>68</v>
      </c>
      <c r="N136" s="12" t="s">
        <v>123</v>
      </c>
    </row>
    <row r="137" spans="1:14" ht="20.100000000000001" customHeight="1" x14ac:dyDescent="0.3">
      <c r="A137" s="11">
        <v>180</v>
      </c>
      <c r="B137" s="11" t="s">
        <v>48</v>
      </c>
      <c r="C137" s="11">
        <v>57</v>
      </c>
      <c r="D137" s="11" t="s">
        <v>69</v>
      </c>
      <c r="E137" s="11">
        <v>18</v>
      </c>
      <c r="F137" s="11" t="s">
        <v>55</v>
      </c>
      <c r="G137" s="11">
        <v>7</v>
      </c>
      <c r="H137" s="11" t="s">
        <v>47</v>
      </c>
      <c r="I137" s="13">
        <v>1400</v>
      </c>
      <c r="J137" s="13">
        <v>299</v>
      </c>
      <c r="K137" s="13">
        <v>336</v>
      </c>
      <c r="L137" s="13">
        <v>2035</v>
      </c>
      <c r="M137" s="11">
        <v>70</v>
      </c>
      <c r="N137" s="12" t="s">
        <v>124</v>
      </c>
    </row>
    <row r="138" spans="1:14" ht="20.100000000000001" customHeight="1" x14ac:dyDescent="0.3">
      <c r="A138" s="11">
        <v>125</v>
      </c>
      <c r="B138" s="11" t="s">
        <v>48</v>
      </c>
      <c r="C138" s="11">
        <v>40</v>
      </c>
      <c r="D138" s="11" t="s">
        <v>69</v>
      </c>
      <c r="E138" s="11">
        <v>1</v>
      </c>
      <c r="F138" s="11" t="s">
        <v>46</v>
      </c>
      <c r="G138" s="11">
        <v>2</v>
      </c>
      <c r="H138" s="11" t="s">
        <v>52</v>
      </c>
      <c r="I138" s="13">
        <v>600</v>
      </c>
      <c r="J138" s="13">
        <v>413</v>
      </c>
      <c r="K138" s="13">
        <v>48</v>
      </c>
      <c r="L138" s="13">
        <v>1061</v>
      </c>
      <c r="M138" s="11">
        <v>71</v>
      </c>
      <c r="N138" s="12" t="s">
        <v>124</v>
      </c>
    </row>
    <row r="139" spans="1:14" ht="20.100000000000001" customHeight="1" x14ac:dyDescent="0.3">
      <c r="A139" s="11">
        <v>130</v>
      </c>
      <c r="B139" s="11" t="s">
        <v>48</v>
      </c>
      <c r="C139" s="11">
        <v>42</v>
      </c>
      <c r="D139" s="11" t="s">
        <v>69</v>
      </c>
      <c r="E139" s="11">
        <v>3</v>
      </c>
      <c r="F139" s="11" t="s">
        <v>55</v>
      </c>
      <c r="G139" s="11">
        <v>4</v>
      </c>
      <c r="H139" s="11" t="s">
        <v>47</v>
      </c>
      <c r="I139" s="13">
        <v>800</v>
      </c>
      <c r="J139" s="13">
        <v>285</v>
      </c>
      <c r="K139" s="13">
        <v>96</v>
      </c>
      <c r="L139" s="13">
        <v>1181</v>
      </c>
      <c r="M139" s="11">
        <v>74</v>
      </c>
      <c r="N139" s="12" t="s">
        <v>124</v>
      </c>
    </row>
    <row r="140" spans="1:14" ht="20.100000000000001" customHeight="1" x14ac:dyDescent="0.3">
      <c r="A140" s="11">
        <v>87</v>
      </c>
      <c r="B140" s="11" t="s">
        <v>48</v>
      </c>
      <c r="C140" s="11">
        <v>54</v>
      </c>
      <c r="D140" s="11" t="s">
        <v>69</v>
      </c>
      <c r="E140" s="11">
        <v>15</v>
      </c>
      <c r="F140" s="11" t="s">
        <v>46</v>
      </c>
      <c r="G140" s="11">
        <v>8</v>
      </c>
      <c r="H140" s="11" t="s">
        <v>50</v>
      </c>
      <c r="I140" s="13">
        <v>1200</v>
      </c>
      <c r="J140" s="13">
        <v>408</v>
      </c>
      <c r="K140" s="13">
        <v>192</v>
      </c>
      <c r="L140" s="13">
        <v>1800</v>
      </c>
      <c r="M140" s="11">
        <v>75</v>
      </c>
      <c r="N140" s="12" t="s">
        <v>124</v>
      </c>
    </row>
    <row r="141" spans="1:14" ht="20.100000000000001" customHeight="1" x14ac:dyDescent="0.3">
      <c r="A141" s="11">
        <v>129</v>
      </c>
      <c r="B141" s="11" t="s">
        <v>48</v>
      </c>
      <c r="C141" s="11">
        <v>58</v>
      </c>
      <c r="D141" s="11" t="s">
        <v>69</v>
      </c>
      <c r="E141" s="11">
        <v>19</v>
      </c>
      <c r="F141" s="11" t="s">
        <v>46</v>
      </c>
      <c r="G141" s="11">
        <v>8</v>
      </c>
      <c r="H141" s="11" t="s">
        <v>53</v>
      </c>
      <c r="I141" s="13">
        <v>2400</v>
      </c>
      <c r="J141" s="13">
        <v>101</v>
      </c>
      <c r="K141" s="13">
        <v>672</v>
      </c>
      <c r="L141" s="13">
        <v>3173</v>
      </c>
      <c r="M141" s="11">
        <v>75</v>
      </c>
      <c r="N141" s="12" t="s">
        <v>124</v>
      </c>
    </row>
    <row r="142" spans="1:14" ht="20.100000000000001" customHeight="1" x14ac:dyDescent="0.3">
      <c r="A142" s="11">
        <v>70</v>
      </c>
      <c r="B142" s="11" t="s">
        <v>48</v>
      </c>
      <c r="C142" s="11">
        <v>57</v>
      </c>
      <c r="D142" s="11" t="s">
        <v>69</v>
      </c>
      <c r="E142" s="11">
        <v>18</v>
      </c>
      <c r="F142" s="11" t="s">
        <v>46</v>
      </c>
      <c r="G142" s="11">
        <v>8</v>
      </c>
      <c r="H142" s="11" t="s">
        <v>50</v>
      </c>
      <c r="I142" s="13">
        <v>1200</v>
      </c>
      <c r="J142" s="13">
        <v>385</v>
      </c>
      <c r="K142" s="13">
        <v>80</v>
      </c>
      <c r="L142" s="13">
        <v>1665</v>
      </c>
      <c r="M142" s="11">
        <v>76</v>
      </c>
      <c r="N142" s="12" t="s">
        <v>124</v>
      </c>
    </row>
    <row r="143" spans="1:14" ht="20.100000000000001" customHeight="1" x14ac:dyDescent="0.3">
      <c r="A143" s="11">
        <v>175</v>
      </c>
      <c r="B143" s="11" t="s">
        <v>48</v>
      </c>
      <c r="C143" s="11">
        <v>49</v>
      </c>
      <c r="D143" s="11" t="s">
        <v>69</v>
      </c>
      <c r="E143" s="11">
        <v>10</v>
      </c>
      <c r="F143" s="11" t="s">
        <v>46</v>
      </c>
      <c r="G143" s="11">
        <v>8</v>
      </c>
      <c r="H143" s="11" t="s">
        <v>52</v>
      </c>
      <c r="I143" s="13">
        <v>2400</v>
      </c>
      <c r="J143" s="13">
        <v>179</v>
      </c>
      <c r="K143" s="13">
        <v>384</v>
      </c>
      <c r="L143" s="13">
        <v>2963</v>
      </c>
      <c r="M143" s="11">
        <v>78</v>
      </c>
      <c r="N143" s="12" t="s">
        <v>124</v>
      </c>
    </row>
    <row r="144" spans="1:14" ht="20.100000000000001" customHeight="1" x14ac:dyDescent="0.3">
      <c r="A144" s="11">
        <v>51</v>
      </c>
      <c r="B144" s="11" t="s">
        <v>45</v>
      </c>
      <c r="C144" s="11">
        <v>40</v>
      </c>
      <c r="D144" s="11" t="s">
        <v>69</v>
      </c>
      <c r="E144" s="11">
        <v>1</v>
      </c>
      <c r="F144" s="11" t="s">
        <v>46</v>
      </c>
      <c r="G144" s="11">
        <v>6</v>
      </c>
      <c r="H144" s="11" t="s">
        <v>47</v>
      </c>
      <c r="I144" s="13">
        <v>480</v>
      </c>
      <c r="J144" s="13">
        <v>51</v>
      </c>
      <c r="K144" s="13">
        <v>96</v>
      </c>
      <c r="L144" s="13">
        <v>627</v>
      </c>
      <c r="M144" s="11">
        <v>69</v>
      </c>
      <c r="N144" s="12" t="s">
        <v>123</v>
      </c>
    </row>
    <row r="145" spans="1:14" ht="20.100000000000001" customHeight="1" x14ac:dyDescent="0.3">
      <c r="A145" s="11">
        <v>1</v>
      </c>
      <c r="B145" s="11" t="s">
        <v>45</v>
      </c>
      <c r="C145" s="11">
        <v>40</v>
      </c>
      <c r="D145" s="11" t="s">
        <v>69</v>
      </c>
      <c r="E145" s="11">
        <v>1</v>
      </c>
      <c r="F145" s="11" t="s">
        <v>46</v>
      </c>
      <c r="G145" s="11">
        <v>6</v>
      </c>
      <c r="H145" s="11" t="s">
        <v>47</v>
      </c>
      <c r="I145" s="13">
        <v>480</v>
      </c>
      <c r="J145" s="13">
        <v>67</v>
      </c>
      <c r="K145" s="13">
        <v>300</v>
      </c>
      <c r="L145" s="13">
        <v>847</v>
      </c>
      <c r="M145" s="11">
        <v>74</v>
      </c>
      <c r="N145" s="12" t="s">
        <v>124</v>
      </c>
    </row>
    <row r="146" spans="1:14" ht="20.100000000000001" customHeight="1" x14ac:dyDescent="0.3">
      <c r="A146" s="11">
        <v>18</v>
      </c>
      <c r="B146" s="11" t="s">
        <v>45</v>
      </c>
      <c r="C146" s="11">
        <v>40</v>
      </c>
      <c r="D146" s="11" t="s">
        <v>69</v>
      </c>
      <c r="E146" s="11">
        <v>1</v>
      </c>
      <c r="F146" s="11" t="s">
        <v>46</v>
      </c>
      <c r="G146" s="11">
        <v>6</v>
      </c>
      <c r="H146" s="11" t="s">
        <v>53</v>
      </c>
      <c r="I146" s="13">
        <v>1800</v>
      </c>
      <c r="J146" s="13">
        <v>61</v>
      </c>
      <c r="K146" s="13">
        <v>672</v>
      </c>
      <c r="L146" s="13">
        <v>2533</v>
      </c>
      <c r="M146" s="11">
        <v>81</v>
      </c>
      <c r="N146" s="12" t="s">
        <v>87</v>
      </c>
    </row>
    <row r="147" spans="1:14" ht="20.100000000000001" customHeight="1" x14ac:dyDescent="0.3">
      <c r="A147" s="11">
        <v>167</v>
      </c>
      <c r="B147" s="11" t="s">
        <v>45</v>
      </c>
      <c r="C147" s="11">
        <v>40</v>
      </c>
      <c r="D147" s="11" t="s">
        <v>69</v>
      </c>
      <c r="E147" s="11">
        <v>1</v>
      </c>
      <c r="F147" s="11" t="s">
        <v>49</v>
      </c>
      <c r="G147" s="11">
        <v>7</v>
      </c>
      <c r="H147" s="11" t="s">
        <v>53</v>
      </c>
      <c r="I147" s="13">
        <v>1400</v>
      </c>
      <c r="J147" s="13">
        <v>99</v>
      </c>
      <c r="K147" s="13">
        <v>560</v>
      </c>
      <c r="L147" s="13">
        <v>2059</v>
      </c>
      <c r="M147" s="11">
        <v>83</v>
      </c>
      <c r="N147" s="12" t="s">
        <v>87</v>
      </c>
    </row>
    <row r="148" spans="1:14" ht="20.100000000000001" customHeight="1" x14ac:dyDescent="0.3">
      <c r="A148" s="11">
        <v>122</v>
      </c>
      <c r="B148" s="11" t="s">
        <v>45</v>
      </c>
      <c r="C148" s="11">
        <v>40</v>
      </c>
      <c r="D148" s="11" t="s">
        <v>69</v>
      </c>
      <c r="E148" s="11">
        <v>1</v>
      </c>
      <c r="F148" s="11" t="s">
        <v>46</v>
      </c>
      <c r="G148" s="11">
        <v>6</v>
      </c>
      <c r="H148" s="11" t="s">
        <v>52</v>
      </c>
      <c r="I148" s="13">
        <v>1080</v>
      </c>
      <c r="J148" s="13">
        <v>65</v>
      </c>
      <c r="K148" s="13">
        <v>360</v>
      </c>
      <c r="L148" s="13">
        <v>1505</v>
      </c>
      <c r="M148" s="11">
        <v>84</v>
      </c>
      <c r="N148" s="12" t="s">
        <v>87</v>
      </c>
    </row>
    <row r="149" spans="1:14" ht="20.100000000000001" customHeight="1" x14ac:dyDescent="0.3">
      <c r="A149" s="11">
        <v>101</v>
      </c>
      <c r="B149" s="11" t="s">
        <v>45</v>
      </c>
      <c r="C149" s="11">
        <v>40</v>
      </c>
      <c r="D149" s="11" t="s">
        <v>69</v>
      </c>
      <c r="E149" s="11">
        <v>1</v>
      </c>
      <c r="F149" s="11" t="s">
        <v>55</v>
      </c>
      <c r="G149" s="11">
        <v>7</v>
      </c>
      <c r="H149" s="11" t="s">
        <v>47</v>
      </c>
      <c r="I149" s="13">
        <v>1680</v>
      </c>
      <c r="J149" s="13">
        <v>97</v>
      </c>
      <c r="K149" s="13">
        <v>448</v>
      </c>
      <c r="L149" s="13">
        <v>2225</v>
      </c>
      <c r="M149" s="11">
        <v>86</v>
      </c>
      <c r="N149" s="12" t="s">
        <v>87</v>
      </c>
    </row>
    <row r="150" spans="1:14" ht="20.100000000000001" customHeight="1" x14ac:dyDescent="0.3">
      <c r="A150" s="11">
        <v>67</v>
      </c>
      <c r="B150" s="11" t="s">
        <v>45</v>
      </c>
      <c r="C150" s="11">
        <v>40</v>
      </c>
      <c r="D150" s="11" t="s">
        <v>69</v>
      </c>
      <c r="E150" s="11">
        <v>1</v>
      </c>
      <c r="F150" s="11" t="s">
        <v>49</v>
      </c>
      <c r="G150" s="11">
        <v>7</v>
      </c>
      <c r="H150" s="11" t="s">
        <v>53</v>
      </c>
      <c r="I150" s="13">
        <v>1400</v>
      </c>
      <c r="J150" s="13">
        <v>62</v>
      </c>
      <c r="K150" s="13">
        <v>630</v>
      </c>
      <c r="L150" s="13">
        <v>2092</v>
      </c>
      <c r="M150" s="11">
        <v>87</v>
      </c>
      <c r="N150" s="12" t="s">
        <v>87</v>
      </c>
    </row>
    <row r="151" spans="1:14" ht="20.100000000000001" customHeight="1" x14ac:dyDescent="0.3">
      <c r="A151" s="11">
        <v>192</v>
      </c>
      <c r="B151" s="11" t="s">
        <v>45</v>
      </c>
      <c r="C151" s="11">
        <v>40</v>
      </c>
      <c r="D151" s="11" t="s">
        <v>69</v>
      </c>
      <c r="E151" s="11">
        <v>1</v>
      </c>
      <c r="F151" s="11" t="s">
        <v>49</v>
      </c>
      <c r="G151" s="11">
        <v>7</v>
      </c>
      <c r="H151" s="11" t="s">
        <v>53</v>
      </c>
      <c r="I151" s="13">
        <v>1400</v>
      </c>
      <c r="J151" s="13">
        <v>50</v>
      </c>
      <c r="K151" s="13">
        <v>840</v>
      </c>
      <c r="L151" s="13">
        <v>2290</v>
      </c>
      <c r="M151" s="11">
        <v>87</v>
      </c>
      <c r="N151" s="12" t="s">
        <v>87</v>
      </c>
    </row>
    <row r="152" spans="1:14" ht="20.100000000000001" customHeight="1" x14ac:dyDescent="0.3">
      <c r="A152" s="11">
        <v>185</v>
      </c>
      <c r="B152" s="11" t="s">
        <v>51</v>
      </c>
      <c r="C152" s="11">
        <v>42</v>
      </c>
      <c r="D152" s="11" t="s">
        <v>69</v>
      </c>
      <c r="E152" s="11">
        <v>3</v>
      </c>
      <c r="F152" s="11" t="s">
        <v>54</v>
      </c>
      <c r="G152" s="11">
        <v>10</v>
      </c>
      <c r="H152" s="11" t="s">
        <v>50</v>
      </c>
      <c r="I152" s="13">
        <v>300</v>
      </c>
      <c r="J152" s="13">
        <v>371</v>
      </c>
      <c r="K152" s="13">
        <v>100</v>
      </c>
      <c r="L152" s="13">
        <v>771</v>
      </c>
      <c r="M152" s="11">
        <v>68</v>
      </c>
      <c r="N152" s="12" t="s">
        <v>123</v>
      </c>
    </row>
    <row r="153" spans="1:14" ht="20.100000000000001" customHeight="1" x14ac:dyDescent="0.3">
      <c r="A153" s="11">
        <v>111</v>
      </c>
      <c r="B153" s="11" t="s">
        <v>51</v>
      </c>
      <c r="C153" s="11">
        <v>40</v>
      </c>
      <c r="D153" s="11" t="s">
        <v>69</v>
      </c>
      <c r="E153" s="11">
        <v>1</v>
      </c>
      <c r="F153" s="11" t="s">
        <v>54</v>
      </c>
      <c r="G153" s="11">
        <v>7</v>
      </c>
      <c r="H153" s="11" t="s">
        <v>50</v>
      </c>
      <c r="I153" s="13">
        <v>210</v>
      </c>
      <c r="J153" s="13">
        <v>363</v>
      </c>
      <c r="K153" s="13">
        <v>336</v>
      </c>
      <c r="L153" s="13">
        <v>909</v>
      </c>
      <c r="M153" s="11">
        <v>69</v>
      </c>
      <c r="N153" s="12" t="s">
        <v>123</v>
      </c>
    </row>
    <row r="154" spans="1:14" ht="20.100000000000001" customHeight="1" x14ac:dyDescent="0.3">
      <c r="A154" s="11">
        <v>199</v>
      </c>
      <c r="B154" s="11" t="s">
        <v>51</v>
      </c>
      <c r="C154" s="11">
        <v>49</v>
      </c>
      <c r="D154" s="11" t="s">
        <v>69</v>
      </c>
      <c r="E154" s="11">
        <v>10</v>
      </c>
      <c r="F154" s="11" t="s">
        <v>49</v>
      </c>
      <c r="G154" s="11">
        <v>7</v>
      </c>
      <c r="H154" s="11" t="s">
        <v>52</v>
      </c>
      <c r="I154" s="13">
        <v>840</v>
      </c>
      <c r="J154" s="13">
        <v>418</v>
      </c>
      <c r="K154" s="13">
        <v>336</v>
      </c>
      <c r="L154" s="13">
        <v>1594</v>
      </c>
      <c r="M154" s="11">
        <v>72</v>
      </c>
      <c r="N154" s="12" t="s">
        <v>124</v>
      </c>
    </row>
    <row r="155" spans="1:14" ht="20.100000000000001" customHeight="1" x14ac:dyDescent="0.3">
      <c r="A155" s="11">
        <v>74</v>
      </c>
      <c r="B155" s="11" t="s">
        <v>51</v>
      </c>
      <c r="C155" s="11">
        <v>50</v>
      </c>
      <c r="D155" s="11" t="s">
        <v>69</v>
      </c>
      <c r="E155" s="11">
        <v>11</v>
      </c>
      <c r="F155" s="11" t="s">
        <v>46</v>
      </c>
      <c r="G155" s="11">
        <v>8</v>
      </c>
      <c r="H155" s="11" t="s">
        <v>52</v>
      </c>
      <c r="I155" s="13">
        <v>2400</v>
      </c>
      <c r="J155" s="13">
        <v>430</v>
      </c>
      <c r="K155" s="13">
        <v>768</v>
      </c>
      <c r="L155" s="13">
        <v>3598</v>
      </c>
      <c r="M155" s="11">
        <v>75</v>
      </c>
      <c r="N155" s="12" t="s">
        <v>124</v>
      </c>
    </row>
    <row r="156" spans="1:14" ht="20.100000000000001" customHeight="1" x14ac:dyDescent="0.3">
      <c r="A156" s="11">
        <v>35</v>
      </c>
      <c r="B156" s="11" t="s">
        <v>51</v>
      </c>
      <c r="C156" s="11">
        <v>49</v>
      </c>
      <c r="D156" s="11" t="s">
        <v>69</v>
      </c>
      <c r="E156" s="11">
        <v>10</v>
      </c>
      <c r="F156" s="11" t="s">
        <v>49</v>
      </c>
      <c r="G156" s="11">
        <v>7</v>
      </c>
      <c r="H156" s="11" t="s">
        <v>50</v>
      </c>
      <c r="I156" s="13">
        <v>420</v>
      </c>
      <c r="J156" s="13">
        <v>456</v>
      </c>
      <c r="K156" s="13">
        <v>336</v>
      </c>
      <c r="L156" s="13">
        <v>1212</v>
      </c>
      <c r="M156" s="11">
        <v>83</v>
      </c>
      <c r="N156" s="12" t="s">
        <v>87</v>
      </c>
    </row>
    <row r="157" spans="1:14" ht="20.100000000000001" customHeight="1" x14ac:dyDescent="0.3">
      <c r="A157" s="11">
        <v>36</v>
      </c>
      <c r="B157" s="11" t="s">
        <v>51</v>
      </c>
      <c r="C157" s="11">
        <v>42</v>
      </c>
      <c r="D157" s="11" t="s">
        <v>69</v>
      </c>
      <c r="E157" s="11">
        <v>3</v>
      </c>
      <c r="F157" s="11" t="s">
        <v>49</v>
      </c>
      <c r="G157" s="11">
        <v>9</v>
      </c>
      <c r="H157" s="11" t="s">
        <v>50</v>
      </c>
      <c r="I157" s="13">
        <v>540</v>
      </c>
      <c r="J157" s="13">
        <v>480</v>
      </c>
      <c r="K157" s="13">
        <v>243</v>
      </c>
      <c r="L157" s="13">
        <v>1263</v>
      </c>
      <c r="M157" s="11">
        <v>83</v>
      </c>
      <c r="N157" s="12" t="s">
        <v>87</v>
      </c>
    </row>
    <row r="158" spans="1:14" ht="20.100000000000001" customHeight="1" x14ac:dyDescent="0.3">
      <c r="A158" s="11">
        <v>128</v>
      </c>
      <c r="B158" s="11" t="s">
        <v>51</v>
      </c>
      <c r="C158" s="11">
        <v>44</v>
      </c>
      <c r="D158" s="11" t="s">
        <v>69</v>
      </c>
      <c r="E158" s="11">
        <v>5</v>
      </c>
      <c r="F158" s="11" t="s">
        <v>49</v>
      </c>
      <c r="G158" s="11">
        <v>8</v>
      </c>
      <c r="H158" s="11" t="s">
        <v>52</v>
      </c>
      <c r="I158" s="13">
        <v>960</v>
      </c>
      <c r="J158" s="13">
        <v>366</v>
      </c>
      <c r="K158" s="13">
        <v>960</v>
      </c>
      <c r="L158" s="13">
        <v>2286</v>
      </c>
      <c r="M158" s="11">
        <v>83</v>
      </c>
      <c r="N158" s="12" t="s">
        <v>87</v>
      </c>
    </row>
    <row r="159" spans="1:14" ht="20.100000000000001" customHeight="1" x14ac:dyDescent="0.3">
      <c r="A159" s="11">
        <v>110</v>
      </c>
      <c r="B159" s="11" t="s">
        <v>51</v>
      </c>
      <c r="C159" s="11">
        <v>48</v>
      </c>
      <c r="D159" s="11" t="s">
        <v>69</v>
      </c>
      <c r="E159" s="11">
        <v>9</v>
      </c>
      <c r="F159" s="11" t="s">
        <v>55</v>
      </c>
      <c r="G159" s="11">
        <v>10</v>
      </c>
      <c r="H159" s="11" t="s">
        <v>53</v>
      </c>
      <c r="I159" s="13">
        <v>6000</v>
      </c>
      <c r="J159" s="13">
        <v>470</v>
      </c>
      <c r="K159" s="13">
        <v>4050</v>
      </c>
      <c r="L159" s="13">
        <v>10520</v>
      </c>
      <c r="M159" s="11">
        <v>84</v>
      </c>
      <c r="N159" s="12" t="s">
        <v>87</v>
      </c>
    </row>
    <row r="160" spans="1:14" ht="20.100000000000001" customHeight="1" x14ac:dyDescent="0.3">
      <c r="A160" s="11">
        <v>61</v>
      </c>
      <c r="B160" s="11" t="s">
        <v>51</v>
      </c>
      <c r="C160" s="11">
        <v>41</v>
      </c>
      <c r="D160" s="11" t="s">
        <v>69</v>
      </c>
      <c r="E160" s="11">
        <v>2</v>
      </c>
      <c r="F160" s="11" t="s">
        <v>49</v>
      </c>
      <c r="G160" s="11">
        <v>7</v>
      </c>
      <c r="H160" s="11" t="s">
        <v>50</v>
      </c>
      <c r="I160" s="13">
        <v>420</v>
      </c>
      <c r="J160" s="13">
        <v>373</v>
      </c>
      <c r="K160" s="13">
        <v>567</v>
      </c>
      <c r="L160" s="13">
        <v>1360</v>
      </c>
      <c r="M160" s="11">
        <v>85</v>
      </c>
      <c r="N160" s="12" t="s">
        <v>87</v>
      </c>
    </row>
    <row r="161" spans="1:14" ht="20.100000000000001" customHeight="1" x14ac:dyDescent="0.3">
      <c r="A161" s="11">
        <v>99</v>
      </c>
      <c r="B161" s="11" t="s">
        <v>51</v>
      </c>
      <c r="C161" s="11">
        <v>44</v>
      </c>
      <c r="D161" s="11" t="s">
        <v>69</v>
      </c>
      <c r="E161" s="11">
        <v>5</v>
      </c>
      <c r="F161" s="11" t="s">
        <v>46</v>
      </c>
      <c r="G161" s="11">
        <v>9</v>
      </c>
      <c r="H161" s="11" t="s">
        <v>52</v>
      </c>
      <c r="I161" s="13">
        <v>2700</v>
      </c>
      <c r="J161" s="13">
        <v>418</v>
      </c>
      <c r="K161" s="13">
        <v>1296</v>
      </c>
      <c r="L161" s="13">
        <v>4414</v>
      </c>
      <c r="M161" s="11">
        <v>86</v>
      </c>
      <c r="N161" s="12" t="s">
        <v>87</v>
      </c>
    </row>
    <row r="162" spans="1:14" ht="20.100000000000001" customHeight="1" x14ac:dyDescent="0.3">
      <c r="A162" s="11">
        <v>86</v>
      </c>
      <c r="B162" s="11" t="s">
        <v>51</v>
      </c>
      <c r="C162" s="11">
        <v>41</v>
      </c>
      <c r="D162" s="11" t="s">
        <v>69</v>
      </c>
      <c r="E162" s="11">
        <v>2</v>
      </c>
      <c r="F162" s="11" t="s">
        <v>49</v>
      </c>
      <c r="G162" s="11">
        <v>7</v>
      </c>
      <c r="H162" s="11" t="s">
        <v>50</v>
      </c>
      <c r="I162" s="13">
        <v>420</v>
      </c>
      <c r="J162" s="13">
        <v>467</v>
      </c>
      <c r="K162" s="13">
        <v>126</v>
      </c>
      <c r="L162" s="13">
        <v>1013</v>
      </c>
      <c r="M162" s="11">
        <v>88</v>
      </c>
      <c r="N162" s="12" t="s">
        <v>87</v>
      </c>
    </row>
    <row r="163" spans="1:14" ht="20.100000000000001" customHeight="1" x14ac:dyDescent="0.3">
      <c r="A163" s="11">
        <v>78</v>
      </c>
      <c r="B163" s="11" t="s">
        <v>51</v>
      </c>
      <c r="C163" s="11">
        <v>42</v>
      </c>
      <c r="D163" s="11" t="s">
        <v>69</v>
      </c>
      <c r="E163" s="11">
        <v>3</v>
      </c>
      <c r="F163" s="11" t="s">
        <v>49</v>
      </c>
      <c r="G163" s="11">
        <v>10</v>
      </c>
      <c r="H163" s="11" t="s">
        <v>52</v>
      </c>
      <c r="I163" s="13">
        <v>1200</v>
      </c>
      <c r="J163" s="13">
        <v>495</v>
      </c>
      <c r="K163" s="13">
        <v>480</v>
      </c>
      <c r="L163" s="13">
        <v>2175</v>
      </c>
      <c r="M163" s="11">
        <v>93</v>
      </c>
      <c r="N163" s="12" t="s">
        <v>87</v>
      </c>
    </row>
    <row r="164" spans="1:14" ht="20.100000000000001" customHeight="1" x14ac:dyDescent="0.3">
      <c r="A164" s="11">
        <v>195</v>
      </c>
      <c r="B164" s="11" t="s">
        <v>48</v>
      </c>
      <c r="C164" s="11">
        <v>61</v>
      </c>
      <c r="D164" s="11" t="s">
        <v>70</v>
      </c>
      <c r="E164" s="11">
        <v>28</v>
      </c>
      <c r="F164" s="11" t="s">
        <v>46</v>
      </c>
      <c r="G164" s="11">
        <v>2</v>
      </c>
      <c r="H164" s="11" t="s">
        <v>50</v>
      </c>
      <c r="I164" s="13">
        <v>180</v>
      </c>
      <c r="J164" s="13">
        <v>499</v>
      </c>
      <c r="K164" s="13">
        <v>72</v>
      </c>
      <c r="L164" s="13">
        <v>751</v>
      </c>
      <c r="M164" s="11">
        <v>45</v>
      </c>
      <c r="N164" s="12" t="s">
        <v>122</v>
      </c>
    </row>
    <row r="165" spans="1:14" ht="20.100000000000001" customHeight="1" x14ac:dyDescent="0.3">
      <c r="A165" s="11">
        <v>44</v>
      </c>
      <c r="B165" s="11" t="s">
        <v>48</v>
      </c>
      <c r="C165" s="11">
        <v>74</v>
      </c>
      <c r="D165" s="11" t="s">
        <v>70</v>
      </c>
      <c r="E165" s="11">
        <v>23</v>
      </c>
      <c r="F165" s="11" t="s">
        <v>55</v>
      </c>
      <c r="G165" s="11">
        <v>2</v>
      </c>
      <c r="H165" s="11" t="s">
        <v>47</v>
      </c>
      <c r="I165" s="13">
        <v>320</v>
      </c>
      <c r="J165" s="13">
        <v>260</v>
      </c>
      <c r="K165" s="13">
        <v>108</v>
      </c>
      <c r="L165" s="13">
        <v>688</v>
      </c>
      <c r="M165" s="11">
        <v>46</v>
      </c>
      <c r="N165" s="12" t="s">
        <v>122</v>
      </c>
    </row>
    <row r="166" spans="1:14" ht="20.100000000000001" customHeight="1" x14ac:dyDescent="0.3">
      <c r="A166" s="11">
        <v>163</v>
      </c>
      <c r="B166" s="11" t="s">
        <v>48</v>
      </c>
      <c r="C166" s="11">
        <v>60</v>
      </c>
      <c r="D166" s="11" t="s">
        <v>70</v>
      </c>
      <c r="E166" s="11">
        <v>22</v>
      </c>
      <c r="F166" s="11" t="s">
        <v>49</v>
      </c>
      <c r="G166" s="11">
        <v>2</v>
      </c>
      <c r="H166" s="11" t="s">
        <v>50</v>
      </c>
      <c r="I166" s="13">
        <v>120</v>
      </c>
      <c r="J166" s="13">
        <v>186</v>
      </c>
      <c r="K166" s="13">
        <v>12</v>
      </c>
      <c r="L166" s="13">
        <v>318</v>
      </c>
      <c r="M166" s="11">
        <v>49</v>
      </c>
      <c r="N166" s="12" t="s">
        <v>122</v>
      </c>
    </row>
    <row r="167" spans="1:14" ht="20.100000000000001" customHeight="1" x14ac:dyDescent="0.3">
      <c r="A167" s="11">
        <v>90</v>
      </c>
      <c r="B167" s="11" t="s">
        <v>48</v>
      </c>
      <c r="C167" s="11">
        <v>74</v>
      </c>
      <c r="D167" s="11" t="s">
        <v>70</v>
      </c>
      <c r="E167" s="11">
        <v>30</v>
      </c>
      <c r="F167" s="11" t="s">
        <v>49</v>
      </c>
      <c r="G167" s="11">
        <v>5</v>
      </c>
      <c r="H167" s="11" t="s">
        <v>50</v>
      </c>
      <c r="I167" s="13">
        <v>300</v>
      </c>
      <c r="J167" s="13">
        <v>436</v>
      </c>
      <c r="K167" s="13">
        <v>60</v>
      </c>
      <c r="L167" s="13">
        <v>796</v>
      </c>
      <c r="M167" s="11">
        <v>51</v>
      </c>
      <c r="N167" s="12" t="s">
        <v>123</v>
      </c>
    </row>
    <row r="168" spans="1:14" ht="20.100000000000001" customHeight="1" x14ac:dyDescent="0.3">
      <c r="A168" s="11">
        <v>140</v>
      </c>
      <c r="B168" s="11" t="s">
        <v>48</v>
      </c>
      <c r="C168" s="11">
        <v>69</v>
      </c>
      <c r="D168" s="11" t="s">
        <v>70</v>
      </c>
      <c r="E168" s="11">
        <v>15</v>
      </c>
      <c r="F168" s="11" t="s">
        <v>49</v>
      </c>
      <c r="G168" s="11">
        <v>7</v>
      </c>
      <c r="H168" s="11" t="s">
        <v>50</v>
      </c>
      <c r="I168" s="13">
        <v>420</v>
      </c>
      <c r="J168" s="13">
        <v>263</v>
      </c>
      <c r="K168" s="13">
        <v>84</v>
      </c>
      <c r="L168" s="13">
        <v>767</v>
      </c>
      <c r="M168" s="11">
        <v>52</v>
      </c>
      <c r="N168" s="12" t="s">
        <v>123</v>
      </c>
    </row>
    <row r="169" spans="1:14" ht="20.100000000000001" customHeight="1" x14ac:dyDescent="0.3">
      <c r="A169" s="11">
        <v>15</v>
      </c>
      <c r="B169" s="11" t="s">
        <v>48</v>
      </c>
      <c r="C169" s="11">
        <v>61</v>
      </c>
      <c r="D169" s="11" t="s">
        <v>70</v>
      </c>
      <c r="E169" s="11">
        <v>19</v>
      </c>
      <c r="F169" s="11" t="s">
        <v>49</v>
      </c>
      <c r="G169" s="11">
        <v>3</v>
      </c>
      <c r="H169" s="11" t="s">
        <v>50</v>
      </c>
      <c r="I169" s="13">
        <v>180</v>
      </c>
      <c r="J169" s="13">
        <v>303</v>
      </c>
      <c r="K169" s="13">
        <v>36</v>
      </c>
      <c r="L169" s="13">
        <v>519</v>
      </c>
      <c r="M169" s="11">
        <v>54</v>
      </c>
      <c r="N169" s="12" t="s">
        <v>123</v>
      </c>
    </row>
    <row r="170" spans="1:14" ht="20.100000000000001" customHeight="1" x14ac:dyDescent="0.3">
      <c r="A170" s="11">
        <v>13</v>
      </c>
      <c r="B170" s="11" t="s">
        <v>48</v>
      </c>
      <c r="C170" s="11">
        <v>69</v>
      </c>
      <c r="D170" s="11" t="s">
        <v>70</v>
      </c>
      <c r="E170" s="11">
        <v>17</v>
      </c>
      <c r="F170" s="11" t="s">
        <v>49</v>
      </c>
      <c r="G170" s="11">
        <v>4</v>
      </c>
      <c r="H170" s="11" t="s">
        <v>50</v>
      </c>
      <c r="I170" s="13">
        <v>240</v>
      </c>
      <c r="J170" s="13">
        <v>281</v>
      </c>
      <c r="K170" s="13">
        <v>24</v>
      </c>
      <c r="L170" s="13">
        <v>545</v>
      </c>
      <c r="M170" s="11">
        <v>54</v>
      </c>
      <c r="N170" s="12" t="s">
        <v>123</v>
      </c>
    </row>
    <row r="171" spans="1:14" ht="20.100000000000001" customHeight="1" x14ac:dyDescent="0.3">
      <c r="A171" s="11">
        <v>177</v>
      </c>
      <c r="B171" s="11" t="s">
        <v>48</v>
      </c>
      <c r="C171" s="11">
        <v>74</v>
      </c>
      <c r="D171" s="11" t="s">
        <v>70</v>
      </c>
      <c r="E171" s="11">
        <v>7</v>
      </c>
      <c r="F171" s="11" t="s">
        <v>54</v>
      </c>
      <c r="G171" s="11">
        <v>6</v>
      </c>
      <c r="H171" s="11" t="s">
        <v>50</v>
      </c>
      <c r="I171" s="13">
        <v>180</v>
      </c>
      <c r="J171" s="13">
        <v>356</v>
      </c>
      <c r="K171" s="13">
        <v>24</v>
      </c>
      <c r="L171" s="13">
        <v>560</v>
      </c>
      <c r="M171" s="11">
        <v>54</v>
      </c>
      <c r="N171" s="12" t="s">
        <v>123</v>
      </c>
    </row>
    <row r="172" spans="1:14" ht="20.100000000000001" customHeight="1" x14ac:dyDescent="0.3">
      <c r="A172" s="11">
        <v>2</v>
      </c>
      <c r="B172" s="11" t="s">
        <v>48</v>
      </c>
      <c r="C172" s="11">
        <v>65</v>
      </c>
      <c r="D172" s="11" t="s">
        <v>70</v>
      </c>
      <c r="E172" s="11">
        <v>20</v>
      </c>
      <c r="F172" s="11" t="s">
        <v>49</v>
      </c>
      <c r="G172" s="11">
        <v>6</v>
      </c>
      <c r="H172" s="11" t="s">
        <v>50</v>
      </c>
      <c r="I172" s="13">
        <v>360</v>
      </c>
      <c r="J172" s="13">
        <v>334</v>
      </c>
      <c r="K172" s="13">
        <v>108</v>
      </c>
      <c r="L172" s="13">
        <v>802</v>
      </c>
      <c r="M172" s="11">
        <v>56</v>
      </c>
      <c r="N172" s="12" t="s">
        <v>123</v>
      </c>
    </row>
    <row r="173" spans="1:14" ht="20.100000000000001" customHeight="1" x14ac:dyDescent="0.3">
      <c r="A173" s="11">
        <v>21</v>
      </c>
      <c r="B173" s="11" t="s">
        <v>48</v>
      </c>
      <c r="C173" s="11">
        <v>63</v>
      </c>
      <c r="D173" s="11" t="s">
        <v>70</v>
      </c>
      <c r="E173" s="11">
        <v>24</v>
      </c>
      <c r="F173" s="11" t="s">
        <v>55</v>
      </c>
      <c r="G173" s="11">
        <v>1</v>
      </c>
      <c r="H173" s="11" t="s">
        <v>52</v>
      </c>
      <c r="I173" s="13">
        <v>600</v>
      </c>
      <c r="J173" s="13">
        <v>369</v>
      </c>
      <c r="K173" s="13">
        <v>96</v>
      </c>
      <c r="L173" s="13">
        <v>1065</v>
      </c>
      <c r="M173" s="11">
        <v>59</v>
      </c>
      <c r="N173" s="12" t="s">
        <v>123</v>
      </c>
    </row>
    <row r="174" spans="1:14" ht="20.100000000000001" customHeight="1" x14ac:dyDescent="0.3">
      <c r="A174" s="11">
        <v>79</v>
      </c>
      <c r="B174" s="11" t="s">
        <v>48</v>
      </c>
      <c r="C174" s="11">
        <v>73</v>
      </c>
      <c r="D174" s="11" t="s">
        <v>70</v>
      </c>
      <c r="E174" s="11">
        <v>13</v>
      </c>
      <c r="F174" s="11" t="s">
        <v>46</v>
      </c>
      <c r="G174" s="11">
        <v>3</v>
      </c>
      <c r="H174" s="11" t="s">
        <v>53</v>
      </c>
      <c r="I174" s="13">
        <v>900</v>
      </c>
      <c r="J174" s="13">
        <v>155</v>
      </c>
      <c r="K174" s="13">
        <v>252</v>
      </c>
      <c r="L174" s="13">
        <v>1307</v>
      </c>
      <c r="M174" s="11">
        <v>61</v>
      </c>
      <c r="N174" s="12" t="s">
        <v>123</v>
      </c>
    </row>
    <row r="175" spans="1:14" ht="20.100000000000001" customHeight="1" x14ac:dyDescent="0.3">
      <c r="A175" s="11">
        <v>83</v>
      </c>
      <c r="B175" s="11" t="s">
        <v>48</v>
      </c>
      <c r="C175" s="11">
        <v>63</v>
      </c>
      <c r="D175" s="11" t="s">
        <v>70</v>
      </c>
      <c r="E175" s="11">
        <v>11</v>
      </c>
      <c r="F175" s="11" t="s">
        <v>46</v>
      </c>
      <c r="G175" s="11">
        <v>5</v>
      </c>
      <c r="H175" s="11" t="s">
        <v>47</v>
      </c>
      <c r="I175" s="13">
        <v>400</v>
      </c>
      <c r="J175" s="13">
        <v>465</v>
      </c>
      <c r="K175" s="13">
        <v>150</v>
      </c>
      <c r="L175" s="13">
        <v>1015</v>
      </c>
      <c r="M175" s="11">
        <v>67</v>
      </c>
      <c r="N175" s="12" t="s">
        <v>123</v>
      </c>
    </row>
    <row r="176" spans="1:14" ht="20.100000000000001" customHeight="1" x14ac:dyDescent="0.3">
      <c r="A176" s="11">
        <v>131</v>
      </c>
      <c r="B176" s="11" t="s">
        <v>48</v>
      </c>
      <c r="C176" s="11">
        <v>73</v>
      </c>
      <c r="D176" s="11" t="s">
        <v>70</v>
      </c>
      <c r="E176" s="11">
        <v>12</v>
      </c>
      <c r="F176" s="11" t="s">
        <v>55</v>
      </c>
      <c r="G176" s="11">
        <v>8</v>
      </c>
      <c r="H176" s="11" t="s">
        <v>47</v>
      </c>
      <c r="I176" s="13">
        <v>1280</v>
      </c>
      <c r="J176" s="13">
        <v>247</v>
      </c>
      <c r="K176" s="13">
        <v>216</v>
      </c>
      <c r="L176" s="13">
        <v>1743</v>
      </c>
      <c r="M176" s="11">
        <v>69</v>
      </c>
      <c r="N176" s="12" t="s">
        <v>123</v>
      </c>
    </row>
    <row r="177" spans="1:14" ht="20.100000000000001" customHeight="1" x14ac:dyDescent="0.3">
      <c r="A177" s="11">
        <v>58</v>
      </c>
      <c r="B177" s="11" t="s">
        <v>48</v>
      </c>
      <c r="C177" s="11">
        <v>61</v>
      </c>
      <c r="D177" s="11" t="s">
        <v>70</v>
      </c>
      <c r="E177" s="11">
        <v>30</v>
      </c>
      <c r="F177" s="11" t="s">
        <v>46</v>
      </c>
      <c r="G177" s="11">
        <v>7</v>
      </c>
      <c r="H177" s="11" t="s">
        <v>47</v>
      </c>
      <c r="I177" s="13">
        <v>560</v>
      </c>
      <c r="J177" s="13">
        <v>313</v>
      </c>
      <c r="K177" s="13">
        <v>210</v>
      </c>
      <c r="L177" s="13">
        <v>1083</v>
      </c>
      <c r="M177" s="11">
        <v>73</v>
      </c>
      <c r="N177" s="12" t="s">
        <v>124</v>
      </c>
    </row>
    <row r="178" spans="1:14" ht="20.100000000000001" customHeight="1" x14ac:dyDescent="0.3">
      <c r="A178" s="11">
        <v>71</v>
      </c>
      <c r="B178" s="11" t="s">
        <v>48</v>
      </c>
      <c r="C178" s="11">
        <v>62</v>
      </c>
      <c r="D178" s="11" t="s">
        <v>70</v>
      </c>
      <c r="E178" s="11">
        <v>26</v>
      </c>
      <c r="F178" s="11" t="s">
        <v>55</v>
      </c>
      <c r="G178" s="11">
        <v>7</v>
      </c>
      <c r="H178" s="11" t="s">
        <v>52</v>
      </c>
      <c r="I178" s="13">
        <v>3360</v>
      </c>
      <c r="J178" s="13">
        <v>229</v>
      </c>
      <c r="K178" s="13">
        <v>448</v>
      </c>
      <c r="L178" s="13">
        <v>4037</v>
      </c>
      <c r="M178" s="11">
        <v>73</v>
      </c>
      <c r="N178" s="12" t="s">
        <v>124</v>
      </c>
    </row>
    <row r="179" spans="1:14" ht="20.100000000000001" customHeight="1" x14ac:dyDescent="0.3">
      <c r="A179" s="11">
        <v>154</v>
      </c>
      <c r="B179" s="11" t="s">
        <v>48</v>
      </c>
      <c r="C179" s="11">
        <v>72</v>
      </c>
      <c r="D179" s="11" t="s">
        <v>70</v>
      </c>
      <c r="E179" s="11">
        <v>18</v>
      </c>
      <c r="F179" s="11" t="s">
        <v>46</v>
      </c>
      <c r="G179" s="11">
        <v>10</v>
      </c>
      <c r="H179" s="11" t="s">
        <v>53</v>
      </c>
      <c r="I179" s="13">
        <v>5000</v>
      </c>
      <c r="J179" s="13">
        <v>153</v>
      </c>
      <c r="K179" s="13">
        <v>500</v>
      </c>
      <c r="L179" s="13">
        <v>5653</v>
      </c>
      <c r="M179" s="11">
        <v>74</v>
      </c>
      <c r="N179" s="12" t="s">
        <v>124</v>
      </c>
    </row>
    <row r="180" spans="1:14" ht="20.100000000000001" customHeight="1" x14ac:dyDescent="0.3">
      <c r="A180" s="11">
        <v>156</v>
      </c>
      <c r="B180" s="11" t="s">
        <v>48</v>
      </c>
      <c r="C180" s="11">
        <v>74</v>
      </c>
      <c r="D180" s="11" t="s">
        <v>70</v>
      </c>
      <c r="E180" s="11">
        <v>13</v>
      </c>
      <c r="F180" s="11" t="s">
        <v>55</v>
      </c>
      <c r="G180" s="11">
        <v>9</v>
      </c>
      <c r="H180" s="11" t="s">
        <v>47</v>
      </c>
      <c r="I180" s="13">
        <v>2160</v>
      </c>
      <c r="J180" s="13">
        <v>113</v>
      </c>
      <c r="K180" s="13">
        <v>144</v>
      </c>
      <c r="L180" s="13">
        <v>2417</v>
      </c>
      <c r="M180" s="11">
        <v>74</v>
      </c>
      <c r="N180" s="12" t="s">
        <v>124</v>
      </c>
    </row>
    <row r="181" spans="1:14" ht="20.100000000000001" customHeight="1" x14ac:dyDescent="0.3">
      <c r="A181" s="11">
        <v>146</v>
      </c>
      <c r="B181" s="11" t="s">
        <v>48</v>
      </c>
      <c r="C181" s="11">
        <v>72</v>
      </c>
      <c r="D181" s="11" t="s">
        <v>70</v>
      </c>
      <c r="E181" s="11">
        <v>6</v>
      </c>
      <c r="F181" s="11" t="s">
        <v>55</v>
      </c>
      <c r="G181" s="11">
        <v>6</v>
      </c>
      <c r="H181" s="11" t="s">
        <v>52</v>
      </c>
      <c r="I181" s="13">
        <v>1800</v>
      </c>
      <c r="J181" s="13">
        <v>365</v>
      </c>
      <c r="K181" s="13">
        <v>432</v>
      </c>
      <c r="L181" s="13">
        <v>2597</v>
      </c>
      <c r="M181" s="11">
        <v>77</v>
      </c>
      <c r="N181" s="12" t="s">
        <v>124</v>
      </c>
    </row>
    <row r="182" spans="1:14" ht="20.100000000000001" customHeight="1" x14ac:dyDescent="0.3">
      <c r="A182" s="11">
        <v>171</v>
      </c>
      <c r="B182" s="11" t="s">
        <v>48</v>
      </c>
      <c r="C182" s="11">
        <v>66</v>
      </c>
      <c r="D182" s="11" t="s">
        <v>70</v>
      </c>
      <c r="E182" s="11">
        <v>19</v>
      </c>
      <c r="F182" s="11" t="s">
        <v>55</v>
      </c>
      <c r="G182" s="11">
        <v>10</v>
      </c>
      <c r="H182" s="11" t="s">
        <v>52</v>
      </c>
      <c r="I182" s="13">
        <v>3000</v>
      </c>
      <c r="J182" s="13">
        <v>141</v>
      </c>
      <c r="K182" s="13">
        <v>480</v>
      </c>
      <c r="L182" s="13">
        <v>3621</v>
      </c>
      <c r="M182" s="11">
        <v>79</v>
      </c>
      <c r="N182" s="12" t="s">
        <v>124</v>
      </c>
    </row>
    <row r="183" spans="1:14" ht="20.100000000000001" customHeight="1" x14ac:dyDescent="0.3">
      <c r="A183" s="11">
        <v>183</v>
      </c>
      <c r="B183" s="11" t="s">
        <v>48</v>
      </c>
      <c r="C183" s="11">
        <v>66</v>
      </c>
      <c r="D183" s="11" t="s">
        <v>70</v>
      </c>
      <c r="E183" s="11">
        <v>28</v>
      </c>
      <c r="F183" s="11" t="s">
        <v>46</v>
      </c>
      <c r="G183" s="11">
        <v>10</v>
      </c>
      <c r="H183" s="11" t="s">
        <v>47</v>
      </c>
      <c r="I183" s="13">
        <v>800</v>
      </c>
      <c r="J183" s="13">
        <v>479</v>
      </c>
      <c r="K183" s="13">
        <v>120</v>
      </c>
      <c r="L183" s="13">
        <v>1399</v>
      </c>
      <c r="M183" s="11">
        <v>80</v>
      </c>
      <c r="N183" s="12" t="s">
        <v>87</v>
      </c>
    </row>
    <row r="184" spans="1:14" ht="20.100000000000001" customHeight="1" x14ac:dyDescent="0.3">
      <c r="A184" s="11">
        <v>187</v>
      </c>
      <c r="B184" s="11" t="s">
        <v>48</v>
      </c>
      <c r="C184" s="11">
        <v>73</v>
      </c>
      <c r="D184" s="11" t="s">
        <v>70</v>
      </c>
      <c r="E184" s="11">
        <v>7</v>
      </c>
      <c r="F184" s="11" t="s">
        <v>46</v>
      </c>
      <c r="G184" s="11">
        <v>10</v>
      </c>
      <c r="H184" s="11" t="s">
        <v>50</v>
      </c>
      <c r="I184" s="13">
        <v>1200</v>
      </c>
      <c r="J184" s="13">
        <v>247</v>
      </c>
      <c r="K184" s="13">
        <v>300</v>
      </c>
      <c r="L184" s="13">
        <v>1747</v>
      </c>
      <c r="M184" s="11">
        <v>80</v>
      </c>
      <c r="N184" s="12" t="s">
        <v>87</v>
      </c>
    </row>
    <row r="185" spans="1:14" ht="20.100000000000001" customHeight="1" x14ac:dyDescent="0.3">
      <c r="A185" s="11">
        <v>29</v>
      </c>
      <c r="B185" s="11" t="s">
        <v>48</v>
      </c>
      <c r="C185" s="11">
        <v>69</v>
      </c>
      <c r="D185" s="11" t="s">
        <v>70</v>
      </c>
      <c r="E185" s="11">
        <v>5</v>
      </c>
      <c r="F185" s="11" t="s">
        <v>49</v>
      </c>
      <c r="G185" s="11">
        <v>9</v>
      </c>
      <c r="H185" s="11" t="s">
        <v>53</v>
      </c>
      <c r="I185" s="13">
        <v>1800</v>
      </c>
      <c r="J185" s="13">
        <v>412</v>
      </c>
      <c r="K185" s="13">
        <v>324</v>
      </c>
      <c r="L185" s="13">
        <v>2536</v>
      </c>
      <c r="M185" s="11">
        <v>82</v>
      </c>
      <c r="N185" s="12" t="s">
        <v>87</v>
      </c>
    </row>
    <row r="186" spans="1:14" ht="20.100000000000001" customHeight="1" x14ac:dyDescent="0.3">
      <c r="A186" s="11">
        <v>191</v>
      </c>
      <c r="B186" s="11" t="s">
        <v>48</v>
      </c>
      <c r="C186" s="11">
        <v>19</v>
      </c>
      <c r="D186" s="11" t="s">
        <v>71</v>
      </c>
      <c r="E186" s="11">
        <v>15</v>
      </c>
      <c r="F186" s="11" t="s">
        <v>54</v>
      </c>
      <c r="G186" s="11">
        <v>4</v>
      </c>
      <c r="H186" s="11" t="s">
        <v>50</v>
      </c>
      <c r="I186" s="13">
        <v>120</v>
      </c>
      <c r="J186" s="13">
        <v>488</v>
      </c>
      <c r="K186" s="13">
        <v>36</v>
      </c>
      <c r="L186" s="13">
        <v>644</v>
      </c>
      <c r="M186" s="11">
        <v>45</v>
      </c>
      <c r="N186" s="12" t="s">
        <v>122</v>
      </c>
    </row>
    <row r="187" spans="1:14" ht="20.100000000000001" customHeight="1" x14ac:dyDescent="0.3">
      <c r="A187" s="11">
        <v>91</v>
      </c>
      <c r="B187" s="11" t="s">
        <v>48</v>
      </c>
      <c r="C187" s="11">
        <v>19</v>
      </c>
      <c r="D187" s="11" t="s">
        <v>71</v>
      </c>
      <c r="E187" s="11">
        <v>13</v>
      </c>
      <c r="F187" s="11" t="s">
        <v>54</v>
      </c>
      <c r="G187" s="11">
        <v>4</v>
      </c>
      <c r="H187" s="11" t="s">
        <v>50</v>
      </c>
      <c r="I187" s="13">
        <v>120</v>
      </c>
      <c r="J187" s="13">
        <v>479</v>
      </c>
      <c r="K187" s="13">
        <v>48</v>
      </c>
      <c r="L187" s="13">
        <v>647</v>
      </c>
      <c r="M187" s="11">
        <v>48</v>
      </c>
      <c r="N187" s="12" t="s">
        <v>122</v>
      </c>
    </row>
    <row r="188" spans="1:14" ht="20.100000000000001" customHeight="1" x14ac:dyDescent="0.3">
      <c r="A188" s="11">
        <v>81</v>
      </c>
      <c r="B188" s="11" t="s">
        <v>48</v>
      </c>
      <c r="C188" s="11">
        <v>11</v>
      </c>
      <c r="D188" s="11" t="s">
        <v>71</v>
      </c>
      <c r="E188" s="11">
        <v>7</v>
      </c>
      <c r="F188" s="11" t="s">
        <v>49</v>
      </c>
      <c r="G188" s="11">
        <v>5</v>
      </c>
      <c r="H188" s="11" t="s">
        <v>47</v>
      </c>
      <c r="I188" s="13">
        <v>200</v>
      </c>
      <c r="J188" s="13">
        <v>478</v>
      </c>
      <c r="K188" s="13">
        <v>20</v>
      </c>
      <c r="L188" s="13">
        <v>698</v>
      </c>
      <c r="M188" s="11">
        <v>55</v>
      </c>
      <c r="N188" s="12" t="s">
        <v>123</v>
      </c>
    </row>
    <row r="189" spans="1:14" ht="20.100000000000001" customHeight="1" x14ac:dyDescent="0.3">
      <c r="A189" s="11">
        <v>106</v>
      </c>
      <c r="B189" s="11" t="s">
        <v>48</v>
      </c>
      <c r="C189" s="11">
        <v>15</v>
      </c>
      <c r="D189" s="11" t="s">
        <v>71</v>
      </c>
      <c r="E189" s="11">
        <v>8</v>
      </c>
      <c r="F189" s="11" t="s">
        <v>49</v>
      </c>
      <c r="G189" s="11">
        <v>5</v>
      </c>
      <c r="H189" s="11" t="s">
        <v>47</v>
      </c>
      <c r="I189" s="13">
        <v>200</v>
      </c>
      <c r="J189" s="13">
        <v>422</v>
      </c>
      <c r="K189" s="13">
        <v>90</v>
      </c>
      <c r="L189" s="13">
        <v>712</v>
      </c>
      <c r="M189" s="11">
        <v>56</v>
      </c>
      <c r="N189" s="12" t="s">
        <v>123</v>
      </c>
    </row>
    <row r="190" spans="1:14" ht="20.100000000000001" customHeight="1" x14ac:dyDescent="0.3">
      <c r="A190" s="11">
        <v>20</v>
      </c>
      <c r="B190" s="11" t="s">
        <v>48</v>
      </c>
      <c r="C190" s="11">
        <v>19</v>
      </c>
      <c r="D190" s="11" t="s">
        <v>71</v>
      </c>
      <c r="E190" s="11">
        <v>14</v>
      </c>
      <c r="F190" s="11" t="s">
        <v>49</v>
      </c>
      <c r="G190" s="11">
        <v>6</v>
      </c>
      <c r="H190" s="11" t="s">
        <v>50</v>
      </c>
      <c r="I190" s="13">
        <v>360</v>
      </c>
      <c r="J190" s="13">
        <v>322</v>
      </c>
      <c r="K190" s="13">
        <v>72</v>
      </c>
      <c r="L190" s="13">
        <v>754</v>
      </c>
      <c r="M190" s="11">
        <v>56</v>
      </c>
      <c r="N190" s="12" t="s">
        <v>123</v>
      </c>
    </row>
    <row r="191" spans="1:14" ht="20.100000000000001" customHeight="1" x14ac:dyDescent="0.3">
      <c r="A191" s="11">
        <v>77</v>
      </c>
      <c r="B191" s="11" t="s">
        <v>48</v>
      </c>
      <c r="C191" s="11">
        <v>12</v>
      </c>
      <c r="D191" s="11" t="s">
        <v>71</v>
      </c>
      <c r="E191" s="11">
        <v>2</v>
      </c>
      <c r="F191" s="11" t="s">
        <v>54</v>
      </c>
      <c r="G191" s="11">
        <v>6</v>
      </c>
      <c r="H191" s="11" t="s">
        <v>50</v>
      </c>
      <c r="I191" s="13">
        <v>180</v>
      </c>
      <c r="J191" s="13">
        <v>467</v>
      </c>
      <c r="K191" s="13">
        <v>36</v>
      </c>
      <c r="L191" s="13">
        <v>683</v>
      </c>
      <c r="M191" s="11">
        <v>56</v>
      </c>
      <c r="N191" s="12" t="s">
        <v>123</v>
      </c>
    </row>
    <row r="192" spans="1:14" ht="20.100000000000001" customHeight="1" x14ac:dyDescent="0.3">
      <c r="A192" s="11">
        <v>63</v>
      </c>
      <c r="B192" s="11" t="s">
        <v>48</v>
      </c>
      <c r="C192" s="11">
        <v>18</v>
      </c>
      <c r="D192" s="11" t="s">
        <v>71</v>
      </c>
      <c r="E192" s="11">
        <v>14</v>
      </c>
      <c r="F192" s="11" t="s">
        <v>49</v>
      </c>
      <c r="G192" s="11">
        <v>6</v>
      </c>
      <c r="H192" s="11" t="s">
        <v>50</v>
      </c>
      <c r="I192" s="13">
        <v>360</v>
      </c>
      <c r="J192" s="13">
        <v>214</v>
      </c>
      <c r="K192" s="13">
        <v>72</v>
      </c>
      <c r="L192" s="13">
        <v>646</v>
      </c>
      <c r="M192" s="11">
        <v>57</v>
      </c>
      <c r="N192" s="12" t="s">
        <v>123</v>
      </c>
    </row>
    <row r="193" spans="1:14" ht="20.100000000000001" customHeight="1" x14ac:dyDescent="0.3">
      <c r="A193" s="11">
        <v>80</v>
      </c>
      <c r="B193" s="11" t="s">
        <v>48</v>
      </c>
      <c r="C193" s="11">
        <v>18</v>
      </c>
      <c r="D193" s="11" t="s">
        <v>71</v>
      </c>
      <c r="E193" s="11">
        <v>9</v>
      </c>
      <c r="F193" s="11" t="s">
        <v>49</v>
      </c>
      <c r="G193" s="11">
        <v>9</v>
      </c>
      <c r="H193" s="11" t="s">
        <v>47</v>
      </c>
      <c r="I193" s="13">
        <v>360</v>
      </c>
      <c r="J193" s="13">
        <v>381</v>
      </c>
      <c r="K193" s="13">
        <v>108</v>
      </c>
      <c r="L193" s="13">
        <v>849</v>
      </c>
      <c r="M193" s="11">
        <v>58</v>
      </c>
      <c r="N193" s="12" t="s">
        <v>123</v>
      </c>
    </row>
    <row r="194" spans="1:14" ht="20.100000000000001" customHeight="1" x14ac:dyDescent="0.3">
      <c r="A194" s="11">
        <v>8</v>
      </c>
      <c r="B194" s="11" t="s">
        <v>48</v>
      </c>
      <c r="C194" s="11">
        <v>17</v>
      </c>
      <c r="D194" s="11" t="s">
        <v>71</v>
      </c>
      <c r="E194" s="11">
        <v>7</v>
      </c>
      <c r="F194" s="11" t="s">
        <v>49</v>
      </c>
      <c r="G194" s="11">
        <v>5</v>
      </c>
      <c r="H194" s="11" t="s">
        <v>47</v>
      </c>
      <c r="I194" s="13">
        <v>200</v>
      </c>
      <c r="J194" s="13">
        <v>495</v>
      </c>
      <c r="K194" s="13">
        <v>30</v>
      </c>
      <c r="L194" s="13">
        <v>725</v>
      </c>
      <c r="M194" s="11">
        <v>59</v>
      </c>
      <c r="N194" s="12" t="s">
        <v>123</v>
      </c>
    </row>
    <row r="195" spans="1:14" ht="20.100000000000001" customHeight="1" x14ac:dyDescent="0.3">
      <c r="A195" s="11">
        <v>12</v>
      </c>
      <c r="B195" s="11" t="s">
        <v>48</v>
      </c>
      <c r="C195" s="11">
        <v>16</v>
      </c>
      <c r="D195" s="11" t="s">
        <v>71</v>
      </c>
      <c r="E195" s="11">
        <v>14</v>
      </c>
      <c r="F195" s="11" t="s">
        <v>49</v>
      </c>
      <c r="G195" s="11">
        <v>8</v>
      </c>
      <c r="H195" s="11" t="s">
        <v>50</v>
      </c>
      <c r="I195" s="13">
        <v>480</v>
      </c>
      <c r="J195" s="13">
        <v>333</v>
      </c>
      <c r="K195" s="13">
        <v>64</v>
      </c>
      <c r="L195" s="13">
        <v>877</v>
      </c>
      <c r="M195" s="11">
        <v>61</v>
      </c>
      <c r="N195" s="12" t="s">
        <v>123</v>
      </c>
    </row>
    <row r="196" spans="1:14" ht="20.100000000000001" customHeight="1" x14ac:dyDescent="0.3">
      <c r="A196" s="11">
        <v>33</v>
      </c>
      <c r="B196" s="11" t="s">
        <v>48</v>
      </c>
      <c r="C196" s="11">
        <v>16</v>
      </c>
      <c r="D196" s="11" t="s">
        <v>71</v>
      </c>
      <c r="E196" s="11">
        <v>7</v>
      </c>
      <c r="F196" s="11" t="s">
        <v>49</v>
      </c>
      <c r="G196" s="11">
        <v>7</v>
      </c>
      <c r="H196" s="11" t="s">
        <v>47</v>
      </c>
      <c r="I196" s="13">
        <v>280</v>
      </c>
      <c r="J196" s="13">
        <v>182</v>
      </c>
      <c r="K196" s="13">
        <v>84</v>
      </c>
      <c r="L196" s="13">
        <v>546</v>
      </c>
      <c r="M196" s="11">
        <v>64</v>
      </c>
      <c r="N196" s="12" t="s">
        <v>123</v>
      </c>
    </row>
    <row r="197" spans="1:14" ht="20.100000000000001" customHeight="1" x14ac:dyDescent="0.3">
      <c r="A197" s="11">
        <v>94</v>
      </c>
      <c r="B197" s="11" t="s">
        <v>48</v>
      </c>
      <c r="C197" s="11">
        <v>19</v>
      </c>
      <c r="D197" s="11" t="s">
        <v>71</v>
      </c>
      <c r="E197" s="11">
        <v>12</v>
      </c>
      <c r="F197" s="11" t="s">
        <v>49</v>
      </c>
      <c r="G197" s="11">
        <v>10</v>
      </c>
      <c r="H197" s="11" t="s">
        <v>47</v>
      </c>
      <c r="I197" s="13">
        <v>400</v>
      </c>
      <c r="J197" s="13">
        <v>388</v>
      </c>
      <c r="K197" s="13">
        <v>120</v>
      </c>
      <c r="L197" s="13">
        <v>908</v>
      </c>
      <c r="M197" s="11">
        <v>65</v>
      </c>
      <c r="N197" s="12" t="s">
        <v>123</v>
      </c>
    </row>
    <row r="198" spans="1:14" ht="20.100000000000001" customHeight="1" x14ac:dyDescent="0.3">
      <c r="A198" s="11">
        <v>190</v>
      </c>
      <c r="B198" s="11" t="s">
        <v>48</v>
      </c>
      <c r="C198" s="11">
        <v>12</v>
      </c>
      <c r="D198" s="11" t="s">
        <v>71</v>
      </c>
      <c r="E198" s="11">
        <v>6</v>
      </c>
      <c r="F198" s="11" t="s">
        <v>55</v>
      </c>
      <c r="G198" s="11">
        <v>8</v>
      </c>
      <c r="H198" s="11" t="s">
        <v>50</v>
      </c>
      <c r="I198" s="13">
        <v>2880</v>
      </c>
      <c r="J198" s="13">
        <v>213</v>
      </c>
      <c r="K198" s="13">
        <v>240</v>
      </c>
      <c r="L198" s="13">
        <v>3333</v>
      </c>
      <c r="M198" s="11">
        <v>74</v>
      </c>
      <c r="N198" s="12" t="s">
        <v>124</v>
      </c>
    </row>
    <row r="199" spans="1:14" ht="20.100000000000001" customHeight="1" x14ac:dyDescent="0.3">
      <c r="A199" s="11">
        <v>46</v>
      </c>
      <c r="B199" s="11" t="s">
        <v>48</v>
      </c>
      <c r="C199" s="11">
        <v>15</v>
      </c>
      <c r="D199" s="11" t="s">
        <v>71</v>
      </c>
      <c r="E199" s="11">
        <v>10</v>
      </c>
      <c r="F199" s="11" t="s">
        <v>55</v>
      </c>
      <c r="G199" s="11">
        <v>8</v>
      </c>
      <c r="H199" s="11" t="s">
        <v>52</v>
      </c>
      <c r="I199" s="13">
        <v>5760</v>
      </c>
      <c r="J199" s="13">
        <v>141</v>
      </c>
      <c r="K199" s="13">
        <v>480</v>
      </c>
      <c r="L199" s="13">
        <v>6381</v>
      </c>
      <c r="M199" s="11">
        <v>78</v>
      </c>
      <c r="N199" s="12" t="s">
        <v>124</v>
      </c>
    </row>
    <row r="200" spans="1:14" ht="20.100000000000001" customHeight="1" x14ac:dyDescent="0.3">
      <c r="A200" s="11">
        <v>104</v>
      </c>
      <c r="B200" s="11" t="s">
        <v>48</v>
      </c>
      <c r="C200" s="11">
        <v>14</v>
      </c>
      <c r="D200" s="11" t="s">
        <v>71</v>
      </c>
      <c r="E200" s="11">
        <v>5</v>
      </c>
      <c r="F200" s="11" t="s">
        <v>46</v>
      </c>
      <c r="G200" s="11">
        <v>9</v>
      </c>
      <c r="H200" s="11" t="s">
        <v>53</v>
      </c>
      <c r="I200" s="13">
        <v>3600</v>
      </c>
      <c r="J200" s="13">
        <v>430</v>
      </c>
      <c r="K200" s="13">
        <v>540</v>
      </c>
      <c r="L200" s="13">
        <v>4570</v>
      </c>
      <c r="M200" s="11">
        <v>79</v>
      </c>
      <c r="N200" s="12" t="s">
        <v>124</v>
      </c>
    </row>
    <row r="201" spans="1:14" ht="20.100000000000001" customHeight="1" x14ac:dyDescent="0.3">
      <c r="A201" s="11">
        <v>66</v>
      </c>
      <c r="B201" s="11" t="s">
        <v>48</v>
      </c>
      <c r="C201" s="11">
        <v>19</v>
      </c>
      <c r="D201" s="11" t="s">
        <v>71</v>
      </c>
      <c r="E201" s="11">
        <v>10</v>
      </c>
      <c r="F201" s="11" t="s">
        <v>55</v>
      </c>
      <c r="G201" s="11">
        <v>10</v>
      </c>
      <c r="H201" s="11" t="s">
        <v>50</v>
      </c>
      <c r="I201" s="13">
        <v>2100</v>
      </c>
      <c r="J201" s="13">
        <v>294</v>
      </c>
      <c r="K201" s="13">
        <v>160</v>
      </c>
      <c r="L201" s="13">
        <v>2554</v>
      </c>
      <c r="M201" s="11">
        <v>80</v>
      </c>
      <c r="N201" s="12" t="s">
        <v>87</v>
      </c>
    </row>
  </sheetData>
  <sortState xmlns:xlrd2="http://schemas.microsoft.com/office/spreadsheetml/2017/richdata2" ref="A2:N201">
    <sortCondition ref="B2:B201"/>
    <sortCondition ref="M2:M201"/>
  </sortState>
  <pageMargins left="0.7" right="0.7" top="0.75" bottom="0.75" header="0.3" footer="0.3"/>
  <pageSetup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3F35F-2A89-4FE5-80DD-F2F0309A144F}">
  <dimension ref="A1:B6"/>
  <sheetViews>
    <sheetView workbookViewId="0">
      <selection activeCell="U19" sqref="U19"/>
    </sheetView>
  </sheetViews>
  <sheetFormatPr defaultRowHeight="14.4" x14ac:dyDescent="0.3"/>
  <cols>
    <col min="1" max="1" width="12.5546875" bestFit="1" customWidth="1"/>
    <col min="2" max="2" width="18.5546875" bestFit="1" customWidth="1"/>
  </cols>
  <sheetData>
    <row r="1" spans="1:2" x14ac:dyDescent="0.3">
      <c r="A1" s="48" t="s">
        <v>131</v>
      </c>
      <c r="B1" t="s">
        <v>160</v>
      </c>
    </row>
    <row r="2" spans="1:2" x14ac:dyDescent="0.3">
      <c r="A2" s="49" t="s">
        <v>47</v>
      </c>
      <c r="B2" s="54">
        <v>0.24</v>
      </c>
    </row>
    <row r="3" spans="1:2" x14ac:dyDescent="0.3">
      <c r="A3" s="49" t="s">
        <v>52</v>
      </c>
      <c r="B3" s="54">
        <v>0.245</v>
      </c>
    </row>
    <row r="4" spans="1:2" x14ac:dyDescent="0.3">
      <c r="A4" s="49" t="s">
        <v>53</v>
      </c>
      <c r="B4" s="54">
        <v>0.16</v>
      </c>
    </row>
    <row r="5" spans="1:2" x14ac:dyDescent="0.3">
      <c r="A5" s="49" t="s">
        <v>50</v>
      </c>
      <c r="B5" s="54">
        <v>0.35499999999999998</v>
      </c>
    </row>
    <row r="6" spans="1:2" x14ac:dyDescent="0.3">
      <c r="A6" s="49" t="s">
        <v>130</v>
      </c>
      <c r="B6" s="5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9E8F2-3591-46DC-90C1-4FFE58938165}">
  <dimension ref="A1:F3"/>
  <sheetViews>
    <sheetView workbookViewId="0">
      <selection activeCell="S24" sqref="S24"/>
    </sheetView>
  </sheetViews>
  <sheetFormatPr defaultRowHeight="14.4" x14ac:dyDescent="0.3"/>
  <cols>
    <col min="1" max="1" width="19.6640625" bestFit="1" customWidth="1"/>
    <col min="2" max="2" width="15.5546875" bestFit="1" customWidth="1"/>
    <col min="3" max="4" width="11.109375" bestFit="1" customWidth="1"/>
    <col min="5" max="5" width="10.109375" bestFit="1" customWidth="1"/>
    <col min="6" max="6" width="11.109375" bestFit="1" customWidth="1"/>
  </cols>
  <sheetData>
    <row r="1" spans="1:6" x14ac:dyDescent="0.3">
      <c r="B1" s="48" t="s">
        <v>155</v>
      </c>
    </row>
    <row r="2" spans="1:6" x14ac:dyDescent="0.3">
      <c r="B2" t="s">
        <v>49</v>
      </c>
      <c r="C2" t="s">
        <v>46</v>
      </c>
      <c r="D2" t="s">
        <v>55</v>
      </c>
      <c r="E2" t="s">
        <v>54</v>
      </c>
      <c r="F2" t="s">
        <v>130</v>
      </c>
    </row>
    <row r="3" spans="1:6" x14ac:dyDescent="0.3">
      <c r="A3" t="s">
        <v>157</v>
      </c>
      <c r="B3" s="70">
        <v>97651</v>
      </c>
      <c r="C3" s="70">
        <v>110309</v>
      </c>
      <c r="D3" s="70">
        <v>111101</v>
      </c>
      <c r="E3" s="70">
        <v>21215</v>
      </c>
      <c r="F3" s="70">
        <v>340276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6126-39BB-4786-B341-0B3712EDACB3}">
  <dimension ref="A1:F3"/>
  <sheetViews>
    <sheetView workbookViewId="0">
      <selection activeCell="E1" sqref="E1"/>
    </sheetView>
  </sheetViews>
  <sheetFormatPr defaultRowHeight="14.4" x14ac:dyDescent="0.3"/>
  <cols>
    <col min="1" max="1" width="15.88671875" bestFit="1" customWidth="1"/>
    <col min="2" max="2" width="15.5546875" bestFit="1" customWidth="1"/>
    <col min="3" max="5" width="10.109375" bestFit="1" customWidth="1"/>
    <col min="6" max="6" width="11.109375" bestFit="1" customWidth="1"/>
    <col min="7" max="7" width="4" bestFit="1" customWidth="1"/>
    <col min="8" max="12" width="5" bestFit="1" customWidth="1"/>
    <col min="13" max="13" width="4" bestFit="1" customWidth="1"/>
    <col min="14" max="15" width="5" bestFit="1" customWidth="1"/>
    <col min="16" max="16" width="6" bestFit="1" customWidth="1"/>
    <col min="17" max="17" width="5" bestFit="1" customWidth="1"/>
    <col min="18" max="20" width="6" bestFit="1" customWidth="1"/>
    <col min="21" max="21" width="5" bestFit="1" customWidth="1"/>
    <col min="22" max="26" width="6" bestFit="1" customWidth="1"/>
    <col min="27" max="27" width="5" bestFit="1" customWidth="1"/>
    <col min="28" max="28" width="6" bestFit="1" customWidth="1"/>
    <col min="29" max="30" width="5" bestFit="1" customWidth="1"/>
    <col min="31" max="31" width="4" bestFit="1" customWidth="1"/>
    <col min="32" max="32" width="5" bestFit="1" customWidth="1"/>
    <col min="33" max="33" width="4" bestFit="1" customWidth="1"/>
    <col min="34" max="34" width="6" bestFit="1" customWidth="1"/>
    <col min="35" max="36" width="5" bestFit="1" customWidth="1"/>
    <col min="37" max="37" width="4" bestFit="1" customWidth="1"/>
    <col min="38" max="40" width="5" bestFit="1" customWidth="1"/>
    <col min="41" max="41" width="4" bestFit="1" customWidth="1"/>
    <col min="42" max="43" width="5" bestFit="1" customWidth="1"/>
    <col min="44" max="45" width="4" bestFit="1" customWidth="1"/>
    <col min="46" max="48" width="5" bestFit="1" customWidth="1"/>
    <col min="49" max="49" width="4" bestFit="1" customWidth="1"/>
    <col min="50" max="54" width="5" bestFit="1" customWidth="1"/>
    <col min="55" max="55" width="11" bestFit="1" customWidth="1"/>
    <col min="56" max="87" width="5" bestFit="1" customWidth="1"/>
    <col min="88" max="195" width="6.5546875" bestFit="1" customWidth="1"/>
    <col min="196" max="196" width="7.5546875" bestFit="1" customWidth="1"/>
    <col min="197" max="197" width="11" bestFit="1" customWidth="1"/>
  </cols>
  <sheetData>
    <row r="1" spans="1:6" x14ac:dyDescent="0.3">
      <c r="B1" s="48" t="s">
        <v>155</v>
      </c>
    </row>
    <row r="2" spans="1:6" x14ac:dyDescent="0.3">
      <c r="B2" t="s">
        <v>68</v>
      </c>
      <c r="C2" t="s">
        <v>69</v>
      </c>
      <c r="D2" t="s">
        <v>70</v>
      </c>
      <c r="E2" t="s">
        <v>71</v>
      </c>
      <c r="F2" t="s">
        <v>130</v>
      </c>
    </row>
    <row r="3" spans="1:6" x14ac:dyDescent="0.3">
      <c r="A3" t="s">
        <v>158</v>
      </c>
      <c r="B3" s="70">
        <v>207876</v>
      </c>
      <c r="C3" s="70">
        <v>70907</v>
      </c>
      <c r="D3" s="70">
        <v>35966</v>
      </c>
      <c r="E3" s="70">
        <v>25527</v>
      </c>
      <c r="F3" s="70">
        <v>340276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70A29-CAA6-47D4-B445-19B22CA11B63}">
  <dimension ref="A1:B38"/>
  <sheetViews>
    <sheetView workbookViewId="0">
      <selection activeCell="R4" sqref="R4"/>
    </sheetView>
  </sheetViews>
  <sheetFormatPr defaultRowHeight="14.4" x14ac:dyDescent="0.3"/>
  <cols>
    <col min="1" max="1" width="12.5546875" bestFit="1" customWidth="1"/>
    <col min="2" max="2" width="9.109375" bestFit="1" customWidth="1"/>
    <col min="3" max="3" width="8" bestFit="1" customWidth="1"/>
    <col min="4" max="4" width="15.6640625" bestFit="1" customWidth="1"/>
    <col min="5" max="6" width="11" bestFit="1" customWidth="1"/>
    <col min="7" max="7" width="18.44140625" bestFit="1" customWidth="1"/>
    <col min="8" max="8" width="15.44140625" bestFit="1" customWidth="1"/>
    <col min="9" max="9" width="18.44140625" bestFit="1" customWidth="1"/>
    <col min="10" max="10" width="20.21875" bestFit="1" customWidth="1"/>
    <col min="11" max="11" width="23.33203125" bestFit="1" customWidth="1"/>
    <col min="12" max="53" width="15.77734375" bestFit="1" customWidth="1"/>
    <col min="54" max="54" width="11" bestFit="1" customWidth="1"/>
  </cols>
  <sheetData>
    <row r="1" spans="1:2" x14ac:dyDescent="0.3">
      <c r="A1" s="48" t="s">
        <v>34</v>
      </c>
      <c r="B1" t="s">
        <v>159</v>
      </c>
    </row>
    <row r="3" spans="1:2" x14ac:dyDescent="0.3">
      <c r="A3" s="48" t="s">
        <v>131</v>
      </c>
      <c r="B3" t="s">
        <v>156</v>
      </c>
    </row>
    <row r="4" spans="1:2" x14ac:dyDescent="0.3">
      <c r="A4" s="49" t="s">
        <v>123</v>
      </c>
      <c r="B4" s="54">
        <v>0.38500000000000001</v>
      </c>
    </row>
    <row r="5" spans="1:2" x14ac:dyDescent="0.3">
      <c r="A5" s="49" t="s">
        <v>87</v>
      </c>
      <c r="B5" s="54">
        <v>0.14000000000000001</v>
      </c>
    </row>
    <row r="6" spans="1:2" x14ac:dyDescent="0.3">
      <c r="A6" s="49" t="s">
        <v>124</v>
      </c>
      <c r="B6" s="54">
        <v>0.32</v>
      </c>
    </row>
    <row r="7" spans="1:2" x14ac:dyDescent="0.3">
      <c r="A7" s="49" t="s">
        <v>122</v>
      </c>
      <c r="B7" s="54">
        <v>0.155</v>
      </c>
    </row>
    <row r="8" spans="1:2" x14ac:dyDescent="0.3">
      <c r="A8" s="49" t="s">
        <v>130</v>
      </c>
      <c r="B8" s="54">
        <v>1</v>
      </c>
    </row>
    <row r="11" spans="1:2" x14ac:dyDescent="0.3">
      <c r="A11" s="48" t="s">
        <v>34</v>
      </c>
      <c r="B11" t="s">
        <v>45</v>
      </c>
    </row>
    <row r="13" spans="1:2" x14ac:dyDescent="0.3">
      <c r="A13" s="48" t="s">
        <v>131</v>
      </c>
      <c r="B13" t="s">
        <v>45</v>
      </c>
    </row>
    <row r="14" spans="1:2" x14ac:dyDescent="0.3">
      <c r="A14" s="49" t="s">
        <v>123</v>
      </c>
      <c r="B14" s="54">
        <v>0.359375</v>
      </c>
    </row>
    <row r="15" spans="1:2" x14ac:dyDescent="0.3">
      <c r="A15" s="49" t="s">
        <v>87</v>
      </c>
      <c r="B15" s="54">
        <v>9.375E-2</v>
      </c>
    </row>
    <row r="16" spans="1:2" x14ac:dyDescent="0.3">
      <c r="A16" s="49" t="s">
        <v>124</v>
      </c>
      <c r="B16" s="54">
        <v>0.484375</v>
      </c>
    </row>
    <row r="17" spans="1:2" x14ac:dyDescent="0.3">
      <c r="A17" s="49" t="s">
        <v>122</v>
      </c>
      <c r="B17" s="54">
        <v>6.25E-2</v>
      </c>
    </row>
    <row r="18" spans="1:2" x14ac:dyDescent="0.3">
      <c r="A18" s="49" t="s">
        <v>130</v>
      </c>
      <c r="B18" s="54">
        <v>1</v>
      </c>
    </row>
    <row r="21" spans="1:2" x14ac:dyDescent="0.3">
      <c r="A21" s="48" t="s">
        <v>34</v>
      </c>
      <c r="B21" t="s">
        <v>48</v>
      </c>
    </row>
    <row r="23" spans="1:2" x14ac:dyDescent="0.3">
      <c r="A23" s="48" t="s">
        <v>131</v>
      </c>
      <c r="B23" t="s">
        <v>48</v>
      </c>
    </row>
    <row r="24" spans="1:2" x14ac:dyDescent="0.3">
      <c r="A24" s="49" t="s">
        <v>123</v>
      </c>
      <c r="B24" s="54">
        <v>0.48076923076923078</v>
      </c>
    </row>
    <row r="25" spans="1:2" x14ac:dyDescent="0.3">
      <c r="A25" s="49" t="s">
        <v>87</v>
      </c>
      <c r="B25" s="54">
        <v>3.8461538461538464E-2</v>
      </c>
    </row>
    <row r="26" spans="1:2" x14ac:dyDescent="0.3">
      <c r="A26" s="49" t="s">
        <v>124</v>
      </c>
      <c r="B26" s="54">
        <v>0.23076923076923078</v>
      </c>
    </row>
    <row r="27" spans="1:2" x14ac:dyDescent="0.3">
      <c r="A27" s="49" t="s">
        <v>122</v>
      </c>
      <c r="B27" s="54">
        <v>0.25</v>
      </c>
    </row>
    <row r="28" spans="1:2" x14ac:dyDescent="0.3">
      <c r="A28" s="49" t="s">
        <v>130</v>
      </c>
      <c r="B28" s="54">
        <v>1</v>
      </c>
    </row>
    <row r="31" spans="1:2" x14ac:dyDescent="0.3">
      <c r="A31" s="48" t="s">
        <v>34</v>
      </c>
      <c r="B31" t="s">
        <v>51</v>
      </c>
    </row>
    <row r="33" spans="1:2" x14ac:dyDescent="0.3">
      <c r="A33" s="48" t="s">
        <v>131</v>
      </c>
      <c r="B33" t="s">
        <v>89</v>
      </c>
    </row>
    <row r="34" spans="1:2" x14ac:dyDescent="0.3">
      <c r="A34" s="49" t="s">
        <v>123</v>
      </c>
      <c r="B34" s="54">
        <v>0.125</v>
      </c>
    </row>
    <row r="35" spans="1:2" x14ac:dyDescent="0.3">
      <c r="A35" s="49" t="s">
        <v>87</v>
      </c>
      <c r="B35" s="54">
        <v>0.5625</v>
      </c>
    </row>
    <row r="36" spans="1:2" x14ac:dyDescent="0.3">
      <c r="A36" s="49" t="s">
        <v>124</v>
      </c>
      <c r="B36" s="54">
        <v>0.28125</v>
      </c>
    </row>
    <row r="37" spans="1:2" x14ac:dyDescent="0.3">
      <c r="A37" s="49" t="s">
        <v>122</v>
      </c>
      <c r="B37" s="54">
        <v>3.125E-2</v>
      </c>
    </row>
    <row r="38" spans="1:2" x14ac:dyDescent="0.3">
      <c r="A38" s="49" t="s">
        <v>130</v>
      </c>
      <c r="B38" s="54">
        <v>1</v>
      </c>
    </row>
  </sheetData>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283F5-A4BE-455A-BEBF-F83D9D2AAA07}">
  <dimension ref="A1:Z248"/>
  <sheetViews>
    <sheetView zoomScale="80" zoomScaleNormal="80" workbookViewId="0">
      <selection activeCell="E16" sqref="E16"/>
    </sheetView>
  </sheetViews>
  <sheetFormatPr defaultRowHeight="14.4" x14ac:dyDescent="0.3"/>
  <cols>
    <col min="1" max="1" width="13.88671875" bestFit="1" customWidth="1"/>
    <col min="2" max="2" width="21.44140625" bestFit="1" customWidth="1"/>
    <col min="3" max="3" width="29.21875" bestFit="1" customWidth="1"/>
    <col min="4" max="4" width="26" bestFit="1" customWidth="1"/>
    <col min="5" max="5" width="17.21875" bestFit="1" customWidth="1"/>
    <col min="6" max="6" width="17.88671875" bestFit="1" customWidth="1"/>
    <col min="23" max="23" width="8.88671875" customWidth="1"/>
  </cols>
  <sheetData>
    <row r="1" spans="1:26" ht="16.2" thickBot="1" x14ac:dyDescent="0.35">
      <c r="A1" s="14" t="s">
        <v>80</v>
      </c>
      <c r="B1" s="15" t="s">
        <v>73</v>
      </c>
      <c r="C1" s="16"/>
      <c r="D1" s="16"/>
      <c r="E1" s="16"/>
      <c r="F1" s="16"/>
      <c r="G1" s="16"/>
      <c r="H1" s="16"/>
      <c r="I1" s="16"/>
      <c r="J1" s="16"/>
      <c r="K1" s="16"/>
      <c r="L1" s="16"/>
      <c r="M1" s="16"/>
      <c r="N1" s="16"/>
      <c r="O1" s="16"/>
      <c r="P1" s="16"/>
      <c r="Q1" s="16"/>
      <c r="R1" s="16"/>
      <c r="S1" s="16"/>
      <c r="T1" s="16"/>
      <c r="U1" s="16"/>
      <c r="V1" s="16"/>
      <c r="W1" s="16"/>
      <c r="X1" s="16"/>
      <c r="Y1" s="16"/>
      <c r="Z1" s="16"/>
    </row>
    <row r="2" spans="1:26" ht="15.6" x14ac:dyDescent="0.3">
      <c r="A2" s="16"/>
      <c r="B2" s="17"/>
      <c r="C2" s="18"/>
      <c r="D2" s="18"/>
      <c r="E2" s="18"/>
      <c r="F2" s="18"/>
      <c r="G2" s="18"/>
      <c r="H2" s="18"/>
      <c r="I2" s="18"/>
      <c r="J2" s="18"/>
      <c r="K2" s="18"/>
      <c r="L2" s="18"/>
      <c r="M2" s="18"/>
      <c r="N2" s="18"/>
      <c r="O2" s="18"/>
      <c r="P2" s="18"/>
      <c r="Q2" s="18"/>
      <c r="R2" s="18"/>
      <c r="S2" s="18"/>
      <c r="T2" s="18"/>
      <c r="U2" s="18"/>
      <c r="V2" s="18"/>
      <c r="W2" s="18"/>
      <c r="X2" s="18"/>
      <c r="Y2" s="18"/>
      <c r="Z2" s="19"/>
    </row>
    <row r="3" spans="1:26" ht="15.6" x14ac:dyDescent="0.3">
      <c r="A3" s="16"/>
      <c r="B3" s="20"/>
      <c r="C3" s="14" t="s">
        <v>72</v>
      </c>
      <c r="D3" s="16"/>
      <c r="E3" s="16"/>
      <c r="F3" s="16"/>
      <c r="G3" s="16"/>
      <c r="H3" s="16"/>
      <c r="I3" s="16"/>
      <c r="J3" s="16"/>
      <c r="K3" s="16"/>
      <c r="L3" s="16"/>
      <c r="M3" s="16"/>
      <c r="N3" s="16"/>
      <c r="O3" s="16"/>
      <c r="P3" s="16"/>
      <c r="Q3" s="16"/>
      <c r="R3" s="16"/>
      <c r="S3" s="16"/>
      <c r="T3" s="16"/>
      <c r="U3" s="16"/>
      <c r="V3" s="16"/>
      <c r="W3" s="16"/>
      <c r="X3" s="16"/>
      <c r="Y3" s="16"/>
      <c r="Z3" s="21"/>
    </row>
    <row r="4" spans="1:26" ht="15.6" x14ac:dyDescent="0.3">
      <c r="A4" s="16"/>
      <c r="B4" s="20"/>
      <c r="C4" s="22" t="s">
        <v>71</v>
      </c>
      <c r="D4" s="79" t="s">
        <v>164</v>
      </c>
      <c r="E4" s="79"/>
      <c r="F4" s="79"/>
      <c r="G4" s="79"/>
      <c r="H4" s="79"/>
      <c r="I4" s="79"/>
      <c r="J4" s="79"/>
      <c r="K4" s="79"/>
      <c r="L4" s="79"/>
      <c r="M4" s="79"/>
      <c r="N4" s="79"/>
      <c r="O4" s="16"/>
      <c r="P4" s="16"/>
      <c r="Q4" s="16"/>
      <c r="R4" s="16"/>
      <c r="S4" s="16"/>
      <c r="T4" s="16"/>
      <c r="U4" s="16"/>
      <c r="V4" s="16"/>
      <c r="W4" s="16"/>
      <c r="X4" s="16"/>
      <c r="Y4" s="16"/>
      <c r="Z4" s="21"/>
    </row>
    <row r="5" spans="1:26" ht="15.6" x14ac:dyDescent="0.3">
      <c r="A5" s="16"/>
      <c r="B5" s="20"/>
      <c r="C5" s="22" t="s">
        <v>68</v>
      </c>
      <c r="D5" s="77" t="s">
        <v>165</v>
      </c>
      <c r="E5" s="77"/>
      <c r="F5" s="77"/>
      <c r="G5" s="77"/>
      <c r="H5" s="77"/>
      <c r="I5" s="16"/>
      <c r="J5" s="16"/>
      <c r="K5" s="16"/>
      <c r="L5" s="16"/>
      <c r="M5" s="16"/>
      <c r="N5" s="16"/>
      <c r="O5" s="16"/>
      <c r="P5" s="16"/>
      <c r="Q5" s="16"/>
      <c r="R5" s="16"/>
      <c r="S5" s="16"/>
      <c r="T5" s="16"/>
      <c r="U5" s="16"/>
      <c r="V5" s="16"/>
      <c r="W5" s="16"/>
      <c r="X5" s="16"/>
      <c r="Y5" s="16"/>
      <c r="Z5" s="21"/>
    </row>
    <row r="6" spans="1:26" ht="15.6" x14ac:dyDescent="0.3">
      <c r="A6" s="16"/>
      <c r="B6" s="20"/>
      <c r="C6" s="22" t="s">
        <v>69</v>
      </c>
      <c r="D6" s="77" t="s">
        <v>166</v>
      </c>
      <c r="E6" s="77"/>
      <c r="F6" s="77"/>
      <c r="G6" s="77"/>
      <c r="H6" s="77"/>
      <c r="I6" s="16"/>
      <c r="J6" s="16"/>
      <c r="K6" s="16"/>
      <c r="L6" s="16"/>
      <c r="M6" s="16"/>
      <c r="N6" s="16"/>
      <c r="O6" s="16"/>
      <c r="P6" s="16"/>
      <c r="Q6" s="16"/>
      <c r="R6" s="16"/>
      <c r="S6" s="16"/>
      <c r="T6" s="16"/>
      <c r="U6" s="16"/>
      <c r="V6" s="16"/>
      <c r="W6" s="16"/>
      <c r="X6" s="16"/>
      <c r="Y6" s="16"/>
      <c r="Z6" s="21"/>
    </row>
    <row r="7" spans="1:26" ht="15.6" x14ac:dyDescent="0.3">
      <c r="A7" s="16"/>
      <c r="B7" s="20"/>
      <c r="C7" s="22" t="s">
        <v>70</v>
      </c>
      <c r="D7" s="77" t="s">
        <v>167</v>
      </c>
      <c r="E7" s="77"/>
      <c r="F7" s="77"/>
      <c r="G7" s="77"/>
      <c r="H7" s="77"/>
      <c r="I7" s="16"/>
      <c r="J7" s="16"/>
      <c r="K7" s="16"/>
      <c r="L7" s="16"/>
      <c r="M7" s="16"/>
      <c r="N7" s="16"/>
      <c r="O7" s="16"/>
      <c r="P7" s="16"/>
      <c r="Q7" s="16"/>
      <c r="R7" s="16"/>
      <c r="S7" s="16"/>
      <c r="T7" s="16"/>
      <c r="U7" s="16"/>
      <c r="V7" s="16"/>
      <c r="W7" s="16"/>
      <c r="X7" s="16"/>
      <c r="Y7" s="16"/>
      <c r="Z7" s="21"/>
    </row>
    <row r="8" spans="1:26" ht="15.6" x14ac:dyDescent="0.3">
      <c r="A8" s="16"/>
      <c r="B8" s="20"/>
      <c r="C8" s="16"/>
      <c r="D8" s="23"/>
      <c r="E8" s="16"/>
      <c r="F8" s="16"/>
      <c r="G8" s="16"/>
      <c r="H8" s="16"/>
      <c r="I8" s="16"/>
      <c r="J8" s="16"/>
      <c r="K8" s="16"/>
      <c r="L8" s="16"/>
      <c r="M8" s="16"/>
      <c r="N8" s="16"/>
      <c r="O8" s="16"/>
      <c r="P8" s="16"/>
      <c r="Q8" s="16"/>
      <c r="R8" s="16"/>
      <c r="S8" s="16"/>
      <c r="T8" s="16"/>
      <c r="U8" s="16"/>
      <c r="V8" s="16"/>
      <c r="W8" s="16"/>
      <c r="X8" s="16"/>
      <c r="Y8" s="16"/>
      <c r="Z8" s="21"/>
    </row>
    <row r="9" spans="1:26" ht="15.6" x14ac:dyDescent="0.3">
      <c r="A9" s="16"/>
      <c r="B9" s="20"/>
      <c r="C9" s="14" t="s">
        <v>81</v>
      </c>
      <c r="D9" s="23"/>
      <c r="E9" s="16"/>
      <c r="F9" s="16"/>
      <c r="G9" s="16"/>
      <c r="H9" s="14" t="s">
        <v>82</v>
      </c>
      <c r="I9" s="80" t="s">
        <v>168</v>
      </c>
      <c r="J9" s="80"/>
      <c r="K9" s="80"/>
      <c r="L9" s="80"/>
      <c r="M9" s="80"/>
      <c r="N9" s="80"/>
      <c r="O9" s="80"/>
      <c r="P9" s="80"/>
      <c r="Q9" s="80"/>
      <c r="R9" s="80"/>
      <c r="S9" s="80"/>
      <c r="T9" s="80"/>
      <c r="U9" s="80"/>
      <c r="V9" s="80"/>
      <c r="W9" s="80"/>
      <c r="X9" s="80"/>
      <c r="Y9" s="80"/>
      <c r="Z9" s="81"/>
    </row>
    <row r="10" spans="1:26" ht="15.6" x14ac:dyDescent="0.3">
      <c r="A10" s="16"/>
      <c r="B10" s="20"/>
      <c r="C10" s="22" t="s">
        <v>90</v>
      </c>
      <c r="D10" s="23"/>
      <c r="E10" s="16"/>
      <c r="F10" s="16"/>
      <c r="G10" s="16"/>
      <c r="H10" s="16"/>
      <c r="I10" s="16"/>
      <c r="J10" s="16"/>
      <c r="K10" s="16"/>
      <c r="L10" s="16"/>
      <c r="M10" s="16"/>
      <c r="N10" s="16"/>
      <c r="O10" s="16"/>
      <c r="P10" s="16"/>
      <c r="Q10" s="16"/>
      <c r="R10" s="16"/>
      <c r="S10" s="16"/>
      <c r="T10" s="16"/>
      <c r="U10" s="16"/>
      <c r="V10" s="16"/>
      <c r="W10" s="16"/>
      <c r="X10" s="16"/>
      <c r="Y10" s="16"/>
      <c r="Z10" s="21"/>
    </row>
    <row r="11" spans="1:26" ht="16.2" thickBot="1" x14ac:dyDescent="0.35">
      <c r="A11" s="16"/>
      <c r="B11" s="24"/>
      <c r="C11" s="25"/>
      <c r="D11" s="25"/>
      <c r="E11" s="25"/>
      <c r="F11" s="25"/>
      <c r="G11" s="25"/>
      <c r="H11" s="25"/>
      <c r="I11" s="25"/>
      <c r="J11" s="25"/>
      <c r="K11" s="25"/>
      <c r="L11" s="25"/>
      <c r="M11" s="25"/>
      <c r="N11" s="25"/>
      <c r="O11" s="25"/>
      <c r="P11" s="25"/>
      <c r="Q11" s="25"/>
      <c r="R11" s="25"/>
      <c r="S11" s="25"/>
      <c r="T11" s="25"/>
      <c r="U11" s="25"/>
      <c r="V11" s="25"/>
      <c r="W11" s="25"/>
      <c r="X11" s="25"/>
      <c r="Y11" s="25"/>
      <c r="Z11" s="26"/>
    </row>
    <row r="12" spans="1:26" ht="15.6" x14ac:dyDescent="0.3">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spans="1:26" ht="16.2" thickBot="1" x14ac:dyDescent="0.35">
      <c r="A13" s="15" t="s">
        <v>83</v>
      </c>
      <c r="B13" s="15" t="s">
        <v>73</v>
      </c>
      <c r="C13" s="16"/>
      <c r="D13" s="16"/>
      <c r="E13" s="16"/>
      <c r="F13" s="16"/>
      <c r="G13" s="16"/>
      <c r="H13" s="16"/>
      <c r="I13" s="16"/>
      <c r="J13" s="16"/>
      <c r="K13" s="16"/>
      <c r="L13" s="16"/>
      <c r="M13" s="16"/>
      <c r="N13" s="16"/>
      <c r="O13" s="16"/>
      <c r="P13" s="16"/>
      <c r="Q13" s="16"/>
      <c r="R13" s="16"/>
      <c r="S13" s="16"/>
      <c r="T13" s="16"/>
      <c r="U13" s="16"/>
      <c r="V13" s="16"/>
      <c r="W13" s="16"/>
      <c r="X13" s="16"/>
      <c r="Y13" s="16"/>
      <c r="Z13" s="16"/>
    </row>
    <row r="14" spans="1:26" ht="15.6" x14ac:dyDescent="0.3">
      <c r="A14" s="16"/>
      <c r="C14" s="31" t="s">
        <v>71</v>
      </c>
      <c r="D14" s="31" t="s">
        <v>68</v>
      </c>
      <c r="E14" s="31" t="s">
        <v>69</v>
      </c>
      <c r="F14" s="31" t="s">
        <v>70</v>
      </c>
      <c r="G14" s="31"/>
      <c r="H14" s="31"/>
      <c r="I14" s="31"/>
      <c r="J14" s="18"/>
      <c r="K14" s="18"/>
      <c r="L14" s="18"/>
      <c r="M14" s="18"/>
      <c r="N14" s="18"/>
      <c r="O14" s="18"/>
      <c r="P14" s="18"/>
      <c r="Q14" s="18"/>
      <c r="R14" s="18"/>
      <c r="S14" s="18"/>
      <c r="T14" s="18"/>
      <c r="U14" s="18"/>
      <c r="V14" s="18"/>
      <c r="W14" s="18"/>
      <c r="X14" s="18"/>
      <c r="Y14" s="18"/>
      <c r="Z14" s="19"/>
    </row>
    <row r="15" spans="1:26" ht="15.6" x14ac:dyDescent="0.3">
      <c r="A15" s="16"/>
      <c r="B15" s="29"/>
      <c r="C15" s="29"/>
      <c r="D15" s="29"/>
      <c r="E15" s="29"/>
      <c r="F15" s="29"/>
      <c r="G15" s="29"/>
      <c r="H15" s="16"/>
      <c r="I15" s="16"/>
      <c r="J15" s="16"/>
      <c r="K15" s="16"/>
      <c r="L15" s="16"/>
      <c r="M15" s="16"/>
      <c r="N15" s="16"/>
      <c r="O15" s="16"/>
      <c r="P15" s="16"/>
      <c r="Q15" s="16"/>
      <c r="R15" s="16"/>
      <c r="S15" s="16"/>
      <c r="T15" s="16"/>
      <c r="U15" s="16"/>
      <c r="V15" s="16"/>
      <c r="W15" s="16"/>
      <c r="Z15" s="21"/>
    </row>
    <row r="16" spans="1:26" ht="15.6" x14ac:dyDescent="0.3">
      <c r="A16" s="16"/>
      <c r="B16" s="32" t="s">
        <v>92</v>
      </c>
      <c r="C16" s="83">
        <v>1595.4375</v>
      </c>
      <c r="D16" s="83">
        <v>1746.8571428571429</v>
      </c>
      <c r="E16" s="83">
        <v>1649</v>
      </c>
      <c r="F16" s="83">
        <v>1634.8181818181818</v>
      </c>
      <c r="G16" s="16"/>
      <c r="H16" s="16"/>
      <c r="I16" s="16"/>
      <c r="J16" s="16"/>
      <c r="K16" s="16"/>
      <c r="L16" s="16"/>
      <c r="M16" s="16"/>
      <c r="N16" s="16"/>
      <c r="O16" s="16"/>
      <c r="P16" s="16"/>
      <c r="Q16" s="16"/>
      <c r="R16" s="16"/>
      <c r="S16" s="16"/>
      <c r="T16" s="16"/>
      <c r="U16" s="16"/>
      <c r="V16" s="16"/>
      <c r="Z16" s="21"/>
    </row>
    <row r="17" spans="1:26" ht="15.6" x14ac:dyDescent="0.3">
      <c r="A17" s="16"/>
      <c r="B17" s="29" t="s">
        <v>93</v>
      </c>
      <c r="C17" s="84">
        <v>432.65210204764981</v>
      </c>
      <c r="D17" s="84">
        <v>140.61640163687414</v>
      </c>
      <c r="E17" s="84">
        <v>253.42988703228357</v>
      </c>
      <c r="F17" s="84">
        <v>288.90580735835636</v>
      </c>
      <c r="G17" s="16"/>
      <c r="H17" s="16"/>
      <c r="I17" s="16"/>
      <c r="J17" s="16"/>
      <c r="K17" s="16"/>
      <c r="L17" s="16"/>
      <c r="M17" s="16"/>
      <c r="N17" s="16"/>
      <c r="O17" s="16"/>
      <c r="P17" s="16"/>
      <c r="Q17" s="16"/>
      <c r="R17" s="16"/>
      <c r="S17" s="16"/>
      <c r="T17" s="16"/>
      <c r="U17" s="16"/>
      <c r="V17" s="16"/>
      <c r="Z17" s="21"/>
    </row>
    <row r="18" spans="1:26" ht="15.6" x14ac:dyDescent="0.3">
      <c r="A18" s="16"/>
      <c r="B18" s="29" t="s">
        <v>94</v>
      </c>
      <c r="C18" s="84">
        <v>739.5</v>
      </c>
      <c r="D18" s="84">
        <v>1300</v>
      </c>
      <c r="E18" s="84">
        <v>1181</v>
      </c>
      <c r="F18" s="84">
        <v>1074</v>
      </c>
      <c r="G18" s="16"/>
      <c r="H18" s="16"/>
      <c r="I18" s="16"/>
      <c r="J18" s="16"/>
      <c r="K18" s="16"/>
      <c r="L18" s="16"/>
      <c r="M18" s="16"/>
      <c r="N18" s="16"/>
      <c r="O18" s="16"/>
      <c r="P18" s="16"/>
      <c r="Q18" s="16"/>
      <c r="R18" s="16"/>
      <c r="S18" s="16"/>
      <c r="T18" s="16"/>
      <c r="U18" s="16"/>
      <c r="V18" s="16"/>
      <c r="Z18" s="21"/>
    </row>
    <row r="19" spans="1:26" ht="15.6" x14ac:dyDescent="0.3">
      <c r="A19" s="16"/>
      <c r="B19" s="32" t="s">
        <v>96</v>
      </c>
      <c r="C19" s="83">
        <v>1730.6084081905992</v>
      </c>
      <c r="D19" s="83">
        <v>1533.9438440526503</v>
      </c>
      <c r="E19" s="83">
        <v>1661.8509044350003</v>
      </c>
      <c r="F19" s="83">
        <v>1355.0883519381464</v>
      </c>
      <c r="G19" s="16"/>
      <c r="H19" s="16"/>
      <c r="I19" s="16"/>
      <c r="J19" s="16"/>
      <c r="K19" s="16"/>
      <c r="L19" s="16"/>
      <c r="M19" s="16"/>
      <c r="N19" s="16"/>
      <c r="O19" s="16"/>
      <c r="P19" s="16"/>
      <c r="Q19" s="16"/>
      <c r="R19" s="16"/>
      <c r="S19" s="16"/>
      <c r="T19" s="16"/>
      <c r="U19" s="16"/>
      <c r="V19" s="16"/>
      <c r="Z19" s="21"/>
    </row>
    <row r="20" spans="1:26" ht="15.6" x14ac:dyDescent="0.3">
      <c r="A20" s="16"/>
      <c r="B20" s="29" t="s">
        <v>97</v>
      </c>
      <c r="C20" s="84">
        <v>2995005.4624999999</v>
      </c>
      <c r="D20" s="84">
        <v>2352983.7167070219</v>
      </c>
      <c r="E20" s="84">
        <v>2761748.4285714286</v>
      </c>
      <c r="F20" s="84">
        <v>1836264.4415584416</v>
      </c>
      <c r="G20" s="16"/>
      <c r="H20" s="16"/>
      <c r="I20" s="16"/>
      <c r="J20" s="16"/>
      <c r="K20" s="16"/>
      <c r="L20" s="16"/>
      <c r="M20" s="16"/>
      <c r="N20" s="16"/>
      <c r="O20" s="16"/>
      <c r="P20" s="16"/>
      <c r="Q20" s="16"/>
      <c r="R20" s="16"/>
      <c r="S20" s="16"/>
      <c r="T20" s="16"/>
      <c r="U20" s="16"/>
      <c r="V20" s="16"/>
      <c r="Z20" s="21"/>
    </row>
    <row r="21" spans="1:26" ht="15.6" x14ac:dyDescent="0.3">
      <c r="A21" s="16"/>
      <c r="B21" s="29" t="s">
        <v>98</v>
      </c>
      <c r="C21" s="84">
        <v>3.1801189245107961</v>
      </c>
      <c r="D21" s="84">
        <v>5.6170379157547359</v>
      </c>
      <c r="E21" s="84">
        <v>19.442872155595811</v>
      </c>
      <c r="F21" s="84">
        <v>2.5747766877608971</v>
      </c>
      <c r="G21" s="16"/>
      <c r="H21" s="16"/>
      <c r="I21" s="16"/>
      <c r="J21" s="16"/>
      <c r="K21" s="16"/>
      <c r="L21" s="16"/>
      <c r="M21" s="16"/>
      <c r="N21" s="16"/>
      <c r="O21" s="16"/>
      <c r="P21" s="16"/>
      <c r="Q21" s="16"/>
      <c r="R21" s="16"/>
      <c r="S21" s="16"/>
      <c r="T21" s="16"/>
      <c r="U21" s="16"/>
      <c r="V21" s="16"/>
      <c r="Z21" s="21"/>
    </row>
    <row r="22" spans="1:26" ht="15.6" x14ac:dyDescent="0.3">
      <c r="A22" s="16"/>
      <c r="B22" s="29" t="s">
        <v>99</v>
      </c>
      <c r="C22" s="84">
        <v>1.966476867611189</v>
      </c>
      <c r="D22" s="84">
        <v>2.1384257099896802</v>
      </c>
      <c r="E22" s="84">
        <v>3.8926190919843213</v>
      </c>
      <c r="F22" s="84">
        <v>1.651840384633942</v>
      </c>
      <c r="G22" s="16"/>
      <c r="H22" s="16"/>
      <c r="I22" s="16"/>
      <c r="J22" s="16"/>
      <c r="K22" s="16"/>
      <c r="L22" s="16"/>
      <c r="M22" s="16"/>
      <c r="N22" s="16"/>
      <c r="O22" s="16"/>
      <c r="P22" s="16"/>
      <c r="Q22" s="16"/>
      <c r="R22" s="16"/>
      <c r="S22" s="16"/>
      <c r="T22" s="16"/>
      <c r="U22" s="16"/>
      <c r="V22" s="16"/>
      <c r="Z22" s="21"/>
    </row>
    <row r="23" spans="1:26" ht="15.6" x14ac:dyDescent="0.3">
      <c r="A23" s="16"/>
      <c r="B23" s="29" t="s">
        <v>100</v>
      </c>
      <c r="C23" s="84">
        <v>5835</v>
      </c>
      <c r="D23" s="84">
        <v>8479</v>
      </c>
      <c r="E23" s="84">
        <v>10240</v>
      </c>
      <c r="F23" s="84">
        <v>5335</v>
      </c>
      <c r="G23" s="16"/>
      <c r="H23" s="16"/>
      <c r="I23" s="16"/>
      <c r="J23" s="16"/>
      <c r="K23" s="16"/>
      <c r="L23" s="16"/>
      <c r="M23" s="16"/>
      <c r="N23" s="16"/>
      <c r="O23" s="16"/>
      <c r="P23" s="16"/>
      <c r="Q23" s="16"/>
      <c r="R23" s="16"/>
      <c r="S23" s="16"/>
      <c r="T23" s="16"/>
      <c r="U23" s="16"/>
      <c r="V23" s="16"/>
      <c r="Z23" s="21"/>
    </row>
    <row r="24" spans="1:26" ht="15.6" x14ac:dyDescent="0.3">
      <c r="A24" s="16"/>
      <c r="B24" s="29" t="s">
        <v>101</v>
      </c>
      <c r="C24" s="84">
        <v>546</v>
      </c>
      <c r="D24" s="84">
        <v>290</v>
      </c>
      <c r="E24" s="84">
        <v>280</v>
      </c>
      <c r="F24" s="84">
        <v>318</v>
      </c>
      <c r="G24" s="16"/>
      <c r="H24" s="16"/>
      <c r="I24" s="16"/>
      <c r="J24" s="16"/>
      <c r="K24" s="16"/>
      <c r="L24" s="16"/>
      <c r="M24" s="16"/>
      <c r="N24" s="16"/>
      <c r="O24" s="16"/>
      <c r="P24" s="16"/>
      <c r="Q24" s="16"/>
      <c r="R24" s="16"/>
      <c r="S24" s="16"/>
      <c r="T24" s="16"/>
      <c r="U24" s="16"/>
      <c r="V24" s="16"/>
      <c r="Z24" s="21"/>
    </row>
    <row r="25" spans="1:26" ht="15.6" x14ac:dyDescent="0.3">
      <c r="A25" s="16"/>
      <c r="B25" s="29" t="s">
        <v>102</v>
      </c>
      <c r="C25" s="84">
        <v>6381</v>
      </c>
      <c r="D25" s="84">
        <v>8769</v>
      </c>
      <c r="E25" s="84">
        <v>10520</v>
      </c>
      <c r="F25" s="84">
        <v>5653</v>
      </c>
      <c r="G25" s="16"/>
      <c r="H25" s="16"/>
      <c r="I25" s="16"/>
      <c r="J25" s="16"/>
      <c r="K25" s="16"/>
      <c r="L25" s="16"/>
      <c r="M25" s="16"/>
      <c r="N25" s="16"/>
      <c r="O25" s="16"/>
      <c r="P25" s="16"/>
      <c r="Q25" s="16"/>
      <c r="R25" s="16"/>
      <c r="S25" s="16"/>
      <c r="T25" s="16"/>
      <c r="U25" s="16"/>
      <c r="V25" s="16"/>
      <c r="Z25" s="21"/>
    </row>
    <row r="26" spans="1:26" ht="15.6" x14ac:dyDescent="0.3">
      <c r="A26" s="16"/>
      <c r="B26" s="29" t="s">
        <v>103</v>
      </c>
      <c r="C26" s="84">
        <v>25527</v>
      </c>
      <c r="D26" s="84">
        <v>207876</v>
      </c>
      <c r="E26" s="84">
        <v>70907</v>
      </c>
      <c r="F26" s="84">
        <v>35966</v>
      </c>
      <c r="G26" s="16"/>
      <c r="H26" s="16"/>
      <c r="I26" s="16"/>
      <c r="J26" s="16"/>
      <c r="K26" s="16"/>
      <c r="L26" s="16"/>
      <c r="M26" s="16"/>
      <c r="N26" s="16"/>
      <c r="O26" s="16"/>
      <c r="P26" s="16"/>
      <c r="Q26" s="16"/>
      <c r="R26" s="16"/>
      <c r="S26" s="16"/>
      <c r="T26" s="16"/>
      <c r="U26" s="16"/>
      <c r="V26" s="16"/>
      <c r="Z26" s="21"/>
    </row>
    <row r="27" spans="1:26" ht="16.2" thickBot="1" x14ac:dyDescent="0.35">
      <c r="A27" s="16"/>
      <c r="B27" s="30" t="s">
        <v>104</v>
      </c>
      <c r="C27" s="30">
        <v>16</v>
      </c>
      <c r="D27" s="30">
        <v>119</v>
      </c>
      <c r="E27" s="30">
        <v>43</v>
      </c>
      <c r="F27" s="30">
        <v>22</v>
      </c>
      <c r="G27" s="16"/>
      <c r="H27" s="16"/>
      <c r="I27" s="16"/>
      <c r="J27" s="16"/>
      <c r="K27" s="16"/>
      <c r="L27" s="16"/>
      <c r="M27" s="16"/>
      <c r="N27" s="16"/>
      <c r="O27" s="16"/>
      <c r="P27" s="16"/>
      <c r="Q27" s="16"/>
      <c r="R27" s="16"/>
      <c r="S27" s="16"/>
      <c r="T27" s="16"/>
      <c r="U27" s="16"/>
      <c r="V27" s="16"/>
      <c r="Z27" s="21"/>
    </row>
    <row r="28" spans="1:26" ht="18" x14ac:dyDescent="0.3">
      <c r="A28" s="16"/>
      <c r="B28" s="35" t="s">
        <v>105</v>
      </c>
      <c r="C28" s="16"/>
      <c r="D28" s="16"/>
      <c r="E28" s="16"/>
      <c r="F28" s="16"/>
      <c r="G28" s="16"/>
      <c r="H28" s="16"/>
      <c r="I28" s="16"/>
      <c r="J28" s="16"/>
      <c r="K28" s="16"/>
      <c r="L28" s="16"/>
      <c r="M28" s="16"/>
      <c r="N28" s="16"/>
      <c r="O28" s="16"/>
      <c r="P28" s="16"/>
      <c r="Q28" s="16"/>
      <c r="R28" s="16"/>
      <c r="S28" s="16"/>
      <c r="T28" s="16"/>
      <c r="U28" s="16"/>
      <c r="V28" s="16"/>
      <c r="Z28" s="21"/>
    </row>
    <row r="29" spans="1:26" ht="18" x14ac:dyDescent="0.3">
      <c r="A29" s="16"/>
      <c r="B29" s="42"/>
      <c r="C29" s="36">
        <v>0.95</v>
      </c>
      <c r="D29" s="36">
        <v>0.95</v>
      </c>
      <c r="E29" s="36">
        <v>0.95</v>
      </c>
      <c r="F29" s="36">
        <v>0.95</v>
      </c>
      <c r="G29" s="16"/>
      <c r="H29" s="16"/>
      <c r="I29" s="16"/>
      <c r="J29" s="16"/>
      <c r="K29" s="16"/>
      <c r="L29" s="16"/>
      <c r="M29" s="16"/>
      <c r="N29" s="16"/>
      <c r="O29" s="16"/>
      <c r="P29" s="16"/>
      <c r="Q29" s="16"/>
      <c r="R29" s="16"/>
      <c r="S29" s="16"/>
      <c r="T29" s="16"/>
      <c r="U29" s="16"/>
      <c r="V29" s="16"/>
      <c r="W29" s="16"/>
      <c r="X29" s="16"/>
      <c r="Y29" s="16"/>
      <c r="Z29" s="21"/>
    </row>
    <row r="30" spans="1:26" ht="15.6" x14ac:dyDescent="0.3">
      <c r="A30" s="16"/>
      <c r="B30" s="37" t="s">
        <v>106</v>
      </c>
      <c r="C30" s="43">
        <f>1-C29</f>
        <v>5.0000000000000044E-2</v>
      </c>
      <c r="D30" s="43">
        <f>1-D29</f>
        <v>5.0000000000000044E-2</v>
      </c>
      <c r="E30" s="43">
        <f>1-E29</f>
        <v>5.0000000000000044E-2</v>
      </c>
      <c r="F30" s="43">
        <f>1-F29</f>
        <v>5.0000000000000044E-2</v>
      </c>
      <c r="G30" s="16"/>
      <c r="H30" s="16"/>
      <c r="I30" s="16"/>
      <c r="J30" s="16"/>
      <c r="K30" s="16"/>
      <c r="L30" s="16"/>
      <c r="M30" s="16"/>
      <c r="N30" s="16"/>
      <c r="O30" s="16"/>
      <c r="P30" s="16"/>
      <c r="Q30" s="16"/>
      <c r="R30" s="16"/>
      <c r="S30" s="16"/>
      <c r="T30" s="16"/>
      <c r="U30" s="16"/>
      <c r="V30" s="16"/>
      <c r="W30" s="16"/>
      <c r="X30" s="16"/>
      <c r="Y30" s="16"/>
      <c r="Z30" s="21"/>
    </row>
    <row r="31" spans="1:26" ht="15.6" x14ac:dyDescent="0.3">
      <c r="A31" s="16"/>
      <c r="B31" s="37" t="s">
        <v>107</v>
      </c>
      <c r="C31" s="43">
        <f>C30/2</f>
        <v>2.5000000000000022E-2</v>
      </c>
      <c r="D31" s="43">
        <f>D30/2</f>
        <v>2.5000000000000022E-2</v>
      </c>
      <c r="E31" s="43">
        <f>E30/2</f>
        <v>2.5000000000000022E-2</v>
      </c>
      <c r="F31" s="43">
        <f>F30/2</f>
        <v>2.5000000000000022E-2</v>
      </c>
      <c r="G31" s="16"/>
      <c r="H31" s="16"/>
      <c r="I31" s="16"/>
      <c r="J31" s="16"/>
      <c r="K31" s="16"/>
      <c r="L31" s="16"/>
      <c r="M31" s="16"/>
      <c r="N31" s="16"/>
      <c r="O31" s="16"/>
      <c r="P31" s="16"/>
      <c r="Q31" s="16"/>
      <c r="R31" s="16"/>
      <c r="S31" s="16"/>
      <c r="T31" s="16"/>
      <c r="U31" s="16"/>
      <c r="V31" s="16"/>
      <c r="W31" s="16"/>
      <c r="X31" s="16"/>
      <c r="Y31" s="16"/>
      <c r="Z31" s="21"/>
    </row>
    <row r="32" spans="1:26" ht="15.6" x14ac:dyDescent="0.3">
      <c r="A32" s="16"/>
      <c r="B32" s="40" t="s">
        <v>108</v>
      </c>
      <c r="C32" s="44">
        <f>1-C31</f>
        <v>0.97499999999999998</v>
      </c>
      <c r="D32" s="44">
        <f>1-D31</f>
        <v>0.97499999999999998</v>
      </c>
      <c r="E32" s="44">
        <f>1-E31</f>
        <v>0.97499999999999998</v>
      </c>
      <c r="F32" s="44">
        <f>1-F31</f>
        <v>0.97499999999999998</v>
      </c>
      <c r="G32" s="16"/>
      <c r="H32" s="16"/>
      <c r="I32" s="16"/>
      <c r="J32" s="16"/>
      <c r="K32" s="16"/>
      <c r="L32" s="16"/>
      <c r="M32" s="16"/>
      <c r="N32" s="16"/>
      <c r="O32" s="16"/>
      <c r="P32" s="16"/>
      <c r="Q32" s="16"/>
      <c r="R32" s="16"/>
      <c r="S32" s="16"/>
      <c r="T32" s="16"/>
      <c r="U32" s="16"/>
      <c r="V32" s="16"/>
      <c r="W32" s="16"/>
      <c r="X32" s="16"/>
      <c r="Y32" s="16"/>
      <c r="Z32" s="21"/>
    </row>
    <row r="33" spans="1:26" ht="15.6" x14ac:dyDescent="0.3">
      <c r="A33" s="16"/>
      <c r="B33" s="37" t="s">
        <v>109</v>
      </c>
      <c r="C33" s="43">
        <f>C27</f>
        <v>16</v>
      </c>
      <c r="D33" s="43">
        <f t="shared" ref="D33:F33" si="0">D27</f>
        <v>119</v>
      </c>
      <c r="E33" s="43">
        <f t="shared" si="0"/>
        <v>43</v>
      </c>
      <c r="F33" s="43">
        <f t="shared" si="0"/>
        <v>22</v>
      </c>
      <c r="G33" s="16"/>
      <c r="H33" s="16"/>
      <c r="I33" s="16"/>
      <c r="J33" s="16"/>
      <c r="K33" s="16"/>
      <c r="L33" s="16"/>
      <c r="M33" s="16"/>
      <c r="N33" s="16"/>
      <c r="O33" s="16"/>
      <c r="P33" s="16"/>
      <c r="Q33" s="16"/>
      <c r="R33" s="16"/>
      <c r="S33" s="16"/>
      <c r="T33" s="16"/>
      <c r="U33" s="16"/>
      <c r="V33" s="16"/>
      <c r="W33" s="16"/>
      <c r="X33" s="16"/>
      <c r="Y33" s="16"/>
      <c r="Z33" s="21"/>
    </row>
    <row r="34" spans="1:26" ht="15.6" x14ac:dyDescent="0.3">
      <c r="A34" s="16"/>
      <c r="B34" s="37" t="s">
        <v>110</v>
      </c>
      <c r="C34" s="43">
        <f>C33-1</f>
        <v>15</v>
      </c>
      <c r="D34" s="43">
        <f>D33-1</f>
        <v>118</v>
      </c>
      <c r="E34" s="43">
        <f>E33-1</f>
        <v>42</v>
      </c>
      <c r="F34" s="43">
        <f>F33-1</f>
        <v>21</v>
      </c>
      <c r="G34" s="16"/>
      <c r="H34" s="16"/>
      <c r="I34" s="16"/>
      <c r="J34" s="16"/>
      <c r="K34" s="16"/>
      <c r="L34" s="16"/>
      <c r="M34" s="16"/>
      <c r="N34" s="16"/>
      <c r="O34" s="16"/>
      <c r="P34" s="16"/>
      <c r="Q34" s="16"/>
      <c r="R34" s="16"/>
      <c r="S34" s="16"/>
      <c r="T34" s="16"/>
      <c r="U34" s="16"/>
      <c r="V34" s="16"/>
      <c r="W34" s="16"/>
      <c r="X34" s="16"/>
      <c r="Y34" s="16"/>
      <c r="Z34" s="21"/>
    </row>
    <row r="35" spans="1:26" ht="18" x14ac:dyDescent="0.3">
      <c r="A35" s="16"/>
      <c r="B35" s="37" t="s">
        <v>111</v>
      </c>
      <c r="C35" s="43">
        <f>_xlfn.T.INV.2T(C30,C34)</f>
        <v>2.1314495455597742</v>
      </c>
      <c r="D35" s="43">
        <f>_xlfn.T.INV.2T(D30,D34)</f>
        <v>1.9802722492729716</v>
      </c>
      <c r="E35" s="43">
        <f>_xlfn.T.INV.2T(E30,E34)</f>
        <v>2.0180817028184439</v>
      </c>
      <c r="F35" s="43">
        <f>_xlfn.T.INV.2T(F30,F34)</f>
        <v>2.07961384472768</v>
      </c>
      <c r="G35" s="16"/>
      <c r="H35" s="16"/>
      <c r="I35" s="16"/>
      <c r="J35" s="16"/>
      <c r="K35" s="16"/>
      <c r="L35" s="16"/>
      <c r="M35" s="16"/>
      <c r="N35" s="16"/>
      <c r="O35" s="16"/>
      <c r="P35" s="16"/>
      <c r="Q35" s="16"/>
      <c r="R35" s="16"/>
      <c r="S35" s="16"/>
      <c r="T35" s="16"/>
      <c r="U35" s="16"/>
      <c r="V35" s="16"/>
      <c r="W35" s="16"/>
      <c r="X35" s="16"/>
      <c r="Y35" s="16"/>
      <c r="Z35" s="21"/>
    </row>
    <row r="36" spans="1:26" ht="15.6" x14ac:dyDescent="0.3">
      <c r="A36" s="16"/>
      <c r="B36" s="37" t="s">
        <v>112</v>
      </c>
      <c r="C36" s="43">
        <f>C16</f>
        <v>1595.4375</v>
      </c>
      <c r="D36" s="43">
        <f>D16</f>
        <v>1746.8571428571429</v>
      </c>
      <c r="E36" s="43">
        <f>E16</f>
        <v>1649</v>
      </c>
      <c r="F36" s="43">
        <f>F16</f>
        <v>1634.8181818181818</v>
      </c>
      <c r="G36" s="16"/>
      <c r="H36" s="16"/>
      <c r="I36" s="16"/>
      <c r="J36" s="16"/>
      <c r="K36" s="16"/>
      <c r="L36" s="16"/>
      <c r="M36" s="16"/>
      <c r="N36" s="16"/>
      <c r="O36" s="16"/>
      <c r="P36" s="16"/>
      <c r="Q36" s="16"/>
      <c r="R36" s="16"/>
      <c r="S36" s="16"/>
      <c r="T36" s="16"/>
      <c r="U36" s="16"/>
      <c r="V36" s="16"/>
      <c r="W36" s="16"/>
      <c r="X36" s="16"/>
      <c r="Y36" s="16"/>
      <c r="Z36" s="21"/>
    </row>
    <row r="37" spans="1:26" ht="15.6" x14ac:dyDescent="0.3">
      <c r="A37" s="16"/>
      <c r="B37" s="37" t="s">
        <v>113</v>
      </c>
      <c r="C37" s="43">
        <f>C19</f>
        <v>1730.6084081905992</v>
      </c>
      <c r="D37" s="43">
        <f t="shared" ref="D37:F37" si="1">D19</f>
        <v>1533.9438440526503</v>
      </c>
      <c r="E37" s="43">
        <f t="shared" si="1"/>
        <v>1661.8509044350003</v>
      </c>
      <c r="F37" s="43">
        <f t="shared" si="1"/>
        <v>1355.0883519381464</v>
      </c>
      <c r="G37" s="16"/>
      <c r="H37" s="16"/>
      <c r="I37" s="16"/>
      <c r="J37" s="16"/>
      <c r="K37" s="16"/>
      <c r="L37" s="16"/>
      <c r="M37" s="16"/>
      <c r="N37" s="16"/>
      <c r="O37" s="16"/>
      <c r="P37" s="16"/>
      <c r="Q37" s="16"/>
      <c r="R37" s="16"/>
      <c r="S37" s="16"/>
      <c r="T37" s="16"/>
      <c r="U37" s="16"/>
      <c r="V37" s="16"/>
      <c r="W37" s="16"/>
      <c r="X37" s="16"/>
      <c r="Y37" s="16"/>
      <c r="Z37" s="21"/>
    </row>
    <row r="38" spans="1:26" ht="15.6" x14ac:dyDescent="0.3">
      <c r="A38" s="16"/>
      <c r="B38" s="37"/>
      <c r="C38" s="43"/>
      <c r="D38" s="43"/>
      <c r="E38" s="43"/>
      <c r="F38" s="43"/>
      <c r="G38" s="16"/>
      <c r="H38" s="16"/>
      <c r="I38" s="16"/>
      <c r="J38" s="16"/>
      <c r="K38" s="16"/>
      <c r="L38" s="16"/>
      <c r="M38" s="16"/>
      <c r="N38" s="16"/>
      <c r="O38" s="16"/>
      <c r="P38" s="16"/>
      <c r="Q38" s="16"/>
      <c r="R38" s="16"/>
      <c r="S38" s="16"/>
      <c r="T38" s="16"/>
      <c r="U38" s="16"/>
      <c r="V38" s="16"/>
      <c r="W38" s="16"/>
      <c r="X38" s="16"/>
      <c r="Y38" s="16"/>
      <c r="Z38" s="21"/>
    </row>
    <row r="39" spans="1:26" ht="15.6" x14ac:dyDescent="0.3">
      <c r="A39" s="16"/>
      <c r="B39" s="37" t="s">
        <v>114</v>
      </c>
      <c r="C39" s="43">
        <f>C33^0.5</f>
        <v>4</v>
      </c>
      <c r="D39" s="43">
        <f>D33^0.5</f>
        <v>10.908712114635714</v>
      </c>
      <c r="E39" s="43">
        <f>E33^0.5</f>
        <v>6.5574385243020004</v>
      </c>
      <c r="F39" s="43">
        <f>F33^0.5</f>
        <v>4.6904157598234297</v>
      </c>
      <c r="G39" s="16"/>
      <c r="H39" s="16"/>
      <c r="I39" s="16"/>
      <c r="J39" s="16"/>
      <c r="K39" s="16"/>
      <c r="L39" s="16"/>
      <c r="M39" s="16"/>
      <c r="N39" s="16"/>
      <c r="O39" s="16"/>
      <c r="P39" s="16"/>
      <c r="Q39" s="16"/>
      <c r="R39" s="16"/>
      <c r="S39" s="16"/>
      <c r="T39" s="16"/>
      <c r="U39" s="16"/>
      <c r="V39" s="16"/>
      <c r="W39" s="16"/>
      <c r="X39" s="16"/>
      <c r="Y39" s="16"/>
      <c r="Z39" s="21"/>
    </row>
    <row r="40" spans="1:26" ht="15.6" x14ac:dyDescent="0.3">
      <c r="A40" s="16"/>
      <c r="B40" s="39" t="s">
        <v>115</v>
      </c>
      <c r="C40" s="43">
        <f>C37/C39</f>
        <v>432.65210204764981</v>
      </c>
      <c r="D40" s="43">
        <f>D37/D39</f>
        <v>140.61640163687414</v>
      </c>
      <c r="E40" s="43">
        <f>E37/E39</f>
        <v>253.42988703228357</v>
      </c>
      <c r="F40" s="43">
        <f>F37/F39</f>
        <v>288.90580735835636</v>
      </c>
      <c r="G40" s="16"/>
      <c r="H40" s="16"/>
      <c r="I40" s="16"/>
      <c r="J40" s="16"/>
      <c r="K40" s="16"/>
      <c r="L40" s="16"/>
      <c r="M40" s="16"/>
      <c r="N40" s="16"/>
      <c r="O40" s="16"/>
      <c r="P40" s="16"/>
      <c r="Q40" s="16"/>
      <c r="R40" s="16"/>
      <c r="S40" s="16"/>
      <c r="T40" s="16"/>
      <c r="U40" s="16"/>
      <c r="V40" s="16"/>
      <c r="W40" s="16"/>
      <c r="X40" s="16"/>
      <c r="Y40" s="16"/>
      <c r="Z40" s="21"/>
    </row>
    <row r="41" spans="1:26" ht="18" x14ac:dyDescent="0.3">
      <c r="A41" s="16"/>
      <c r="B41" s="39" t="s">
        <v>116</v>
      </c>
      <c r="C41" s="43">
        <f>C35*C40</f>
        <v>922.1761262949442</v>
      </c>
      <c r="D41" s="43">
        <f>D35*D40</f>
        <v>278.45875795412434</v>
      </c>
      <c r="E41" s="43">
        <f>E35*E40</f>
        <v>511.44221796719671</v>
      </c>
      <c r="F41" s="43">
        <f>F35*F40</f>
        <v>600.81251680466596</v>
      </c>
      <c r="G41" s="16"/>
      <c r="H41" s="16"/>
      <c r="I41" s="16"/>
      <c r="J41" s="16"/>
      <c r="K41" s="16"/>
      <c r="L41" s="16"/>
      <c r="M41" s="16"/>
      <c r="N41" s="16"/>
      <c r="O41" s="16"/>
      <c r="P41" s="16"/>
      <c r="Q41" s="16"/>
      <c r="R41" s="16"/>
      <c r="S41" s="16"/>
      <c r="T41" s="16"/>
      <c r="U41" s="16"/>
      <c r="V41" s="16"/>
      <c r="W41" s="16"/>
      <c r="X41" s="16"/>
      <c r="Y41" s="16"/>
      <c r="Z41" s="21"/>
    </row>
    <row r="42" spans="1:26" ht="18" x14ac:dyDescent="0.3">
      <c r="A42" s="16"/>
      <c r="B42" s="38" t="s">
        <v>117</v>
      </c>
      <c r="C42" s="45">
        <f>C36+C41</f>
        <v>2517.613626294944</v>
      </c>
      <c r="D42" s="45">
        <f>D36+D41</f>
        <v>2025.3159008112673</v>
      </c>
      <c r="E42" s="45">
        <f>E36+E41</f>
        <v>2160.4422179671965</v>
      </c>
      <c r="F42" s="45">
        <f>F36+F41</f>
        <v>2235.6306986228478</v>
      </c>
      <c r="G42" s="16"/>
      <c r="H42" s="16"/>
      <c r="I42" s="16"/>
      <c r="J42" s="16"/>
      <c r="K42" s="23"/>
      <c r="L42" s="27"/>
      <c r="M42" s="27"/>
      <c r="N42" s="27"/>
      <c r="O42" s="27"/>
      <c r="P42" s="27"/>
      <c r="Q42" s="16"/>
      <c r="R42" s="16"/>
      <c r="S42" s="16"/>
      <c r="T42" s="28"/>
      <c r="U42" s="27"/>
      <c r="V42" s="28"/>
      <c r="W42" s="16"/>
      <c r="X42" s="16"/>
      <c r="Y42" s="16"/>
      <c r="Z42" s="21"/>
    </row>
    <row r="43" spans="1:26" ht="18" x14ac:dyDescent="0.3">
      <c r="A43" s="16"/>
      <c r="B43" s="38" t="s">
        <v>118</v>
      </c>
      <c r="C43" s="45">
        <f>C36-C41</f>
        <v>673.2613737050558</v>
      </c>
      <c r="D43" s="45">
        <f>D36-D41</f>
        <v>1468.3983849030185</v>
      </c>
      <c r="E43" s="45">
        <f>E36-E41</f>
        <v>1137.5577820328033</v>
      </c>
      <c r="F43" s="45">
        <f>F36-F41</f>
        <v>1034.0056650135157</v>
      </c>
      <c r="G43" s="16"/>
      <c r="H43" s="16"/>
      <c r="I43" s="16"/>
      <c r="J43" s="16"/>
      <c r="K43" s="23"/>
      <c r="L43" s="27"/>
      <c r="M43" s="27"/>
      <c r="N43" s="27"/>
      <c r="O43" s="27"/>
      <c r="P43" s="27"/>
      <c r="Q43" s="16"/>
      <c r="R43" s="16"/>
      <c r="S43" s="16"/>
      <c r="T43" s="28"/>
      <c r="U43" s="27"/>
      <c r="V43" s="28"/>
      <c r="W43" s="16"/>
      <c r="X43" s="16"/>
      <c r="Y43" s="16"/>
      <c r="Z43" s="21"/>
    </row>
    <row r="44" spans="1:26" ht="15.6" x14ac:dyDescent="0.3">
      <c r="A44" s="16"/>
      <c r="B44" s="39" t="s">
        <v>120</v>
      </c>
      <c r="C44" s="43">
        <f>C42-C43</f>
        <v>1844.3522525898882</v>
      </c>
      <c r="D44" s="43">
        <f>D42-D43</f>
        <v>556.91751590824879</v>
      </c>
      <c r="E44" s="43">
        <f>E42-E43</f>
        <v>1022.8844359343932</v>
      </c>
      <c r="F44" s="43">
        <f>F42-F43</f>
        <v>1201.6250336093321</v>
      </c>
      <c r="G44" s="16"/>
      <c r="H44" s="16"/>
      <c r="I44" s="16"/>
      <c r="J44" s="16"/>
      <c r="K44" s="23"/>
      <c r="L44" s="27"/>
      <c r="M44" s="27"/>
      <c r="N44" s="27"/>
      <c r="O44" s="27"/>
      <c r="P44" s="27"/>
      <c r="Q44" s="16"/>
      <c r="R44" s="16"/>
      <c r="S44" s="16"/>
      <c r="T44" s="28"/>
      <c r="U44" s="27"/>
      <c r="V44" s="28"/>
      <c r="W44" s="16"/>
      <c r="X44" s="16"/>
      <c r="Y44" s="16"/>
      <c r="Z44" s="21"/>
    </row>
    <row r="45" spans="1:26" ht="15.6" x14ac:dyDescent="0.3">
      <c r="A45" s="16"/>
      <c r="B45" s="41" t="s">
        <v>119</v>
      </c>
      <c r="C45" s="46">
        <f>C41*2</f>
        <v>1844.3522525898884</v>
      </c>
      <c r="D45" s="46">
        <f>D41*2</f>
        <v>556.91751590824867</v>
      </c>
      <c r="E45" s="46">
        <f>E41*2</f>
        <v>1022.8844359343934</v>
      </c>
      <c r="F45" s="46">
        <f>F41*2</f>
        <v>1201.6250336093319</v>
      </c>
      <c r="G45" s="16"/>
      <c r="H45" s="16"/>
      <c r="I45" s="16"/>
      <c r="J45" s="16"/>
      <c r="K45" s="23"/>
      <c r="L45" s="27"/>
      <c r="M45" s="27"/>
      <c r="N45" s="27"/>
      <c r="O45" s="27"/>
      <c r="P45" s="27"/>
      <c r="Q45" s="16"/>
      <c r="R45" s="16"/>
      <c r="S45" s="16"/>
      <c r="T45" s="28"/>
      <c r="U45" s="27"/>
      <c r="V45" s="28"/>
      <c r="W45" s="16"/>
      <c r="X45" s="16"/>
      <c r="Y45" s="16"/>
      <c r="Z45" s="21"/>
    </row>
    <row r="46" spans="1:26" ht="16.2" thickBot="1" x14ac:dyDescent="0.35">
      <c r="A46" s="16"/>
      <c r="B46" s="24"/>
      <c r="C46" s="25"/>
      <c r="D46" s="25"/>
      <c r="E46" s="25"/>
      <c r="F46" s="25"/>
      <c r="G46" s="16"/>
      <c r="H46" s="16"/>
      <c r="I46" s="16"/>
      <c r="J46" s="16"/>
      <c r="K46" s="23"/>
      <c r="L46" s="27"/>
      <c r="M46" s="27"/>
      <c r="N46" s="27"/>
      <c r="O46" s="27"/>
      <c r="P46" s="27"/>
      <c r="Q46" s="16"/>
      <c r="R46" s="16"/>
      <c r="S46" s="16"/>
      <c r="T46" s="28"/>
      <c r="U46" s="27"/>
      <c r="V46" s="28"/>
      <c r="W46" s="16"/>
      <c r="X46" s="16"/>
      <c r="Y46" s="16"/>
      <c r="Z46" s="21"/>
    </row>
    <row r="47" spans="1:26" ht="16.2" thickBot="1" x14ac:dyDescent="0.35">
      <c r="A47" s="16"/>
      <c r="B47" s="15" t="s">
        <v>73</v>
      </c>
      <c r="C47" s="16"/>
      <c r="G47" s="25"/>
      <c r="H47" s="25"/>
      <c r="I47" s="25"/>
      <c r="J47" s="25"/>
      <c r="K47" s="25"/>
      <c r="L47" s="25"/>
      <c r="M47" s="25"/>
      <c r="N47" s="25"/>
      <c r="O47" s="25"/>
      <c r="P47" s="25"/>
      <c r="Q47" s="25"/>
      <c r="R47" s="25"/>
      <c r="S47" s="25"/>
      <c r="T47" s="25"/>
      <c r="U47" s="25"/>
      <c r="V47" s="25"/>
      <c r="W47" s="25"/>
      <c r="X47" s="25"/>
      <c r="Y47" s="25"/>
      <c r="Z47" s="26"/>
    </row>
    <row r="48" spans="1:26" ht="18" thickBot="1" x14ac:dyDescent="0.35">
      <c r="A48" s="15" t="s">
        <v>84</v>
      </c>
      <c r="C48" s="10" t="s">
        <v>91</v>
      </c>
      <c r="D48" s="10" t="s">
        <v>43</v>
      </c>
      <c r="G48" s="16"/>
      <c r="H48" s="16"/>
      <c r="I48" s="16"/>
      <c r="J48" s="16"/>
      <c r="K48" s="16"/>
      <c r="L48" s="16"/>
      <c r="M48" s="16"/>
      <c r="N48" s="16"/>
      <c r="O48" s="16"/>
      <c r="P48" s="16"/>
      <c r="Q48" s="16"/>
      <c r="R48" s="16"/>
      <c r="S48" s="16"/>
      <c r="T48" s="16"/>
      <c r="U48" s="16"/>
      <c r="V48" s="16"/>
      <c r="W48" s="16"/>
      <c r="X48" s="16"/>
      <c r="Y48" s="16"/>
      <c r="Z48" s="16"/>
    </row>
    <row r="49" spans="3:11" ht="18.600000000000001" thickTop="1" thickBot="1" x14ac:dyDescent="0.35">
      <c r="C49" s="11" t="s">
        <v>71</v>
      </c>
      <c r="D49" s="13">
        <v>698</v>
      </c>
      <c r="H49" s="10" t="s">
        <v>71</v>
      </c>
      <c r="I49" s="10" t="s">
        <v>68</v>
      </c>
      <c r="J49" s="10" t="s">
        <v>69</v>
      </c>
      <c r="K49" s="10" t="s">
        <v>70</v>
      </c>
    </row>
    <row r="50" spans="3:11" ht="16.2" thickTop="1" x14ac:dyDescent="0.3">
      <c r="C50" s="11" t="s">
        <v>71</v>
      </c>
      <c r="D50" s="13">
        <v>683</v>
      </c>
      <c r="H50" s="13">
        <v>698</v>
      </c>
      <c r="I50" s="13">
        <v>518</v>
      </c>
      <c r="J50" s="13">
        <v>847</v>
      </c>
      <c r="K50" s="13">
        <v>318</v>
      </c>
    </row>
    <row r="51" spans="3:11" ht="15.6" x14ac:dyDescent="0.3">
      <c r="C51" s="11" t="s">
        <v>71</v>
      </c>
      <c r="D51" s="13">
        <v>3333</v>
      </c>
      <c r="H51" s="13">
        <v>683</v>
      </c>
      <c r="I51" s="13">
        <v>659</v>
      </c>
      <c r="J51" s="13">
        <v>2533</v>
      </c>
      <c r="K51" s="13">
        <v>519</v>
      </c>
    </row>
    <row r="52" spans="3:11" ht="15.6" x14ac:dyDescent="0.3">
      <c r="C52" s="11" t="s">
        <v>71</v>
      </c>
      <c r="D52" s="13">
        <v>4570</v>
      </c>
      <c r="H52" s="13">
        <v>3333</v>
      </c>
      <c r="I52" s="13">
        <v>1262</v>
      </c>
      <c r="J52" s="13">
        <v>627</v>
      </c>
      <c r="K52" s="13">
        <v>1083</v>
      </c>
    </row>
    <row r="53" spans="3:11" ht="15.6" x14ac:dyDescent="0.3">
      <c r="C53" s="11" t="s">
        <v>71</v>
      </c>
      <c r="D53" s="13">
        <v>6381</v>
      </c>
      <c r="H53" s="13">
        <v>4570</v>
      </c>
      <c r="I53" s="13">
        <v>1602</v>
      </c>
      <c r="J53" s="13">
        <v>2092</v>
      </c>
      <c r="K53" s="13">
        <v>751</v>
      </c>
    </row>
    <row r="54" spans="3:11" ht="15.6" x14ac:dyDescent="0.3">
      <c r="C54" s="11" t="s">
        <v>71</v>
      </c>
      <c r="D54" s="13">
        <v>712</v>
      </c>
      <c r="H54" s="13">
        <v>6381</v>
      </c>
      <c r="I54" s="13">
        <v>2035</v>
      </c>
      <c r="J54" s="13">
        <v>2225</v>
      </c>
      <c r="K54" s="13">
        <v>4037</v>
      </c>
    </row>
    <row r="55" spans="3:11" ht="15.6" x14ac:dyDescent="0.3">
      <c r="C55" s="11" t="s">
        <v>71</v>
      </c>
      <c r="D55" s="13">
        <v>877</v>
      </c>
      <c r="H55" s="13">
        <v>712</v>
      </c>
      <c r="I55" s="13">
        <v>1489</v>
      </c>
      <c r="J55" s="13">
        <v>909</v>
      </c>
      <c r="K55" s="13">
        <v>1065</v>
      </c>
    </row>
    <row r="56" spans="3:11" ht="15.6" x14ac:dyDescent="0.3">
      <c r="C56" s="11" t="s">
        <v>71</v>
      </c>
      <c r="D56" s="13">
        <v>546</v>
      </c>
      <c r="H56" s="13">
        <v>877</v>
      </c>
      <c r="I56" s="13">
        <v>3601</v>
      </c>
      <c r="J56" s="13">
        <v>1505</v>
      </c>
      <c r="K56" s="13">
        <v>1015</v>
      </c>
    </row>
    <row r="57" spans="3:11" ht="15.6" x14ac:dyDescent="0.3">
      <c r="C57" s="11" t="s">
        <v>71</v>
      </c>
      <c r="D57" s="13">
        <v>725</v>
      </c>
      <c r="H57" s="13">
        <v>546</v>
      </c>
      <c r="I57" s="13">
        <v>719</v>
      </c>
      <c r="J57" s="13">
        <v>1061</v>
      </c>
      <c r="K57" s="13">
        <v>802</v>
      </c>
    </row>
    <row r="58" spans="3:11" ht="15.6" x14ac:dyDescent="0.3">
      <c r="C58" s="11" t="s">
        <v>71</v>
      </c>
      <c r="D58" s="13">
        <v>646</v>
      </c>
      <c r="H58" s="13">
        <v>725</v>
      </c>
      <c r="I58" s="13">
        <v>1090</v>
      </c>
      <c r="J58" s="13">
        <v>2059</v>
      </c>
      <c r="K58" s="13">
        <v>3621</v>
      </c>
    </row>
    <row r="59" spans="3:11" ht="15.6" x14ac:dyDescent="0.3">
      <c r="C59" s="11" t="s">
        <v>71</v>
      </c>
      <c r="D59" s="13">
        <v>849</v>
      </c>
      <c r="H59" s="13">
        <v>646</v>
      </c>
      <c r="I59" s="13">
        <v>2327</v>
      </c>
      <c r="J59" s="13">
        <v>2290</v>
      </c>
      <c r="K59" s="13">
        <v>1399</v>
      </c>
    </row>
    <row r="60" spans="3:11" ht="15.6" x14ac:dyDescent="0.3">
      <c r="C60" s="11" t="s">
        <v>71</v>
      </c>
      <c r="D60" s="13">
        <v>754</v>
      </c>
      <c r="H60" s="13">
        <v>849</v>
      </c>
      <c r="I60" s="13">
        <v>3738</v>
      </c>
      <c r="J60" s="13">
        <v>1360</v>
      </c>
      <c r="K60" s="13">
        <v>545</v>
      </c>
    </row>
    <row r="61" spans="3:11" ht="15.6" x14ac:dyDescent="0.3">
      <c r="C61" s="11" t="s">
        <v>71</v>
      </c>
      <c r="D61" s="13">
        <v>2554</v>
      </c>
      <c r="H61" s="13">
        <v>754</v>
      </c>
      <c r="I61" s="13">
        <v>1485</v>
      </c>
      <c r="J61" s="13">
        <v>1013</v>
      </c>
      <c r="K61" s="13">
        <v>2536</v>
      </c>
    </row>
    <row r="62" spans="3:11" ht="15.6" x14ac:dyDescent="0.3">
      <c r="C62" s="11" t="s">
        <v>71</v>
      </c>
      <c r="D62" s="13">
        <v>647</v>
      </c>
      <c r="H62" s="13">
        <v>2554</v>
      </c>
      <c r="I62" s="13">
        <v>4495</v>
      </c>
      <c r="J62" s="13">
        <v>512</v>
      </c>
      <c r="K62" s="13">
        <v>767</v>
      </c>
    </row>
    <row r="63" spans="3:11" ht="15.6" x14ac:dyDescent="0.3">
      <c r="C63" s="11" t="s">
        <v>71</v>
      </c>
      <c r="D63" s="13">
        <v>908</v>
      </c>
      <c r="H63" s="13">
        <v>647</v>
      </c>
      <c r="I63" s="13">
        <v>733</v>
      </c>
      <c r="J63" s="13">
        <v>1263</v>
      </c>
      <c r="K63" s="13">
        <v>2597</v>
      </c>
    </row>
    <row r="64" spans="3:11" ht="15.6" x14ac:dyDescent="0.3">
      <c r="C64" s="11" t="s">
        <v>71</v>
      </c>
      <c r="D64" s="13">
        <v>644</v>
      </c>
      <c r="H64" s="13">
        <v>908</v>
      </c>
      <c r="I64" s="13">
        <v>1185</v>
      </c>
      <c r="J64" s="13">
        <v>2175</v>
      </c>
      <c r="K64" s="13">
        <v>5653</v>
      </c>
    </row>
    <row r="65" spans="3:11" ht="15.6" x14ac:dyDescent="0.3">
      <c r="C65" s="11" t="s">
        <v>68</v>
      </c>
      <c r="D65" s="13">
        <v>518</v>
      </c>
      <c r="H65" s="13">
        <v>644</v>
      </c>
      <c r="I65" s="13">
        <v>903</v>
      </c>
      <c r="J65" s="13">
        <v>760</v>
      </c>
      <c r="K65" s="13">
        <v>1307</v>
      </c>
    </row>
    <row r="66" spans="3:11" ht="15.6" x14ac:dyDescent="0.3">
      <c r="C66" s="11" t="s">
        <v>68</v>
      </c>
      <c r="D66" s="13">
        <v>659</v>
      </c>
      <c r="I66" s="13">
        <v>2613</v>
      </c>
      <c r="J66" s="13">
        <v>1181</v>
      </c>
      <c r="K66" s="13">
        <v>1743</v>
      </c>
    </row>
    <row r="67" spans="3:11" ht="15.6" x14ac:dyDescent="0.3">
      <c r="C67" s="11" t="s">
        <v>68</v>
      </c>
      <c r="D67" s="13">
        <v>1262</v>
      </c>
      <c r="I67" s="13">
        <v>1474</v>
      </c>
      <c r="J67" s="13">
        <v>771</v>
      </c>
      <c r="K67" s="13">
        <v>1747</v>
      </c>
    </row>
    <row r="68" spans="3:11" ht="15.6" x14ac:dyDescent="0.3">
      <c r="C68" s="11" t="s">
        <v>68</v>
      </c>
      <c r="D68" s="13">
        <v>1602</v>
      </c>
      <c r="I68" s="13">
        <v>765</v>
      </c>
      <c r="J68" s="13">
        <v>948</v>
      </c>
      <c r="K68" s="13">
        <v>688</v>
      </c>
    </row>
    <row r="69" spans="3:11" ht="15.6" x14ac:dyDescent="0.3">
      <c r="C69" s="11" t="s">
        <v>68</v>
      </c>
      <c r="D69" s="13">
        <v>2035</v>
      </c>
      <c r="I69" s="13">
        <v>471</v>
      </c>
      <c r="J69" s="13">
        <v>4414</v>
      </c>
      <c r="K69" s="13">
        <v>796</v>
      </c>
    </row>
    <row r="70" spans="3:11" ht="15.6" x14ac:dyDescent="0.3">
      <c r="C70" s="11" t="s">
        <v>68</v>
      </c>
      <c r="D70" s="13">
        <v>1489</v>
      </c>
      <c r="I70" s="13">
        <v>2790</v>
      </c>
      <c r="J70" s="13">
        <v>2286</v>
      </c>
      <c r="K70" s="13">
        <v>2417</v>
      </c>
    </row>
    <row r="71" spans="3:11" ht="15.6" x14ac:dyDescent="0.3">
      <c r="C71" s="11" t="s">
        <v>68</v>
      </c>
      <c r="D71" s="13">
        <v>3601</v>
      </c>
      <c r="I71" s="13">
        <v>1300</v>
      </c>
      <c r="J71" s="13">
        <v>280</v>
      </c>
      <c r="K71" s="13">
        <v>560</v>
      </c>
    </row>
    <row r="72" spans="3:11" ht="15.6" x14ac:dyDescent="0.3">
      <c r="C72" s="11" t="s">
        <v>68</v>
      </c>
      <c r="D72" s="13">
        <v>719</v>
      </c>
      <c r="I72" s="13">
        <v>501</v>
      </c>
      <c r="J72" s="13">
        <v>10520</v>
      </c>
    </row>
    <row r="73" spans="3:11" ht="15.6" x14ac:dyDescent="0.3">
      <c r="C73" s="11" t="s">
        <v>68</v>
      </c>
      <c r="D73" s="13">
        <v>1090</v>
      </c>
      <c r="I73" s="13">
        <v>3196</v>
      </c>
      <c r="J73" s="13">
        <v>1212</v>
      </c>
    </row>
    <row r="74" spans="3:11" ht="15.6" x14ac:dyDescent="0.3">
      <c r="C74" s="11" t="s">
        <v>68</v>
      </c>
      <c r="D74" s="13">
        <v>2327</v>
      </c>
      <c r="I74" s="13">
        <v>1360</v>
      </c>
      <c r="J74" s="13">
        <v>2963</v>
      </c>
    </row>
    <row r="75" spans="3:11" ht="15.6" x14ac:dyDescent="0.3">
      <c r="C75" s="11" t="s">
        <v>68</v>
      </c>
      <c r="D75" s="13">
        <v>3738</v>
      </c>
      <c r="I75" s="13">
        <v>581</v>
      </c>
      <c r="J75" s="13">
        <v>1594</v>
      </c>
    </row>
    <row r="76" spans="3:11" ht="15.6" x14ac:dyDescent="0.3">
      <c r="C76" s="11" t="s">
        <v>68</v>
      </c>
      <c r="D76" s="13">
        <v>1485</v>
      </c>
      <c r="I76" s="13">
        <v>1522</v>
      </c>
      <c r="J76" s="13">
        <v>653</v>
      </c>
    </row>
    <row r="77" spans="3:11" ht="15.6" x14ac:dyDescent="0.3">
      <c r="C77" s="11" t="s">
        <v>68</v>
      </c>
      <c r="D77" s="13">
        <v>4495</v>
      </c>
      <c r="I77" s="13">
        <v>3120</v>
      </c>
      <c r="J77" s="13">
        <v>3598</v>
      </c>
    </row>
    <row r="78" spans="3:11" ht="15.6" x14ac:dyDescent="0.3">
      <c r="C78" s="11" t="s">
        <v>68</v>
      </c>
      <c r="D78" s="13">
        <v>733</v>
      </c>
      <c r="I78" s="13">
        <v>822</v>
      </c>
      <c r="J78" s="13">
        <v>732</v>
      </c>
    </row>
    <row r="79" spans="3:11" ht="15.6" x14ac:dyDescent="0.3">
      <c r="C79" s="11" t="s">
        <v>68</v>
      </c>
      <c r="D79" s="13">
        <v>1185</v>
      </c>
      <c r="I79" s="13">
        <v>905</v>
      </c>
      <c r="J79" s="13">
        <v>1478</v>
      </c>
    </row>
    <row r="80" spans="3:11" ht="15.6" x14ac:dyDescent="0.3">
      <c r="C80" s="11" t="s">
        <v>68</v>
      </c>
      <c r="D80" s="13">
        <v>903</v>
      </c>
      <c r="I80" s="13">
        <v>600</v>
      </c>
      <c r="J80" s="13">
        <v>1038</v>
      </c>
    </row>
    <row r="81" spans="3:10" ht="15.6" x14ac:dyDescent="0.3">
      <c r="C81" s="11" t="s">
        <v>68</v>
      </c>
      <c r="D81" s="13">
        <v>2613</v>
      </c>
      <c r="I81" s="13">
        <v>1601</v>
      </c>
      <c r="J81" s="13">
        <v>860</v>
      </c>
    </row>
    <row r="82" spans="3:10" ht="15.6" x14ac:dyDescent="0.3">
      <c r="C82" s="11" t="s">
        <v>68</v>
      </c>
      <c r="D82" s="13">
        <v>1474</v>
      </c>
      <c r="I82" s="13">
        <v>3341</v>
      </c>
      <c r="J82" s="13">
        <v>1800</v>
      </c>
    </row>
    <row r="83" spans="3:10" ht="15.6" x14ac:dyDescent="0.3">
      <c r="C83" s="11" t="s">
        <v>68</v>
      </c>
      <c r="D83" s="13">
        <v>765</v>
      </c>
      <c r="I83" s="13">
        <v>872</v>
      </c>
      <c r="J83" s="13">
        <v>454</v>
      </c>
    </row>
    <row r="84" spans="3:10" ht="15.6" x14ac:dyDescent="0.3">
      <c r="C84" s="11" t="s">
        <v>68</v>
      </c>
      <c r="D84" s="13">
        <v>471</v>
      </c>
      <c r="I84" s="13">
        <v>7139</v>
      </c>
      <c r="J84" s="13">
        <v>423</v>
      </c>
    </row>
    <row r="85" spans="3:10" ht="15.6" x14ac:dyDescent="0.3">
      <c r="C85" s="11" t="s">
        <v>68</v>
      </c>
      <c r="D85" s="13">
        <v>2790</v>
      </c>
      <c r="I85" s="13">
        <v>6907</v>
      </c>
      <c r="J85" s="13">
        <v>625</v>
      </c>
    </row>
    <row r="86" spans="3:10" ht="15.6" x14ac:dyDescent="0.3">
      <c r="C86" s="11" t="s">
        <v>68</v>
      </c>
      <c r="D86" s="13">
        <v>1300</v>
      </c>
      <c r="I86" s="13">
        <v>329</v>
      </c>
      <c r="J86" s="13">
        <v>837</v>
      </c>
    </row>
    <row r="87" spans="3:10" ht="15.6" x14ac:dyDescent="0.3">
      <c r="C87" s="11" t="s">
        <v>68</v>
      </c>
      <c r="D87" s="13">
        <v>501</v>
      </c>
      <c r="I87" s="13">
        <v>2334</v>
      </c>
      <c r="J87" s="13">
        <v>1665</v>
      </c>
    </row>
    <row r="88" spans="3:10" ht="15.6" x14ac:dyDescent="0.3">
      <c r="C88" s="11" t="s">
        <v>68</v>
      </c>
      <c r="D88" s="13">
        <v>3196</v>
      </c>
      <c r="I88" s="13">
        <v>1116</v>
      </c>
      <c r="J88" s="13">
        <v>734</v>
      </c>
    </row>
    <row r="89" spans="3:10" ht="15.6" x14ac:dyDescent="0.3">
      <c r="C89" s="11" t="s">
        <v>68</v>
      </c>
      <c r="D89" s="13">
        <v>1360</v>
      </c>
      <c r="I89" s="13">
        <v>878</v>
      </c>
      <c r="J89" s="13">
        <v>2035</v>
      </c>
    </row>
    <row r="90" spans="3:10" ht="15.6" x14ac:dyDescent="0.3">
      <c r="C90" s="11" t="s">
        <v>68</v>
      </c>
      <c r="D90" s="13">
        <v>581</v>
      </c>
      <c r="I90" s="13">
        <v>5202</v>
      </c>
      <c r="J90" s="13">
        <v>528</v>
      </c>
    </row>
    <row r="91" spans="3:10" ht="15.6" x14ac:dyDescent="0.3">
      <c r="C91" s="11" t="s">
        <v>68</v>
      </c>
      <c r="D91" s="13">
        <v>1522</v>
      </c>
      <c r="I91" s="13">
        <v>716</v>
      </c>
      <c r="J91" s="13">
        <v>3173</v>
      </c>
    </row>
    <row r="92" spans="3:10" ht="15.6" x14ac:dyDescent="0.3">
      <c r="C92" s="11" t="s">
        <v>68</v>
      </c>
      <c r="D92" s="13">
        <v>3120</v>
      </c>
      <c r="I92" s="13">
        <v>407</v>
      </c>
      <c r="J92" s="13">
        <v>874</v>
      </c>
    </row>
    <row r="93" spans="3:10" ht="15.6" x14ac:dyDescent="0.3">
      <c r="C93" s="11" t="s">
        <v>68</v>
      </c>
      <c r="D93" s="13">
        <v>822</v>
      </c>
      <c r="I93" s="13">
        <v>2019</v>
      </c>
    </row>
    <row r="94" spans="3:10" ht="15.6" x14ac:dyDescent="0.3">
      <c r="C94" s="11" t="s">
        <v>68</v>
      </c>
      <c r="D94" s="13">
        <v>905</v>
      </c>
      <c r="I94" s="13">
        <v>1398</v>
      </c>
    </row>
    <row r="95" spans="3:10" ht="15.6" x14ac:dyDescent="0.3">
      <c r="C95" s="11" t="s">
        <v>68</v>
      </c>
      <c r="D95" s="13">
        <v>600</v>
      </c>
      <c r="I95" s="13">
        <v>1066</v>
      </c>
    </row>
    <row r="96" spans="3:10" ht="15.6" x14ac:dyDescent="0.3">
      <c r="C96" s="11" t="s">
        <v>68</v>
      </c>
      <c r="D96" s="13">
        <v>1601</v>
      </c>
      <c r="I96" s="13">
        <v>2018</v>
      </c>
    </row>
    <row r="97" spans="3:9" ht="15.6" x14ac:dyDescent="0.3">
      <c r="C97" s="11" t="s">
        <v>68</v>
      </c>
      <c r="D97" s="13">
        <v>3341</v>
      </c>
      <c r="I97" s="13">
        <v>2267</v>
      </c>
    </row>
    <row r="98" spans="3:9" ht="15.6" x14ac:dyDescent="0.3">
      <c r="C98" s="11" t="s">
        <v>68</v>
      </c>
      <c r="D98" s="13">
        <v>872</v>
      </c>
      <c r="I98" s="13">
        <v>8769</v>
      </c>
    </row>
    <row r="99" spans="3:9" ht="15.6" x14ac:dyDescent="0.3">
      <c r="C99" s="11" t="s">
        <v>68</v>
      </c>
      <c r="D99" s="13">
        <v>7139</v>
      </c>
      <c r="I99" s="13">
        <v>1110</v>
      </c>
    </row>
    <row r="100" spans="3:9" ht="15.6" x14ac:dyDescent="0.3">
      <c r="C100" s="11" t="s">
        <v>68</v>
      </c>
      <c r="D100" s="13">
        <v>6907</v>
      </c>
      <c r="I100" s="13">
        <v>2221</v>
      </c>
    </row>
    <row r="101" spans="3:9" ht="15.6" x14ac:dyDescent="0.3">
      <c r="C101" s="11" t="s">
        <v>68</v>
      </c>
      <c r="D101" s="13">
        <v>329</v>
      </c>
      <c r="I101" s="13">
        <v>419</v>
      </c>
    </row>
    <row r="102" spans="3:9" ht="15.6" x14ac:dyDescent="0.3">
      <c r="C102" s="11" t="s">
        <v>68</v>
      </c>
      <c r="D102" s="13">
        <v>2334</v>
      </c>
      <c r="I102" s="13">
        <v>3395</v>
      </c>
    </row>
    <row r="103" spans="3:9" ht="15.6" x14ac:dyDescent="0.3">
      <c r="C103" s="11" t="s">
        <v>68</v>
      </c>
      <c r="D103" s="13">
        <v>1116</v>
      </c>
      <c r="I103" s="13">
        <v>2605</v>
      </c>
    </row>
    <row r="104" spans="3:9" ht="15.6" x14ac:dyDescent="0.3">
      <c r="C104" s="11" t="s">
        <v>68</v>
      </c>
      <c r="D104" s="13">
        <v>878</v>
      </c>
      <c r="I104" s="13">
        <v>2467</v>
      </c>
    </row>
    <row r="105" spans="3:9" ht="15.6" x14ac:dyDescent="0.3">
      <c r="C105" s="11" t="s">
        <v>68</v>
      </c>
      <c r="D105" s="13">
        <v>5202</v>
      </c>
      <c r="I105" s="13">
        <v>412</v>
      </c>
    </row>
    <row r="106" spans="3:9" ht="15.6" x14ac:dyDescent="0.3">
      <c r="C106" s="11" t="s">
        <v>68</v>
      </c>
      <c r="D106" s="13">
        <v>716</v>
      </c>
      <c r="I106" s="13">
        <v>622</v>
      </c>
    </row>
    <row r="107" spans="3:9" ht="15.6" x14ac:dyDescent="0.3">
      <c r="C107" s="11" t="s">
        <v>68</v>
      </c>
      <c r="D107" s="13">
        <v>407</v>
      </c>
      <c r="I107" s="13">
        <v>1865</v>
      </c>
    </row>
    <row r="108" spans="3:9" ht="15.6" x14ac:dyDescent="0.3">
      <c r="C108" s="11" t="s">
        <v>68</v>
      </c>
      <c r="D108" s="13">
        <v>2019</v>
      </c>
      <c r="I108" s="13">
        <v>345</v>
      </c>
    </row>
    <row r="109" spans="3:9" ht="15.6" x14ac:dyDescent="0.3">
      <c r="C109" s="11" t="s">
        <v>68</v>
      </c>
      <c r="D109" s="13">
        <v>1398</v>
      </c>
      <c r="I109" s="13">
        <v>1690</v>
      </c>
    </row>
    <row r="110" spans="3:9" ht="15.6" x14ac:dyDescent="0.3">
      <c r="C110" s="11" t="s">
        <v>68</v>
      </c>
      <c r="D110" s="13">
        <v>1066</v>
      </c>
      <c r="I110" s="13">
        <v>625</v>
      </c>
    </row>
    <row r="111" spans="3:9" ht="15.6" x14ac:dyDescent="0.3">
      <c r="C111" s="11" t="s">
        <v>68</v>
      </c>
      <c r="D111" s="13">
        <v>2018</v>
      </c>
      <c r="I111" s="13">
        <v>1890</v>
      </c>
    </row>
    <row r="112" spans="3:9" ht="15.6" x14ac:dyDescent="0.3">
      <c r="C112" s="11" t="s">
        <v>68</v>
      </c>
      <c r="D112" s="13">
        <v>2267</v>
      </c>
      <c r="I112" s="13">
        <v>1069</v>
      </c>
    </row>
    <row r="113" spans="3:9" ht="15.6" x14ac:dyDescent="0.3">
      <c r="C113" s="11" t="s">
        <v>68</v>
      </c>
      <c r="D113" s="13">
        <v>8769</v>
      </c>
      <c r="I113" s="13">
        <v>1884</v>
      </c>
    </row>
    <row r="114" spans="3:9" ht="15.6" x14ac:dyDescent="0.3">
      <c r="C114" s="11" t="s">
        <v>68</v>
      </c>
      <c r="D114" s="13">
        <v>1110</v>
      </c>
      <c r="I114" s="13">
        <v>2157</v>
      </c>
    </row>
    <row r="115" spans="3:9" ht="15.6" x14ac:dyDescent="0.3">
      <c r="C115" s="11" t="s">
        <v>68</v>
      </c>
      <c r="D115" s="13">
        <v>2221</v>
      </c>
      <c r="I115" s="13">
        <v>6998</v>
      </c>
    </row>
    <row r="116" spans="3:9" ht="15.6" x14ac:dyDescent="0.3">
      <c r="C116" s="11" t="s">
        <v>68</v>
      </c>
      <c r="D116" s="13">
        <v>419</v>
      </c>
      <c r="I116" s="13">
        <v>812</v>
      </c>
    </row>
    <row r="117" spans="3:9" ht="15.6" x14ac:dyDescent="0.3">
      <c r="C117" s="11" t="s">
        <v>68</v>
      </c>
      <c r="D117" s="13">
        <v>3395</v>
      </c>
      <c r="I117" s="13">
        <v>535</v>
      </c>
    </row>
    <row r="118" spans="3:9" ht="15.6" x14ac:dyDescent="0.3">
      <c r="C118" s="11" t="s">
        <v>68</v>
      </c>
      <c r="D118" s="13">
        <v>2605</v>
      </c>
      <c r="I118" s="13">
        <v>3538</v>
      </c>
    </row>
    <row r="119" spans="3:9" ht="15.6" x14ac:dyDescent="0.3">
      <c r="C119" s="11" t="s">
        <v>68</v>
      </c>
      <c r="D119" s="13">
        <v>2467</v>
      </c>
      <c r="I119" s="13">
        <v>2591</v>
      </c>
    </row>
    <row r="120" spans="3:9" ht="15.6" x14ac:dyDescent="0.3">
      <c r="C120" s="11" t="s">
        <v>68</v>
      </c>
      <c r="D120" s="13">
        <v>412</v>
      </c>
      <c r="I120" s="13">
        <v>5358</v>
      </c>
    </row>
    <row r="121" spans="3:9" ht="15.6" x14ac:dyDescent="0.3">
      <c r="C121" s="11" t="s">
        <v>68</v>
      </c>
      <c r="D121" s="13">
        <v>622</v>
      </c>
      <c r="I121" s="13">
        <v>326</v>
      </c>
    </row>
    <row r="122" spans="3:9" ht="15.6" x14ac:dyDescent="0.3">
      <c r="C122" s="11" t="s">
        <v>68</v>
      </c>
      <c r="D122" s="13">
        <v>1865</v>
      </c>
      <c r="I122" s="13">
        <v>2615</v>
      </c>
    </row>
    <row r="123" spans="3:9" ht="15.6" x14ac:dyDescent="0.3">
      <c r="C123" s="11" t="s">
        <v>68</v>
      </c>
      <c r="D123" s="13">
        <v>345</v>
      </c>
      <c r="I123" s="13">
        <v>1269</v>
      </c>
    </row>
    <row r="124" spans="3:9" ht="15.6" x14ac:dyDescent="0.3">
      <c r="C124" s="11" t="s">
        <v>68</v>
      </c>
      <c r="D124" s="13">
        <v>1690</v>
      </c>
      <c r="I124" s="13">
        <v>1287</v>
      </c>
    </row>
    <row r="125" spans="3:9" ht="15.6" x14ac:dyDescent="0.3">
      <c r="C125" s="11" t="s">
        <v>68</v>
      </c>
      <c r="D125" s="13">
        <v>625</v>
      </c>
      <c r="I125" s="13">
        <v>2316</v>
      </c>
    </row>
    <row r="126" spans="3:9" ht="15.6" x14ac:dyDescent="0.3">
      <c r="C126" s="11" t="s">
        <v>68</v>
      </c>
      <c r="D126" s="13">
        <v>1890</v>
      </c>
      <c r="I126" s="13">
        <v>2477</v>
      </c>
    </row>
    <row r="127" spans="3:9" ht="15.6" x14ac:dyDescent="0.3">
      <c r="C127" s="11" t="s">
        <v>68</v>
      </c>
      <c r="D127" s="13">
        <v>1069</v>
      </c>
      <c r="I127" s="13">
        <v>2011</v>
      </c>
    </row>
    <row r="128" spans="3:9" ht="15.6" x14ac:dyDescent="0.3">
      <c r="C128" s="11" t="s">
        <v>68</v>
      </c>
      <c r="D128" s="13">
        <v>1884</v>
      </c>
      <c r="I128" s="13">
        <v>869</v>
      </c>
    </row>
    <row r="129" spans="3:9" ht="15.6" x14ac:dyDescent="0.3">
      <c r="C129" s="11" t="s">
        <v>68</v>
      </c>
      <c r="D129" s="13">
        <v>2157</v>
      </c>
      <c r="I129" s="13">
        <v>418</v>
      </c>
    </row>
    <row r="130" spans="3:9" ht="15.6" x14ac:dyDescent="0.3">
      <c r="C130" s="11" t="s">
        <v>68</v>
      </c>
      <c r="D130" s="13">
        <v>6998</v>
      </c>
      <c r="I130" s="13">
        <v>549</v>
      </c>
    </row>
    <row r="131" spans="3:9" ht="15.6" x14ac:dyDescent="0.3">
      <c r="C131" s="11" t="s">
        <v>68</v>
      </c>
      <c r="D131" s="13">
        <v>812</v>
      </c>
      <c r="I131" s="13">
        <v>1982</v>
      </c>
    </row>
    <row r="132" spans="3:9" ht="15.6" x14ac:dyDescent="0.3">
      <c r="C132" s="11" t="s">
        <v>68</v>
      </c>
      <c r="D132" s="13">
        <v>535</v>
      </c>
      <c r="I132" s="13">
        <v>404</v>
      </c>
    </row>
    <row r="133" spans="3:9" ht="15.6" x14ac:dyDescent="0.3">
      <c r="C133" s="11" t="s">
        <v>68</v>
      </c>
      <c r="D133" s="13">
        <v>3538</v>
      </c>
      <c r="I133" s="13">
        <v>2461</v>
      </c>
    </row>
    <row r="134" spans="3:9" ht="15.6" x14ac:dyDescent="0.3">
      <c r="C134" s="11" t="s">
        <v>68</v>
      </c>
      <c r="D134" s="13">
        <v>2591</v>
      </c>
      <c r="I134" s="13">
        <v>2053</v>
      </c>
    </row>
    <row r="135" spans="3:9" ht="15.6" x14ac:dyDescent="0.3">
      <c r="C135" s="11" t="s">
        <v>68</v>
      </c>
      <c r="D135" s="13">
        <v>5358</v>
      </c>
      <c r="I135" s="13">
        <v>4998</v>
      </c>
    </row>
    <row r="136" spans="3:9" ht="15.6" x14ac:dyDescent="0.3">
      <c r="C136" s="11" t="s">
        <v>68</v>
      </c>
      <c r="D136" s="13">
        <v>326</v>
      </c>
      <c r="I136" s="13">
        <v>434</v>
      </c>
    </row>
    <row r="137" spans="3:9" ht="15.6" x14ac:dyDescent="0.3">
      <c r="C137" s="11" t="s">
        <v>68</v>
      </c>
      <c r="D137" s="13">
        <v>2615</v>
      </c>
      <c r="I137" s="13">
        <v>2079</v>
      </c>
    </row>
    <row r="138" spans="3:9" ht="15.6" x14ac:dyDescent="0.3">
      <c r="C138" s="11" t="s">
        <v>68</v>
      </c>
      <c r="D138" s="13">
        <v>1269</v>
      </c>
      <c r="I138" s="13">
        <v>1002</v>
      </c>
    </row>
    <row r="139" spans="3:9" ht="15.6" x14ac:dyDescent="0.3">
      <c r="C139" s="11" t="s">
        <v>68</v>
      </c>
      <c r="D139" s="13">
        <v>1287</v>
      </c>
      <c r="I139" s="13">
        <v>2136</v>
      </c>
    </row>
    <row r="140" spans="3:9" ht="15.6" x14ac:dyDescent="0.3">
      <c r="C140" s="11" t="s">
        <v>68</v>
      </c>
      <c r="D140" s="13">
        <v>2316</v>
      </c>
      <c r="I140" s="13">
        <v>386</v>
      </c>
    </row>
    <row r="141" spans="3:9" ht="15.6" x14ac:dyDescent="0.3">
      <c r="C141" s="11" t="s">
        <v>68</v>
      </c>
      <c r="D141" s="13">
        <v>2477</v>
      </c>
      <c r="I141" s="13">
        <v>1779</v>
      </c>
    </row>
    <row r="142" spans="3:9" ht="15.6" x14ac:dyDescent="0.3">
      <c r="C142" s="11" t="s">
        <v>68</v>
      </c>
      <c r="D142" s="13">
        <v>2011</v>
      </c>
      <c r="I142" s="13">
        <v>2035</v>
      </c>
    </row>
    <row r="143" spans="3:9" ht="15.6" x14ac:dyDescent="0.3">
      <c r="C143" s="11" t="s">
        <v>68</v>
      </c>
      <c r="D143" s="13">
        <v>869</v>
      </c>
      <c r="I143" s="13">
        <v>412</v>
      </c>
    </row>
    <row r="144" spans="3:9" ht="15.6" x14ac:dyDescent="0.3">
      <c r="C144" s="11" t="s">
        <v>68</v>
      </c>
      <c r="D144" s="13">
        <v>418</v>
      </c>
      <c r="I144" s="13">
        <v>899</v>
      </c>
    </row>
    <row r="145" spans="3:9" ht="15.6" x14ac:dyDescent="0.3">
      <c r="C145" s="11" t="s">
        <v>68</v>
      </c>
      <c r="D145" s="13">
        <v>549</v>
      </c>
      <c r="I145" s="13">
        <v>505</v>
      </c>
    </row>
    <row r="146" spans="3:9" ht="15.6" x14ac:dyDescent="0.3">
      <c r="C146" s="11" t="s">
        <v>68</v>
      </c>
      <c r="D146" s="13">
        <v>1982</v>
      </c>
      <c r="I146" s="13">
        <v>965</v>
      </c>
    </row>
    <row r="147" spans="3:9" ht="15.6" x14ac:dyDescent="0.3">
      <c r="C147" s="11" t="s">
        <v>68</v>
      </c>
      <c r="D147" s="13">
        <v>404</v>
      </c>
      <c r="I147" s="13">
        <v>483</v>
      </c>
    </row>
    <row r="148" spans="3:9" ht="15.6" x14ac:dyDescent="0.3">
      <c r="C148" s="11" t="s">
        <v>68</v>
      </c>
      <c r="D148" s="13">
        <v>2461</v>
      </c>
      <c r="I148" s="13">
        <v>429</v>
      </c>
    </row>
    <row r="149" spans="3:9" ht="15.6" x14ac:dyDescent="0.3">
      <c r="C149" s="11" t="s">
        <v>68</v>
      </c>
      <c r="D149" s="13">
        <v>2053</v>
      </c>
      <c r="I149" s="13">
        <v>2772</v>
      </c>
    </row>
    <row r="150" spans="3:9" ht="15.6" x14ac:dyDescent="0.3">
      <c r="C150" s="11" t="s">
        <v>68</v>
      </c>
      <c r="D150" s="13">
        <v>4998</v>
      </c>
      <c r="I150" s="13">
        <v>1701</v>
      </c>
    </row>
    <row r="151" spans="3:9" ht="15.6" x14ac:dyDescent="0.3">
      <c r="C151" s="11" t="s">
        <v>68</v>
      </c>
      <c r="D151" s="13">
        <v>434</v>
      </c>
      <c r="I151" s="13">
        <v>362</v>
      </c>
    </row>
    <row r="152" spans="3:9" ht="15.6" x14ac:dyDescent="0.3">
      <c r="C152" s="11" t="s">
        <v>68</v>
      </c>
      <c r="D152" s="13">
        <v>2079</v>
      </c>
      <c r="I152" s="13">
        <v>747</v>
      </c>
    </row>
    <row r="153" spans="3:9" ht="15.6" x14ac:dyDescent="0.3">
      <c r="C153" s="11" t="s">
        <v>68</v>
      </c>
      <c r="D153" s="13">
        <v>1002</v>
      </c>
      <c r="I153" s="13">
        <v>2885</v>
      </c>
    </row>
    <row r="154" spans="3:9" ht="15.6" x14ac:dyDescent="0.3">
      <c r="C154" s="11" t="s">
        <v>68</v>
      </c>
      <c r="D154" s="13">
        <v>2136</v>
      </c>
      <c r="I154" s="13">
        <v>633</v>
      </c>
    </row>
    <row r="155" spans="3:9" ht="15.6" x14ac:dyDescent="0.3">
      <c r="C155" s="11" t="s">
        <v>68</v>
      </c>
      <c r="D155" s="13">
        <v>386</v>
      </c>
      <c r="I155" s="13">
        <v>1780</v>
      </c>
    </row>
    <row r="156" spans="3:9" ht="15.6" x14ac:dyDescent="0.3">
      <c r="C156" s="11" t="s">
        <v>68</v>
      </c>
      <c r="D156" s="13">
        <v>1779</v>
      </c>
      <c r="I156" s="13">
        <v>400</v>
      </c>
    </row>
    <row r="157" spans="3:9" ht="15.6" x14ac:dyDescent="0.3">
      <c r="C157" s="11" t="s">
        <v>68</v>
      </c>
      <c r="D157" s="13">
        <v>2035</v>
      </c>
      <c r="I157" s="13">
        <v>541</v>
      </c>
    </row>
    <row r="158" spans="3:9" ht="15.6" x14ac:dyDescent="0.3">
      <c r="C158" s="11" t="s">
        <v>68</v>
      </c>
      <c r="D158" s="13">
        <v>412</v>
      </c>
      <c r="I158" s="13">
        <v>1322</v>
      </c>
    </row>
    <row r="159" spans="3:9" ht="15.6" x14ac:dyDescent="0.3">
      <c r="C159" s="11" t="s">
        <v>68</v>
      </c>
      <c r="D159" s="13">
        <v>899</v>
      </c>
      <c r="I159" s="13">
        <v>3363</v>
      </c>
    </row>
    <row r="160" spans="3:9" ht="15.6" x14ac:dyDescent="0.3">
      <c r="C160" s="11" t="s">
        <v>68</v>
      </c>
      <c r="D160" s="13">
        <v>505</v>
      </c>
      <c r="I160" s="13">
        <v>961</v>
      </c>
    </row>
    <row r="161" spans="3:9" ht="15.6" x14ac:dyDescent="0.3">
      <c r="C161" s="11" t="s">
        <v>68</v>
      </c>
      <c r="D161" s="13">
        <v>965</v>
      </c>
      <c r="I161" s="13">
        <v>1750</v>
      </c>
    </row>
    <row r="162" spans="3:9" ht="15.6" x14ac:dyDescent="0.3">
      <c r="C162" s="11" t="s">
        <v>68</v>
      </c>
      <c r="D162" s="13">
        <v>483</v>
      </c>
      <c r="I162" s="13">
        <v>411</v>
      </c>
    </row>
    <row r="163" spans="3:9" ht="15.6" x14ac:dyDescent="0.3">
      <c r="C163" s="11" t="s">
        <v>68</v>
      </c>
      <c r="D163" s="13">
        <v>429</v>
      </c>
      <c r="I163" s="13">
        <v>1649</v>
      </c>
    </row>
    <row r="164" spans="3:9" ht="15.6" x14ac:dyDescent="0.3">
      <c r="C164" s="11" t="s">
        <v>68</v>
      </c>
      <c r="D164" s="13">
        <v>2772</v>
      </c>
      <c r="I164" s="13">
        <v>290</v>
      </c>
    </row>
    <row r="165" spans="3:9" ht="15.6" x14ac:dyDescent="0.3">
      <c r="C165" s="11" t="s">
        <v>68</v>
      </c>
      <c r="D165" s="13">
        <v>1701</v>
      </c>
      <c r="I165" s="13">
        <v>999</v>
      </c>
    </row>
    <row r="166" spans="3:9" ht="15.6" x14ac:dyDescent="0.3">
      <c r="C166" s="11" t="s">
        <v>68</v>
      </c>
      <c r="D166" s="13">
        <v>362</v>
      </c>
      <c r="I166" s="13">
        <v>981</v>
      </c>
    </row>
    <row r="167" spans="3:9" ht="15.6" x14ac:dyDescent="0.3">
      <c r="C167" s="11" t="s">
        <v>68</v>
      </c>
      <c r="D167" s="13">
        <v>747</v>
      </c>
      <c r="I167" s="13">
        <v>940</v>
      </c>
    </row>
    <row r="168" spans="3:9" ht="15.6" x14ac:dyDescent="0.3">
      <c r="C168" s="11" t="s">
        <v>68</v>
      </c>
      <c r="D168" s="13">
        <v>2885</v>
      </c>
      <c r="I168" s="13">
        <v>962</v>
      </c>
    </row>
    <row r="169" spans="3:9" ht="15.6" x14ac:dyDescent="0.3">
      <c r="C169" s="11" t="s">
        <v>68</v>
      </c>
      <c r="D169" s="13">
        <v>633</v>
      </c>
    </row>
    <row r="170" spans="3:9" ht="15.6" x14ac:dyDescent="0.3">
      <c r="C170" s="11" t="s">
        <v>68</v>
      </c>
      <c r="D170" s="13">
        <v>1780</v>
      </c>
    </row>
    <row r="171" spans="3:9" ht="15.6" x14ac:dyDescent="0.3">
      <c r="C171" s="11" t="s">
        <v>68</v>
      </c>
      <c r="D171" s="13">
        <v>400</v>
      </c>
    </row>
    <row r="172" spans="3:9" ht="15.6" x14ac:dyDescent="0.3">
      <c r="C172" s="11" t="s">
        <v>68</v>
      </c>
      <c r="D172" s="13">
        <v>541</v>
      </c>
    </row>
    <row r="173" spans="3:9" ht="15.6" x14ac:dyDescent="0.3">
      <c r="C173" s="11" t="s">
        <v>68</v>
      </c>
      <c r="D173" s="13">
        <v>1322</v>
      </c>
    </row>
    <row r="174" spans="3:9" ht="15.6" x14ac:dyDescent="0.3">
      <c r="C174" s="11" t="s">
        <v>68</v>
      </c>
      <c r="D174" s="13">
        <v>3363</v>
      </c>
    </row>
    <row r="175" spans="3:9" ht="15.6" x14ac:dyDescent="0.3">
      <c r="C175" s="11" t="s">
        <v>68</v>
      </c>
      <c r="D175" s="13">
        <v>961</v>
      </c>
    </row>
    <row r="176" spans="3:9" ht="15.6" x14ac:dyDescent="0.3">
      <c r="C176" s="11" t="s">
        <v>68</v>
      </c>
      <c r="D176" s="13">
        <v>1750</v>
      </c>
    </row>
    <row r="177" spans="3:4" ht="15.6" x14ac:dyDescent="0.3">
      <c r="C177" s="11" t="s">
        <v>68</v>
      </c>
      <c r="D177" s="13">
        <v>411</v>
      </c>
    </row>
    <row r="178" spans="3:4" ht="15.6" x14ac:dyDescent="0.3">
      <c r="C178" s="11" t="s">
        <v>68</v>
      </c>
      <c r="D178" s="13">
        <v>1649</v>
      </c>
    </row>
    <row r="179" spans="3:4" ht="15.6" x14ac:dyDescent="0.3">
      <c r="C179" s="11" t="s">
        <v>68</v>
      </c>
      <c r="D179" s="13">
        <v>290</v>
      </c>
    </row>
    <row r="180" spans="3:4" ht="15.6" x14ac:dyDescent="0.3">
      <c r="C180" s="11" t="s">
        <v>68</v>
      </c>
      <c r="D180" s="13">
        <v>999</v>
      </c>
    </row>
    <row r="181" spans="3:4" ht="15.6" x14ac:dyDescent="0.3">
      <c r="C181" s="11" t="s">
        <v>68</v>
      </c>
      <c r="D181" s="13">
        <v>981</v>
      </c>
    </row>
    <row r="182" spans="3:4" ht="15.6" x14ac:dyDescent="0.3">
      <c r="C182" s="11" t="s">
        <v>68</v>
      </c>
      <c r="D182" s="13">
        <v>940</v>
      </c>
    </row>
    <row r="183" spans="3:4" ht="15.6" x14ac:dyDescent="0.3">
      <c r="C183" s="11" t="s">
        <v>68</v>
      </c>
      <c r="D183" s="13">
        <v>962</v>
      </c>
    </row>
    <row r="184" spans="3:4" ht="15.6" x14ac:dyDescent="0.3">
      <c r="C184" s="11" t="s">
        <v>69</v>
      </c>
      <c r="D184" s="13">
        <v>847</v>
      </c>
    </row>
    <row r="185" spans="3:4" ht="15.6" x14ac:dyDescent="0.3">
      <c r="C185" s="11" t="s">
        <v>69</v>
      </c>
      <c r="D185" s="13">
        <v>2533</v>
      </c>
    </row>
    <row r="186" spans="3:4" ht="15.6" x14ac:dyDescent="0.3">
      <c r="C186" s="11" t="s">
        <v>69</v>
      </c>
      <c r="D186" s="13">
        <v>627</v>
      </c>
    </row>
    <row r="187" spans="3:4" ht="15.6" x14ac:dyDescent="0.3">
      <c r="C187" s="11" t="s">
        <v>69</v>
      </c>
      <c r="D187" s="13">
        <v>2092</v>
      </c>
    </row>
    <row r="188" spans="3:4" ht="15.6" x14ac:dyDescent="0.3">
      <c r="C188" s="11" t="s">
        <v>69</v>
      </c>
      <c r="D188" s="13">
        <v>2225</v>
      </c>
    </row>
    <row r="189" spans="3:4" ht="15.6" x14ac:dyDescent="0.3">
      <c r="C189" s="11" t="s">
        <v>69</v>
      </c>
      <c r="D189" s="13">
        <v>909</v>
      </c>
    </row>
    <row r="190" spans="3:4" ht="15.6" x14ac:dyDescent="0.3">
      <c r="C190" s="11" t="s">
        <v>69</v>
      </c>
      <c r="D190" s="13">
        <v>1505</v>
      </c>
    </row>
    <row r="191" spans="3:4" ht="15.6" x14ac:dyDescent="0.3">
      <c r="C191" s="11" t="s">
        <v>69</v>
      </c>
      <c r="D191" s="13">
        <v>1061</v>
      </c>
    </row>
    <row r="192" spans="3:4" ht="15.6" x14ac:dyDescent="0.3">
      <c r="C192" s="11" t="s">
        <v>69</v>
      </c>
      <c r="D192" s="13">
        <v>2059</v>
      </c>
    </row>
    <row r="193" spans="3:4" ht="15.6" x14ac:dyDescent="0.3">
      <c r="C193" s="11" t="s">
        <v>69</v>
      </c>
      <c r="D193" s="13">
        <v>2290</v>
      </c>
    </row>
    <row r="194" spans="3:4" ht="15.6" x14ac:dyDescent="0.3">
      <c r="C194" s="11" t="s">
        <v>69</v>
      </c>
      <c r="D194" s="13">
        <v>1360</v>
      </c>
    </row>
    <row r="195" spans="3:4" ht="15.6" x14ac:dyDescent="0.3">
      <c r="C195" s="11" t="s">
        <v>69</v>
      </c>
      <c r="D195" s="13">
        <v>1013</v>
      </c>
    </row>
    <row r="196" spans="3:4" ht="15.6" x14ac:dyDescent="0.3">
      <c r="C196" s="11" t="s">
        <v>69</v>
      </c>
      <c r="D196" s="13">
        <v>512</v>
      </c>
    </row>
    <row r="197" spans="3:4" ht="15.6" x14ac:dyDescent="0.3">
      <c r="C197" s="11" t="s">
        <v>69</v>
      </c>
      <c r="D197" s="13">
        <v>1263</v>
      </c>
    </row>
    <row r="198" spans="3:4" ht="15.6" x14ac:dyDescent="0.3">
      <c r="C198" s="11" t="s">
        <v>69</v>
      </c>
      <c r="D198" s="13">
        <v>2175</v>
      </c>
    </row>
    <row r="199" spans="3:4" ht="15.6" x14ac:dyDescent="0.3">
      <c r="C199" s="11" t="s">
        <v>69</v>
      </c>
      <c r="D199" s="13">
        <v>760</v>
      </c>
    </row>
    <row r="200" spans="3:4" ht="15.6" x14ac:dyDescent="0.3">
      <c r="C200" s="11" t="s">
        <v>69</v>
      </c>
      <c r="D200" s="13">
        <v>1181</v>
      </c>
    </row>
    <row r="201" spans="3:4" ht="15.6" x14ac:dyDescent="0.3">
      <c r="C201" s="11" t="s">
        <v>69</v>
      </c>
      <c r="D201" s="13">
        <v>771</v>
      </c>
    </row>
    <row r="202" spans="3:4" ht="15.6" x14ac:dyDescent="0.3">
      <c r="C202" s="11" t="s">
        <v>69</v>
      </c>
      <c r="D202" s="13">
        <v>948</v>
      </c>
    </row>
    <row r="203" spans="3:4" ht="15.6" x14ac:dyDescent="0.3">
      <c r="C203" s="11" t="s">
        <v>69</v>
      </c>
      <c r="D203" s="13">
        <v>4414</v>
      </c>
    </row>
    <row r="204" spans="3:4" ht="15.6" x14ac:dyDescent="0.3">
      <c r="C204" s="11" t="s">
        <v>69</v>
      </c>
      <c r="D204" s="13">
        <v>2286</v>
      </c>
    </row>
    <row r="205" spans="3:4" ht="15.6" x14ac:dyDescent="0.3">
      <c r="C205" s="11" t="s">
        <v>69</v>
      </c>
      <c r="D205" s="13">
        <v>280</v>
      </c>
    </row>
    <row r="206" spans="3:4" ht="15.6" x14ac:dyDescent="0.3">
      <c r="C206" s="11" t="s">
        <v>69</v>
      </c>
      <c r="D206" s="13">
        <v>10520</v>
      </c>
    </row>
    <row r="207" spans="3:4" ht="15.6" x14ac:dyDescent="0.3">
      <c r="C207" s="11" t="s">
        <v>69</v>
      </c>
      <c r="D207" s="13">
        <v>1212</v>
      </c>
    </row>
    <row r="208" spans="3:4" ht="15.6" x14ac:dyDescent="0.3">
      <c r="C208" s="11" t="s">
        <v>69</v>
      </c>
      <c r="D208" s="13">
        <v>2963</v>
      </c>
    </row>
    <row r="209" spans="3:4" ht="15.6" x14ac:dyDescent="0.3">
      <c r="C209" s="11" t="s">
        <v>69</v>
      </c>
      <c r="D209" s="13">
        <v>1594</v>
      </c>
    </row>
    <row r="210" spans="3:4" ht="15.6" x14ac:dyDescent="0.3">
      <c r="C210" s="11" t="s">
        <v>69</v>
      </c>
      <c r="D210" s="13">
        <v>653</v>
      </c>
    </row>
    <row r="211" spans="3:4" ht="15.6" x14ac:dyDescent="0.3">
      <c r="C211" s="11" t="s">
        <v>69</v>
      </c>
      <c r="D211" s="13">
        <v>3598</v>
      </c>
    </row>
    <row r="212" spans="3:4" ht="15.6" x14ac:dyDescent="0.3">
      <c r="C212" s="11" t="s">
        <v>69</v>
      </c>
      <c r="D212" s="13">
        <v>732</v>
      </c>
    </row>
    <row r="213" spans="3:4" ht="15.6" x14ac:dyDescent="0.3">
      <c r="C213" s="11" t="s">
        <v>69</v>
      </c>
      <c r="D213" s="13">
        <v>1478</v>
      </c>
    </row>
    <row r="214" spans="3:4" ht="15.6" x14ac:dyDescent="0.3">
      <c r="C214" s="11" t="s">
        <v>69</v>
      </c>
      <c r="D214" s="13">
        <v>1038</v>
      </c>
    </row>
    <row r="215" spans="3:4" ht="15.6" x14ac:dyDescent="0.3">
      <c r="C215" s="11" t="s">
        <v>69</v>
      </c>
      <c r="D215" s="13">
        <v>860</v>
      </c>
    </row>
    <row r="216" spans="3:4" ht="15.6" x14ac:dyDescent="0.3">
      <c r="C216" s="11" t="s">
        <v>69</v>
      </c>
      <c r="D216" s="13">
        <v>1800</v>
      </c>
    </row>
    <row r="217" spans="3:4" ht="15.6" x14ac:dyDescent="0.3">
      <c r="C217" s="11" t="s">
        <v>69</v>
      </c>
      <c r="D217" s="13">
        <v>454</v>
      </c>
    </row>
    <row r="218" spans="3:4" ht="15.6" x14ac:dyDescent="0.3">
      <c r="C218" s="11" t="s">
        <v>69</v>
      </c>
      <c r="D218" s="13">
        <v>423</v>
      </c>
    </row>
    <row r="219" spans="3:4" ht="15.6" x14ac:dyDescent="0.3">
      <c r="C219" s="11" t="s">
        <v>69</v>
      </c>
      <c r="D219" s="13">
        <v>625</v>
      </c>
    </row>
    <row r="220" spans="3:4" ht="15.6" x14ac:dyDescent="0.3">
      <c r="C220" s="11" t="s">
        <v>69</v>
      </c>
      <c r="D220" s="13">
        <v>837</v>
      </c>
    </row>
    <row r="221" spans="3:4" ht="15.6" x14ac:dyDescent="0.3">
      <c r="C221" s="11" t="s">
        <v>69</v>
      </c>
      <c r="D221" s="13">
        <v>1665</v>
      </c>
    </row>
    <row r="222" spans="3:4" ht="15.6" x14ac:dyDescent="0.3">
      <c r="C222" s="11" t="s">
        <v>69</v>
      </c>
      <c r="D222" s="13">
        <v>734</v>
      </c>
    </row>
    <row r="223" spans="3:4" ht="15.6" x14ac:dyDescent="0.3">
      <c r="C223" s="11" t="s">
        <v>69</v>
      </c>
      <c r="D223" s="13">
        <v>2035</v>
      </c>
    </row>
    <row r="224" spans="3:4" ht="15.6" x14ac:dyDescent="0.3">
      <c r="C224" s="11" t="s">
        <v>69</v>
      </c>
      <c r="D224" s="13">
        <v>528</v>
      </c>
    </row>
    <row r="225" spans="3:4" ht="15.6" x14ac:dyDescent="0.3">
      <c r="C225" s="11" t="s">
        <v>69</v>
      </c>
      <c r="D225" s="13">
        <v>3173</v>
      </c>
    </row>
    <row r="226" spans="3:4" ht="15.6" x14ac:dyDescent="0.3">
      <c r="C226" s="11" t="s">
        <v>69</v>
      </c>
      <c r="D226" s="13">
        <v>874</v>
      </c>
    </row>
    <row r="227" spans="3:4" ht="15.6" x14ac:dyDescent="0.3">
      <c r="C227" s="11" t="s">
        <v>70</v>
      </c>
      <c r="D227" s="13">
        <v>318</v>
      </c>
    </row>
    <row r="228" spans="3:4" ht="15.6" x14ac:dyDescent="0.3">
      <c r="C228" s="11" t="s">
        <v>70</v>
      </c>
      <c r="D228" s="13">
        <v>519</v>
      </c>
    </row>
    <row r="229" spans="3:4" ht="15.6" x14ac:dyDescent="0.3">
      <c r="C229" s="11" t="s">
        <v>70</v>
      </c>
      <c r="D229" s="13">
        <v>1083</v>
      </c>
    </row>
    <row r="230" spans="3:4" ht="15.6" x14ac:dyDescent="0.3">
      <c r="C230" s="11" t="s">
        <v>70</v>
      </c>
      <c r="D230" s="13">
        <v>751</v>
      </c>
    </row>
    <row r="231" spans="3:4" ht="15.6" x14ac:dyDescent="0.3">
      <c r="C231" s="11" t="s">
        <v>70</v>
      </c>
      <c r="D231" s="13">
        <v>4037</v>
      </c>
    </row>
    <row r="232" spans="3:4" ht="15.6" x14ac:dyDescent="0.3">
      <c r="C232" s="11" t="s">
        <v>70</v>
      </c>
      <c r="D232" s="13">
        <v>1065</v>
      </c>
    </row>
    <row r="233" spans="3:4" ht="15.6" x14ac:dyDescent="0.3">
      <c r="C233" s="11" t="s">
        <v>70</v>
      </c>
      <c r="D233" s="13">
        <v>1015</v>
      </c>
    </row>
    <row r="234" spans="3:4" ht="15.6" x14ac:dyDescent="0.3">
      <c r="C234" s="11" t="s">
        <v>70</v>
      </c>
      <c r="D234" s="13">
        <v>802</v>
      </c>
    </row>
    <row r="235" spans="3:4" ht="15.6" x14ac:dyDescent="0.3">
      <c r="C235" s="11" t="s">
        <v>70</v>
      </c>
      <c r="D235" s="13">
        <v>3621</v>
      </c>
    </row>
    <row r="236" spans="3:4" ht="15.6" x14ac:dyDescent="0.3">
      <c r="C236" s="11" t="s">
        <v>70</v>
      </c>
      <c r="D236" s="13">
        <v>1399</v>
      </c>
    </row>
    <row r="237" spans="3:4" ht="15.6" x14ac:dyDescent="0.3">
      <c r="C237" s="11" t="s">
        <v>70</v>
      </c>
      <c r="D237" s="13">
        <v>545</v>
      </c>
    </row>
    <row r="238" spans="3:4" ht="15.6" x14ac:dyDescent="0.3">
      <c r="C238" s="11" t="s">
        <v>70</v>
      </c>
      <c r="D238" s="13">
        <v>2536</v>
      </c>
    </row>
    <row r="239" spans="3:4" ht="15.6" x14ac:dyDescent="0.3">
      <c r="C239" s="11" t="s">
        <v>70</v>
      </c>
      <c r="D239" s="13">
        <v>767</v>
      </c>
    </row>
    <row r="240" spans="3:4" ht="15.6" x14ac:dyDescent="0.3">
      <c r="C240" s="11" t="s">
        <v>70</v>
      </c>
      <c r="D240" s="13">
        <v>2597</v>
      </c>
    </row>
    <row r="241" spans="3:4" ht="15.6" x14ac:dyDescent="0.3">
      <c r="C241" s="11" t="s">
        <v>70</v>
      </c>
      <c r="D241" s="13">
        <v>5653</v>
      </c>
    </row>
    <row r="242" spans="3:4" ht="15.6" x14ac:dyDescent="0.3">
      <c r="C242" s="11" t="s">
        <v>70</v>
      </c>
      <c r="D242" s="13">
        <v>1307</v>
      </c>
    </row>
    <row r="243" spans="3:4" ht="15.6" x14ac:dyDescent="0.3">
      <c r="C243" s="11" t="s">
        <v>70</v>
      </c>
      <c r="D243" s="13">
        <v>1743</v>
      </c>
    </row>
    <row r="244" spans="3:4" ht="15.6" x14ac:dyDescent="0.3">
      <c r="C244" s="11" t="s">
        <v>70</v>
      </c>
      <c r="D244" s="13">
        <v>1747</v>
      </c>
    </row>
    <row r="245" spans="3:4" ht="15.6" x14ac:dyDescent="0.3">
      <c r="C245" s="11" t="s">
        <v>70</v>
      </c>
      <c r="D245" s="13">
        <v>688</v>
      </c>
    </row>
    <row r="246" spans="3:4" ht="15.6" x14ac:dyDescent="0.3">
      <c r="C246" s="11" t="s">
        <v>70</v>
      </c>
      <c r="D246" s="13">
        <v>796</v>
      </c>
    </row>
    <row r="247" spans="3:4" ht="15.6" x14ac:dyDescent="0.3">
      <c r="C247" s="11" t="s">
        <v>70</v>
      </c>
      <c r="D247" s="13">
        <v>2417</v>
      </c>
    </row>
    <row r="248" spans="3:4" ht="15.6" x14ac:dyDescent="0.3">
      <c r="C248" s="11" t="s">
        <v>70</v>
      </c>
      <c r="D248" s="13">
        <v>560</v>
      </c>
    </row>
  </sheetData>
  <mergeCells count="5">
    <mergeCell ref="D4:N4"/>
    <mergeCell ref="D5:H5"/>
    <mergeCell ref="D6:H6"/>
    <mergeCell ref="D7:H7"/>
    <mergeCell ref="I9:Z9"/>
  </mergeCells>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2C8F7-9F43-4729-8CA9-F1FE22FCC814}">
  <dimension ref="A1:Z243"/>
  <sheetViews>
    <sheetView topLeftCell="B13" zoomScale="80" zoomScaleNormal="80" workbookViewId="0">
      <selection activeCell="F17" sqref="F17"/>
    </sheetView>
  </sheetViews>
  <sheetFormatPr defaultRowHeight="14.4" x14ac:dyDescent="0.3"/>
  <cols>
    <col min="1" max="1" width="13.88671875" bestFit="1" customWidth="1"/>
    <col min="2" max="2" width="23.77734375" bestFit="1" customWidth="1"/>
    <col min="3" max="3" width="22.6640625" bestFit="1" customWidth="1"/>
    <col min="4" max="4" width="19.21875" bestFit="1" customWidth="1"/>
    <col min="5" max="5" width="19.88671875" bestFit="1" customWidth="1"/>
    <col min="6" max="7" width="21.44140625" bestFit="1" customWidth="1"/>
    <col min="8" max="8" width="15" customWidth="1"/>
    <col min="9" max="9" width="24.21875" bestFit="1" customWidth="1"/>
    <col min="10" max="10" width="23.44140625" bestFit="1" customWidth="1"/>
    <col min="11" max="11" width="13.44140625" bestFit="1" customWidth="1"/>
    <col min="12" max="12" width="24.21875" bestFit="1" customWidth="1"/>
    <col min="13" max="13" width="23.44140625" bestFit="1" customWidth="1"/>
    <col min="14" max="14" width="16.109375" bestFit="1" customWidth="1"/>
    <col min="15" max="15" width="11.21875" bestFit="1" customWidth="1"/>
  </cols>
  <sheetData>
    <row r="1" spans="1:26" ht="16.2" thickBot="1" x14ac:dyDescent="0.35">
      <c r="A1" s="14" t="s">
        <v>80</v>
      </c>
      <c r="B1" s="15" t="s">
        <v>85</v>
      </c>
      <c r="C1" s="16"/>
      <c r="D1" s="16"/>
      <c r="E1" s="16"/>
      <c r="F1" s="16"/>
      <c r="G1" s="16"/>
      <c r="H1" s="16"/>
      <c r="I1" s="16"/>
      <c r="J1" s="16"/>
      <c r="K1" s="16"/>
      <c r="L1" s="16"/>
      <c r="M1" s="16"/>
      <c r="N1" s="16"/>
      <c r="O1" s="16"/>
      <c r="P1" s="16"/>
      <c r="Q1" s="16"/>
      <c r="R1" s="16"/>
      <c r="S1" s="16"/>
      <c r="T1" s="16"/>
      <c r="U1" s="16"/>
      <c r="V1" s="16"/>
      <c r="W1" s="16"/>
      <c r="X1" s="16"/>
      <c r="Y1" s="16"/>
      <c r="Z1" s="16"/>
    </row>
    <row r="2" spans="1:26" ht="15.6" x14ac:dyDescent="0.3">
      <c r="A2" s="16"/>
      <c r="B2" s="17"/>
      <c r="C2" s="18"/>
      <c r="D2" s="18"/>
      <c r="E2" s="18"/>
      <c r="F2" s="18"/>
      <c r="G2" s="18"/>
      <c r="H2" s="18"/>
      <c r="I2" s="18"/>
      <c r="J2" s="18"/>
      <c r="K2" s="18"/>
      <c r="L2" s="18"/>
      <c r="M2" s="18"/>
      <c r="N2" s="18"/>
      <c r="O2" s="18"/>
      <c r="P2" s="18"/>
      <c r="Q2" s="18"/>
      <c r="R2" s="18"/>
      <c r="S2" s="18"/>
      <c r="T2" s="18"/>
      <c r="U2" s="18"/>
      <c r="V2" s="18"/>
      <c r="W2" s="18"/>
      <c r="X2" s="18"/>
      <c r="Y2" s="18"/>
      <c r="Z2" s="19"/>
    </row>
    <row r="3" spans="1:26" ht="15.6" x14ac:dyDescent="0.3">
      <c r="A3" s="16"/>
      <c r="B3" s="20"/>
      <c r="C3" s="14" t="s">
        <v>86</v>
      </c>
      <c r="D3" s="16"/>
      <c r="E3" s="16"/>
      <c r="F3" s="16"/>
      <c r="G3" s="16"/>
      <c r="H3" s="16"/>
      <c r="I3" s="16"/>
      <c r="J3" s="16"/>
      <c r="K3" s="16"/>
      <c r="L3" s="16"/>
      <c r="M3" s="16"/>
      <c r="N3" s="16"/>
      <c r="O3" s="16"/>
      <c r="P3" s="16"/>
      <c r="Q3" s="16"/>
      <c r="R3" s="16"/>
      <c r="S3" s="16"/>
      <c r="T3" s="16"/>
      <c r="U3" s="16"/>
      <c r="V3" s="16"/>
      <c r="W3" s="16"/>
      <c r="X3" s="16"/>
      <c r="Y3" s="16"/>
      <c r="Z3" s="21"/>
    </row>
    <row r="4" spans="1:26" ht="15.6" x14ac:dyDescent="0.3">
      <c r="A4" s="16"/>
      <c r="B4" s="20"/>
      <c r="C4" s="22" t="s">
        <v>87</v>
      </c>
      <c r="D4" s="77" t="s">
        <v>169</v>
      </c>
      <c r="E4" s="77"/>
      <c r="F4" s="77"/>
      <c r="G4" s="77"/>
      <c r="H4" s="77"/>
      <c r="I4" s="77"/>
      <c r="J4" s="77"/>
      <c r="K4" s="77"/>
      <c r="L4" s="77"/>
      <c r="M4" s="16"/>
      <c r="N4" s="16"/>
      <c r="O4" s="16"/>
      <c r="P4" s="16"/>
      <c r="Q4" s="16"/>
      <c r="R4" s="16"/>
      <c r="S4" s="16"/>
      <c r="T4" s="16"/>
      <c r="U4" s="16"/>
      <c r="V4" s="16"/>
      <c r="W4" s="16"/>
      <c r="X4" s="16"/>
      <c r="Y4" s="16"/>
      <c r="Z4" s="21"/>
    </row>
    <row r="5" spans="1:26" ht="16.2" thickBot="1" x14ac:dyDescent="0.35">
      <c r="A5" s="16"/>
      <c r="B5" s="24"/>
      <c r="C5" s="25"/>
      <c r="D5" s="25"/>
      <c r="E5" s="25"/>
      <c r="F5" s="25"/>
      <c r="G5" s="25"/>
      <c r="H5" s="25"/>
      <c r="I5" s="25"/>
      <c r="J5" s="25"/>
      <c r="K5" s="25"/>
      <c r="L5" s="25"/>
      <c r="M5" s="25"/>
      <c r="N5" s="25"/>
      <c r="O5" s="25"/>
      <c r="P5" s="25"/>
      <c r="Q5" s="25"/>
      <c r="R5" s="25"/>
      <c r="S5" s="25"/>
      <c r="T5" s="25"/>
      <c r="U5" s="25"/>
      <c r="V5" s="25"/>
      <c r="W5" s="25"/>
      <c r="X5" s="25"/>
      <c r="Y5" s="25"/>
      <c r="Z5" s="26"/>
    </row>
    <row r="6" spans="1:26" ht="15.6" x14ac:dyDescent="0.3">
      <c r="A6" s="16"/>
      <c r="B6" s="16"/>
      <c r="C6" s="16"/>
      <c r="D6" s="16"/>
      <c r="E6" s="16"/>
      <c r="F6" s="16"/>
      <c r="G6" s="16"/>
      <c r="H6" s="16"/>
      <c r="I6" s="16"/>
      <c r="J6" s="16"/>
      <c r="K6" s="16"/>
      <c r="L6" s="16"/>
      <c r="M6" s="16"/>
      <c r="N6" s="16"/>
      <c r="O6" s="16"/>
      <c r="P6" s="16"/>
      <c r="Q6" s="16"/>
      <c r="R6" s="16"/>
      <c r="S6" s="16"/>
      <c r="T6" s="16"/>
      <c r="U6" s="16"/>
      <c r="V6" s="16"/>
      <c r="W6" s="16"/>
      <c r="X6" s="16"/>
      <c r="Y6" s="16"/>
      <c r="Z6" s="16"/>
    </row>
    <row r="7" spans="1:26" ht="16.2" thickBot="1" x14ac:dyDescent="0.35">
      <c r="A7" s="15" t="s">
        <v>83</v>
      </c>
      <c r="B7" s="15" t="s">
        <v>85</v>
      </c>
      <c r="C7" s="16"/>
      <c r="D7" s="16"/>
      <c r="E7" s="16"/>
      <c r="F7" s="16"/>
      <c r="G7" s="16"/>
      <c r="H7" s="16"/>
      <c r="I7" s="16"/>
      <c r="J7" s="16"/>
      <c r="K7" s="16"/>
      <c r="L7" s="16"/>
      <c r="M7" s="16"/>
      <c r="N7" s="16"/>
      <c r="O7" s="16"/>
      <c r="P7" s="16"/>
      <c r="Q7" s="16"/>
      <c r="R7" s="16"/>
      <c r="S7" s="16"/>
      <c r="T7" s="16"/>
      <c r="U7" s="16"/>
      <c r="V7" s="16"/>
      <c r="W7" s="16"/>
      <c r="X7" s="16"/>
      <c r="Y7" s="16"/>
      <c r="Z7" s="16"/>
    </row>
    <row r="8" spans="1:26" ht="16.2" thickBot="1" x14ac:dyDescent="0.35">
      <c r="A8" s="16"/>
      <c r="B8" s="17"/>
      <c r="C8" s="18"/>
      <c r="D8" s="18"/>
      <c r="E8" s="18"/>
      <c r="F8" s="18"/>
      <c r="G8" s="18"/>
      <c r="H8" s="18"/>
      <c r="I8" s="18"/>
      <c r="J8" s="18"/>
      <c r="K8" s="18"/>
      <c r="L8" s="18"/>
      <c r="M8" s="18"/>
      <c r="N8" s="18"/>
      <c r="O8" s="18"/>
      <c r="P8" s="18"/>
      <c r="Q8" s="18"/>
      <c r="R8" s="18"/>
      <c r="S8" s="18"/>
      <c r="T8" s="18"/>
      <c r="U8" s="18"/>
      <c r="V8" s="18"/>
      <c r="W8" s="18"/>
      <c r="X8" s="18"/>
      <c r="Y8" s="18"/>
      <c r="Z8" s="19"/>
    </row>
    <row r="9" spans="1:26" ht="15.6" x14ac:dyDescent="0.3">
      <c r="A9" s="16"/>
      <c r="B9" s="20"/>
      <c r="C9" s="31"/>
      <c r="D9" s="31" t="s">
        <v>125</v>
      </c>
      <c r="E9" s="31" t="s">
        <v>126</v>
      </c>
      <c r="F9" s="31" t="s">
        <v>127</v>
      </c>
      <c r="G9" s="31" t="s">
        <v>128</v>
      </c>
      <c r="H9" s="16"/>
      <c r="I9" s="16"/>
      <c r="J9" s="16"/>
      <c r="K9" s="16"/>
      <c r="L9" s="16"/>
      <c r="M9" s="16"/>
      <c r="N9" s="16"/>
      <c r="O9" s="16"/>
      <c r="P9" s="16"/>
      <c r="Q9" s="16"/>
      <c r="R9" s="16"/>
      <c r="S9" s="16"/>
      <c r="T9" s="16"/>
      <c r="U9" s="16"/>
      <c r="V9" s="16"/>
      <c r="Z9" s="21"/>
    </row>
    <row r="10" spans="1:26" ht="15.6" x14ac:dyDescent="0.3">
      <c r="A10" s="16"/>
      <c r="B10" s="20"/>
      <c r="C10" s="29"/>
      <c r="D10" s="29"/>
      <c r="E10" s="29"/>
      <c r="F10" s="29"/>
      <c r="G10" s="29"/>
      <c r="H10" s="48" t="s">
        <v>131</v>
      </c>
      <c r="I10" t="s">
        <v>129</v>
      </c>
      <c r="J10" t="s">
        <v>136</v>
      </c>
      <c r="M10" s="16"/>
      <c r="N10" s="16"/>
      <c r="O10" s="16"/>
      <c r="P10" s="16"/>
      <c r="Q10" s="16"/>
      <c r="R10" s="16"/>
      <c r="S10" s="16"/>
      <c r="T10" s="16"/>
      <c r="U10" s="16"/>
      <c r="V10" s="16"/>
      <c r="Z10" s="21"/>
    </row>
    <row r="11" spans="1:26" ht="15.6" x14ac:dyDescent="0.3">
      <c r="A11" s="16"/>
      <c r="B11" s="20"/>
      <c r="C11" s="32" t="s">
        <v>92</v>
      </c>
      <c r="D11" s="34">
        <v>83.571428571428569</v>
      </c>
      <c r="E11" s="33">
        <v>44.41935483870968</v>
      </c>
      <c r="F11" s="33">
        <v>58.857142857142854</v>
      </c>
      <c r="G11" s="33">
        <v>74.15625</v>
      </c>
      <c r="H11" s="49" t="s">
        <v>123</v>
      </c>
      <c r="I11" s="47">
        <v>77</v>
      </c>
      <c r="J11" s="54">
        <v>0.38500000000000001</v>
      </c>
      <c r="M11" s="16"/>
      <c r="N11" s="16"/>
      <c r="O11" s="16"/>
      <c r="P11" s="16"/>
      <c r="Q11" s="16"/>
      <c r="R11" s="16"/>
      <c r="S11" s="16"/>
      <c r="T11" s="16"/>
      <c r="U11" s="16"/>
      <c r="V11" s="16"/>
      <c r="Z11" s="21"/>
    </row>
    <row r="12" spans="1:26" ht="15.6" x14ac:dyDescent="0.3">
      <c r="A12" s="16"/>
      <c r="B12" s="20"/>
      <c r="C12" s="29" t="s">
        <v>93</v>
      </c>
      <c r="D12" s="33">
        <v>0.60515547748280163</v>
      </c>
      <c r="E12" s="33">
        <v>0.91906239453602567</v>
      </c>
      <c r="F12" s="33">
        <v>0.65457908754957983</v>
      </c>
      <c r="G12" s="33">
        <v>0.33275153840294086</v>
      </c>
      <c r="H12" s="49" t="s">
        <v>87</v>
      </c>
      <c r="I12" s="47">
        <v>28</v>
      </c>
      <c r="J12" s="54">
        <v>0.14000000000000001</v>
      </c>
      <c r="K12" s="16"/>
      <c r="L12" s="16"/>
      <c r="M12" s="16"/>
      <c r="N12" s="16"/>
      <c r="O12" s="16"/>
      <c r="P12" s="16"/>
      <c r="Q12" s="16"/>
      <c r="R12" s="16"/>
      <c r="S12" s="16"/>
      <c r="T12" s="16"/>
      <c r="U12" s="16"/>
      <c r="V12" s="16"/>
      <c r="Z12" s="21"/>
    </row>
    <row r="13" spans="1:26" ht="15.6" x14ac:dyDescent="0.3">
      <c r="A13" s="16"/>
      <c r="B13" s="20"/>
      <c r="C13" s="29" t="s">
        <v>94</v>
      </c>
      <c r="D13" s="33">
        <v>83</v>
      </c>
      <c r="E13" s="33">
        <v>46</v>
      </c>
      <c r="F13" s="33">
        <v>58</v>
      </c>
      <c r="G13" s="33">
        <v>74</v>
      </c>
      <c r="H13" s="49" t="s">
        <v>124</v>
      </c>
      <c r="I13" s="47">
        <v>64</v>
      </c>
      <c r="J13" s="54">
        <v>0.32</v>
      </c>
      <c r="K13" s="16"/>
      <c r="L13" s="16"/>
      <c r="M13" s="16"/>
      <c r="N13" s="16"/>
      <c r="O13" s="16"/>
      <c r="P13" s="16"/>
      <c r="Q13" s="16"/>
      <c r="R13" s="16"/>
      <c r="S13" s="16"/>
      <c r="T13" s="16"/>
      <c r="U13" s="16"/>
      <c r="V13" s="16"/>
      <c r="Z13" s="21"/>
    </row>
    <row r="14" spans="1:26" ht="15.6" x14ac:dyDescent="0.3">
      <c r="A14" s="16"/>
      <c r="B14" s="20"/>
      <c r="C14" s="29" t="s">
        <v>95</v>
      </c>
      <c r="D14" s="33">
        <v>80</v>
      </c>
      <c r="E14" s="33">
        <v>47</v>
      </c>
      <c r="F14" s="33">
        <v>54</v>
      </c>
      <c r="G14" s="33">
        <v>72</v>
      </c>
      <c r="H14" s="49" t="s">
        <v>122</v>
      </c>
      <c r="I14" s="47">
        <v>31</v>
      </c>
      <c r="J14" s="54">
        <v>0.155</v>
      </c>
      <c r="K14" s="16"/>
      <c r="L14" s="16"/>
      <c r="M14" s="16"/>
      <c r="N14" s="16"/>
      <c r="O14" s="16"/>
      <c r="P14" s="16"/>
      <c r="Q14" s="16"/>
      <c r="R14" s="16"/>
      <c r="S14" s="16"/>
      <c r="T14" s="16"/>
      <c r="U14" s="16"/>
      <c r="V14" s="16"/>
      <c r="Z14" s="21"/>
    </row>
    <row r="15" spans="1:26" ht="15.6" x14ac:dyDescent="0.3">
      <c r="A15" s="16"/>
      <c r="B15" s="20"/>
      <c r="C15" s="29" t="s">
        <v>96</v>
      </c>
      <c r="D15" s="33">
        <v>3.2021817958960814</v>
      </c>
      <c r="E15" s="33">
        <v>5.1171228475149091</v>
      </c>
      <c r="F15" s="33">
        <v>5.7439081819791937</v>
      </c>
      <c r="G15" s="33">
        <v>2.6620123072235269</v>
      </c>
      <c r="H15" s="49" t="s">
        <v>130</v>
      </c>
      <c r="I15" s="47">
        <v>200</v>
      </c>
      <c r="J15" s="54">
        <v>1</v>
      </c>
      <c r="K15" s="16"/>
      <c r="L15" s="16"/>
      <c r="M15" s="16"/>
      <c r="N15" s="16"/>
      <c r="O15" s="16"/>
      <c r="P15" s="16"/>
      <c r="Q15" s="16"/>
      <c r="R15" s="16"/>
      <c r="S15" s="16"/>
      <c r="T15" s="16"/>
      <c r="U15" s="16"/>
      <c r="V15" s="16"/>
      <c r="Z15" s="21"/>
    </row>
    <row r="16" spans="1:26" ht="15.6" x14ac:dyDescent="0.3">
      <c r="A16" s="16"/>
      <c r="B16" s="20"/>
      <c r="C16" s="29" t="s">
        <v>97</v>
      </c>
      <c r="D16" s="33">
        <v>10.253968253968253</v>
      </c>
      <c r="E16" s="33">
        <v>26.184946236559092</v>
      </c>
      <c r="F16" s="33">
        <v>32.992481203007522</v>
      </c>
      <c r="G16" s="33">
        <v>7.0863095238095237</v>
      </c>
      <c r="K16" s="16"/>
      <c r="L16" s="16"/>
      <c r="M16" s="16"/>
      <c r="N16" s="16"/>
      <c r="O16" s="16"/>
      <c r="P16" s="16"/>
      <c r="Q16" s="16"/>
      <c r="R16" s="16"/>
      <c r="S16" s="16"/>
      <c r="T16" s="16"/>
      <c r="U16" s="16"/>
      <c r="V16" s="16"/>
      <c r="Z16" s="21"/>
    </row>
    <row r="17" spans="1:26" ht="15.6" x14ac:dyDescent="0.3">
      <c r="A17" s="16"/>
      <c r="B17" s="20"/>
      <c r="C17" s="29" t="s">
        <v>98</v>
      </c>
      <c r="D17" s="33">
        <v>1.3087397780836838</v>
      </c>
      <c r="E17" s="33">
        <v>1.2452445740067297</v>
      </c>
      <c r="F17" s="33">
        <v>-1.0139884141185131</v>
      </c>
      <c r="G17" s="33">
        <v>-0.92077368511284341</v>
      </c>
      <c r="K17" s="16"/>
      <c r="L17" s="16"/>
      <c r="M17" s="16"/>
      <c r="N17" s="16"/>
      <c r="O17" s="16"/>
      <c r="P17" s="16"/>
      <c r="Q17" s="16"/>
      <c r="R17" s="16"/>
      <c r="S17" s="16"/>
      <c r="T17" s="16"/>
      <c r="U17" s="16"/>
      <c r="V17" s="16"/>
      <c r="Z17" s="21"/>
    </row>
    <row r="18" spans="1:26" ht="15.6" x14ac:dyDescent="0.3">
      <c r="A18" s="16"/>
      <c r="B18" s="20"/>
      <c r="C18" s="29" t="s">
        <v>99</v>
      </c>
      <c r="D18" s="33">
        <v>1.0545917557939164</v>
      </c>
      <c r="E18" s="33">
        <v>-1.4741898144464163</v>
      </c>
      <c r="F18" s="33">
        <v>0.41842673386405149</v>
      </c>
      <c r="G18" s="33">
        <v>0.23320770374661798</v>
      </c>
      <c r="K18" s="16"/>
      <c r="L18" s="16"/>
      <c r="M18" s="16"/>
      <c r="N18" s="16"/>
      <c r="O18" s="16"/>
      <c r="P18" s="16"/>
      <c r="Q18" s="16"/>
      <c r="R18" s="16"/>
      <c r="S18" s="16"/>
      <c r="T18" s="16"/>
      <c r="U18" s="16"/>
      <c r="V18" s="16"/>
      <c r="Z18" s="21"/>
    </row>
    <row r="19" spans="1:26" ht="15.6" x14ac:dyDescent="0.3">
      <c r="A19" s="16"/>
      <c r="B19" s="20"/>
      <c r="C19" s="29" t="s">
        <v>100</v>
      </c>
      <c r="D19" s="29">
        <v>13</v>
      </c>
      <c r="E19" s="29">
        <v>19</v>
      </c>
      <c r="F19" s="29">
        <v>19</v>
      </c>
      <c r="G19" s="29">
        <v>9</v>
      </c>
      <c r="K19" s="16"/>
      <c r="L19" s="16"/>
      <c r="M19" s="16"/>
      <c r="N19" s="16"/>
      <c r="O19" s="16"/>
      <c r="P19" s="16"/>
      <c r="Q19" s="16"/>
      <c r="R19" s="16"/>
      <c r="S19" s="16"/>
      <c r="T19" s="16"/>
      <c r="U19" s="16"/>
      <c r="V19" s="16"/>
      <c r="Z19" s="21"/>
    </row>
    <row r="20" spans="1:26" ht="15.6" x14ac:dyDescent="0.3">
      <c r="A20" s="16"/>
      <c r="B20" s="20"/>
      <c r="C20" s="29" t="s">
        <v>101</v>
      </c>
      <c r="D20" s="29">
        <v>80</v>
      </c>
      <c r="E20" s="29">
        <v>30</v>
      </c>
      <c r="F20" s="29">
        <v>50</v>
      </c>
      <c r="G20" s="29">
        <v>70</v>
      </c>
      <c r="K20" s="16"/>
      <c r="L20" s="16"/>
      <c r="M20" s="16"/>
      <c r="N20" s="16"/>
      <c r="O20" s="16"/>
      <c r="P20" s="16"/>
      <c r="Q20" s="16"/>
      <c r="R20" s="16"/>
      <c r="S20" s="16"/>
      <c r="T20" s="16"/>
      <c r="U20" s="16"/>
      <c r="V20" s="16"/>
      <c r="Z20" s="21"/>
    </row>
    <row r="21" spans="1:26" ht="15.6" x14ac:dyDescent="0.3">
      <c r="A21" s="16"/>
      <c r="B21" s="20"/>
      <c r="C21" s="29" t="s">
        <v>102</v>
      </c>
      <c r="D21" s="29">
        <v>93</v>
      </c>
      <c r="E21" s="29">
        <v>49</v>
      </c>
      <c r="F21" s="29">
        <v>69</v>
      </c>
      <c r="G21" s="29">
        <v>79</v>
      </c>
      <c r="K21" s="16"/>
      <c r="L21" s="16"/>
      <c r="M21" s="16"/>
      <c r="N21" s="16"/>
      <c r="O21" s="16"/>
      <c r="P21" s="16"/>
      <c r="Q21" s="16"/>
      <c r="R21" s="16"/>
      <c r="S21" s="16"/>
      <c r="T21" s="16"/>
      <c r="U21" s="16"/>
      <c r="V21" s="16"/>
      <c r="Z21" s="21"/>
    </row>
    <row r="22" spans="1:26" ht="15.6" x14ac:dyDescent="0.3">
      <c r="A22" s="16"/>
      <c r="B22" s="20"/>
      <c r="C22" s="29" t="s">
        <v>103</v>
      </c>
      <c r="D22" s="29">
        <v>2340</v>
      </c>
      <c r="E22" s="29">
        <v>1377</v>
      </c>
      <c r="F22" s="29">
        <v>4532</v>
      </c>
      <c r="G22" s="29">
        <v>4746</v>
      </c>
      <c r="K22" s="16"/>
      <c r="L22" s="16"/>
      <c r="M22" s="16"/>
      <c r="N22" s="16"/>
      <c r="O22" s="16"/>
      <c r="P22" s="16"/>
      <c r="Q22" s="16"/>
      <c r="R22" s="16"/>
      <c r="S22" s="16"/>
      <c r="T22" s="16"/>
      <c r="U22" s="16"/>
      <c r="V22" s="16"/>
      <c r="Z22" s="21"/>
    </row>
    <row r="23" spans="1:26" ht="16.2" thickBot="1" x14ac:dyDescent="0.35">
      <c r="A23" s="16"/>
      <c r="B23" s="20"/>
      <c r="C23" s="55" t="s">
        <v>104</v>
      </c>
      <c r="D23" s="55">
        <v>28</v>
      </c>
      <c r="E23" s="30">
        <v>31</v>
      </c>
      <c r="F23" s="30">
        <v>77</v>
      </c>
      <c r="G23" s="30">
        <v>64</v>
      </c>
      <c r="K23" s="16"/>
      <c r="L23" s="16"/>
      <c r="M23" s="16"/>
      <c r="N23" s="16"/>
      <c r="O23" s="16"/>
      <c r="P23" s="16"/>
      <c r="Q23" s="16"/>
      <c r="R23" s="16"/>
      <c r="S23" s="16"/>
      <c r="T23" s="16"/>
      <c r="U23" s="16"/>
      <c r="V23" s="16"/>
      <c r="Z23" s="21"/>
    </row>
    <row r="24" spans="1:26" ht="15.6" x14ac:dyDescent="0.3">
      <c r="A24" s="16"/>
      <c r="B24" s="20"/>
      <c r="C24" s="16"/>
      <c r="D24" s="16"/>
      <c r="E24" s="16"/>
      <c r="F24" s="16"/>
      <c r="G24" s="16"/>
      <c r="H24" s="16"/>
      <c r="I24" s="16"/>
      <c r="J24" s="16"/>
      <c r="N24" s="16"/>
      <c r="O24" s="16"/>
      <c r="P24" s="16"/>
      <c r="Q24" s="16"/>
      <c r="R24" s="16"/>
      <c r="S24" s="16"/>
      <c r="T24" s="16"/>
      <c r="U24" s="16"/>
      <c r="V24" s="16"/>
      <c r="W24" s="16"/>
      <c r="X24" s="16"/>
      <c r="Y24" s="16"/>
      <c r="Z24" s="21"/>
    </row>
    <row r="25" spans="1:26" ht="15.6" x14ac:dyDescent="0.3">
      <c r="A25" s="16"/>
      <c r="B25" s="20"/>
      <c r="C25" s="16"/>
      <c r="D25" s="16"/>
      <c r="E25" s="16"/>
      <c r="F25" s="16"/>
      <c r="G25" s="16"/>
      <c r="H25" s="16"/>
      <c r="I25" s="16"/>
      <c r="J25" s="16"/>
      <c r="N25" s="16"/>
      <c r="O25" s="16"/>
      <c r="P25" s="16"/>
      <c r="Q25" s="16"/>
      <c r="R25" s="16"/>
      <c r="S25" s="16"/>
      <c r="T25" s="16"/>
      <c r="U25" s="16"/>
      <c r="V25" s="16"/>
      <c r="W25" s="16"/>
      <c r="X25" s="16"/>
      <c r="Y25" s="16"/>
      <c r="Z25" s="21"/>
    </row>
    <row r="26" spans="1:26" ht="15.6" x14ac:dyDescent="0.3">
      <c r="A26" s="16"/>
      <c r="B26" s="20"/>
      <c r="C26" s="16"/>
      <c r="D26" s="16"/>
      <c r="E26" s="16"/>
      <c r="F26" s="16"/>
      <c r="G26" s="16"/>
      <c r="H26" s="16"/>
      <c r="I26" s="16"/>
      <c r="J26" s="16"/>
      <c r="N26" s="16"/>
      <c r="O26" s="16"/>
      <c r="P26" s="16"/>
      <c r="Q26" s="16"/>
      <c r="R26" s="16"/>
      <c r="S26" s="16"/>
      <c r="T26" s="16"/>
      <c r="U26" s="16"/>
      <c r="V26" s="16"/>
      <c r="W26" s="16"/>
      <c r="X26" s="16"/>
      <c r="Y26" s="16"/>
      <c r="Z26" s="21"/>
    </row>
    <row r="27" spans="1:26" ht="15.6" x14ac:dyDescent="0.3">
      <c r="A27" s="16"/>
      <c r="B27" s="20"/>
      <c r="C27" s="16"/>
      <c r="D27" s="16"/>
      <c r="E27" s="16"/>
      <c r="F27" s="16"/>
      <c r="G27" s="16"/>
      <c r="H27" s="16"/>
      <c r="I27" s="16"/>
      <c r="J27" s="16"/>
      <c r="N27" s="16"/>
      <c r="O27" s="16"/>
      <c r="P27" s="16"/>
      <c r="Q27" s="16"/>
      <c r="R27" s="16"/>
      <c r="S27" s="16"/>
      <c r="T27" s="16"/>
      <c r="U27" s="16"/>
      <c r="V27" s="16"/>
      <c r="W27" s="16"/>
      <c r="X27" s="16"/>
      <c r="Y27" s="16"/>
      <c r="Z27" s="21"/>
    </row>
    <row r="28" spans="1:26" ht="18" x14ac:dyDescent="0.3">
      <c r="A28" s="16"/>
      <c r="B28" s="50" t="s">
        <v>125</v>
      </c>
      <c r="C28" s="50" t="s">
        <v>132</v>
      </c>
      <c r="D28" s="50" t="s">
        <v>133</v>
      </c>
      <c r="E28" s="50" t="s">
        <v>134</v>
      </c>
      <c r="F28" s="50" t="s">
        <v>135</v>
      </c>
      <c r="G28" s="16"/>
      <c r="H28" s="16"/>
      <c r="I28" s="16"/>
      <c r="J28" s="16"/>
      <c r="K28" s="16"/>
      <c r="L28" s="16"/>
      <c r="M28" s="16"/>
      <c r="N28" s="16"/>
      <c r="O28" s="16"/>
      <c r="P28" s="16"/>
      <c r="Q28" s="16"/>
      <c r="R28" s="16"/>
      <c r="S28" s="16"/>
      <c r="T28" s="16"/>
      <c r="U28" s="16"/>
      <c r="V28" s="16"/>
      <c r="W28" s="16"/>
      <c r="X28" s="16"/>
      <c r="Y28" s="16"/>
      <c r="Z28" s="21"/>
    </row>
    <row r="29" spans="1:26" ht="15.6" x14ac:dyDescent="0.3">
      <c r="A29" s="16"/>
      <c r="B29" s="54">
        <v>0.14000000000000001</v>
      </c>
      <c r="C29" s="51">
        <v>0.05</v>
      </c>
      <c r="D29" s="52">
        <f>ABS(_xlfn.NORM.S.INV(C29/2))</f>
        <v>1.9599639845400538</v>
      </c>
      <c r="E29" s="53">
        <f>$B29-$D$29*SQRT($B29*(1-$B29)/200)</f>
        <v>9.1910934610268613E-2</v>
      </c>
      <c r="F29" s="53">
        <f>$B29+$D$29*SQRT($B29*(1-$B29)/200)</f>
        <v>0.18808906538973141</v>
      </c>
      <c r="G29" s="16"/>
      <c r="H29" s="16"/>
      <c r="I29" s="16"/>
      <c r="J29" s="16"/>
      <c r="K29" s="16"/>
      <c r="L29" s="16"/>
      <c r="M29" s="16"/>
      <c r="N29" s="16"/>
      <c r="O29" s="16"/>
      <c r="P29" s="16"/>
      <c r="Q29" s="16"/>
      <c r="R29" s="16"/>
      <c r="S29" s="16"/>
      <c r="T29" s="16"/>
      <c r="U29" s="16"/>
      <c r="V29" s="16"/>
      <c r="W29" s="16"/>
      <c r="X29" s="16"/>
      <c r="Y29" s="16"/>
      <c r="Z29" s="21"/>
    </row>
    <row r="30" spans="1:26" ht="15.6" x14ac:dyDescent="0.3">
      <c r="A30" s="16"/>
      <c r="B30" s="20"/>
      <c r="C30" s="51"/>
      <c r="D30" s="51"/>
      <c r="E30" s="53"/>
      <c r="F30" s="53"/>
      <c r="G30" s="16"/>
      <c r="H30" s="16"/>
      <c r="I30" s="16"/>
      <c r="J30" s="16"/>
      <c r="K30" s="16"/>
      <c r="L30" s="16"/>
      <c r="M30" s="16"/>
      <c r="N30" s="16"/>
      <c r="O30" s="16"/>
      <c r="P30" s="16"/>
      <c r="Q30" s="16"/>
      <c r="R30" s="16"/>
      <c r="S30" s="16"/>
      <c r="T30" s="16"/>
      <c r="U30" s="16"/>
      <c r="V30" s="16"/>
      <c r="W30" s="16"/>
      <c r="X30" s="16"/>
      <c r="Y30" s="16"/>
      <c r="Z30" s="21"/>
    </row>
    <row r="31" spans="1:26" ht="15.6" x14ac:dyDescent="0.3">
      <c r="A31" s="16"/>
      <c r="B31" s="20"/>
      <c r="C31" s="51"/>
      <c r="D31" s="51"/>
      <c r="E31" s="53"/>
      <c r="F31" s="53"/>
      <c r="G31" s="16"/>
      <c r="H31" s="16"/>
      <c r="I31" s="16"/>
      <c r="J31" s="16"/>
      <c r="K31" s="16"/>
      <c r="L31" s="16"/>
      <c r="M31" s="16"/>
      <c r="N31" s="16"/>
      <c r="O31" s="16"/>
      <c r="P31" s="16"/>
      <c r="Q31" s="16"/>
      <c r="R31" s="16"/>
      <c r="S31" s="16"/>
      <c r="T31" s="16"/>
      <c r="U31" s="16"/>
      <c r="V31" s="16"/>
      <c r="W31" s="16"/>
      <c r="X31" s="16"/>
      <c r="Y31" s="16"/>
      <c r="Z31" s="21"/>
    </row>
    <row r="32" spans="1:26" ht="15.6" x14ac:dyDescent="0.3">
      <c r="A32" s="16"/>
      <c r="B32" s="20"/>
      <c r="C32" s="51"/>
      <c r="D32" s="51"/>
      <c r="E32" s="53"/>
      <c r="F32" s="53"/>
      <c r="G32" s="16"/>
      <c r="H32" s="16"/>
      <c r="I32" s="16"/>
      <c r="J32" s="16"/>
      <c r="K32" s="16"/>
      <c r="L32" s="16"/>
      <c r="M32" s="16"/>
      <c r="N32" s="16"/>
      <c r="O32" s="16"/>
      <c r="P32" s="16"/>
      <c r="Q32" s="16"/>
      <c r="R32" s="16"/>
      <c r="S32" s="16"/>
      <c r="T32" s="16"/>
      <c r="U32" s="16"/>
      <c r="V32" s="16"/>
      <c r="W32" s="16"/>
      <c r="X32" s="16"/>
      <c r="Y32" s="16"/>
      <c r="Z32" s="21"/>
    </row>
    <row r="33" spans="1:26" ht="15.6" x14ac:dyDescent="0.3">
      <c r="A33" s="16"/>
      <c r="B33" s="20"/>
      <c r="C33" s="16"/>
      <c r="D33" s="16"/>
      <c r="E33" s="16"/>
      <c r="F33" s="16"/>
      <c r="G33" s="16"/>
      <c r="H33" s="16"/>
      <c r="I33" s="16"/>
      <c r="J33" s="16"/>
      <c r="K33" s="16"/>
      <c r="L33" s="16"/>
      <c r="M33" s="16"/>
      <c r="N33" s="16"/>
      <c r="O33" s="16"/>
      <c r="P33" s="16"/>
      <c r="Q33" s="16"/>
      <c r="R33" s="16"/>
      <c r="S33" s="16"/>
      <c r="T33" s="16"/>
      <c r="U33" s="16"/>
      <c r="V33" s="16"/>
      <c r="W33" s="16"/>
      <c r="X33" s="16"/>
      <c r="Y33" s="16"/>
      <c r="Z33" s="21"/>
    </row>
    <row r="34" spans="1:26" ht="15.6" x14ac:dyDescent="0.3">
      <c r="A34" s="16"/>
      <c r="B34" s="20"/>
      <c r="C34" s="16"/>
      <c r="D34" s="16"/>
      <c r="E34" s="16"/>
      <c r="F34" s="16"/>
      <c r="G34" s="16"/>
      <c r="H34" s="16"/>
      <c r="I34" s="16"/>
      <c r="J34" s="16"/>
      <c r="K34" s="16"/>
      <c r="L34" s="16"/>
      <c r="M34" s="16"/>
      <c r="N34" s="16"/>
      <c r="O34" s="16"/>
      <c r="P34" s="16"/>
      <c r="Q34" s="16"/>
      <c r="R34" s="16"/>
      <c r="S34" s="16"/>
      <c r="T34" s="16"/>
      <c r="U34" s="16"/>
      <c r="V34" s="16"/>
      <c r="W34" s="16"/>
      <c r="X34" s="16"/>
      <c r="Y34" s="16"/>
      <c r="Z34" s="21"/>
    </row>
    <row r="35" spans="1:26" ht="15.6" x14ac:dyDescent="0.3">
      <c r="A35" s="16"/>
      <c r="B35" s="20"/>
      <c r="C35" s="16"/>
      <c r="D35" s="16"/>
      <c r="E35" s="16"/>
      <c r="F35" s="16"/>
      <c r="G35" s="16"/>
      <c r="H35" s="16"/>
      <c r="I35" s="16"/>
      <c r="J35" s="16"/>
      <c r="K35" s="16"/>
      <c r="L35" s="16"/>
      <c r="M35" s="16"/>
      <c r="N35" s="16"/>
      <c r="O35" s="16"/>
      <c r="P35" s="16"/>
      <c r="Q35" s="16"/>
      <c r="R35" s="16"/>
      <c r="S35" s="16"/>
      <c r="T35" s="16"/>
      <c r="U35" s="16"/>
      <c r="V35" s="16"/>
      <c r="W35" s="16"/>
      <c r="X35" s="16"/>
      <c r="Y35" s="16"/>
      <c r="Z35" s="21"/>
    </row>
    <row r="36" spans="1:26" ht="15.6" x14ac:dyDescent="0.3">
      <c r="A36" s="16"/>
      <c r="B36" s="20"/>
      <c r="C36" s="16"/>
      <c r="D36" s="16"/>
      <c r="E36" s="16"/>
      <c r="F36" s="16"/>
      <c r="G36" s="16"/>
      <c r="H36" s="16"/>
      <c r="I36" s="16"/>
      <c r="J36" s="16"/>
      <c r="K36" s="23"/>
      <c r="L36" s="27"/>
      <c r="M36" s="27"/>
      <c r="N36" s="27"/>
      <c r="O36" s="27"/>
      <c r="P36" s="27"/>
      <c r="Q36" s="16"/>
      <c r="R36" s="16"/>
      <c r="S36" s="16"/>
      <c r="T36" s="28"/>
      <c r="U36" s="27"/>
      <c r="V36" s="28"/>
      <c r="W36" s="16"/>
      <c r="X36" s="16"/>
      <c r="Y36" s="16"/>
      <c r="Z36" s="21"/>
    </row>
    <row r="37" spans="1:26" ht="15.6" x14ac:dyDescent="0.3">
      <c r="A37" s="16"/>
      <c r="B37" s="20"/>
      <c r="C37" s="16"/>
      <c r="D37" s="16"/>
      <c r="E37" s="16"/>
      <c r="F37" s="16"/>
      <c r="G37" s="16"/>
      <c r="H37" s="16"/>
      <c r="I37" s="16"/>
      <c r="J37" s="16"/>
      <c r="K37" s="23"/>
      <c r="L37" s="27"/>
      <c r="M37" s="27"/>
      <c r="N37" s="27"/>
      <c r="O37" s="27"/>
      <c r="P37" s="27"/>
      <c r="Q37" s="16"/>
      <c r="R37" s="16"/>
      <c r="S37" s="16"/>
      <c r="T37" s="28"/>
      <c r="U37" s="27"/>
      <c r="V37" s="28"/>
      <c r="W37" s="16"/>
      <c r="X37" s="16"/>
      <c r="Y37" s="16"/>
      <c r="Z37" s="21"/>
    </row>
    <row r="38" spans="1:26" ht="15.6" x14ac:dyDescent="0.3">
      <c r="A38" s="16"/>
      <c r="B38" s="20"/>
      <c r="C38" s="16"/>
      <c r="D38" s="16"/>
      <c r="E38" s="16"/>
      <c r="F38" s="16"/>
      <c r="G38" s="16"/>
      <c r="H38" s="16"/>
      <c r="I38" s="16"/>
      <c r="J38" s="16"/>
      <c r="K38" s="23"/>
      <c r="L38" s="27"/>
      <c r="M38" s="27"/>
      <c r="N38" s="27"/>
      <c r="O38" s="27"/>
      <c r="P38" s="27"/>
      <c r="Q38" s="16"/>
      <c r="R38" s="16"/>
      <c r="S38" s="16"/>
      <c r="T38" s="28"/>
      <c r="U38" s="27"/>
      <c r="V38" s="28"/>
      <c r="W38" s="16"/>
      <c r="X38" s="16"/>
      <c r="Y38" s="16"/>
      <c r="Z38" s="21"/>
    </row>
    <row r="39" spans="1:26" ht="15.6" x14ac:dyDescent="0.3">
      <c r="A39" s="16"/>
      <c r="B39" s="20"/>
      <c r="C39" s="16"/>
      <c r="D39" s="16"/>
      <c r="E39" s="16"/>
      <c r="F39" s="16"/>
      <c r="G39" s="16"/>
      <c r="H39" s="16"/>
      <c r="I39" s="16"/>
      <c r="J39" s="16"/>
      <c r="K39" s="23"/>
      <c r="L39" s="27"/>
      <c r="M39" s="27"/>
      <c r="N39" s="27"/>
      <c r="O39" s="27"/>
      <c r="P39" s="27"/>
      <c r="Q39" s="16"/>
      <c r="R39" s="16"/>
      <c r="S39" s="16"/>
      <c r="T39" s="28"/>
      <c r="U39" s="27"/>
      <c r="V39" s="28"/>
      <c r="W39" s="16"/>
      <c r="X39" s="16"/>
      <c r="Y39" s="16"/>
      <c r="Z39" s="21"/>
    </row>
    <row r="40" spans="1:26" ht="15.6" x14ac:dyDescent="0.3">
      <c r="A40" s="16"/>
      <c r="B40" s="20"/>
      <c r="C40" s="16"/>
      <c r="D40" s="16"/>
      <c r="E40" s="16"/>
      <c r="F40" s="16"/>
      <c r="G40" s="16"/>
      <c r="H40" s="16"/>
      <c r="I40" s="16"/>
      <c r="J40" s="16"/>
      <c r="K40" s="23"/>
      <c r="L40" s="27"/>
      <c r="M40" s="27"/>
      <c r="N40" s="27"/>
      <c r="O40" s="27"/>
      <c r="P40" s="27"/>
      <c r="Q40" s="16"/>
      <c r="R40" s="16"/>
      <c r="S40" s="16"/>
      <c r="T40" s="28"/>
      <c r="U40" s="27"/>
      <c r="V40" s="28"/>
      <c r="W40" s="16"/>
      <c r="X40" s="16"/>
      <c r="Y40" s="16"/>
      <c r="Z40" s="21"/>
    </row>
    <row r="41" spans="1:26" ht="16.2" thickBot="1" x14ac:dyDescent="0.35">
      <c r="A41" s="16"/>
      <c r="B41" s="24"/>
      <c r="C41" s="25"/>
      <c r="D41" s="25"/>
      <c r="E41" s="25"/>
      <c r="F41" s="25"/>
      <c r="G41" s="25"/>
      <c r="H41" s="25"/>
      <c r="I41" s="25"/>
      <c r="J41" s="25"/>
      <c r="K41" s="25"/>
      <c r="L41" s="25"/>
      <c r="M41" s="25"/>
      <c r="N41" s="25"/>
      <c r="O41" s="25"/>
      <c r="P41" s="25"/>
      <c r="Q41" s="25"/>
      <c r="R41" s="25"/>
      <c r="S41" s="25"/>
      <c r="T41" s="25"/>
      <c r="U41" s="25"/>
      <c r="V41" s="25"/>
      <c r="W41" s="25"/>
      <c r="X41" s="25"/>
      <c r="Y41" s="25"/>
      <c r="Z41" s="26"/>
    </row>
    <row r="42" spans="1:26" ht="15.6" x14ac:dyDescent="0.3">
      <c r="A42" s="15" t="s">
        <v>84</v>
      </c>
      <c r="B42" s="15" t="s">
        <v>85</v>
      </c>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35.4" thickBot="1" x14ac:dyDescent="0.35">
      <c r="C43" s="10" t="s">
        <v>44</v>
      </c>
      <c r="D43" s="10" t="s">
        <v>121</v>
      </c>
      <c r="H43" s="10" t="s">
        <v>125</v>
      </c>
      <c r="I43" s="10" t="s">
        <v>126</v>
      </c>
      <c r="J43" s="10" t="s">
        <v>127</v>
      </c>
      <c r="K43" s="10" t="s">
        <v>128</v>
      </c>
    </row>
    <row r="44" spans="1:26" ht="16.2" thickTop="1" x14ac:dyDescent="0.3">
      <c r="C44" s="11">
        <v>30</v>
      </c>
      <c r="D44" s="12" t="s">
        <v>122</v>
      </c>
      <c r="H44" s="11">
        <v>80</v>
      </c>
      <c r="I44" s="11">
        <v>30</v>
      </c>
      <c r="J44" s="11">
        <v>50</v>
      </c>
      <c r="K44" s="11">
        <v>70</v>
      </c>
    </row>
    <row r="45" spans="1:26" ht="15.6" x14ac:dyDescent="0.3">
      <c r="C45" s="11">
        <v>34</v>
      </c>
      <c r="D45" s="12" t="s">
        <v>122</v>
      </c>
      <c r="H45" s="11">
        <v>80</v>
      </c>
      <c r="I45" s="11">
        <v>34</v>
      </c>
      <c r="J45" s="11">
        <v>50</v>
      </c>
      <c r="K45" s="11">
        <v>70</v>
      </c>
    </row>
    <row r="46" spans="1:26" ht="15.6" x14ac:dyDescent="0.3">
      <c r="C46" s="11">
        <v>35</v>
      </c>
      <c r="D46" s="12" t="s">
        <v>122</v>
      </c>
      <c r="H46" s="11">
        <v>80</v>
      </c>
      <c r="I46" s="11">
        <v>35</v>
      </c>
      <c r="J46" s="11">
        <v>51</v>
      </c>
      <c r="K46" s="11">
        <v>70</v>
      </c>
    </row>
    <row r="47" spans="1:26" ht="15.6" x14ac:dyDescent="0.3">
      <c r="C47" s="11">
        <v>36</v>
      </c>
      <c r="D47" s="12" t="s">
        <v>122</v>
      </c>
      <c r="H47" s="11">
        <v>80</v>
      </c>
      <c r="I47" s="11">
        <v>36</v>
      </c>
      <c r="J47" s="11">
        <v>51</v>
      </c>
      <c r="K47" s="11">
        <v>70</v>
      </c>
    </row>
    <row r="48" spans="1:26" ht="15.6" x14ac:dyDescent="0.3">
      <c r="C48" s="11">
        <v>36</v>
      </c>
      <c r="D48" s="12" t="s">
        <v>122</v>
      </c>
      <c r="H48" s="11">
        <v>80</v>
      </c>
      <c r="I48" s="11">
        <v>36</v>
      </c>
      <c r="J48" s="11">
        <v>51</v>
      </c>
      <c r="K48" s="11">
        <v>70</v>
      </c>
    </row>
    <row r="49" spans="3:11" ht="15.6" x14ac:dyDescent="0.3">
      <c r="C49" s="11">
        <v>39</v>
      </c>
      <c r="D49" s="12" t="s">
        <v>122</v>
      </c>
      <c r="H49" s="11">
        <v>80</v>
      </c>
      <c r="I49" s="11">
        <v>39</v>
      </c>
      <c r="J49" s="11">
        <v>52</v>
      </c>
      <c r="K49" s="11">
        <v>71</v>
      </c>
    </row>
    <row r="50" spans="3:11" ht="15.6" x14ac:dyDescent="0.3">
      <c r="C50" s="11">
        <v>43</v>
      </c>
      <c r="D50" s="12" t="s">
        <v>122</v>
      </c>
      <c r="H50" s="11">
        <v>81</v>
      </c>
      <c r="I50" s="11">
        <v>43</v>
      </c>
      <c r="J50" s="11">
        <v>52</v>
      </c>
      <c r="K50" s="11">
        <v>71</v>
      </c>
    </row>
    <row r="51" spans="3:11" ht="15.6" x14ac:dyDescent="0.3">
      <c r="C51" s="11">
        <v>43</v>
      </c>
      <c r="D51" s="12" t="s">
        <v>122</v>
      </c>
      <c r="H51" s="11">
        <v>81</v>
      </c>
      <c r="I51" s="11">
        <v>43</v>
      </c>
      <c r="J51" s="11">
        <v>52</v>
      </c>
      <c r="K51" s="11">
        <v>71</v>
      </c>
    </row>
    <row r="52" spans="3:11" ht="15.6" x14ac:dyDescent="0.3">
      <c r="C52" s="11">
        <v>44</v>
      </c>
      <c r="D52" s="12" t="s">
        <v>122</v>
      </c>
      <c r="H52" s="11">
        <v>81</v>
      </c>
      <c r="I52" s="11">
        <v>44</v>
      </c>
      <c r="J52" s="11">
        <v>52</v>
      </c>
      <c r="K52" s="11">
        <v>71</v>
      </c>
    </row>
    <row r="53" spans="3:11" ht="15.6" x14ac:dyDescent="0.3">
      <c r="C53" s="11">
        <v>45</v>
      </c>
      <c r="D53" s="12" t="s">
        <v>122</v>
      </c>
      <c r="H53" s="11">
        <v>82</v>
      </c>
      <c r="I53" s="11">
        <v>45</v>
      </c>
      <c r="J53" s="11">
        <v>52</v>
      </c>
      <c r="K53" s="11">
        <v>71</v>
      </c>
    </row>
    <row r="54" spans="3:11" ht="15.6" x14ac:dyDescent="0.3">
      <c r="C54" s="11">
        <v>45</v>
      </c>
      <c r="D54" s="12" t="s">
        <v>122</v>
      </c>
      <c r="H54" s="11">
        <v>83</v>
      </c>
      <c r="I54" s="11">
        <v>45</v>
      </c>
      <c r="J54" s="11">
        <v>52</v>
      </c>
      <c r="K54" s="11">
        <v>71</v>
      </c>
    </row>
    <row r="55" spans="3:11" ht="15.6" x14ac:dyDescent="0.3">
      <c r="C55" s="11">
        <v>45</v>
      </c>
      <c r="D55" s="12" t="s">
        <v>122</v>
      </c>
      <c r="H55" s="11">
        <v>83</v>
      </c>
      <c r="I55" s="11">
        <v>45</v>
      </c>
      <c r="J55" s="11">
        <v>53</v>
      </c>
      <c r="K55" s="11">
        <v>71</v>
      </c>
    </row>
    <row r="56" spans="3:11" ht="15.6" x14ac:dyDescent="0.3">
      <c r="C56" s="11">
        <v>45</v>
      </c>
      <c r="D56" s="12" t="s">
        <v>122</v>
      </c>
      <c r="H56" s="11">
        <v>83</v>
      </c>
      <c r="I56" s="11">
        <v>45</v>
      </c>
      <c r="J56" s="11">
        <v>53</v>
      </c>
      <c r="K56" s="11">
        <v>72</v>
      </c>
    </row>
    <row r="57" spans="3:11" ht="15.6" x14ac:dyDescent="0.3">
      <c r="C57" s="11">
        <v>46</v>
      </c>
      <c r="D57" s="12" t="s">
        <v>122</v>
      </c>
      <c r="H57" s="11">
        <v>83</v>
      </c>
      <c r="I57" s="11">
        <v>46</v>
      </c>
      <c r="J57" s="11">
        <v>53</v>
      </c>
      <c r="K57" s="11">
        <v>72</v>
      </c>
    </row>
    <row r="58" spans="3:11" ht="15.6" x14ac:dyDescent="0.3">
      <c r="C58" s="11">
        <v>46</v>
      </c>
      <c r="D58" s="12" t="s">
        <v>122</v>
      </c>
      <c r="H58" s="11">
        <v>83</v>
      </c>
      <c r="I58" s="11">
        <v>46</v>
      </c>
      <c r="J58" s="11">
        <v>54</v>
      </c>
      <c r="K58" s="11">
        <v>72</v>
      </c>
    </row>
    <row r="59" spans="3:11" ht="15.6" x14ac:dyDescent="0.3">
      <c r="C59" s="11">
        <v>46</v>
      </c>
      <c r="D59" s="12" t="s">
        <v>122</v>
      </c>
      <c r="H59" s="11">
        <v>83</v>
      </c>
      <c r="I59" s="11">
        <v>46</v>
      </c>
      <c r="J59" s="11">
        <v>54</v>
      </c>
      <c r="K59" s="11">
        <v>72</v>
      </c>
    </row>
    <row r="60" spans="3:11" ht="15.6" x14ac:dyDescent="0.3">
      <c r="C60" s="11">
        <v>47</v>
      </c>
      <c r="D60" s="12" t="s">
        <v>122</v>
      </c>
      <c r="H60" s="11">
        <v>84</v>
      </c>
      <c r="I60" s="11">
        <v>47</v>
      </c>
      <c r="J60" s="11">
        <v>54</v>
      </c>
      <c r="K60" s="11">
        <v>72</v>
      </c>
    </row>
    <row r="61" spans="3:11" ht="15.6" x14ac:dyDescent="0.3">
      <c r="C61" s="11">
        <v>47</v>
      </c>
      <c r="D61" s="12" t="s">
        <v>122</v>
      </c>
      <c r="H61" s="11">
        <v>84</v>
      </c>
      <c r="I61" s="11">
        <v>47</v>
      </c>
      <c r="J61" s="11">
        <v>54</v>
      </c>
      <c r="K61" s="11">
        <v>72</v>
      </c>
    </row>
    <row r="62" spans="3:11" ht="15.6" x14ac:dyDescent="0.3">
      <c r="C62" s="11">
        <v>47</v>
      </c>
      <c r="D62" s="12" t="s">
        <v>122</v>
      </c>
      <c r="H62" s="11">
        <v>84</v>
      </c>
      <c r="I62" s="11">
        <v>47</v>
      </c>
      <c r="J62" s="11">
        <v>54</v>
      </c>
      <c r="K62" s="11">
        <v>72</v>
      </c>
    </row>
    <row r="63" spans="3:11" ht="15.6" x14ac:dyDescent="0.3">
      <c r="C63" s="11">
        <v>47</v>
      </c>
      <c r="D63" s="12" t="s">
        <v>122</v>
      </c>
      <c r="H63" s="11">
        <v>84</v>
      </c>
      <c r="I63" s="11">
        <v>47</v>
      </c>
      <c r="J63" s="11">
        <v>54</v>
      </c>
      <c r="K63" s="11">
        <v>72</v>
      </c>
    </row>
    <row r="64" spans="3:11" ht="15.6" x14ac:dyDescent="0.3">
      <c r="C64" s="11">
        <v>47</v>
      </c>
      <c r="D64" s="12" t="s">
        <v>122</v>
      </c>
      <c r="H64" s="11">
        <v>85</v>
      </c>
      <c r="I64" s="11">
        <v>47</v>
      </c>
      <c r="J64" s="11">
        <v>54</v>
      </c>
      <c r="K64" s="11">
        <v>72</v>
      </c>
    </row>
    <row r="65" spans="3:11" ht="15.6" x14ac:dyDescent="0.3">
      <c r="C65" s="11">
        <v>47</v>
      </c>
      <c r="D65" s="12" t="s">
        <v>122</v>
      </c>
      <c r="H65" s="11">
        <v>86</v>
      </c>
      <c r="I65" s="11">
        <v>47</v>
      </c>
      <c r="J65" s="11">
        <v>54</v>
      </c>
      <c r="K65" s="11">
        <v>73</v>
      </c>
    </row>
    <row r="66" spans="3:11" ht="15.6" x14ac:dyDescent="0.3">
      <c r="C66" s="11">
        <v>48</v>
      </c>
      <c r="D66" s="12" t="s">
        <v>122</v>
      </c>
      <c r="H66" s="11">
        <v>86</v>
      </c>
      <c r="I66" s="11">
        <v>48</v>
      </c>
      <c r="J66" s="11">
        <v>54</v>
      </c>
      <c r="K66" s="11">
        <v>73</v>
      </c>
    </row>
    <row r="67" spans="3:11" ht="15.6" x14ac:dyDescent="0.3">
      <c r="C67" s="11">
        <v>48</v>
      </c>
      <c r="D67" s="12" t="s">
        <v>122</v>
      </c>
      <c r="H67" s="11">
        <v>87</v>
      </c>
      <c r="I67" s="11">
        <v>48</v>
      </c>
      <c r="J67" s="11">
        <v>55</v>
      </c>
      <c r="K67" s="11">
        <v>73</v>
      </c>
    </row>
    <row r="68" spans="3:11" ht="15.6" x14ac:dyDescent="0.3">
      <c r="C68" s="11">
        <v>48</v>
      </c>
      <c r="D68" s="12" t="s">
        <v>122</v>
      </c>
      <c r="H68" s="11">
        <v>87</v>
      </c>
      <c r="I68" s="11">
        <v>48</v>
      </c>
      <c r="J68" s="11">
        <v>55</v>
      </c>
      <c r="K68" s="11">
        <v>73</v>
      </c>
    </row>
    <row r="69" spans="3:11" ht="15.6" x14ac:dyDescent="0.3">
      <c r="C69" s="11">
        <v>48</v>
      </c>
      <c r="D69" s="12" t="s">
        <v>122</v>
      </c>
      <c r="H69" s="11">
        <v>88</v>
      </c>
      <c r="I69" s="11">
        <v>48</v>
      </c>
      <c r="J69" s="11">
        <v>56</v>
      </c>
      <c r="K69" s="11">
        <v>73</v>
      </c>
    </row>
    <row r="70" spans="3:11" ht="15.6" x14ac:dyDescent="0.3">
      <c r="C70" s="11">
        <v>49</v>
      </c>
      <c r="D70" s="12" t="s">
        <v>122</v>
      </c>
      <c r="H70" s="11">
        <v>89</v>
      </c>
      <c r="I70" s="11">
        <v>49</v>
      </c>
      <c r="J70" s="11">
        <v>56</v>
      </c>
      <c r="K70" s="11">
        <v>73</v>
      </c>
    </row>
    <row r="71" spans="3:11" ht="15.6" x14ac:dyDescent="0.3">
      <c r="C71" s="11">
        <v>49</v>
      </c>
      <c r="D71" s="12" t="s">
        <v>122</v>
      </c>
      <c r="H71" s="11">
        <v>93</v>
      </c>
      <c r="I71" s="11">
        <v>49</v>
      </c>
      <c r="J71" s="11">
        <v>56</v>
      </c>
      <c r="K71" s="11">
        <v>74</v>
      </c>
    </row>
    <row r="72" spans="3:11" ht="15.6" x14ac:dyDescent="0.3">
      <c r="C72" s="11">
        <v>49</v>
      </c>
      <c r="D72" s="12" t="s">
        <v>122</v>
      </c>
      <c r="I72" s="11">
        <v>49</v>
      </c>
      <c r="J72" s="11">
        <v>56</v>
      </c>
      <c r="K72" s="11">
        <v>74</v>
      </c>
    </row>
    <row r="73" spans="3:11" ht="15.6" x14ac:dyDescent="0.3">
      <c r="C73" s="11">
        <v>49</v>
      </c>
      <c r="D73" s="12" t="s">
        <v>122</v>
      </c>
      <c r="I73" s="11">
        <v>49</v>
      </c>
      <c r="J73" s="11">
        <v>56</v>
      </c>
      <c r="K73" s="11">
        <v>74</v>
      </c>
    </row>
    <row r="74" spans="3:11" ht="15.6" x14ac:dyDescent="0.3">
      <c r="C74" s="11">
        <v>49</v>
      </c>
      <c r="D74" s="12" t="s">
        <v>122</v>
      </c>
      <c r="I74" s="11">
        <v>49</v>
      </c>
      <c r="J74" s="11">
        <v>56</v>
      </c>
      <c r="K74" s="11">
        <v>74</v>
      </c>
    </row>
    <row r="75" spans="3:11" ht="15.6" x14ac:dyDescent="0.3">
      <c r="C75" s="11">
        <v>50</v>
      </c>
      <c r="D75" s="12" t="s">
        <v>123</v>
      </c>
      <c r="J75" s="11">
        <v>56</v>
      </c>
      <c r="K75" s="11">
        <v>74</v>
      </c>
    </row>
    <row r="76" spans="3:11" ht="15.6" x14ac:dyDescent="0.3">
      <c r="C76" s="11">
        <v>50</v>
      </c>
      <c r="D76" s="12" t="s">
        <v>123</v>
      </c>
      <c r="J76" s="11">
        <v>57</v>
      </c>
      <c r="K76" s="11">
        <v>74</v>
      </c>
    </row>
    <row r="77" spans="3:11" ht="15.6" x14ac:dyDescent="0.3">
      <c r="C77" s="11">
        <v>51</v>
      </c>
      <c r="D77" s="12" t="s">
        <v>123</v>
      </c>
      <c r="J77" s="11">
        <v>57</v>
      </c>
      <c r="K77" s="11">
        <v>74</v>
      </c>
    </row>
    <row r="78" spans="3:11" ht="15.6" x14ac:dyDescent="0.3">
      <c r="C78" s="11">
        <v>51</v>
      </c>
      <c r="D78" s="12" t="s">
        <v>123</v>
      </c>
      <c r="J78" s="11">
        <v>57</v>
      </c>
      <c r="K78" s="11">
        <v>74</v>
      </c>
    </row>
    <row r="79" spans="3:11" ht="15.6" x14ac:dyDescent="0.3">
      <c r="C79" s="11">
        <v>51</v>
      </c>
      <c r="D79" s="12" t="s">
        <v>123</v>
      </c>
      <c r="J79" s="11">
        <v>57</v>
      </c>
      <c r="K79" s="11">
        <v>74</v>
      </c>
    </row>
    <row r="80" spans="3:11" ht="15.6" x14ac:dyDescent="0.3">
      <c r="C80" s="11">
        <v>52</v>
      </c>
      <c r="D80" s="12" t="s">
        <v>123</v>
      </c>
      <c r="J80" s="11">
        <v>57</v>
      </c>
      <c r="K80" s="11">
        <v>75</v>
      </c>
    </row>
    <row r="81" spans="3:11" ht="15.6" x14ac:dyDescent="0.3">
      <c r="C81" s="11">
        <v>52</v>
      </c>
      <c r="D81" s="12" t="s">
        <v>123</v>
      </c>
      <c r="J81" s="11">
        <v>58</v>
      </c>
      <c r="K81" s="11">
        <v>75</v>
      </c>
    </row>
    <row r="82" spans="3:11" ht="15.6" x14ac:dyDescent="0.3">
      <c r="C82" s="11">
        <v>52</v>
      </c>
      <c r="D82" s="12" t="s">
        <v>123</v>
      </c>
      <c r="J82" s="11">
        <v>58</v>
      </c>
      <c r="K82" s="11">
        <v>75</v>
      </c>
    </row>
    <row r="83" spans="3:11" ht="15.6" x14ac:dyDescent="0.3">
      <c r="C83" s="11">
        <v>52</v>
      </c>
      <c r="D83" s="12" t="s">
        <v>123</v>
      </c>
      <c r="J83" s="11">
        <v>58</v>
      </c>
      <c r="K83" s="11">
        <v>75</v>
      </c>
    </row>
    <row r="84" spans="3:11" ht="15.6" x14ac:dyDescent="0.3">
      <c r="C84" s="11">
        <v>52</v>
      </c>
      <c r="D84" s="12" t="s">
        <v>123</v>
      </c>
      <c r="J84" s="11">
        <v>58</v>
      </c>
      <c r="K84" s="11">
        <v>75</v>
      </c>
    </row>
    <row r="85" spans="3:11" ht="15.6" x14ac:dyDescent="0.3">
      <c r="C85" s="11">
        <v>52</v>
      </c>
      <c r="D85" s="12" t="s">
        <v>123</v>
      </c>
      <c r="J85" s="11">
        <v>58</v>
      </c>
      <c r="K85" s="11">
        <v>75</v>
      </c>
    </row>
    <row r="86" spans="3:11" ht="15.6" x14ac:dyDescent="0.3">
      <c r="C86" s="11">
        <v>53</v>
      </c>
      <c r="D86" s="12" t="s">
        <v>123</v>
      </c>
      <c r="J86" s="11">
        <v>58</v>
      </c>
      <c r="K86" s="11">
        <v>75</v>
      </c>
    </row>
    <row r="87" spans="3:11" ht="15.6" x14ac:dyDescent="0.3">
      <c r="C87" s="11">
        <v>53</v>
      </c>
      <c r="D87" s="12" t="s">
        <v>123</v>
      </c>
      <c r="J87" s="11">
        <v>58</v>
      </c>
      <c r="K87" s="11">
        <v>75</v>
      </c>
    </row>
    <row r="88" spans="3:11" ht="15.6" x14ac:dyDescent="0.3">
      <c r="C88" s="11">
        <v>53</v>
      </c>
      <c r="D88" s="12" t="s">
        <v>123</v>
      </c>
      <c r="J88" s="11">
        <v>58</v>
      </c>
      <c r="K88" s="11">
        <v>75</v>
      </c>
    </row>
    <row r="89" spans="3:11" ht="15.6" x14ac:dyDescent="0.3">
      <c r="C89" s="11">
        <v>54</v>
      </c>
      <c r="D89" s="12" t="s">
        <v>123</v>
      </c>
      <c r="J89" s="11">
        <v>59</v>
      </c>
      <c r="K89" s="11">
        <v>76</v>
      </c>
    </row>
    <row r="90" spans="3:11" ht="15.6" x14ac:dyDescent="0.3">
      <c r="C90" s="11">
        <v>54</v>
      </c>
      <c r="D90" s="12" t="s">
        <v>123</v>
      </c>
      <c r="J90" s="11">
        <v>59</v>
      </c>
      <c r="K90" s="11">
        <v>76</v>
      </c>
    </row>
    <row r="91" spans="3:11" ht="15.6" x14ac:dyDescent="0.3">
      <c r="C91" s="11">
        <v>54</v>
      </c>
      <c r="D91" s="12" t="s">
        <v>123</v>
      </c>
      <c r="J91" s="11">
        <v>60</v>
      </c>
      <c r="K91" s="11">
        <v>76</v>
      </c>
    </row>
    <row r="92" spans="3:11" ht="15.6" x14ac:dyDescent="0.3">
      <c r="C92" s="11">
        <v>54</v>
      </c>
      <c r="D92" s="12" t="s">
        <v>123</v>
      </c>
      <c r="J92" s="11">
        <v>60</v>
      </c>
      <c r="K92" s="11">
        <v>76</v>
      </c>
    </row>
    <row r="93" spans="3:11" ht="15.6" x14ac:dyDescent="0.3">
      <c r="C93" s="11">
        <v>54</v>
      </c>
      <c r="D93" s="12" t="s">
        <v>123</v>
      </c>
      <c r="J93" s="11">
        <v>61</v>
      </c>
      <c r="K93" s="11">
        <v>76</v>
      </c>
    </row>
    <row r="94" spans="3:11" ht="15.6" x14ac:dyDescent="0.3">
      <c r="C94" s="11">
        <v>54</v>
      </c>
      <c r="D94" s="12" t="s">
        <v>123</v>
      </c>
      <c r="J94" s="11">
        <v>61</v>
      </c>
      <c r="K94" s="11">
        <v>77</v>
      </c>
    </row>
    <row r="95" spans="3:11" ht="15.6" x14ac:dyDescent="0.3">
      <c r="C95" s="11">
        <v>54</v>
      </c>
      <c r="D95" s="12" t="s">
        <v>123</v>
      </c>
      <c r="J95" s="11">
        <v>62</v>
      </c>
      <c r="K95" s="11">
        <v>77</v>
      </c>
    </row>
    <row r="96" spans="3:11" ht="15.6" x14ac:dyDescent="0.3">
      <c r="C96" s="11">
        <v>54</v>
      </c>
      <c r="D96" s="12" t="s">
        <v>123</v>
      </c>
      <c r="J96" s="11">
        <v>62</v>
      </c>
      <c r="K96" s="11">
        <v>77</v>
      </c>
    </row>
    <row r="97" spans="3:11" ht="15.6" x14ac:dyDescent="0.3">
      <c r="C97" s="11">
        <v>54</v>
      </c>
      <c r="D97" s="12" t="s">
        <v>123</v>
      </c>
      <c r="J97" s="11">
        <v>62</v>
      </c>
      <c r="K97" s="11">
        <v>77</v>
      </c>
    </row>
    <row r="98" spans="3:11" ht="15.6" x14ac:dyDescent="0.3">
      <c r="C98" s="11">
        <v>55</v>
      </c>
      <c r="D98" s="12" t="s">
        <v>123</v>
      </c>
      <c r="J98" s="11">
        <v>62</v>
      </c>
      <c r="K98" s="11">
        <v>77</v>
      </c>
    </row>
    <row r="99" spans="3:11" ht="15.6" x14ac:dyDescent="0.3">
      <c r="C99" s="11">
        <v>55</v>
      </c>
      <c r="D99" s="12" t="s">
        <v>123</v>
      </c>
      <c r="J99" s="11">
        <v>62</v>
      </c>
      <c r="K99" s="11">
        <v>78</v>
      </c>
    </row>
    <row r="100" spans="3:11" ht="15.6" x14ac:dyDescent="0.3">
      <c r="C100" s="11">
        <v>56</v>
      </c>
      <c r="D100" s="12" t="s">
        <v>123</v>
      </c>
      <c r="J100" s="11">
        <v>62</v>
      </c>
      <c r="K100" s="11">
        <v>78</v>
      </c>
    </row>
    <row r="101" spans="3:11" ht="15.6" x14ac:dyDescent="0.3">
      <c r="C101" s="11">
        <v>56</v>
      </c>
      <c r="D101" s="12" t="s">
        <v>123</v>
      </c>
      <c r="J101" s="11">
        <v>63</v>
      </c>
      <c r="K101" s="11">
        <v>78</v>
      </c>
    </row>
    <row r="102" spans="3:11" ht="15.6" x14ac:dyDescent="0.3">
      <c r="C102" s="11">
        <v>56</v>
      </c>
      <c r="D102" s="12" t="s">
        <v>123</v>
      </c>
      <c r="J102" s="11">
        <v>64</v>
      </c>
      <c r="K102" s="11">
        <v>78</v>
      </c>
    </row>
    <row r="103" spans="3:11" ht="15.6" x14ac:dyDescent="0.3">
      <c r="C103" s="11">
        <v>56</v>
      </c>
      <c r="D103" s="12" t="s">
        <v>123</v>
      </c>
      <c r="J103" s="11">
        <v>64</v>
      </c>
      <c r="K103" s="11">
        <v>79</v>
      </c>
    </row>
    <row r="104" spans="3:11" ht="15.6" x14ac:dyDescent="0.3">
      <c r="C104" s="11">
        <v>56</v>
      </c>
      <c r="D104" s="12" t="s">
        <v>123</v>
      </c>
      <c r="J104" s="11">
        <v>65</v>
      </c>
      <c r="K104" s="11">
        <v>79</v>
      </c>
    </row>
    <row r="105" spans="3:11" ht="15.6" x14ac:dyDescent="0.3">
      <c r="C105" s="11">
        <v>56</v>
      </c>
      <c r="D105" s="12" t="s">
        <v>123</v>
      </c>
      <c r="J105" s="11">
        <v>65</v>
      </c>
      <c r="K105" s="11">
        <v>79</v>
      </c>
    </row>
    <row r="106" spans="3:11" ht="15.6" x14ac:dyDescent="0.3">
      <c r="C106" s="11">
        <v>56</v>
      </c>
      <c r="D106" s="12" t="s">
        <v>123</v>
      </c>
      <c r="J106" s="11">
        <v>65</v>
      </c>
      <c r="K106" s="11">
        <v>79</v>
      </c>
    </row>
    <row r="107" spans="3:11" ht="15.6" x14ac:dyDescent="0.3">
      <c r="C107" s="11">
        <v>57</v>
      </c>
      <c r="D107" s="12" t="s">
        <v>123</v>
      </c>
      <c r="J107" s="11">
        <v>66</v>
      </c>
      <c r="K107" s="11">
        <v>79</v>
      </c>
    </row>
    <row r="108" spans="3:11" ht="15.6" x14ac:dyDescent="0.3">
      <c r="C108" s="11">
        <v>57</v>
      </c>
      <c r="D108" s="12" t="s">
        <v>123</v>
      </c>
      <c r="J108" s="11">
        <v>66</v>
      </c>
    </row>
    <row r="109" spans="3:11" ht="15.6" x14ac:dyDescent="0.3">
      <c r="C109" s="11">
        <v>57</v>
      </c>
      <c r="D109" s="12" t="s">
        <v>123</v>
      </c>
      <c r="J109" s="11">
        <v>67</v>
      </c>
    </row>
    <row r="110" spans="3:11" ht="15.6" x14ac:dyDescent="0.3">
      <c r="C110" s="11">
        <v>57</v>
      </c>
      <c r="D110" s="12" t="s">
        <v>123</v>
      </c>
      <c r="J110" s="11">
        <v>68</v>
      </c>
    </row>
    <row r="111" spans="3:11" ht="15.6" x14ac:dyDescent="0.3">
      <c r="C111" s="11">
        <v>57</v>
      </c>
      <c r="D111" s="12" t="s">
        <v>123</v>
      </c>
      <c r="J111" s="11">
        <v>68</v>
      </c>
    </row>
    <row r="112" spans="3:11" ht="15.6" x14ac:dyDescent="0.3">
      <c r="C112" s="11">
        <v>58</v>
      </c>
      <c r="D112" s="12" t="s">
        <v>123</v>
      </c>
      <c r="J112" s="11">
        <v>68</v>
      </c>
    </row>
    <row r="113" spans="3:10" ht="15.6" x14ac:dyDescent="0.3">
      <c r="C113" s="11">
        <v>58</v>
      </c>
      <c r="D113" s="12" t="s">
        <v>123</v>
      </c>
      <c r="J113" s="11">
        <v>68</v>
      </c>
    </row>
    <row r="114" spans="3:10" ht="15.6" x14ac:dyDescent="0.3">
      <c r="C114" s="11">
        <v>58</v>
      </c>
      <c r="D114" s="12" t="s">
        <v>123</v>
      </c>
      <c r="J114" s="11">
        <v>68</v>
      </c>
    </row>
    <row r="115" spans="3:10" ht="15.6" x14ac:dyDescent="0.3">
      <c r="C115" s="11">
        <v>58</v>
      </c>
      <c r="D115" s="12" t="s">
        <v>123</v>
      </c>
      <c r="J115" s="11">
        <v>69</v>
      </c>
    </row>
    <row r="116" spans="3:10" ht="15.6" x14ac:dyDescent="0.3">
      <c r="C116" s="11">
        <v>58</v>
      </c>
      <c r="D116" s="12" t="s">
        <v>123</v>
      </c>
      <c r="J116" s="11">
        <v>69</v>
      </c>
    </row>
    <row r="117" spans="3:10" ht="15.6" x14ac:dyDescent="0.3">
      <c r="C117" s="11">
        <v>58</v>
      </c>
      <c r="D117" s="12" t="s">
        <v>123</v>
      </c>
      <c r="J117" s="11">
        <v>69</v>
      </c>
    </row>
    <row r="118" spans="3:10" ht="15.6" x14ac:dyDescent="0.3">
      <c r="C118" s="11">
        <v>58</v>
      </c>
      <c r="D118" s="12" t="s">
        <v>123</v>
      </c>
      <c r="J118" s="11">
        <v>69</v>
      </c>
    </row>
    <row r="119" spans="3:10" ht="15.6" x14ac:dyDescent="0.3">
      <c r="C119" s="11">
        <v>58</v>
      </c>
      <c r="D119" s="12" t="s">
        <v>123</v>
      </c>
      <c r="J119" s="11">
        <v>69</v>
      </c>
    </row>
    <row r="120" spans="3:10" ht="15.6" x14ac:dyDescent="0.3">
      <c r="C120" s="11">
        <v>59</v>
      </c>
      <c r="D120" s="12" t="s">
        <v>123</v>
      </c>
      <c r="J120" s="11">
        <v>69</v>
      </c>
    </row>
    <row r="121" spans="3:10" ht="15.6" x14ac:dyDescent="0.3">
      <c r="C121" s="11">
        <v>59</v>
      </c>
      <c r="D121" s="12" t="s">
        <v>123</v>
      </c>
    </row>
    <row r="122" spans="3:10" ht="15.6" x14ac:dyDescent="0.3">
      <c r="C122" s="11">
        <v>60</v>
      </c>
      <c r="D122" s="12" t="s">
        <v>123</v>
      </c>
    </row>
    <row r="123" spans="3:10" ht="15.6" x14ac:dyDescent="0.3">
      <c r="C123" s="11">
        <v>60</v>
      </c>
      <c r="D123" s="12" t="s">
        <v>123</v>
      </c>
    </row>
    <row r="124" spans="3:10" ht="15.6" x14ac:dyDescent="0.3">
      <c r="C124" s="11">
        <v>61</v>
      </c>
      <c r="D124" s="12" t="s">
        <v>123</v>
      </c>
    </row>
    <row r="125" spans="3:10" ht="15.6" x14ac:dyDescent="0.3">
      <c r="C125" s="11">
        <v>61</v>
      </c>
      <c r="D125" s="12" t="s">
        <v>123</v>
      </c>
    </row>
    <row r="126" spans="3:10" ht="15.6" x14ac:dyDescent="0.3">
      <c r="C126" s="11">
        <v>62</v>
      </c>
      <c r="D126" s="12" t="s">
        <v>123</v>
      </c>
    </row>
    <row r="127" spans="3:10" ht="15.6" x14ac:dyDescent="0.3">
      <c r="C127" s="11">
        <v>62</v>
      </c>
      <c r="D127" s="12" t="s">
        <v>123</v>
      </c>
    </row>
    <row r="128" spans="3:10" ht="15.6" x14ac:dyDescent="0.3">
      <c r="C128" s="11">
        <v>62</v>
      </c>
      <c r="D128" s="12" t="s">
        <v>123</v>
      </c>
    </row>
    <row r="129" spans="3:4" ht="15.6" x14ac:dyDescent="0.3">
      <c r="C129" s="11">
        <v>62</v>
      </c>
      <c r="D129" s="12" t="s">
        <v>123</v>
      </c>
    </row>
    <row r="130" spans="3:4" ht="15.6" x14ac:dyDescent="0.3">
      <c r="C130" s="11">
        <v>62</v>
      </c>
      <c r="D130" s="12" t="s">
        <v>123</v>
      </c>
    </row>
    <row r="131" spans="3:4" ht="15.6" x14ac:dyDescent="0.3">
      <c r="C131" s="11">
        <v>62</v>
      </c>
      <c r="D131" s="12" t="s">
        <v>123</v>
      </c>
    </row>
    <row r="132" spans="3:4" ht="15.6" x14ac:dyDescent="0.3">
      <c r="C132" s="11">
        <v>63</v>
      </c>
      <c r="D132" s="12" t="s">
        <v>123</v>
      </c>
    </row>
    <row r="133" spans="3:4" ht="15.6" x14ac:dyDescent="0.3">
      <c r="C133" s="11">
        <v>64</v>
      </c>
      <c r="D133" s="12" t="s">
        <v>123</v>
      </c>
    </row>
    <row r="134" spans="3:4" ht="15.6" x14ac:dyDescent="0.3">
      <c r="C134" s="11">
        <v>64</v>
      </c>
      <c r="D134" s="12" t="s">
        <v>123</v>
      </c>
    </row>
    <row r="135" spans="3:4" ht="15.6" x14ac:dyDescent="0.3">
      <c r="C135" s="11">
        <v>65</v>
      </c>
      <c r="D135" s="12" t="s">
        <v>123</v>
      </c>
    </row>
    <row r="136" spans="3:4" ht="15.6" x14ac:dyDescent="0.3">
      <c r="C136" s="11">
        <v>65</v>
      </c>
      <c r="D136" s="12" t="s">
        <v>123</v>
      </c>
    </row>
    <row r="137" spans="3:4" ht="15.6" x14ac:dyDescent="0.3">
      <c r="C137" s="11">
        <v>65</v>
      </c>
      <c r="D137" s="12" t="s">
        <v>123</v>
      </c>
    </row>
    <row r="138" spans="3:4" ht="15.6" x14ac:dyDescent="0.3">
      <c r="C138" s="11">
        <v>66</v>
      </c>
      <c r="D138" s="12" t="s">
        <v>123</v>
      </c>
    </row>
    <row r="139" spans="3:4" ht="15.6" x14ac:dyDescent="0.3">
      <c r="C139" s="11">
        <v>66</v>
      </c>
      <c r="D139" s="12" t="s">
        <v>123</v>
      </c>
    </row>
    <row r="140" spans="3:4" ht="15.6" x14ac:dyDescent="0.3">
      <c r="C140" s="11">
        <v>67</v>
      </c>
      <c r="D140" s="12" t="s">
        <v>123</v>
      </c>
    </row>
    <row r="141" spans="3:4" ht="15.6" x14ac:dyDescent="0.3">
      <c r="C141" s="11">
        <v>68</v>
      </c>
      <c r="D141" s="12" t="s">
        <v>123</v>
      </c>
    </row>
    <row r="142" spans="3:4" ht="15.6" x14ac:dyDescent="0.3">
      <c r="C142" s="11">
        <v>68</v>
      </c>
      <c r="D142" s="12" t="s">
        <v>123</v>
      </c>
    </row>
    <row r="143" spans="3:4" ht="15.6" x14ac:dyDescent="0.3">
      <c r="C143" s="11">
        <v>68</v>
      </c>
      <c r="D143" s="12" t="s">
        <v>123</v>
      </c>
    </row>
    <row r="144" spans="3:4" ht="15.6" x14ac:dyDescent="0.3">
      <c r="C144" s="11">
        <v>68</v>
      </c>
      <c r="D144" s="12" t="s">
        <v>123</v>
      </c>
    </row>
    <row r="145" spans="3:4" ht="15.6" x14ac:dyDescent="0.3">
      <c r="C145" s="11">
        <v>68</v>
      </c>
      <c r="D145" s="12" t="s">
        <v>123</v>
      </c>
    </row>
    <row r="146" spans="3:4" ht="15.6" x14ac:dyDescent="0.3">
      <c r="C146" s="11">
        <v>69</v>
      </c>
      <c r="D146" s="12" t="s">
        <v>123</v>
      </c>
    </row>
    <row r="147" spans="3:4" ht="15.6" x14ac:dyDescent="0.3">
      <c r="C147" s="11">
        <v>69</v>
      </c>
      <c r="D147" s="12" t="s">
        <v>123</v>
      </c>
    </row>
    <row r="148" spans="3:4" ht="15.6" x14ac:dyDescent="0.3">
      <c r="C148" s="11">
        <v>69</v>
      </c>
      <c r="D148" s="12" t="s">
        <v>123</v>
      </c>
    </row>
    <row r="149" spans="3:4" ht="15.6" x14ac:dyDescent="0.3">
      <c r="C149" s="11">
        <v>69</v>
      </c>
      <c r="D149" s="12" t="s">
        <v>123</v>
      </c>
    </row>
    <row r="150" spans="3:4" ht="15.6" x14ac:dyDescent="0.3">
      <c r="C150" s="11">
        <v>69</v>
      </c>
      <c r="D150" s="12" t="s">
        <v>123</v>
      </c>
    </row>
    <row r="151" spans="3:4" ht="15.6" x14ac:dyDescent="0.3">
      <c r="C151" s="11">
        <v>69</v>
      </c>
      <c r="D151" s="12" t="s">
        <v>123</v>
      </c>
    </row>
    <row r="152" spans="3:4" ht="15.6" x14ac:dyDescent="0.3">
      <c r="C152" s="11">
        <v>70</v>
      </c>
      <c r="D152" s="12" t="s">
        <v>124</v>
      </c>
    </row>
    <row r="153" spans="3:4" ht="15.6" x14ac:dyDescent="0.3">
      <c r="C153" s="11">
        <v>70</v>
      </c>
      <c r="D153" s="12" t="s">
        <v>124</v>
      </c>
    </row>
    <row r="154" spans="3:4" ht="15.6" x14ac:dyDescent="0.3">
      <c r="C154" s="11">
        <v>70</v>
      </c>
      <c r="D154" s="12" t="s">
        <v>124</v>
      </c>
    </row>
    <row r="155" spans="3:4" ht="15.6" x14ac:dyDescent="0.3">
      <c r="C155" s="11">
        <v>70</v>
      </c>
      <c r="D155" s="12" t="s">
        <v>124</v>
      </c>
    </row>
    <row r="156" spans="3:4" ht="15.6" x14ac:dyDescent="0.3">
      <c r="C156" s="11">
        <v>70</v>
      </c>
      <c r="D156" s="12" t="s">
        <v>124</v>
      </c>
    </row>
    <row r="157" spans="3:4" ht="15.6" x14ac:dyDescent="0.3">
      <c r="C157" s="11">
        <v>71</v>
      </c>
      <c r="D157" s="12" t="s">
        <v>124</v>
      </c>
    </row>
    <row r="158" spans="3:4" ht="15.6" x14ac:dyDescent="0.3">
      <c r="C158" s="11">
        <v>71</v>
      </c>
      <c r="D158" s="12" t="s">
        <v>124</v>
      </c>
    </row>
    <row r="159" spans="3:4" ht="15.6" x14ac:dyDescent="0.3">
      <c r="C159" s="11">
        <v>71</v>
      </c>
      <c r="D159" s="12" t="s">
        <v>124</v>
      </c>
    </row>
    <row r="160" spans="3:4" ht="15.6" x14ac:dyDescent="0.3">
      <c r="C160" s="11">
        <v>71</v>
      </c>
      <c r="D160" s="12" t="s">
        <v>124</v>
      </c>
    </row>
    <row r="161" spans="3:4" ht="15.6" x14ac:dyDescent="0.3">
      <c r="C161" s="11">
        <v>71</v>
      </c>
      <c r="D161" s="12" t="s">
        <v>124</v>
      </c>
    </row>
    <row r="162" spans="3:4" ht="15.6" x14ac:dyDescent="0.3">
      <c r="C162" s="11">
        <v>71</v>
      </c>
      <c r="D162" s="12" t="s">
        <v>124</v>
      </c>
    </row>
    <row r="163" spans="3:4" ht="15.6" x14ac:dyDescent="0.3">
      <c r="C163" s="11">
        <v>71</v>
      </c>
      <c r="D163" s="12" t="s">
        <v>124</v>
      </c>
    </row>
    <row r="164" spans="3:4" ht="15.6" x14ac:dyDescent="0.3">
      <c r="C164" s="11">
        <v>72</v>
      </c>
      <c r="D164" s="12" t="s">
        <v>124</v>
      </c>
    </row>
    <row r="165" spans="3:4" ht="15.6" x14ac:dyDescent="0.3">
      <c r="C165" s="11">
        <v>72</v>
      </c>
      <c r="D165" s="12" t="s">
        <v>124</v>
      </c>
    </row>
    <row r="166" spans="3:4" ht="15.6" x14ac:dyDescent="0.3">
      <c r="C166" s="11">
        <v>72</v>
      </c>
      <c r="D166" s="12" t="s">
        <v>124</v>
      </c>
    </row>
    <row r="167" spans="3:4" ht="15.6" x14ac:dyDescent="0.3">
      <c r="C167" s="11">
        <v>72</v>
      </c>
      <c r="D167" s="12" t="s">
        <v>124</v>
      </c>
    </row>
    <row r="168" spans="3:4" ht="15.6" x14ac:dyDescent="0.3">
      <c r="C168" s="11">
        <v>72</v>
      </c>
      <c r="D168" s="12" t="s">
        <v>124</v>
      </c>
    </row>
    <row r="169" spans="3:4" ht="15.6" x14ac:dyDescent="0.3">
      <c r="C169" s="11">
        <v>72</v>
      </c>
      <c r="D169" s="12" t="s">
        <v>124</v>
      </c>
    </row>
    <row r="170" spans="3:4" ht="15.6" x14ac:dyDescent="0.3">
      <c r="C170" s="11">
        <v>72</v>
      </c>
      <c r="D170" s="12" t="s">
        <v>124</v>
      </c>
    </row>
    <row r="171" spans="3:4" ht="15.6" x14ac:dyDescent="0.3">
      <c r="C171" s="11">
        <v>72</v>
      </c>
      <c r="D171" s="12" t="s">
        <v>124</v>
      </c>
    </row>
    <row r="172" spans="3:4" ht="15.6" x14ac:dyDescent="0.3">
      <c r="C172" s="11">
        <v>72</v>
      </c>
      <c r="D172" s="12" t="s">
        <v>124</v>
      </c>
    </row>
    <row r="173" spans="3:4" ht="15.6" x14ac:dyDescent="0.3">
      <c r="C173" s="11">
        <v>73</v>
      </c>
      <c r="D173" s="12" t="s">
        <v>124</v>
      </c>
    </row>
    <row r="174" spans="3:4" ht="15.6" x14ac:dyDescent="0.3">
      <c r="C174" s="11">
        <v>73</v>
      </c>
      <c r="D174" s="12" t="s">
        <v>124</v>
      </c>
    </row>
    <row r="175" spans="3:4" ht="15.6" x14ac:dyDescent="0.3">
      <c r="C175" s="11">
        <v>73</v>
      </c>
      <c r="D175" s="12" t="s">
        <v>124</v>
      </c>
    </row>
    <row r="176" spans="3:4" ht="15.6" x14ac:dyDescent="0.3">
      <c r="C176" s="11">
        <v>73</v>
      </c>
      <c r="D176" s="12" t="s">
        <v>124</v>
      </c>
    </row>
    <row r="177" spans="3:4" ht="15.6" x14ac:dyDescent="0.3">
      <c r="C177" s="11">
        <v>73</v>
      </c>
      <c r="D177" s="12" t="s">
        <v>124</v>
      </c>
    </row>
    <row r="178" spans="3:4" ht="15.6" x14ac:dyDescent="0.3">
      <c r="C178" s="11">
        <v>73</v>
      </c>
      <c r="D178" s="12" t="s">
        <v>124</v>
      </c>
    </row>
    <row r="179" spans="3:4" ht="15.6" x14ac:dyDescent="0.3">
      <c r="C179" s="11">
        <v>74</v>
      </c>
      <c r="D179" s="12" t="s">
        <v>124</v>
      </c>
    </row>
    <row r="180" spans="3:4" ht="15.6" x14ac:dyDescent="0.3">
      <c r="C180" s="11">
        <v>74</v>
      </c>
      <c r="D180" s="12" t="s">
        <v>124</v>
      </c>
    </row>
    <row r="181" spans="3:4" ht="15.6" x14ac:dyDescent="0.3">
      <c r="C181" s="11">
        <v>74</v>
      </c>
      <c r="D181" s="12" t="s">
        <v>124</v>
      </c>
    </row>
    <row r="182" spans="3:4" ht="15.6" x14ac:dyDescent="0.3">
      <c r="C182" s="11">
        <v>74</v>
      </c>
      <c r="D182" s="12" t="s">
        <v>124</v>
      </c>
    </row>
    <row r="183" spans="3:4" ht="15.6" x14ac:dyDescent="0.3">
      <c r="C183" s="11">
        <v>74</v>
      </c>
      <c r="D183" s="12" t="s">
        <v>124</v>
      </c>
    </row>
    <row r="184" spans="3:4" ht="15.6" x14ac:dyDescent="0.3">
      <c r="C184" s="11">
        <v>74</v>
      </c>
      <c r="D184" s="12" t="s">
        <v>124</v>
      </c>
    </row>
    <row r="185" spans="3:4" ht="15.6" x14ac:dyDescent="0.3">
      <c r="C185" s="11">
        <v>74</v>
      </c>
      <c r="D185" s="12" t="s">
        <v>124</v>
      </c>
    </row>
    <row r="186" spans="3:4" ht="15.6" x14ac:dyDescent="0.3">
      <c r="C186" s="11">
        <v>74</v>
      </c>
      <c r="D186" s="12" t="s">
        <v>124</v>
      </c>
    </row>
    <row r="187" spans="3:4" ht="15.6" x14ac:dyDescent="0.3">
      <c r="C187" s="11">
        <v>74</v>
      </c>
      <c r="D187" s="12" t="s">
        <v>124</v>
      </c>
    </row>
    <row r="188" spans="3:4" ht="15.6" x14ac:dyDescent="0.3">
      <c r="C188" s="11">
        <v>75</v>
      </c>
      <c r="D188" s="12" t="s">
        <v>124</v>
      </c>
    </row>
    <row r="189" spans="3:4" ht="15.6" x14ac:dyDescent="0.3">
      <c r="C189" s="11">
        <v>75</v>
      </c>
      <c r="D189" s="12" t="s">
        <v>124</v>
      </c>
    </row>
    <row r="190" spans="3:4" ht="15.6" x14ac:dyDescent="0.3">
      <c r="C190" s="11">
        <v>75</v>
      </c>
      <c r="D190" s="12" t="s">
        <v>124</v>
      </c>
    </row>
    <row r="191" spans="3:4" ht="15.6" x14ac:dyDescent="0.3">
      <c r="C191" s="11">
        <v>75</v>
      </c>
      <c r="D191" s="12" t="s">
        <v>124</v>
      </c>
    </row>
    <row r="192" spans="3:4" ht="15.6" x14ac:dyDescent="0.3">
      <c r="C192" s="11">
        <v>75</v>
      </c>
      <c r="D192" s="12" t="s">
        <v>124</v>
      </c>
    </row>
    <row r="193" spans="3:4" ht="15.6" x14ac:dyDescent="0.3">
      <c r="C193" s="11">
        <v>75</v>
      </c>
      <c r="D193" s="12" t="s">
        <v>124</v>
      </c>
    </row>
    <row r="194" spans="3:4" ht="15.6" x14ac:dyDescent="0.3">
      <c r="C194" s="11">
        <v>75</v>
      </c>
      <c r="D194" s="12" t="s">
        <v>124</v>
      </c>
    </row>
    <row r="195" spans="3:4" ht="15.6" x14ac:dyDescent="0.3">
      <c r="C195" s="11">
        <v>75</v>
      </c>
      <c r="D195" s="12" t="s">
        <v>124</v>
      </c>
    </row>
    <row r="196" spans="3:4" ht="15.6" x14ac:dyDescent="0.3">
      <c r="C196" s="11">
        <v>75</v>
      </c>
      <c r="D196" s="12" t="s">
        <v>124</v>
      </c>
    </row>
    <row r="197" spans="3:4" ht="15.6" x14ac:dyDescent="0.3">
      <c r="C197" s="11">
        <v>76</v>
      </c>
      <c r="D197" s="12" t="s">
        <v>124</v>
      </c>
    </row>
    <row r="198" spans="3:4" ht="15.6" x14ac:dyDescent="0.3">
      <c r="C198" s="11">
        <v>76</v>
      </c>
      <c r="D198" s="12" t="s">
        <v>124</v>
      </c>
    </row>
    <row r="199" spans="3:4" ht="15.6" x14ac:dyDescent="0.3">
      <c r="C199" s="11">
        <v>76</v>
      </c>
      <c r="D199" s="12" t="s">
        <v>124</v>
      </c>
    </row>
    <row r="200" spans="3:4" ht="15.6" x14ac:dyDescent="0.3">
      <c r="C200" s="11">
        <v>76</v>
      </c>
      <c r="D200" s="12" t="s">
        <v>124</v>
      </c>
    </row>
    <row r="201" spans="3:4" ht="15.6" x14ac:dyDescent="0.3">
      <c r="C201" s="11">
        <v>76</v>
      </c>
      <c r="D201" s="12" t="s">
        <v>124</v>
      </c>
    </row>
    <row r="202" spans="3:4" ht="15.6" x14ac:dyDescent="0.3">
      <c r="C202" s="11">
        <v>77</v>
      </c>
      <c r="D202" s="12" t="s">
        <v>124</v>
      </c>
    </row>
    <row r="203" spans="3:4" ht="15.6" x14ac:dyDescent="0.3">
      <c r="C203" s="11">
        <v>77</v>
      </c>
      <c r="D203" s="12" t="s">
        <v>124</v>
      </c>
    </row>
    <row r="204" spans="3:4" ht="15.6" x14ac:dyDescent="0.3">
      <c r="C204" s="11">
        <v>77</v>
      </c>
      <c r="D204" s="12" t="s">
        <v>124</v>
      </c>
    </row>
    <row r="205" spans="3:4" ht="15.6" x14ac:dyDescent="0.3">
      <c r="C205" s="11">
        <v>77</v>
      </c>
      <c r="D205" s="12" t="s">
        <v>124</v>
      </c>
    </row>
    <row r="206" spans="3:4" ht="15.6" x14ac:dyDescent="0.3">
      <c r="C206" s="11">
        <v>77</v>
      </c>
      <c r="D206" s="12" t="s">
        <v>124</v>
      </c>
    </row>
    <row r="207" spans="3:4" ht="15.6" x14ac:dyDescent="0.3">
      <c r="C207" s="11">
        <v>78</v>
      </c>
      <c r="D207" s="12" t="s">
        <v>124</v>
      </c>
    </row>
    <row r="208" spans="3:4" ht="15.6" x14ac:dyDescent="0.3">
      <c r="C208" s="11">
        <v>78</v>
      </c>
      <c r="D208" s="12" t="s">
        <v>124</v>
      </c>
    </row>
    <row r="209" spans="3:4" ht="15.6" x14ac:dyDescent="0.3">
      <c r="C209" s="11">
        <v>78</v>
      </c>
      <c r="D209" s="12" t="s">
        <v>124</v>
      </c>
    </row>
    <row r="210" spans="3:4" ht="15.6" x14ac:dyDescent="0.3">
      <c r="C210" s="11">
        <v>78</v>
      </c>
      <c r="D210" s="12" t="s">
        <v>124</v>
      </c>
    </row>
    <row r="211" spans="3:4" ht="15.6" x14ac:dyDescent="0.3">
      <c r="C211" s="11">
        <v>79</v>
      </c>
      <c r="D211" s="12" t="s">
        <v>124</v>
      </c>
    </row>
    <row r="212" spans="3:4" ht="15.6" x14ac:dyDescent="0.3">
      <c r="C212" s="11">
        <v>79</v>
      </c>
      <c r="D212" s="12" t="s">
        <v>124</v>
      </c>
    </row>
    <row r="213" spans="3:4" ht="15.6" x14ac:dyDescent="0.3">
      <c r="C213" s="11">
        <v>79</v>
      </c>
      <c r="D213" s="12" t="s">
        <v>124</v>
      </c>
    </row>
    <row r="214" spans="3:4" ht="15.6" x14ac:dyDescent="0.3">
      <c r="C214" s="11">
        <v>79</v>
      </c>
      <c r="D214" s="12" t="s">
        <v>124</v>
      </c>
    </row>
    <row r="215" spans="3:4" ht="15.6" x14ac:dyDescent="0.3">
      <c r="C215" s="11">
        <v>79</v>
      </c>
      <c r="D215" s="12" t="s">
        <v>124</v>
      </c>
    </row>
    <row r="216" spans="3:4" ht="15.6" x14ac:dyDescent="0.3">
      <c r="C216" s="11">
        <v>80</v>
      </c>
      <c r="D216" s="12" t="s">
        <v>87</v>
      </c>
    </row>
    <row r="217" spans="3:4" ht="15.6" x14ac:dyDescent="0.3">
      <c r="C217" s="11">
        <v>80</v>
      </c>
      <c r="D217" s="12" t="s">
        <v>87</v>
      </c>
    </row>
    <row r="218" spans="3:4" ht="15.6" x14ac:dyDescent="0.3">
      <c r="C218" s="11">
        <v>80</v>
      </c>
      <c r="D218" s="12" t="s">
        <v>87</v>
      </c>
    </row>
    <row r="219" spans="3:4" ht="15.6" x14ac:dyDescent="0.3">
      <c r="C219" s="11">
        <v>80</v>
      </c>
      <c r="D219" s="12" t="s">
        <v>87</v>
      </c>
    </row>
    <row r="220" spans="3:4" ht="15.6" x14ac:dyDescent="0.3">
      <c r="C220" s="11">
        <v>80</v>
      </c>
      <c r="D220" s="12" t="s">
        <v>87</v>
      </c>
    </row>
    <row r="221" spans="3:4" ht="15.6" x14ac:dyDescent="0.3">
      <c r="C221" s="11">
        <v>80</v>
      </c>
      <c r="D221" s="12" t="s">
        <v>87</v>
      </c>
    </row>
    <row r="222" spans="3:4" ht="15.6" x14ac:dyDescent="0.3">
      <c r="C222" s="11">
        <v>81</v>
      </c>
      <c r="D222" s="12" t="s">
        <v>87</v>
      </c>
    </row>
    <row r="223" spans="3:4" ht="15.6" x14ac:dyDescent="0.3">
      <c r="C223" s="11">
        <v>81</v>
      </c>
      <c r="D223" s="12" t="s">
        <v>87</v>
      </c>
    </row>
    <row r="224" spans="3:4" ht="15.6" x14ac:dyDescent="0.3">
      <c r="C224" s="11">
        <v>81</v>
      </c>
      <c r="D224" s="12" t="s">
        <v>87</v>
      </c>
    </row>
    <row r="225" spans="3:4" ht="15.6" x14ac:dyDescent="0.3">
      <c r="C225" s="11">
        <v>82</v>
      </c>
      <c r="D225" s="12" t="s">
        <v>87</v>
      </c>
    </row>
    <row r="226" spans="3:4" ht="15.6" x14ac:dyDescent="0.3">
      <c r="C226" s="11">
        <v>83</v>
      </c>
      <c r="D226" s="12" t="s">
        <v>87</v>
      </c>
    </row>
    <row r="227" spans="3:4" ht="15.6" x14ac:dyDescent="0.3">
      <c r="C227" s="11">
        <v>83</v>
      </c>
      <c r="D227" s="12" t="s">
        <v>87</v>
      </c>
    </row>
    <row r="228" spans="3:4" ht="15.6" x14ac:dyDescent="0.3">
      <c r="C228" s="11">
        <v>83</v>
      </c>
      <c r="D228" s="12" t="s">
        <v>87</v>
      </c>
    </row>
    <row r="229" spans="3:4" ht="15.6" x14ac:dyDescent="0.3">
      <c r="C229" s="11">
        <v>83</v>
      </c>
      <c r="D229" s="12" t="s">
        <v>87</v>
      </c>
    </row>
    <row r="230" spans="3:4" ht="15.6" x14ac:dyDescent="0.3">
      <c r="C230" s="11">
        <v>83</v>
      </c>
      <c r="D230" s="12" t="s">
        <v>87</v>
      </c>
    </row>
    <row r="231" spans="3:4" ht="15.6" x14ac:dyDescent="0.3">
      <c r="C231" s="11">
        <v>83</v>
      </c>
      <c r="D231" s="12" t="s">
        <v>87</v>
      </c>
    </row>
    <row r="232" spans="3:4" ht="15.6" x14ac:dyDescent="0.3">
      <c r="C232" s="11">
        <v>84</v>
      </c>
      <c r="D232" s="12" t="s">
        <v>87</v>
      </c>
    </row>
    <row r="233" spans="3:4" ht="15.6" x14ac:dyDescent="0.3">
      <c r="C233" s="11">
        <v>84</v>
      </c>
      <c r="D233" s="12" t="s">
        <v>87</v>
      </c>
    </row>
    <row r="234" spans="3:4" ht="15.6" x14ac:dyDescent="0.3">
      <c r="C234" s="11">
        <v>84</v>
      </c>
      <c r="D234" s="12" t="s">
        <v>87</v>
      </c>
    </row>
    <row r="235" spans="3:4" ht="15.6" x14ac:dyDescent="0.3">
      <c r="C235" s="11">
        <v>84</v>
      </c>
      <c r="D235" s="12" t="s">
        <v>87</v>
      </c>
    </row>
    <row r="236" spans="3:4" ht="15.6" x14ac:dyDescent="0.3">
      <c r="C236" s="11">
        <v>85</v>
      </c>
      <c r="D236" s="12" t="s">
        <v>87</v>
      </c>
    </row>
    <row r="237" spans="3:4" ht="15.6" x14ac:dyDescent="0.3">
      <c r="C237" s="11">
        <v>86</v>
      </c>
      <c r="D237" s="12" t="s">
        <v>87</v>
      </c>
    </row>
    <row r="238" spans="3:4" ht="15.6" x14ac:dyDescent="0.3">
      <c r="C238" s="11">
        <v>86</v>
      </c>
      <c r="D238" s="12" t="s">
        <v>87</v>
      </c>
    </row>
    <row r="239" spans="3:4" ht="15.6" x14ac:dyDescent="0.3">
      <c r="C239" s="11">
        <v>87</v>
      </c>
      <c r="D239" s="12" t="s">
        <v>87</v>
      </c>
    </row>
    <row r="240" spans="3:4" ht="15.6" x14ac:dyDescent="0.3">
      <c r="C240" s="11">
        <v>87</v>
      </c>
      <c r="D240" s="12" t="s">
        <v>87</v>
      </c>
    </row>
    <row r="241" spans="3:4" ht="15.6" x14ac:dyDescent="0.3">
      <c r="C241" s="11">
        <v>88</v>
      </c>
      <c r="D241" s="12" t="s">
        <v>87</v>
      </c>
    </row>
    <row r="242" spans="3:4" ht="15.6" x14ac:dyDescent="0.3">
      <c r="C242" s="11">
        <v>89</v>
      </c>
      <c r="D242" s="12" t="s">
        <v>87</v>
      </c>
    </row>
    <row r="243" spans="3:4" ht="15.6" x14ac:dyDescent="0.3">
      <c r="C243" s="11">
        <v>93</v>
      </c>
      <c r="D243" s="12" t="s">
        <v>87</v>
      </c>
    </row>
  </sheetData>
  <mergeCells count="1">
    <mergeCell ref="D4:L4"/>
  </mergeCells>
  <pageMargins left="0.7" right="0.7" top="0.75" bottom="0.75" header="0.3" footer="0.3"/>
  <pageSetup orientation="portrait" horizontalDpi="1200" verticalDpi="1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 Description</vt:lpstr>
      <vt:lpstr>Member Data</vt:lpstr>
      <vt:lpstr>MemberData working</vt:lpstr>
      <vt:lpstr>TicketTypeProportion</vt:lpstr>
      <vt:lpstr>MemberTypeRevenue</vt:lpstr>
      <vt:lpstr>AgeRevenue</vt:lpstr>
      <vt:lpstr>MemberSatisfaction</vt:lpstr>
      <vt:lpstr>Q1</vt:lpstr>
      <vt:lpstr>Q2</vt:lpstr>
      <vt:lpstr>Q3</vt:lpstr>
      <vt:lpstr>Q4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Williams</dc:creator>
  <cp:lastModifiedBy>Iftekhar Qureshi</cp:lastModifiedBy>
  <dcterms:created xsi:type="dcterms:W3CDTF">2021-07-06T03:30:10Z</dcterms:created>
  <dcterms:modified xsi:type="dcterms:W3CDTF">2021-09-03T09:07:28Z</dcterms:modified>
</cp:coreProperties>
</file>