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A5066DD-1F64-458D-8756-72893E24B2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ulae" sheetId="1" r:id="rId1"/>
    <sheet name="Material Pric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20" i="1" s="1"/>
  <c r="B26" i="1"/>
  <c r="B44" i="1"/>
  <c r="B43" i="1"/>
  <c r="B37" i="1"/>
  <c r="B50" i="1" s="1"/>
  <c r="B36" i="1"/>
  <c r="B49" i="1" s="1"/>
  <c r="B35" i="1"/>
  <c r="B48" i="1" s="1"/>
  <c r="B34" i="1"/>
  <c r="B47" i="1" s="1"/>
  <c r="B33" i="1"/>
  <c r="B46" i="1" s="1"/>
  <c r="B32" i="1"/>
  <c r="B45" i="1" s="1"/>
  <c r="B31" i="1"/>
  <c r="B42" i="1" s="1"/>
  <c r="B30" i="1"/>
  <c r="B41" i="1" s="1"/>
  <c r="B29" i="1"/>
  <c r="B40" i="1" s="1"/>
  <c r="B28" i="1"/>
  <c r="B39" i="1" s="1"/>
  <c r="B25" i="1"/>
  <c r="B19" i="1"/>
  <c r="B18" i="1"/>
  <c r="B17" i="1"/>
  <c r="B21" i="1" l="1"/>
  <c r="B23" i="1" s="1"/>
  <c r="B52" i="1"/>
  <c r="B54" i="1" l="1"/>
  <c r="B57" i="1" s="1"/>
  <c r="B60" i="1" s="1"/>
  <c r="B67" i="1" s="1"/>
  <c r="B56" i="1" l="1"/>
  <c r="B59" i="1" s="1"/>
  <c r="B66" i="1" s="1"/>
</calcChain>
</file>

<file path=xl/sharedStrings.xml><?xml version="1.0" encoding="utf-8"?>
<sst xmlns="http://schemas.openxmlformats.org/spreadsheetml/2006/main" count="89" uniqueCount="88">
  <si>
    <t>Input Fields</t>
  </si>
  <si>
    <t>Cladding Types</t>
  </si>
  <si>
    <t>Un-insulated</t>
  </si>
  <si>
    <t>40mm Insulated Panel</t>
  </si>
  <si>
    <t>60mm Insulated Panel</t>
  </si>
  <si>
    <t>80mm Insulated Panel</t>
  </si>
  <si>
    <t>100mm Insulated Panel</t>
  </si>
  <si>
    <t>115mm Insulated Panel</t>
  </si>
  <si>
    <t>4. Cladding Type</t>
  </si>
  <si>
    <t>Cost</t>
  </si>
  <si>
    <t>6. Roller Shutter Door Quantity</t>
  </si>
  <si>
    <t xml:space="preserve">5. Personnal Access Doors Quantity </t>
  </si>
  <si>
    <t>Personnel Access Doors</t>
  </si>
  <si>
    <t>Formulae</t>
  </si>
  <si>
    <t>VALUE A</t>
  </si>
  <si>
    <t xml:space="preserve">Total cladding cost </t>
  </si>
  <si>
    <t>Personnel Access Door Cost</t>
  </si>
  <si>
    <t>Roller Shutter Door Cost</t>
  </si>
  <si>
    <t>Roller Shutter Door Area = 9xB11</t>
  </si>
  <si>
    <t>This is subtracted from overall cladding area below</t>
  </si>
  <si>
    <t>Roller shutter deduction</t>
  </si>
  <si>
    <t>Total cladding area</t>
  </si>
  <si>
    <t>VALUE B</t>
  </si>
  <si>
    <t>VALUE C</t>
  </si>
  <si>
    <t xml:space="preserve">Roof Area </t>
  </si>
  <si>
    <t xml:space="preserve">Eaves Elevation Area </t>
  </si>
  <si>
    <t xml:space="preserve">Gable Elevation Area </t>
  </si>
  <si>
    <t>Ridge Liner Quantity</t>
  </si>
  <si>
    <t>Ridge Flashing Quantity</t>
  </si>
  <si>
    <t>Verge Flashing Quantity</t>
  </si>
  <si>
    <t>Gutter Quantity</t>
  </si>
  <si>
    <t>Base Drip Quantity</t>
  </si>
  <si>
    <t>Corner Liner Quantity</t>
  </si>
  <si>
    <t>External Corner Quantity</t>
  </si>
  <si>
    <t>Door Head Drip Quantity</t>
  </si>
  <si>
    <t>Door Head Soffit Quantity</t>
  </si>
  <si>
    <t>Door Jamb Quantity</t>
  </si>
  <si>
    <t>Ridge Liner</t>
  </si>
  <si>
    <t xml:space="preserve">Ridge Flashing </t>
  </si>
  <si>
    <t xml:space="preserve">Verge Flashing </t>
  </si>
  <si>
    <t xml:space="preserve">Gutter </t>
  </si>
  <si>
    <t xml:space="preserve">Base Drip </t>
  </si>
  <si>
    <t xml:space="preserve">Corner Liner </t>
  </si>
  <si>
    <t>External Corner</t>
  </si>
  <si>
    <t xml:space="preserve">Door Head Soffit </t>
  </si>
  <si>
    <t xml:space="preserve">Door Jamb </t>
  </si>
  <si>
    <t xml:space="preserve">Door Head Drip </t>
  </si>
  <si>
    <t>Roller Shutter Doors (2.8m x 2.8m)</t>
  </si>
  <si>
    <t>Ridge Liner Cost</t>
  </si>
  <si>
    <t>Ridge Flashing Cost</t>
  </si>
  <si>
    <t>Verge Flashing Cost</t>
  </si>
  <si>
    <t>Gutter Cost</t>
  </si>
  <si>
    <t>Base Drip Cost</t>
  </si>
  <si>
    <t>Corner Liner Cost</t>
  </si>
  <si>
    <t>External Corner Cost</t>
  </si>
  <si>
    <t>Door Head Drip Cost</t>
  </si>
  <si>
    <t>Door Head Soffit Cost</t>
  </si>
  <si>
    <t>Door Jamb Cost</t>
  </si>
  <si>
    <t>Total Flashings Cost</t>
  </si>
  <si>
    <t>VALUE D</t>
  </si>
  <si>
    <t>Cladding Fixings &amp; Accessories Cost</t>
  </si>
  <si>
    <t>VALUE E</t>
  </si>
  <si>
    <t>Gutter Arms</t>
  </si>
  <si>
    <t>Gutter Stopends</t>
  </si>
  <si>
    <t>Gutter Arm Cost</t>
  </si>
  <si>
    <t>Gutter Stopend Cost</t>
  </si>
  <si>
    <t>Frame Cost if Un-Insulated</t>
  </si>
  <si>
    <t>Frame Cost if Insulated</t>
  </si>
  <si>
    <t>VALUE F1</t>
  </si>
  <si>
    <t>VALUE F2</t>
  </si>
  <si>
    <t>VALUE G1</t>
  </si>
  <si>
    <t>VALUE G2</t>
  </si>
  <si>
    <t>Delivery Allowance</t>
  </si>
  <si>
    <t>VALUE H</t>
  </si>
  <si>
    <t>Overall cost for Un-insulated</t>
  </si>
  <si>
    <t>Overall cost for Insulated</t>
  </si>
  <si>
    <t>Total Cost Shown to User for Un-insulated</t>
  </si>
  <si>
    <t>Total Cost Shown to User for Insulated</t>
  </si>
  <si>
    <t>User inputs data using the 6 input fields.</t>
  </si>
  <si>
    <t>Sorry this spreadsheet is messy but I hope you can make sense of it.</t>
  </si>
  <si>
    <t>1. Building Height to Eaves (6m max)</t>
  </si>
  <si>
    <t>2. Building Width (20m max)</t>
  </si>
  <si>
    <t>This then formulates all the data in the workings I have done to get the building cost i.e Values A to F</t>
  </si>
  <si>
    <t>Then if the user has selected Un-insulated they are given the figure in B66</t>
  </si>
  <si>
    <t>If user has selected one of the insulated options they are given the figure in B67</t>
  </si>
  <si>
    <t>Cost won't be shown but is used for the calculation</t>
  </si>
  <si>
    <t>When user selects from dropdown the costs on the other sheet must be used for the workings</t>
  </si>
  <si>
    <t xml:space="preserve">3. Building Length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</si>
</sst>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"/>
    <numFmt numFmtId="166" formatCode="#,##0_ ;[Red]\-#,##0\ "/>
    <numFmt numFmtId="167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abSelected="1" workbookViewId="0">
      <selection activeCell="B67" sqref="B67"/>
    </sheetView>
  </sheetViews>
  <sheetFormatPr defaultRowHeight="15" x14ac:dyDescent="0.25"/>
  <cols>
    <col min="1" max="1" width="45.140625" customWidth="1"/>
    <col min="2" max="2" width="14.42578125" style="2" customWidth="1"/>
    <col min="3" max="3" width="16.5703125" customWidth="1"/>
    <col min="4" max="4" width="16.42578125" customWidth="1"/>
    <col min="5" max="5" width="17.42578125" customWidth="1"/>
    <col min="6" max="6" width="17.140625" customWidth="1"/>
  </cols>
  <sheetData>
    <row r="1" spans="1:6" x14ac:dyDescent="0.25">
      <c r="A1" s="1" t="s">
        <v>0</v>
      </c>
      <c r="B1" s="1"/>
    </row>
    <row r="2" spans="1:6" x14ac:dyDescent="0.25">
      <c r="A2" s="2"/>
      <c r="F2" s="10" t="s">
        <v>79</v>
      </c>
    </row>
    <row r="3" spans="1:6" x14ac:dyDescent="0.25">
      <c r="A3" s="2" t="s">
        <v>80</v>
      </c>
      <c r="B3" s="2">
        <v>1</v>
      </c>
      <c r="F3" s="10" t="s">
        <v>78</v>
      </c>
    </row>
    <row r="4" spans="1:6" x14ac:dyDescent="0.25">
      <c r="A4" s="2" t="s">
        <v>81</v>
      </c>
      <c r="B4" s="2">
        <v>1</v>
      </c>
      <c r="F4" s="10" t="s">
        <v>82</v>
      </c>
    </row>
    <row r="5" spans="1:6" x14ac:dyDescent="0.25">
      <c r="A5" s="2" t="s">
        <v>87</v>
      </c>
      <c r="B5" s="2">
        <v>1</v>
      </c>
      <c r="F5" s="10" t="s">
        <v>83</v>
      </c>
    </row>
    <row r="6" spans="1:6" x14ac:dyDescent="0.25">
      <c r="A6" s="2"/>
      <c r="F6" s="10" t="s">
        <v>84</v>
      </c>
    </row>
    <row r="7" spans="1:6" x14ac:dyDescent="0.25">
      <c r="A7" s="2" t="s">
        <v>8</v>
      </c>
      <c r="B7" s="6"/>
    </row>
    <row r="8" spans="1:6" x14ac:dyDescent="0.25">
      <c r="A8" s="2" t="s">
        <v>2</v>
      </c>
      <c r="B8" s="6">
        <v>38.776000000000003</v>
      </c>
      <c r="C8" t="s">
        <v>85</v>
      </c>
    </row>
    <row r="9" spans="1:6" x14ac:dyDescent="0.25">
      <c r="A9" s="2"/>
      <c r="B9" s="3"/>
      <c r="C9" t="s">
        <v>86</v>
      </c>
    </row>
    <row r="10" spans="1:6" x14ac:dyDescent="0.25">
      <c r="A10" s="2" t="s">
        <v>11</v>
      </c>
      <c r="B10" s="7">
        <v>1</v>
      </c>
    </row>
    <row r="11" spans="1:6" x14ac:dyDescent="0.25">
      <c r="A11" s="2" t="s">
        <v>10</v>
      </c>
      <c r="B11" s="7">
        <v>2</v>
      </c>
    </row>
    <row r="12" spans="1:6" x14ac:dyDescent="0.25">
      <c r="A12" s="2"/>
      <c r="B12" s="3"/>
    </row>
    <row r="13" spans="1:6" x14ac:dyDescent="0.25">
      <c r="A13" s="2" t="s">
        <v>18</v>
      </c>
      <c r="B13" s="7">
        <f>SUM(9*B11)</f>
        <v>18</v>
      </c>
      <c r="C13" t="s">
        <v>19</v>
      </c>
    </row>
    <row r="14" spans="1:6" x14ac:dyDescent="0.25">
      <c r="A14" s="2"/>
      <c r="B14" s="3"/>
    </row>
    <row r="15" spans="1:6" x14ac:dyDescent="0.25">
      <c r="A15" s="1" t="s">
        <v>13</v>
      </c>
    </row>
    <row r="16" spans="1:6" x14ac:dyDescent="0.25">
      <c r="A16" s="2"/>
    </row>
    <row r="17" spans="1:3" x14ac:dyDescent="0.25">
      <c r="A17" s="2" t="s">
        <v>24</v>
      </c>
      <c r="B17" s="8">
        <f>SUM(B4*B5)</f>
        <v>1</v>
      </c>
    </row>
    <row r="18" spans="1:3" x14ac:dyDescent="0.25">
      <c r="A18" t="s">
        <v>25</v>
      </c>
      <c r="B18" s="8">
        <f>SUM(B3*B5*2)</f>
        <v>2</v>
      </c>
    </row>
    <row r="19" spans="1:3" x14ac:dyDescent="0.25">
      <c r="A19" s="2" t="s">
        <v>26</v>
      </c>
      <c r="B19" s="8">
        <f>SUM(B3*B4*1.07)*2</f>
        <v>2.14</v>
      </c>
    </row>
    <row r="20" spans="1:3" x14ac:dyDescent="0.25">
      <c r="A20" s="2" t="s">
        <v>20</v>
      </c>
      <c r="B20" s="8">
        <f>B13</f>
        <v>18</v>
      </c>
    </row>
    <row r="21" spans="1:3" x14ac:dyDescent="0.25">
      <c r="A21" s="2" t="s">
        <v>21</v>
      </c>
      <c r="B21" s="8">
        <f>SUM(B17+B18+B19)-B20</f>
        <v>-12.86</v>
      </c>
    </row>
    <row r="23" spans="1:3" x14ac:dyDescent="0.25">
      <c r="A23" s="2" t="s">
        <v>15</v>
      </c>
      <c r="B23" s="6">
        <f>SUM(B21*B8)</f>
        <v>-498.65936000000005</v>
      </c>
      <c r="C23" t="s">
        <v>14</v>
      </c>
    </row>
    <row r="25" spans="1:3" x14ac:dyDescent="0.25">
      <c r="A25" s="2" t="s">
        <v>16</v>
      </c>
      <c r="B25" s="6">
        <f>SUM(B10*'Material Prices'!B12)</f>
        <v>1000</v>
      </c>
      <c r="C25" t="s">
        <v>22</v>
      </c>
    </row>
    <row r="26" spans="1:3" x14ac:dyDescent="0.25">
      <c r="A26" t="s">
        <v>17</v>
      </c>
      <c r="B26" s="6">
        <f>SUM(B11*'Material Prices'!B13)</f>
        <v>4100</v>
      </c>
      <c r="C26" t="s">
        <v>23</v>
      </c>
    </row>
    <row r="28" spans="1:3" x14ac:dyDescent="0.25">
      <c r="A28" t="s">
        <v>27</v>
      </c>
      <c r="B28" s="2">
        <f>B5</f>
        <v>1</v>
      </c>
    </row>
    <row r="29" spans="1:3" x14ac:dyDescent="0.25">
      <c r="A29" t="s">
        <v>28</v>
      </c>
      <c r="B29" s="2">
        <f>B5</f>
        <v>1</v>
      </c>
    </row>
    <row r="30" spans="1:3" x14ac:dyDescent="0.25">
      <c r="A30" t="s">
        <v>29</v>
      </c>
      <c r="B30" s="2">
        <f>SUM(B4*2)</f>
        <v>2</v>
      </c>
    </row>
    <row r="31" spans="1:3" x14ac:dyDescent="0.25">
      <c r="A31" t="s">
        <v>30</v>
      </c>
      <c r="B31" s="2">
        <f>SUM(B5*2)</f>
        <v>2</v>
      </c>
    </row>
    <row r="32" spans="1:3" x14ac:dyDescent="0.25">
      <c r="A32" t="s">
        <v>31</v>
      </c>
      <c r="B32" s="2">
        <f>SUM(B4+B5)*2</f>
        <v>4</v>
      </c>
    </row>
    <row r="33" spans="1:2" x14ac:dyDescent="0.25">
      <c r="A33" t="s">
        <v>32</v>
      </c>
      <c r="B33" s="2">
        <f>SUM(B3*4)</f>
        <v>4</v>
      </c>
    </row>
    <row r="34" spans="1:2" x14ac:dyDescent="0.25">
      <c r="A34" t="s">
        <v>33</v>
      </c>
      <c r="B34" s="2">
        <f>SUM(B3*4)</f>
        <v>4</v>
      </c>
    </row>
    <row r="35" spans="1:2" x14ac:dyDescent="0.25">
      <c r="A35" t="s">
        <v>34</v>
      </c>
      <c r="B35" s="2">
        <f>SUM((B10*1.5)+(B11*3))</f>
        <v>7.5</v>
      </c>
    </row>
    <row r="36" spans="1:2" x14ac:dyDescent="0.25">
      <c r="A36" t="s">
        <v>35</v>
      </c>
      <c r="B36" s="2">
        <f>SUM((B10*1.5)+(B11*3))</f>
        <v>7.5</v>
      </c>
    </row>
    <row r="37" spans="1:2" x14ac:dyDescent="0.25">
      <c r="A37" t="s">
        <v>36</v>
      </c>
      <c r="B37" s="2">
        <f>SUM((B10+B11)*3*2)</f>
        <v>18</v>
      </c>
    </row>
    <row r="39" spans="1:2" x14ac:dyDescent="0.25">
      <c r="A39" t="s">
        <v>48</v>
      </c>
      <c r="B39" s="6">
        <f>SUM(B28*'Material Prices'!B15)</f>
        <v>6</v>
      </c>
    </row>
    <row r="40" spans="1:2" x14ac:dyDescent="0.25">
      <c r="A40" t="s">
        <v>49</v>
      </c>
      <c r="B40" s="6">
        <f>SUM(B29*'Material Prices'!B16)</f>
        <v>6</v>
      </c>
    </row>
    <row r="41" spans="1:2" x14ac:dyDescent="0.25">
      <c r="A41" t="s">
        <v>50</v>
      </c>
      <c r="B41" s="6">
        <f>SUM(B30*'Material Prices'!B17)</f>
        <v>23.5</v>
      </c>
    </row>
    <row r="42" spans="1:2" x14ac:dyDescent="0.25">
      <c r="A42" t="s">
        <v>51</v>
      </c>
      <c r="B42" s="6">
        <f>SUM(B31*'Material Prices'!B18)</f>
        <v>26.4</v>
      </c>
    </row>
    <row r="43" spans="1:2" x14ac:dyDescent="0.25">
      <c r="A43" t="s">
        <v>64</v>
      </c>
      <c r="B43" s="6">
        <f>SUM((B5*2)*'Material Prices'!B19)</f>
        <v>7.7</v>
      </c>
    </row>
    <row r="44" spans="1:2" x14ac:dyDescent="0.25">
      <c r="A44" t="s">
        <v>65</v>
      </c>
      <c r="B44" s="6">
        <f>SUM(4*'Material Prices'!B20)</f>
        <v>74</v>
      </c>
    </row>
    <row r="45" spans="1:2" x14ac:dyDescent="0.25">
      <c r="A45" t="s">
        <v>52</v>
      </c>
      <c r="B45" s="6">
        <f>SUM(B32*'Material Prices'!B21)</f>
        <v>16.52</v>
      </c>
    </row>
    <row r="46" spans="1:2" x14ac:dyDescent="0.25">
      <c r="A46" t="s">
        <v>53</v>
      </c>
      <c r="B46" s="6">
        <f>SUM(B33*'Material Prices'!B22)</f>
        <v>47</v>
      </c>
    </row>
    <row r="47" spans="1:2" x14ac:dyDescent="0.25">
      <c r="A47" t="s">
        <v>54</v>
      </c>
      <c r="B47" s="6">
        <f>SUM(B34*'Material Prices'!B23)</f>
        <v>47</v>
      </c>
    </row>
    <row r="48" spans="1:2" x14ac:dyDescent="0.25">
      <c r="A48" t="s">
        <v>55</v>
      </c>
      <c r="B48" s="6">
        <f>SUM(B35*'Material Prices'!B24)</f>
        <v>30.974999999999998</v>
      </c>
    </row>
    <row r="49" spans="1:3" x14ac:dyDescent="0.25">
      <c r="A49" t="s">
        <v>56</v>
      </c>
      <c r="B49" s="6">
        <f>SUM(B36*'Material Prices'!B25)</f>
        <v>45</v>
      </c>
    </row>
    <row r="50" spans="1:3" x14ac:dyDescent="0.25">
      <c r="A50" t="s">
        <v>57</v>
      </c>
      <c r="B50" s="6">
        <f>SUM(B37*'Material Prices'!B26)</f>
        <v>211.5</v>
      </c>
    </row>
    <row r="52" spans="1:3" x14ac:dyDescent="0.25">
      <c r="A52" t="s">
        <v>58</v>
      </c>
      <c r="B52" s="6">
        <f>SUM(B39+B40+B41+B42+B43+B44+B45+B46+B47+B48+B49+B50)</f>
        <v>541.59500000000003</v>
      </c>
      <c r="C52" t="s">
        <v>59</v>
      </c>
    </row>
    <row r="54" spans="1:3" x14ac:dyDescent="0.25">
      <c r="A54" t="s">
        <v>60</v>
      </c>
      <c r="B54" s="6">
        <f>SUM(B21)*3</f>
        <v>-38.58</v>
      </c>
      <c r="C54" t="s">
        <v>61</v>
      </c>
    </row>
    <row r="55" spans="1:3" x14ac:dyDescent="0.25">
      <c r="B55" s="6"/>
    </row>
    <row r="56" spans="1:3" x14ac:dyDescent="0.25">
      <c r="A56" t="s">
        <v>66</v>
      </c>
      <c r="B56" s="6">
        <f>SUM(B23+B52+B54)</f>
        <v>4.3556399999999798</v>
      </c>
      <c r="C56" t="s">
        <v>68</v>
      </c>
    </row>
    <row r="57" spans="1:3" x14ac:dyDescent="0.25">
      <c r="A57" t="s">
        <v>67</v>
      </c>
      <c r="B57" s="6">
        <f>SUM((17.88*B21)+B52+B54)*1.2</f>
        <v>327.69384000000008</v>
      </c>
      <c r="C57" t="s">
        <v>69</v>
      </c>
    </row>
    <row r="59" spans="1:3" x14ac:dyDescent="0.25">
      <c r="A59" t="s">
        <v>74</v>
      </c>
      <c r="B59" s="6">
        <f>SUM(B23+B25+B26+B52+B54+B56)</f>
        <v>5108.7112800000004</v>
      </c>
      <c r="C59" t="s">
        <v>70</v>
      </c>
    </row>
    <row r="60" spans="1:3" x14ac:dyDescent="0.25">
      <c r="A60" t="s">
        <v>75</v>
      </c>
      <c r="B60" s="6">
        <f>SUM(B23+B25+B26+B52+B54+B57)</f>
        <v>5432.0494800000006</v>
      </c>
      <c r="C60" t="s">
        <v>71</v>
      </c>
    </row>
    <row r="62" spans="1:3" x14ac:dyDescent="0.25">
      <c r="A62" t="s">
        <v>72</v>
      </c>
      <c r="B62" s="6">
        <v>1200</v>
      </c>
      <c r="C62" t="s">
        <v>73</v>
      </c>
    </row>
    <row r="64" spans="1:3" x14ac:dyDescent="0.25">
      <c r="B64" s="9"/>
    </row>
    <row r="66" spans="1:2" x14ac:dyDescent="0.25">
      <c r="A66" t="s">
        <v>76</v>
      </c>
      <c r="B66" s="6">
        <f>SUM(B59+B62)</f>
        <v>6308.7112800000004</v>
      </c>
    </row>
    <row r="67" spans="1:2" x14ac:dyDescent="0.25">
      <c r="A67" t="s">
        <v>77</v>
      </c>
      <c r="B67" s="6">
        <f>SUM(B60+B62)*1.05</f>
        <v>6963.6519540000008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FFEBC3-D00E-4DE7-8E31-B405D36FF07E}">
          <x14:formula1>
            <xm:f>'Material Prices'!$A$3:$A$8</xm:f>
          </x14:formula1>
          <xm:sqref>A8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494C-C637-46B4-BFAB-75A5C0221676}">
  <dimension ref="A1:D31"/>
  <sheetViews>
    <sheetView workbookViewId="0">
      <selection activeCell="E9" sqref="E9"/>
    </sheetView>
  </sheetViews>
  <sheetFormatPr defaultRowHeight="15" x14ac:dyDescent="0.25"/>
  <cols>
    <col min="1" max="1" width="31.140625" customWidth="1"/>
    <col min="2" max="2" width="12.42578125" style="2" customWidth="1"/>
    <col min="5" max="5" width="17.5703125" customWidth="1"/>
    <col min="6" max="6" width="9.140625" customWidth="1"/>
    <col min="9" max="10" width="9.140625" customWidth="1"/>
  </cols>
  <sheetData>
    <row r="1" spans="1:4" x14ac:dyDescent="0.25">
      <c r="A1" s="4" t="s">
        <v>1</v>
      </c>
      <c r="B1" s="1" t="s">
        <v>9</v>
      </c>
    </row>
    <row r="3" spans="1:4" x14ac:dyDescent="0.25">
      <c r="A3" t="s">
        <v>2</v>
      </c>
      <c r="B3" s="6">
        <v>17.88</v>
      </c>
    </row>
    <row r="4" spans="1:4" x14ac:dyDescent="0.25">
      <c r="A4" t="s">
        <v>3</v>
      </c>
      <c r="B4" s="6">
        <v>38.776000000000003</v>
      </c>
      <c r="D4" s="5"/>
    </row>
    <row r="5" spans="1:4" x14ac:dyDescent="0.25">
      <c r="A5" t="s">
        <v>4</v>
      </c>
      <c r="B5" s="6">
        <v>43.328000000000003</v>
      </c>
      <c r="D5" s="5"/>
    </row>
    <row r="6" spans="1:4" x14ac:dyDescent="0.25">
      <c r="A6" t="s">
        <v>5</v>
      </c>
      <c r="B6" s="6">
        <v>45.816000000000003</v>
      </c>
      <c r="D6" s="5"/>
    </row>
    <row r="7" spans="1:4" x14ac:dyDescent="0.25">
      <c r="A7" t="s">
        <v>6</v>
      </c>
      <c r="B7" s="6">
        <v>50.287999999999997</v>
      </c>
      <c r="D7" s="5"/>
    </row>
    <row r="8" spans="1:4" x14ac:dyDescent="0.25">
      <c r="A8" t="s">
        <v>7</v>
      </c>
      <c r="B8" s="6">
        <v>52.344000000000008</v>
      </c>
      <c r="D8" s="5"/>
    </row>
    <row r="9" spans="1:4" x14ac:dyDescent="0.25">
      <c r="B9" s="6"/>
    </row>
    <row r="10" spans="1:4" x14ac:dyDescent="0.25">
      <c r="B10" s="6"/>
    </row>
    <row r="12" spans="1:4" x14ac:dyDescent="0.25">
      <c r="A12" t="s">
        <v>12</v>
      </c>
      <c r="B12" s="6">
        <v>1000</v>
      </c>
    </row>
    <row r="13" spans="1:4" x14ac:dyDescent="0.25">
      <c r="A13" t="s">
        <v>47</v>
      </c>
      <c r="B13" s="6">
        <v>2050</v>
      </c>
    </row>
    <row r="15" spans="1:4" x14ac:dyDescent="0.25">
      <c r="A15" t="s">
        <v>37</v>
      </c>
      <c r="B15" s="6">
        <v>6</v>
      </c>
    </row>
    <row r="16" spans="1:4" x14ac:dyDescent="0.25">
      <c r="A16" t="s">
        <v>38</v>
      </c>
      <c r="B16" s="6">
        <v>6</v>
      </c>
    </row>
    <row r="17" spans="1:2" x14ac:dyDescent="0.25">
      <c r="A17" t="s">
        <v>39</v>
      </c>
      <c r="B17" s="6">
        <v>11.75</v>
      </c>
    </row>
    <row r="18" spans="1:2" x14ac:dyDescent="0.25">
      <c r="A18" t="s">
        <v>40</v>
      </c>
      <c r="B18" s="6">
        <v>13.2</v>
      </c>
    </row>
    <row r="19" spans="1:2" x14ac:dyDescent="0.25">
      <c r="A19" t="s">
        <v>62</v>
      </c>
      <c r="B19" s="6">
        <v>3.85</v>
      </c>
    </row>
    <row r="20" spans="1:2" x14ac:dyDescent="0.25">
      <c r="A20" t="s">
        <v>63</v>
      </c>
      <c r="B20" s="6">
        <v>18.5</v>
      </c>
    </row>
    <row r="21" spans="1:2" x14ac:dyDescent="0.25">
      <c r="A21" t="s">
        <v>41</v>
      </c>
      <c r="B21" s="6">
        <v>4.13</v>
      </c>
    </row>
    <row r="22" spans="1:2" x14ac:dyDescent="0.25">
      <c r="A22" t="s">
        <v>42</v>
      </c>
      <c r="B22" s="6">
        <v>11.75</v>
      </c>
    </row>
    <row r="23" spans="1:2" x14ac:dyDescent="0.25">
      <c r="A23" t="s">
        <v>43</v>
      </c>
      <c r="B23" s="6">
        <v>11.75</v>
      </c>
    </row>
    <row r="24" spans="1:2" x14ac:dyDescent="0.25">
      <c r="A24" t="s">
        <v>46</v>
      </c>
      <c r="B24" s="6">
        <v>4.13</v>
      </c>
    </row>
    <row r="25" spans="1:2" x14ac:dyDescent="0.25">
      <c r="A25" t="s">
        <v>44</v>
      </c>
      <c r="B25" s="6">
        <v>6</v>
      </c>
    </row>
    <row r="26" spans="1:2" x14ac:dyDescent="0.25">
      <c r="A26" t="s">
        <v>45</v>
      </c>
      <c r="B26" s="6">
        <v>11.75</v>
      </c>
    </row>
    <row r="28" spans="1:2" x14ac:dyDescent="0.25">
      <c r="B28" s="6"/>
    </row>
    <row r="31" spans="1:2" x14ac:dyDescent="0.25">
      <c r="B31" s="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Formulae</vt:lpstr>
      <vt:lpstr>Material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Meehan</dc:creator>
  <cp:lastModifiedBy>Abdullah Al Masud</cp:lastModifiedBy>
  <dcterms:created xsi:type="dcterms:W3CDTF">2015-06-05T18:17:20Z</dcterms:created>
  <dcterms:modified xsi:type="dcterms:W3CDTF">2023-12-13T06:07:36Z</dcterms:modified>
</cp:coreProperties>
</file>