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saf-my.dps.mil/personal/keegan_donnelly_us_af_mil/Documents/Documents/"/>
    </mc:Choice>
  </mc:AlternateContent>
  <xr:revisionPtr revIDLastSave="0" documentId="8_{A6A7F6FE-3EF5-407D-8663-BE94EFA24A92}" xr6:coauthVersionLast="47" xr6:coauthVersionMax="47" xr10:uidLastSave="{00000000-0000-0000-0000-000000000000}"/>
  <bookViews>
    <workbookView xWindow="1008" yWindow="3084" windowWidth="17280" windowHeight="8748" firstSheet="1" activeTab="1" xr2:uid="{00000000-000D-0000-FFFF-FFFF00000000}"/>
  </bookViews>
  <sheets>
    <sheet name="KALI MONTHLY BUDGET-MJ" sheetId="3" state="hidden" r:id="rId1"/>
    <sheet name="Valdosta package 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9BDgP/tuIT9WwEUqhx2Wx8snLyUkwcnv98sq6nlg/bY="/>
    </ext>
  </extLst>
</workbook>
</file>

<file path=xl/calcChain.xml><?xml version="1.0" encoding="utf-8"?>
<calcChain xmlns="http://schemas.openxmlformats.org/spreadsheetml/2006/main">
  <c r="N33" i="6" l="1"/>
  <c r="N18" i="6"/>
  <c r="N29" i="6"/>
  <c r="H29" i="6"/>
  <c r="G29" i="6"/>
  <c r="K8" i="6" s="1"/>
  <c r="K9" i="6" s="1"/>
  <c r="N28" i="6"/>
  <c r="K27" i="6"/>
  <c r="N26" i="6"/>
  <c r="K26" i="6"/>
  <c r="K25" i="6"/>
  <c r="N24" i="6"/>
  <c r="N23" i="6"/>
  <c r="W14" i="6"/>
  <c r="N14" i="6"/>
  <c r="N13" i="6"/>
  <c r="K12" i="6"/>
  <c r="N11" i="6"/>
  <c r="K11" i="6"/>
  <c r="X14" i="6" s="1"/>
  <c r="N10" i="6"/>
  <c r="K10" i="6"/>
  <c r="N9" i="6"/>
  <c r="N8" i="6"/>
  <c r="E63" i="3"/>
  <c r="E62" i="3"/>
  <c r="J61" i="3"/>
  <c r="E61" i="3"/>
  <c r="E60" i="3"/>
  <c r="J59" i="3"/>
  <c r="J63" i="3" s="1"/>
  <c r="E59" i="3"/>
  <c r="E57" i="3"/>
  <c r="E64" i="3" s="1"/>
  <c r="J56" i="3"/>
  <c r="J55" i="3"/>
  <c r="J54" i="3"/>
  <c r="J53" i="3"/>
  <c r="E53" i="3"/>
  <c r="E52" i="3"/>
  <c r="E51" i="3"/>
  <c r="J50" i="3"/>
  <c r="E50" i="3"/>
  <c r="J49" i="3"/>
  <c r="E49" i="3"/>
  <c r="E54" i="3" s="1"/>
  <c r="J48" i="3"/>
  <c r="J47" i="3"/>
  <c r="E45" i="3"/>
  <c r="E44" i="3"/>
  <c r="E46" i="3" s="1"/>
  <c r="J43" i="3"/>
  <c r="E43" i="3"/>
  <c r="J42" i="3"/>
  <c r="J41" i="3"/>
  <c r="J44" i="3" s="1"/>
  <c r="E39" i="3"/>
  <c r="E38" i="3"/>
  <c r="J37" i="3"/>
  <c r="J38" i="3" s="1"/>
  <c r="E37" i="3"/>
  <c r="J36" i="3"/>
  <c r="E36" i="3"/>
  <c r="E40" i="3" s="1"/>
  <c r="J35" i="3"/>
  <c r="J34" i="3"/>
  <c r="E33" i="3"/>
  <c r="E32" i="3"/>
  <c r="E31" i="3"/>
  <c r="J30" i="3"/>
  <c r="E30" i="3"/>
  <c r="J29" i="3"/>
  <c r="E29" i="3"/>
  <c r="J28" i="3"/>
  <c r="E28" i="3"/>
  <c r="J27" i="3"/>
  <c r="J31" i="3" s="1"/>
  <c r="E27" i="3"/>
  <c r="J26" i="3"/>
  <c r="E26" i="3"/>
  <c r="J25" i="3"/>
  <c r="E22" i="3"/>
  <c r="J21" i="3"/>
  <c r="E21" i="3"/>
  <c r="J20" i="3"/>
  <c r="E20" i="3"/>
  <c r="J19" i="3"/>
  <c r="E19" i="3"/>
  <c r="J18" i="3"/>
  <c r="E18" i="3"/>
  <c r="J17" i="3"/>
  <c r="E17" i="3"/>
  <c r="J16" i="3"/>
  <c r="E16" i="3"/>
  <c r="J15" i="3"/>
  <c r="E15" i="3"/>
  <c r="E23" i="3" s="1"/>
  <c r="J14" i="3"/>
  <c r="E14" i="3"/>
  <c r="J13" i="3"/>
  <c r="J22" i="3" s="1"/>
  <c r="E13" i="3"/>
  <c r="E10" i="3"/>
  <c r="E6" i="3"/>
  <c r="J4" i="3"/>
  <c r="K14" i="6" l="1"/>
  <c r="X15" i="6" s="1"/>
  <c r="K13" i="6"/>
  <c r="X10" i="6" s="1"/>
  <c r="N27" i="6"/>
  <c r="N30" i="6" s="1"/>
  <c r="U27" i="6"/>
  <c r="R25" i="6"/>
  <c r="N12" i="6"/>
  <c r="N15" i="6" s="1"/>
  <c r="R28" i="6"/>
  <c r="R37" i="6"/>
  <c r="R34" i="6"/>
  <c r="R31" i="6"/>
  <c r="J57" i="3"/>
  <c r="X11" i="6"/>
  <c r="X9" i="6"/>
  <c r="W9" i="6"/>
  <c r="K16" i="6"/>
  <c r="AB6" i="6"/>
  <c r="K23" i="6"/>
  <c r="J6" i="3"/>
  <c r="J8" i="3" s="1"/>
  <c r="X13" i="6"/>
  <c r="W13" i="6"/>
  <c r="R32" i="6"/>
  <c r="R26" i="6"/>
  <c r="R38" i="6"/>
  <c r="N25" i="6"/>
  <c r="R35" i="6"/>
  <c r="R29" i="6"/>
  <c r="K15" i="6" l="1"/>
  <c r="R16" i="6"/>
  <c r="R17" i="6" s="1"/>
  <c r="Y37" i="6" s="1"/>
  <c r="R12" i="6"/>
  <c r="R13" i="6" s="1"/>
  <c r="W37" i="6" s="1"/>
  <c r="R8" i="6"/>
  <c r="R9" i="6" s="1"/>
  <c r="U37" i="6" s="1"/>
  <c r="W18" i="6"/>
  <c r="X18" i="6" s="1"/>
  <c r="R10" i="6"/>
  <c r="R11" i="6" s="1"/>
  <c r="V37" i="6" s="1"/>
  <c r="R14" i="6"/>
  <c r="R15" i="6" s="1"/>
  <c r="X37" i="6" s="1"/>
  <c r="K29" i="6"/>
  <c r="K24" i="6"/>
  <c r="K28" i="6"/>
  <c r="V27" i="6"/>
  <c r="W27" i="6" s="1"/>
  <c r="U39" i="6" s="1"/>
  <c r="U28" i="6"/>
  <c r="AB23" i="6"/>
  <c r="AB17" i="6"/>
  <c r="AB13" i="6"/>
  <c r="AB9" i="6"/>
  <c r="AB25" i="6"/>
  <c r="AB19" i="6"/>
  <c r="AB14" i="6"/>
  <c r="AB10" i="6"/>
  <c r="AB22" i="6"/>
  <c r="AB18" i="6"/>
  <c r="AB21" i="6"/>
  <c r="AB15" i="6"/>
  <c r="AB11" i="6"/>
  <c r="AB27" i="6"/>
  <c r="AB16" i="6"/>
  <c r="AB12" i="6"/>
  <c r="AB28" i="6"/>
  <c r="AB20" i="6"/>
  <c r="AB26" i="6"/>
  <c r="AB24" i="6"/>
  <c r="R39" i="6"/>
  <c r="Y38" i="6" s="1"/>
  <c r="R36" i="6"/>
  <c r="X38" i="6" s="1"/>
  <c r="R27" i="6"/>
  <c r="R30" i="6"/>
  <c r="V38" i="6" s="1"/>
  <c r="R33" i="6"/>
  <c r="W38" i="6" s="1"/>
  <c r="N16" i="6"/>
  <c r="N17" i="6" s="1"/>
  <c r="K17" i="6"/>
  <c r="K18" i="6" s="1"/>
  <c r="W12" i="6"/>
  <c r="W10" i="6"/>
  <c r="W15" i="6"/>
  <c r="W11" i="6"/>
  <c r="X12" i="6"/>
  <c r="X16" i="6" s="1"/>
  <c r="X17" i="6" s="1"/>
  <c r="X20" i="6" l="1"/>
  <c r="X21" i="6"/>
  <c r="R40" i="6"/>
  <c r="R41" i="6" s="1"/>
  <c r="U38" i="6"/>
  <c r="U29" i="6"/>
  <c r="V28" i="6"/>
  <c r="W28" i="6" s="1"/>
  <c r="V39" i="6" s="1"/>
  <c r="W16" i="6"/>
  <c r="W17" i="6" s="1"/>
  <c r="K30" i="6"/>
  <c r="K31" i="6" s="1"/>
  <c r="V29" i="6" l="1"/>
  <c r="W29" i="6" s="1"/>
  <c r="W39" i="6" s="1"/>
  <c r="U30" i="6"/>
  <c r="W20" i="6"/>
  <c r="W21" i="6"/>
  <c r="K32" i="6"/>
  <c r="K33" i="6" s="1"/>
  <c r="N31" i="6"/>
  <c r="N32" i="6" s="1"/>
  <c r="V30" i="6" l="1"/>
  <c r="W30" i="6" s="1"/>
  <c r="X39" i="6" s="1"/>
  <c r="U31" i="6"/>
  <c r="V31" i="6" s="1"/>
  <c r="W31" i="6" s="1"/>
  <c r="Y39" i="6" s="1"/>
  <c r="V36" i="6"/>
  <c r="V40" i="6" s="1"/>
  <c r="V41" i="6" s="1"/>
  <c r="U36" i="6"/>
  <c r="U40" i="6" s="1"/>
  <c r="U41" i="6" s="1"/>
  <c r="X36" i="6"/>
  <c r="X40" i="6" s="1"/>
  <c r="X41" i="6" s="1"/>
  <c r="W36" i="6"/>
  <c r="W40" i="6" s="1"/>
  <c r="W41" i="6" s="1"/>
  <c r="Y36" i="6"/>
  <c r="Y40" i="6" s="1"/>
  <c r="Y41" i="6" s="1"/>
</calcChain>
</file>

<file path=xl/sharedStrings.xml><?xml version="1.0" encoding="utf-8"?>
<sst xmlns="http://schemas.openxmlformats.org/spreadsheetml/2006/main" count="305" uniqueCount="195">
  <si>
    <t>Create a Personal Monthly Budget in this worksheet. Helpful instructions on how to use this worksheet are in cells in this column. Arrow down to get started.</t>
  </si>
  <si>
    <t>Title of this worksheet is in cell at right. Next instruction is in cell A4.</t>
  </si>
  <si>
    <t>PERSONAL MONTHLY BUDGET</t>
  </si>
  <si>
    <t>Projected Monthly Income label is in cell at right. Enter Income 1 in cell E4 and Extra Income in E5 to calculate Total monthly income in E6. Next instruction is in cell A6.</t>
  </si>
  <si>
    <t>PROJECTED MONTHLY INCOME</t>
  </si>
  <si>
    <t>Income 1</t>
  </si>
  <si>
    <t>PROJECTED BALANCE 
(Projected income minus expenses)</t>
  </si>
  <si>
    <t>Extra income</t>
  </si>
  <si>
    <t>Projected Balance is auto calculated in cell J4, Actual Balance in J6, and Difference in J8. Next instruction is in cell A8.</t>
  </si>
  <si>
    <t>Total monthly income</t>
  </si>
  <si>
    <t>ACTUAL BALANCE 
(Actual income minus expenses)</t>
  </si>
  <si>
    <t>Actual Monthly Income label is in cell at right. Enter Income 1 in cell E8 and Extra Income in E9 to calculate Total monthly income in E10. Next instruction is in cell A12.</t>
  </si>
  <si>
    <t>ACTUAL MONTHLY INCOME</t>
  </si>
  <si>
    <t>DIFFERENCE 
(Actual minus projected)</t>
  </si>
  <si>
    <t>Enter details in Housing table starting in cell at right and in Entertainment table starting in cell G12. Next instruction is in cell A25.</t>
  </si>
  <si>
    <t>HOUSING</t>
  </si>
  <si>
    <t>Projected Cost</t>
  </si>
  <si>
    <t>Actual Cost</t>
  </si>
  <si>
    <t>Difference</t>
  </si>
  <si>
    <t>ENTERTAINMENT</t>
  </si>
  <si>
    <t>Mortgage hahira</t>
  </si>
  <si>
    <t>Video/DVD</t>
  </si>
  <si>
    <t>CDs</t>
  </si>
  <si>
    <t>Movies</t>
  </si>
  <si>
    <t>internet</t>
  </si>
  <si>
    <t>Water and sewer</t>
  </si>
  <si>
    <t>Cable</t>
  </si>
  <si>
    <t>Waste removal</t>
  </si>
  <si>
    <t>Other</t>
  </si>
  <si>
    <t>Phone</t>
  </si>
  <si>
    <t>dads electric</t>
  </si>
  <si>
    <t>Subtotal</t>
  </si>
  <si>
    <t>LOANS</t>
  </si>
  <si>
    <t>Enter details in Transportation table starting in cell at right and in Loans table starting in cell G24. Next instruction is in cell A35.</t>
  </si>
  <si>
    <t>TRANSPORTATION</t>
  </si>
  <si>
    <t>Personal</t>
  </si>
  <si>
    <t>Vehicle payment</t>
  </si>
  <si>
    <t>Student</t>
  </si>
  <si>
    <t>Bus/taxi fare</t>
  </si>
  <si>
    <t>Credit card BOA</t>
  </si>
  <si>
    <t>Insurance</t>
  </si>
  <si>
    <t>Licensing</t>
  </si>
  <si>
    <t>Fuel</t>
  </si>
  <si>
    <t>Maintenance</t>
  </si>
  <si>
    <t>TAXES</t>
  </si>
  <si>
    <t>Federal</t>
  </si>
  <si>
    <t>Enter details in Insurance table starting in cell at right and in Taxes table starting in cell G33. Next instruction is in cell A42.</t>
  </si>
  <si>
    <t>INSURANCE</t>
  </si>
  <si>
    <t>State</t>
  </si>
  <si>
    <t>Home</t>
  </si>
  <si>
    <t>Local</t>
  </si>
  <si>
    <t>Health</t>
  </si>
  <si>
    <t>Life</t>
  </si>
  <si>
    <t>Pet</t>
  </si>
  <si>
    <t>SAVINGS OR INVESTMENTS</t>
  </si>
  <si>
    <t>Enter details in Food table starting in cell at right and in Savings table starting in cell G40. Next instruction is in cell A48.</t>
  </si>
  <si>
    <t>FOOD</t>
  </si>
  <si>
    <t>Groceries</t>
  </si>
  <si>
    <t>Dining out</t>
  </si>
  <si>
    <t>GIFTS AND DONATIONS</t>
  </si>
  <si>
    <t>Enter details in Pets table starting in cell at right and in Gifts table starting in cell G46. Next instruction is in cell A56.</t>
  </si>
  <si>
    <t>Food</t>
  </si>
  <si>
    <t>Charity 3</t>
  </si>
  <si>
    <t>Medical</t>
  </si>
  <si>
    <t>Grooming</t>
  </si>
  <si>
    <t>Toys</t>
  </si>
  <si>
    <t>LEGAL</t>
  </si>
  <si>
    <t>Alimony</t>
  </si>
  <si>
    <t>Payments on lien or judgment</t>
  </si>
  <si>
    <t>Enter details in Personal Care table starting in cell at right and in Legal table starting in cell G52. Next instruction is in cell A59.</t>
  </si>
  <si>
    <t>PERSONAL CARE</t>
  </si>
  <si>
    <t>Hair/nails</t>
  </si>
  <si>
    <t>Total Projected Cost is auto calculated in cell J59, Total Actual Cost in J61, and Total Difference in J63.</t>
  </si>
  <si>
    <t>Clothing</t>
  </si>
  <si>
    <t>TOTAL PROJECTED COST</t>
  </si>
  <si>
    <t>Dry cleaning</t>
  </si>
  <si>
    <t>Health club</t>
  </si>
  <si>
    <t>TOTAL ACTUAL COST</t>
  </si>
  <si>
    <t>Organization dues or fees</t>
  </si>
  <si>
    <t>TOTAL DIFFERENCE</t>
  </si>
  <si>
    <t>Electricity hahira</t>
  </si>
  <si>
    <t>Concerts</t>
  </si>
  <si>
    <t>Sporting events</t>
  </si>
  <si>
    <t>Live theater</t>
  </si>
  <si>
    <t>ohio prop</t>
  </si>
  <si>
    <t>Dads property</t>
  </si>
  <si>
    <t>Credit card chase</t>
  </si>
  <si>
    <t>Credit card</t>
  </si>
  <si>
    <t>Charlotte truck</t>
  </si>
  <si>
    <t>Emergency account</t>
  </si>
  <si>
    <t>Investment account</t>
  </si>
  <si>
    <t>Charity 1</t>
  </si>
  <si>
    <t>PETS/BABY</t>
  </si>
  <si>
    <t>Charity 2</t>
  </si>
  <si>
    <t>Attorney</t>
  </si>
  <si>
    <t>Easy Enough: Just fill in all the blue cells while reviewing a property and the results will populate throughout the sheet!</t>
  </si>
  <si>
    <t>Rent Growth Calculator</t>
  </si>
  <si>
    <t>Sale Price</t>
  </si>
  <si>
    <t>Current Pro Forma Analysis</t>
  </si>
  <si>
    <t>5 Year Debt Paydown Summary</t>
  </si>
  <si>
    <t>Does it qualify for a commercial loan?</t>
  </si>
  <si>
    <t>Rent Growth Rate:</t>
  </si>
  <si>
    <t>ARV</t>
  </si>
  <si>
    <t>Debt Coverage Ratio Required:</t>
  </si>
  <si>
    <t>Market Rent (Year 1):</t>
  </si>
  <si>
    <t>Unit Breakdown</t>
  </si>
  <si>
    <t>Item</t>
  </si>
  <si>
    <t>$/Mo.</t>
  </si>
  <si>
    <t>Mortgage Calculator</t>
  </si>
  <si>
    <t>Year</t>
  </si>
  <si>
    <t>Figure</t>
  </si>
  <si>
    <t>Unit #</t>
  </si>
  <si>
    <t>#Baths</t>
  </si>
  <si>
    <t>Rent/Mo</t>
  </si>
  <si>
    <t>Market Ren</t>
  </si>
  <si>
    <t>Gross Rents</t>
  </si>
  <si>
    <t>Total Debt Paydown</t>
  </si>
  <si>
    <t>Assumption</t>
  </si>
  <si>
    <t>Pro Forma</t>
  </si>
  <si>
    <t>Actual</t>
  </si>
  <si>
    <t>End of Year:</t>
  </si>
  <si>
    <t>Market Rent</t>
  </si>
  <si>
    <t>Property Management</t>
  </si>
  <si>
    <t>Loan to Value Ratio</t>
  </si>
  <si>
    <t>ROI on Paydown</t>
  </si>
  <si>
    <t>Property Taxes</t>
  </si>
  <si>
    <t>Down Payment</t>
  </si>
  <si>
    <t>Vacancy</t>
  </si>
  <si>
    <t>Closing Costs</t>
  </si>
  <si>
    <t>Prop Mgmt</t>
  </si>
  <si>
    <t>Owner-Paid Utilities</t>
  </si>
  <si>
    <t>Principal</t>
  </si>
  <si>
    <t>Cash Reserves</t>
  </si>
  <si>
    <t>Vacancy Reserve</t>
  </si>
  <si>
    <t>Interest Rate</t>
  </si>
  <si>
    <t>Taxes (actual)</t>
  </si>
  <si>
    <t>Maintenance Reserve</t>
  </si>
  <si>
    <t xml:space="preserve">Term (Years) </t>
  </si>
  <si>
    <t>Insurance (actual)</t>
  </si>
  <si>
    <t>Total Operating Expenses</t>
  </si>
  <si>
    <t xml:space="preserve">Monthly Mortgage </t>
  </si>
  <si>
    <t>Maintenance + Utilities</t>
  </si>
  <si>
    <t>Monthly NOI</t>
  </si>
  <si>
    <t>Monthly Net</t>
  </si>
  <si>
    <t>Total Expenses</t>
  </si>
  <si>
    <t>Annualized NOI</t>
  </si>
  <si>
    <t>Annualized Net</t>
  </si>
  <si>
    <t>NOI</t>
  </si>
  <si>
    <t>Capitalization Rate</t>
  </si>
  <si>
    <t>Annualized ROI</t>
  </si>
  <si>
    <t>Mortgage</t>
  </si>
  <si>
    <t>Stabilized pro forma analysis</t>
  </si>
  <si>
    <t>Five Year Tax Deduction Summary</t>
  </si>
  <si>
    <t>Debt Coverage Ratio</t>
  </si>
  <si>
    <t>Improved Value: Assessed Value Ratio (%)</t>
  </si>
  <si>
    <t>Net Profit</t>
  </si>
  <si>
    <t>Marginal Tax Rate</t>
  </si>
  <si>
    <t>Average Annualized % Appreciation</t>
  </si>
  <si>
    <t>Assumed Rate:</t>
  </si>
  <si>
    <t>Depreciation (Straight Line)</t>
  </si>
  <si>
    <t xml:space="preserve">Total Interest Paid </t>
  </si>
  <si>
    <t>Est. Value</t>
  </si>
  <si>
    <t>Annual Gain</t>
  </si>
  <si>
    <t>%  Gain</t>
  </si>
  <si>
    <t>Total Deductions</t>
  </si>
  <si>
    <t>Totals</t>
  </si>
  <si>
    <t>Monthly Mortgage</t>
  </si>
  <si>
    <t>Expenses</t>
  </si>
  <si>
    <t>Property Tax/Yr</t>
  </si>
  <si>
    <t>Downpayment (%)</t>
  </si>
  <si>
    <t>Total Return (% of initial investment)</t>
  </si>
  <si>
    <t>Insurance/Mo</t>
  </si>
  <si>
    <t>Interest Rate (%)</t>
  </si>
  <si>
    <t>Gas &amp; Electric/Mo</t>
  </si>
  <si>
    <t>Loan Term (Years)</t>
  </si>
  <si>
    <t>Source of Gain</t>
  </si>
  <si>
    <t>Water/Mo</t>
  </si>
  <si>
    <t>Cash flow</t>
  </si>
  <si>
    <t>Sewer/Mo</t>
  </si>
  <si>
    <t>Debt Paydown</t>
  </si>
  <si>
    <t>Garbage/Mo</t>
  </si>
  <si>
    <t>Tax Savings</t>
  </si>
  <si>
    <t>Lawn and Snow</t>
  </si>
  <si>
    <t>Appreciation</t>
  </si>
  <si>
    <t>Management (%)</t>
  </si>
  <si>
    <t>Avg Yearly Tax Savings</t>
  </si>
  <si>
    <t>Total ROI</t>
  </si>
  <si>
    <t>Vacancy (%)</t>
  </si>
  <si>
    <t>% Annual ROI on Tax Savings</t>
  </si>
  <si>
    <t>Total $ Return</t>
  </si>
  <si>
    <t>Maintenance (%)</t>
  </si>
  <si>
    <t>plan</t>
  </si>
  <si>
    <t xml:space="preserve">	4911 pine breeze  (brick trailer)</t>
  </si>
  <si>
    <t>Owners monthly net (2023)</t>
  </si>
  <si>
    <t>cash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</si>
</sst>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#,##0.00;\(#,##0.00\)"/>
  </numFmts>
  <fonts count="20" x14ac:knownFonts="1">
    <font>
      <sz val="10"/>
      <color rgb="FF3F3F3F"/>
      <name val="Calibri"/>
      <scheme val="minor"/>
    </font>
    <font>
      <sz val="10"/>
      <color rgb="FF3F3F3F"/>
      <name val="Calibri"/>
    </font>
    <font>
      <sz val="11"/>
      <color theme="0"/>
      <name val="Calibri"/>
    </font>
    <font>
      <sz val="11"/>
      <color theme="1"/>
      <name val="Calibri"/>
    </font>
    <font>
      <sz val="22"/>
      <color rgb="FF3F3F3F"/>
      <name val="Century Gothic"/>
    </font>
    <font>
      <sz val="10"/>
      <color theme="0"/>
      <name val="Calibri"/>
    </font>
    <font>
      <sz val="10"/>
      <color theme="1"/>
      <name val="Calibri"/>
      <scheme val="minor"/>
    </font>
    <font>
      <sz val="10"/>
      <color rgb="FF3F3F3F"/>
      <name val="Century Gothic"/>
    </font>
    <font>
      <sz val="10"/>
      <name val="Calibri"/>
    </font>
    <font>
      <b/>
      <sz val="10"/>
      <color rgb="FF3F3F3F"/>
      <name val="Century Gothic"/>
    </font>
    <font>
      <sz val="10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b/>
      <i/>
      <sz val="10"/>
      <color theme="1"/>
      <name val="Arial"/>
    </font>
    <font>
      <b/>
      <sz val="12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35848A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2" xfId="0" applyFont="1" applyBorder="1"/>
    <xf numFmtId="0" fontId="5" fillId="0" borderId="0" xfId="0" applyFont="1"/>
    <xf numFmtId="0" fontId="6" fillId="0" borderId="0" xfId="0" applyFont="1"/>
    <xf numFmtId="8" fontId="7" fillId="0" borderId="3" xfId="0" applyNumberFormat="1" applyFont="1" applyBorder="1"/>
    <xf numFmtId="8" fontId="7" fillId="0" borderId="9" xfId="0" applyNumberFormat="1" applyFont="1" applyBorder="1"/>
    <xf numFmtId="8" fontId="9" fillId="2" borderId="14" xfId="0" applyNumberFormat="1" applyFont="1" applyFill="1" applyBorder="1"/>
    <xf numFmtId="0" fontId="7" fillId="0" borderId="0" xfId="0" applyFont="1"/>
    <xf numFmtId="0" fontId="1" fillId="0" borderId="0" xfId="0" applyFont="1"/>
    <xf numFmtId="164" fontId="1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3" borderId="16" xfId="0" applyFont="1" applyFill="1" applyBorder="1"/>
    <xf numFmtId="164" fontId="12" fillId="3" borderId="17" xfId="0" applyNumberFormat="1" applyFont="1" applyFill="1" applyBorder="1"/>
    <xf numFmtId="0" fontId="11" fillId="3" borderId="17" xfId="0" applyFont="1" applyFill="1" applyBorder="1"/>
    <xf numFmtId="0" fontId="12" fillId="3" borderId="17" xfId="0" applyFont="1" applyFill="1" applyBorder="1"/>
    <xf numFmtId="0" fontId="12" fillId="3" borderId="18" xfId="0" applyFont="1" applyFill="1" applyBorder="1"/>
    <xf numFmtId="164" fontId="12" fillId="4" borderId="1" xfId="0" applyNumberFormat="1" applyFont="1" applyFill="1" applyBorder="1"/>
    <xf numFmtId="0" fontId="12" fillId="0" borderId="19" xfId="0" applyFont="1" applyBorder="1"/>
    <xf numFmtId="164" fontId="12" fillId="5" borderId="18" xfId="0" applyNumberFormat="1" applyFont="1" applyFill="1" applyBorder="1"/>
    <xf numFmtId="0" fontId="12" fillId="0" borderId="22" xfId="0" applyFont="1" applyBorder="1"/>
    <xf numFmtId="10" fontId="12" fillId="5" borderId="23" xfId="0" applyNumberFormat="1" applyFont="1" applyFill="1" applyBorder="1"/>
    <xf numFmtId="0" fontId="13" fillId="0" borderId="0" xfId="0" applyFont="1"/>
    <xf numFmtId="165" fontId="12" fillId="0" borderId="0" xfId="0" applyNumberFormat="1" applyFont="1"/>
    <xf numFmtId="0" fontId="11" fillId="0" borderId="24" xfId="0" applyFont="1" applyBorder="1"/>
    <xf numFmtId="0" fontId="12" fillId="5" borderId="18" xfId="0" applyFont="1" applyFill="1" applyBorder="1"/>
    <xf numFmtId="0" fontId="12" fillId="0" borderId="25" xfId="0" applyFont="1" applyBorder="1"/>
    <xf numFmtId="44" fontId="12" fillId="0" borderId="26" xfId="0" applyNumberFormat="1" applyFont="1" applyBorder="1"/>
    <xf numFmtId="0" fontId="12" fillId="0" borderId="27" xfId="0" applyFont="1" applyBorder="1"/>
    <xf numFmtId="0" fontId="11" fillId="0" borderId="27" xfId="0" applyFont="1" applyBorder="1"/>
    <xf numFmtId="0" fontId="14" fillId="0" borderId="19" xfId="0" applyFont="1" applyBorder="1"/>
    <xf numFmtId="0" fontId="14" fillId="0" borderId="24" xfId="0" applyFont="1" applyBorder="1"/>
    <xf numFmtId="0" fontId="14" fillId="0" borderId="27" xfId="0" applyFont="1" applyBorder="1"/>
    <xf numFmtId="0" fontId="12" fillId="0" borderId="28" xfId="0" applyFont="1" applyBorder="1"/>
    <xf numFmtId="44" fontId="12" fillId="0" borderId="29" xfId="0" applyNumberFormat="1" applyFont="1" applyBorder="1" applyAlignment="1">
      <alignment horizontal="right"/>
    </xf>
    <xf numFmtId="0" fontId="11" fillId="0" borderId="28" xfId="0" applyFont="1" applyBorder="1"/>
    <xf numFmtId="44" fontId="11" fillId="0" borderId="29" xfId="0" applyNumberFormat="1" applyFont="1" applyBorder="1" applyAlignment="1">
      <alignment horizontal="right"/>
    </xf>
    <xf numFmtId="0" fontId="15" fillId="4" borderId="30" xfId="0" applyFont="1" applyFill="1" applyBorder="1"/>
    <xf numFmtId="164" fontId="15" fillId="4" borderId="23" xfId="0" applyNumberFormat="1" applyFont="1" applyFill="1" applyBorder="1"/>
    <xf numFmtId="0" fontId="12" fillId="0" borderId="31" xfId="0" applyFont="1" applyBorder="1"/>
    <xf numFmtId="0" fontId="12" fillId="0" borderId="32" xfId="0" applyFont="1" applyBorder="1"/>
    <xf numFmtId="0" fontId="12" fillId="0" borderId="33" xfId="0" applyFont="1" applyBorder="1"/>
    <xf numFmtId="0" fontId="12" fillId="0" borderId="34" xfId="0" applyFont="1" applyBorder="1"/>
    <xf numFmtId="0" fontId="15" fillId="0" borderId="35" xfId="0" applyFont="1" applyBorder="1" applyAlignment="1">
      <alignment horizontal="left"/>
    </xf>
    <xf numFmtId="4" fontId="15" fillId="0" borderId="32" xfId="0" applyNumberFormat="1" applyFont="1" applyBorder="1" applyAlignment="1">
      <alignment horizontal="right"/>
    </xf>
    <xf numFmtId="4" fontId="15" fillId="0" borderId="0" xfId="0" applyNumberFormat="1" applyFont="1" applyAlignment="1">
      <alignment horizontal="right"/>
    </xf>
    <xf numFmtId="4" fontId="15" fillId="0" borderId="0" xfId="0" applyNumberFormat="1" applyFont="1"/>
    <xf numFmtId="44" fontId="14" fillId="5" borderId="36" xfId="0" applyNumberFormat="1" applyFont="1" applyFill="1" applyBorder="1"/>
    <xf numFmtId="44" fontId="14" fillId="5" borderId="37" xfId="0" applyNumberFormat="1" applyFont="1" applyFill="1" applyBorder="1"/>
    <xf numFmtId="0" fontId="11" fillId="0" borderId="35" xfId="0" applyFont="1" applyBorder="1"/>
    <xf numFmtId="44" fontId="11" fillId="0" borderId="38" xfId="0" applyNumberFormat="1" applyFont="1" applyBorder="1" applyAlignment="1">
      <alignment horizontal="right"/>
    </xf>
    <xf numFmtId="10" fontId="11" fillId="0" borderId="38" xfId="0" applyNumberFormat="1" applyFont="1" applyBorder="1" applyAlignment="1">
      <alignment horizontal="right"/>
    </xf>
    <xf numFmtId="0" fontId="12" fillId="6" borderId="39" xfId="0" applyFont="1" applyFill="1" applyBorder="1"/>
    <xf numFmtId="0" fontId="12" fillId="6" borderId="40" xfId="0" applyFont="1" applyFill="1" applyBorder="1"/>
    <xf numFmtId="10" fontId="12" fillId="6" borderId="41" xfId="0" applyNumberFormat="1" applyFont="1" applyFill="1" applyBorder="1"/>
    <xf numFmtId="164" fontId="14" fillId="0" borderId="29" xfId="0" applyNumberFormat="1" applyFont="1" applyBorder="1"/>
    <xf numFmtId="44" fontId="14" fillId="0" borderId="43" xfId="0" applyNumberFormat="1" applyFont="1" applyBorder="1"/>
    <xf numFmtId="44" fontId="14" fillId="0" borderId="44" xfId="0" applyNumberFormat="1" applyFont="1" applyBorder="1"/>
    <xf numFmtId="0" fontId="11" fillId="0" borderId="35" xfId="0" applyFont="1" applyBorder="1" applyAlignment="1">
      <alignment horizontal="right"/>
    </xf>
    <xf numFmtId="44" fontId="11" fillId="6" borderId="45" xfId="0" applyNumberFormat="1" applyFont="1" applyFill="1" applyBorder="1"/>
    <xf numFmtId="4" fontId="15" fillId="0" borderId="46" xfId="0" applyNumberFormat="1" applyFont="1" applyBorder="1" applyAlignment="1">
      <alignment horizontal="right"/>
    </xf>
    <xf numFmtId="44" fontId="14" fillId="5" borderId="47" xfId="0" applyNumberFormat="1" applyFont="1" applyFill="1" applyBorder="1"/>
    <xf numFmtId="44" fontId="14" fillId="5" borderId="48" xfId="0" applyNumberFormat="1" applyFont="1" applyFill="1" applyBorder="1"/>
    <xf numFmtId="0" fontId="15" fillId="4" borderId="49" xfId="0" applyFont="1" applyFill="1" applyBorder="1"/>
    <xf numFmtId="44" fontId="15" fillId="4" borderId="50" xfId="0" applyNumberFormat="1" applyFont="1" applyFill="1" applyBorder="1" applyAlignment="1">
      <alignment horizontal="right"/>
    </xf>
    <xf numFmtId="10" fontId="14" fillId="5" borderId="50" xfId="0" applyNumberFormat="1" applyFont="1" applyFill="1" applyBorder="1"/>
    <xf numFmtId="44" fontId="15" fillId="0" borderId="51" xfId="0" applyNumberFormat="1" applyFont="1" applyBorder="1"/>
    <xf numFmtId="44" fontId="15" fillId="0" borderId="52" xfId="0" applyNumberFormat="1" applyFont="1" applyBorder="1"/>
    <xf numFmtId="44" fontId="14" fillId="5" borderId="50" xfId="0" applyNumberFormat="1" applyFont="1" applyFill="1" applyBorder="1"/>
    <xf numFmtId="44" fontId="11" fillId="4" borderId="50" xfId="0" applyNumberFormat="1" applyFont="1" applyFill="1" applyBorder="1" applyAlignment="1">
      <alignment horizontal="right"/>
    </xf>
    <xf numFmtId="10" fontId="15" fillId="4" borderId="50" xfId="0" applyNumberFormat="1" applyFont="1" applyFill="1" applyBorder="1" applyAlignment="1">
      <alignment horizontal="right"/>
    </xf>
    <xf numFmtId="164" fontId="15" fillId="0" borderId="38" xfId="0" applyNumberFormat="1" applyFont="1" applyBorder="1"/>
    <xf numFmtId="0" fontId="15" fillId="4" borderId="50" xfId="0" applyFont="1" applyFill="1" applyBorder="1" applyAlignment="1">
      <alignment horizontal="right"/>
    </xf>
    <xf numFmtId="0" fontId="14" fillId="4" borderId="39" xfId="0" applyFont="1" applyFill="1" applyBorder="1"/>
    <xf numFmtId="44" fontId="14" fillId="4" borderId="41" xfId="0" applyNumberFormat="1" applyFont="1" applyFill="1" applyBorder="1" applyAlignment="1">
      <alignment horizontal="right"/>
    </xf>
    <xf numFmtId="10" fontId="14" fillId="5" borderId="41" xfId="0" applyNumberFormat="1" applyFont="1" applyFill="1" applyBorder="1"/>
    <xf numFmtId="44" fontId="15" fillId="0" borderId="55" xfId="0" applyNumberFormat="1" applyFont="1" applyBorder="1"/>
    <xf numFmtId="44" fontId="15" fillId="0" borderId="56" xfId="0" applyNumberFormat="1" applyFont="1" applyBorder="1"/>
    <xf numFmtId="0" fontId="12" fillId="6" borderId="49" xfId="0" applyFont="1" applyFill="1" applyBorder="1"/>
    <xf numFmtId="44" fontId="12" fillId="6" borderId="50" xfId="0" applyNumberFormat="1" applyFont="1" applyFill="1" applyBorder="1" applyAlignment="1">
      <alignment horizontal="right"/>
    </xf>
    <xf numFmtId="164" fontId="15" fillId="6" borderId="50" xfId="0" applyNumberFormat="1" applyFont="1" applyFill="1" applyBorder="1"/>
    <xf numFmtId="44" fontId="15" fillId="6" borderId="57" xfId="0" applyNumberFormat="1" applyFont="1" applyFill="1" applyBorder="1"/>
    <xf numFmtId="44" fontId="15" fillId="6" borderId="44" xfId="0" applyNumberFormat="1" applyFont="1" applyFill="1" applyBorder="1"/>
    <xf numFmtId="44" fontId="15" fillId="6" borderId="58" xfId="0" applyNumberFormat="1" applyFont="1" applyFill="1" applyBorder="1"/>
    <xf numFmtId="44" fontId="15" fillId="6" borderId="52" xfId="0" applyNumberFormat="1" applyFont="1" applyFill="1" applyBorder="1"/>
    <xf numFmtId="0" fontId="16" fillId="6" borderId="39" xfId="0" applyFont="1" applyFill="1" applyBorder="1"/>
    <xf numFmtId="10" fontId="16" fillId="6" borderId="41" xfId="0" applyNumberFormat="1" applyFont="1" applyFill="1" applyBorder="1" applyAlignment="1">
      <alignment horizontal="right"/>
    </xf>
    <xf numFmtId="164" fontId="15" fillId="6" borderId="41" xfId="0" applyNumberFormat="1" applyFont="1" applyFill="1" applyBorder="1"/>
    <xf numFmtId="44" fontId="15" fillId="6" borderId="61" xfId="0" applyNumberFormat="1" applyFont="1" applyFill="1" applyBorder="1"/>
    <xf numFmtId="44" fontId="15" fillId="6" borderId="56" xfId="0" applyNumberFormat="1" applyFont="1" applyFill="1" applyBorder="1"/>
    <xf numFmtId="4" fontId="14" fillId="8" borderId="23" xfId="0" applyNumberFormat="1" applyFont="1" applyFill="1" applyBorder="1"/>
    <xf numFmtId="4" fontId="14" fillId="8" borderId="57" xfId="0" applyNumberFormat="1" applyFont="1" applyFill="1" applyBorder="1"/>
    <xf numFmtId="4" fontId="14" fillId="8" borderId="44" xfId="0" applyNumberFormat="1" applyFont="1" applyFill="1" applyBorder="1"/>
    <xf numFmtId="0" fontId="12" fillId="0" borderId="24" xfId="0" applyFont="1" applyBorder="1"/>
    <xf numFmtId="10" fontId="12" fillId="5" borderId="34" xfId="0" applyNumberFormat="1" applyFont="1" applyFill="1" applyBorder="1"/>
    <xf numFmtId="164" fontId="12" fillId="8" borderId="41" xfId="0" applyNumberFormat="1" applyFont="1" applyFill="1" applyBorder="1"/>
    <xf numFmtId="44" fontId="12" fillId="8" borderId="61" xfId="0" applyNumberFormat="1" applyFont="1" applyFill="1" applyBorder="1"/>
    <xf numFmtId="44" fontId="12" fillId="8" borderId="56" xfId="0" applyNumberFormat="1" applyFont="1" applyFill="1" applyBorder="1"/>
    <xf numFmtId="0" fontId="11" fillId="0" borderId="29" xfId="0" applyFont="1" applyBorder="1"/>
    <xf numFmtId="10" fontId="12" fillId="5" borderId="18" xfId="0" applyNumberFormat="1" applyFont="1" applyFill="1" applyBorder="1"/>
    <xf numFmtId="0" fontId="11" fillId="0" borderId="42" xfId="0" applyFont="1" applyBorder="1"/>
    <xf numFmtId="44" fontId="11" fillId="0" borderId="22" xfId="0" applyNumberFormat="1" applyFont="1" applyBorder="1"/>
    <xf numFmtId="44" fontId="11" fillId="0" borderId="64" xfId="0" applyNumberFormat="1" applyFont="1" applyBorder="1"/>
    <xf numFmtId="0" fontId="12" fillId="0" borderId="65" xfId="0" applyFont="1" applyBorder="1"/>
    <xf numFmtId="0" fontId="12" fillId="0" borderId="66" xfId="0" applyFont="1" applyBorder="1"/>
    <xf numFmtId="0" fontId="12" fillId="0" borderId="67" xfId="0" applyFont="1" applyBorder="1"/>
    <xf numFmtId="4" fontId="11" fillId="0" borderId="46" xfId="0" applyNumberFormat="1" applyFont="1" applyBorder="1"/>
    <xf numFmtId="4" fontId="11" fillId="0" borderId="0" xfId="0" applyNumberFormat="1" applyFont="1"/>
    <xf numFmtId="44" fontId="12" fillId="6" borderId="68" xfId="0" applyNumberFormat="1" applyFont="1" applyFill="1" applyBorder="1"/>
    <xf numFmtId="0" fontId="11" fillId="0" borderId="69" xfId="0" applyFont="1" applyBorder="1"/>
    <xf numFmtId="44" fontId="11" fillId="0" borderId="32" xfId="0" applyNumberFormat="1" applyFont="1" applyBorder="1"/>
    <xf numFmtId="10" fontId="12" fillId="6" borderId="37" xfId="0" applyNumberFormat="1" applyFont="1" applyFill="1" applyBorder="1"/>
    <xf numFmtId="4" fontId="11" fillId="0" borderId="70" xfId="0" applyNumberFormat="1" applyFont="1" applyBorder="1"/>
    <xf numFmtId="4" fontId="11" fillId="0" borderId="54" xfId="0" applyNumberFormat="1" applyFont="1" applyBorder="1"/>
    <xf numFmtId="44" fontId="12" fillId="5" borderId="71" xfId="0" applyNumberFormat="1" applyFont="1" applyFill="1" applyBorder="1"/>
    <xf numFmtId="44" fontId="14" fillId="5" borderId="41" xfId="0" applyNumberFormat="1" applyFont="1" applyFill="1" applyBorder="1"/>
    <xf numFmtId="0" fontId="11" fillId="0" borderId="72" xfId="0" applyFont="1" applyBorder="1"/>
    <xf numFmtId="44" fontId="11" fillId="0" borderId="46" xfId="0" applyNumberFormat="1" applyFont="1" applyBorder="1"/>
    <xf numFmtId="10" fontId="12" fillId="6" borderId="48" xfId="0" applyNumberFormat="1" applyFont="1" applyFill="1" applyBorder="1"/>
    <xf numFmtId="0" fontId="11" fillId="0" borderId="53" xfId="0" applyFont="1" applyBorder="1" applyAlignment="1">
      <alignment horizontal="right"/>
    </xf>
    <xf numFmtId="44" fontId="11" fillId="6" borderId="68" xfId="0" applyNumberFormat="1" applyFont="1" applyFill="1" applyBorder="1"/>
    <xf numFmtId="0" fontId="14" fillId="0" borderId="65" xfId="0" applyFont="1" applyBorder="1"/>
    <xf numFmtId="0" fontId="14" fillId="0" borderId="70" xfId="0" applyFont="1" applyBorder="1"/>
    <xf numFmtId="0" fontId="14" fillId="0" borderId="54" xfId="0" applyFont="1" applyBorder="1"/>
    <xf numFmtId="44" fontId="14" fillId="0" borderId="54" xfId="0" applyNumberFormat="1" applyFont="1" applyBorder="1" applyAlignment="1">
      <alignment vertical="top"/>
    </xf>
    <xf numFmtId="44" fontId="14" fillId="0" borderId="73" xfId="0" applyNumberFormat="1" applyFont="1" applyBorder="1" applyAlignment="1">
      <alignment vertical="top"/>
    </xf>
    <xf numFmtId="44" fontId="14" fillId="0" borderId="74" xfId="0" applyNumberFormat="1" applyFont="1" applyBorder="1" applyAlignment="1">
      <alignment vertical="top"/>
    </xf>
    <xf numFmtId="0" fontId="12" fillId="6" borderId="1" xfId="0" applyFont="1" applyFill="1" applyBorder="1"/>
    <xf numFmtId="44" fontId="12" fillId="6" borderId="45" xfId="0" applyNumberFormat="1" applyFont="1" applyFill="1" applyBorder="1"/>
    <xf numFmtId="0" fontId="11" fillId="0" borderId="73" xfId="0" applyFont="1" applyBorder="1"/>
    <xf numFmtId="44" fontId="11" fillId="0" borderId="70" xfId="0" applyNumberFormat="1" applyFont="1" applyBorder="1"/>
    <xf numFmtId="10" fontId="12" fillId="6" borderId="75" xfId="0" applyNumberFormat="1" applyFont="1" applyFill="1" applyBorder="1"/>
    <xf numFmtId="44" fontId="12" fillId="5" borderId="76" xfId="0" applyNumberFormat="1" applyFont="1" applyFill="1" applyBorder="1"/>
    <xf numFmtId="10" fontId="12" fillId="5" borderId="76" xfId="0" applyNumberFormat="1" applyFont="1" applyFill="1" applyBorder="1"/>
    <xf numFmtId="10" fontId="12" fillId="6" borderId="41" xfId="0" applyNumberFormat="1" applyFont="1" applyFill="1" applyBorder="1" applyAlignment="1">
      <alignment horizontal="right"/>
    </xf>
    <xf numFmtId="0" fontId="12" fillId="0" borderId="35" xfId="0" applyFont="1" applyBorder="1"/>
    <xf numFmtId="44" fontId="12" fillId="5" borderId="45" xfId="0" applyNumberFormat="1" applyFont="1" applyFill="1" applyBorder="1"/>
    <xf numFmtId="10" fontId="12" fillId="5" borderId="45" xfId="0" applyNumberFormat="1" applyFont="1" applyFill="1" applyBorder="1"/>
    <xf numFmtId="0" fontId="12" fillId="5" borderId="45" xfId="0" applyFont="1" applyFill="1" applyBorder="1"/>
    <xf numFmtId="0" fontId="11" fillId="0" borderId="19" xfId="0" applyFont="1" applyBorder="1"/>
    <xf numFmtId="0" fontId="12" fillId="0" borderId="53" xfId="0" applyFont="1" applyBorder="1"/>
    <xf numFmtId="44" fontId="12" fillId="5" borderId="68" xfId="0" applyNumberFormat="1" applyFont="1" applyFill="1" applyBorder="1"/>
    <xf numFmtId="0" fontId="11" fillId="0" borderId="64" xfId="0" applyFont="1" applyBorder="1"/>
    <xf numFmtId="10" fontId="11" fillId="0" borderId="28" xfId="0" applyNumberFormat="1" applyFont="1" applyBorder="1"/>
    <xf numFmtId="10" fontId="11" fillId="0" borderId="22" xfId="0" applyNumberFormat="1" applyFont="1" applyBorder="1"/>
    <xf numFmtId="10" fontId="11" fillId="0" borderId="42" xfId="0" applyNumberFormat="1" applyFont="1" applyBorder="1"/>
    <xf numFmtId="10" fontId="11" fillId="0" borderId="29" xfId="0" applyNumberFormat="1" applyFont="1" applyBorder="1"/>
    <xf numFmtId="10" fontId="11" fillId="0" borderId="35" xfId="0" applyNumberFormat="1" applyFont="1" applyBorder="1"/>
    <xf numFmtId="10" fontId="11" fillId="0" borderId="64" xfId="0" applyNumberFormat="1" applyFont="1" applyBorder="1"/>
    <xf numFmtId="10" fontId="11" fillId="0" borderId="0" xfId="0" applyNumberFormat="1" applyFont="1"/>
    <xf numFmtId="10" fontId="11" fillId="0" borderId="38" xfId="0" applyNumberFormat="1" applyFont="1" applyBorder="1"/>
    <xf numFmtId="44" fontId="12" fillId="0" borderId="0" xfId="0" applyNumberFormat="1" applyFont="1" applyAlignment="1">
      <alignment horizontal="right"/>
    </xf>
    <xf numFmtId="44" fontId="11" fillId="0" borderId="0" xfId="0" applyNumberFormat="1" applyFont="1" applyAlignment="1">
      <alignment horizontal="right"/>
    </xf>
    <xf numFmtId="10" fontId="15" fillId="0" borderId="35" xfId="0" applyNumberFormat="1" applyFont="1" applyBorder="1"/>
    <xf numFmtId="10" fontId="15" fillId="4" borderId="45" xfId="0" applyNumberFormat="1" applyFont="1" applyFill="1" applyBorder="1"/>
    <xf numFmtId="10" fontId="15" fillId="4" borderId="1" xfId="0" applyNumberFormat="1" applyFont="1" applyFill="1" applyBorder="1"/>
    <xf numFmtId="10" fontId="15" fillId="0" borderId="38" xfId="0" applyNumberFormat="1" applyFont="1" applyBorder="1"/>
    <xf numFmtId="0" fontId="11" fillId="0" borderId="0" xfId="0" applyFont="1" applyAlignment="1">
      <alignment horizontal="right"/>
    </xf>
    <xf numFmtId="0" fontId="11" fillId="0" borderId="77" xfId="0" applyFont="1" applyBorder="1"/>
    <xf numFmtId="0" fontId="12" fillId="8" borderId="49" xfId="0" applyFont="1" applyFill="1" applyBorder="1"/>
    <xf numFmtId="0" fontId="12" fillId="8" borderId="1" xfId="0" applyFont="1" applyFill="1" applyBorder="1"/>
    <xf numFmtId="44" fontId="12" fillId="8" borderId="45" xfId="0" applyNumberFormat="1" applyFont="1" applyFill="1" applyBorder="1"/>
    <xf numFmtId="0" fontId="12" fillId="8" borderId="34" xfId="0" applyFont="1" applyFill="1" applyBorder="1"/>
    <xf numFmtId="10" fontId="12" fillId="8" borderId="16" xfId="0" applyNumberFormat="1" applyFont="1" applyFill="1" applyBorder="1"/>
    <xf numFmtId="10" fontId="12" fillId="8" borderId="34" xfId="0" applyNumberFormat="1" applyFont="1" applyFill="1" applyBorder="1"/>
    <xf numFmtId="10" fontId="12" fillId="8" borderId="17" xfId="0" applyNumberFormat="1" applyFont="1" applyFill="1" applyBorder="1"/>
    <xf numFmtId="10" fontId="12" fillId="8" borderId="18" xfId="0" applyNumberFormat="1" applyFont="1" applyFill="1" applyBorder="1"/>
    <xf numFmtId="0" fontId="12" fillId="8" borderId="39" xfId="0" applyFont="1" applyFill="1" applyBorder="1"/>
    <xf numFmtId="0" fontId="12" fillId="8" borderId="40" xfId="0" applyFont="1" applyFill="1" applyBorder="1"/>
    <xf numFmtId="10" fontId="12" fillId="8" borderId="68" xfId="0" applyNumberFormat="1" applyFont="1" applyFill="1" applyBorder="1"/>
    <xf numFmtId="166" fontId="12" fillId="8" borderId="17" xfId="0" applyNumberFormat="1" applyFont="1" applyFill="1" applyBorder="1"/>
    <xf numFmtId="166" fontId="12" fillId="8" borderId="34" xfId="0" applyNumberFormat="1" applyFont="1" applyFill="1" applyBorder="1"/>
    <xf numFmtId="166" fontId="12" fillId="8" borderId="18" xfId="0" applyNumberFormat="1" applyFont="1" applyFill="1" applyBorder="1"/>
    <xf numFmtId="10" fontId="12" fillId="5" borderId="68" xfId="0" applyNumberFormat="1" applyFont="1" applyFill="1" applyBorder="1"/>
    <xf numFmtId="0" fontId="15" fillId="4" borderId="1" xfId="0" applyFont="1" applyFill="1" applyBorder="1"/>
    <xf numFmtId="44" fontId="15" fillId="4" borderId="1" xfId="0" applyNumberFormat="1" applyFont="1" applyFill="1" applyBorder="1" applyAlignment="1">
      <alignment horizontal="right"/>
    </xf>
    <xf numFmtId="9" fontId="10" fillId="0" borderId="0" xfId="0" applyNumberFormat="1" applyFont="1"/>
    <xf numFmtId="10" fontId="15" fillId="4" borderId="1" xfId="0" applyNumberFormat="1" applyFont="1" applyFill="1" applyBorder="1" applyAlignment="1">
      <alignment horizontal="right"/>
    </xf>
    <xf numFmtId="0" fontId="15" fillId="4" borderId="1" xfId="0" applyFont="1" applyFill="1" applyBorder="1" applyAlignment="1">
      <alignment horizontal="right"/>
    </xf>
    <xf numFmtId="0" fontId="14" fillId="4" borderId="1" xfId="0" applyFont="1" applyFill="1" applyBorder="1"/>
    <xf numFmtId="44" fontId="14" fillId="4" borderId="1" xfId="0" applyNumberFormat="1" applyFont="1" applyFill="1" applyBorder="1" applyAlignment="1">
      <alignment horizontal="right"/>
    </xf>
    <xf numFmtId="44" fontId="14" fillId="0" borderId="0" xfId="0" applyNumberFormat="1" applyFont="1"/>
    <xf numFmtId="10" fontId="12" fillId="0" borderId="0" xfId="0" applyNumberFormat="1" applyFont="1" applyAlignment="1">
      <alignment horizontal="right"/>
    </xf>
    <xf numFmtId="0" fontId="16" fillId="0" borderId="0" xfId="0" applyFont="1"/>
    <xf numFmtId="10" fontId="16" fillId="0" borderId="0" xfId="0" applyNumberFormat="1" applyFont="1" applyAlignment="1">
      <alignment horizontal="right"/>
    </xf>
    <xf numFmtId="0" fontId="17" fillId="7" borderId="49" xfId="0" applyFont="1" applyFill="1" applyBorder="1"/>
    <xf numFmtId="44" fontId="17" fillId="7" borderId="50" xfId="0" applyNumberFormat="1" applyFont="1" applyFill="1" applyBorder="1" applyAlignment="1">
      <alignment horizontal="right"/>
    </xf>
    <xf numFmtId="0" fontId="14" fillId="7" borderId="49" xfId="0" applyFont="1" applyFill="1" applyBorder="1"/>
    <xf numFmtId="44" fontId="14" fillId="7" borderId="50" xfId="0" applyNumberFormat="1" applyFont="1" applyFill="1" applyBorder="1"/>
    <xf numFmtId="0" fontId="18" fillId="0" borderId="0" xfId="0" applyFont="1"/>
    <xf numFmtId="0" fontId="16" fillId="6" borderId="49" xfId="0" applyFont="1" applyFill="1" applyBorder="1"/>
    <xf numFmtId="10" fontId="16" fillId="6" borderId="50" xfId="0" applyNumberFormat="1" applyFont="1" applyFill="1" applyBorder="1" applyAlignment="1">
      <alignment horizontal="right"/>
    </xf>
    <xf numFmtId="0" fontId="19" fillId="9" borderId="78" xfId="0" applyFont="1" applyFill="1" applyBorder="1"/>
    <xf numFmtId="0" fontId="19" fillId="9" borderId="79" xfId="0" applyFont="1" applyFill="1" applyBorder="1"/>
    <xf numFmtId="0" fontId="7" fillId="0" borderId="3" xfId="0" applyFont="1" applyBorder="1" applyAlignment="1">
      <alignment vertical="center" wrapText="1"/>
    </xf>
    <xf numFmtId="0" fontId="8" fillId="0" borderId="9" xfId="0" applyFont="1" applyBorder="1"/>
    <xf numFmtId="0" fontId="8" fillId="0" borderId="13" xfId="0" applyFont="1" applyBorder="1"/>
    <xf numFmtId="0" fontId="7" fillId="0" borderId="4" xfId="0" applyFont="1" applyBorder="1" applyAlignment="1">
      <alignment vertical="center"/>
    </xf>
    <xf numFmtId="0" fontId="8" fillId="0" borderId="5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7" fillId="0" borderId="6" xfId="0" applyFont="1" applyBorder="1" applyAlignment="1">
      <alignment horizontal="left" vertical="center" wrapText="1"/>
    </xf>
    <xf numFmtId="0" fontId="8" fillId="0" borderId="7" xfId="0" applyFont="1" applyBorder="1"/>
    <xf numFmtId="0" fontId="8" fillId="0" borderId="8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8" fontId="9" fillId="2" borderId="3" xfId="0" applyNumberFormat="1" applyFont="1" applyFill="1" applyBorder="1" applyAlignment="1">
      <alignment vertical="center"/>
    </xf>
    <xf numFmtId="0" fontId="9" fillId="0" borderId="6" xfId="0" applyFont="1" applyBorder="1" applyAlignment="1">
      <alignment horizontal="left" vertical="center"/>
    </xf>
    <xf numFmtId="4" fontId="15" fillId="0" borderId="0" xfId="0" applyNumberFormat="1" applyFont="1"/>
    <xf numFmtId="0" fontId="12" fillId="0" borderId="0" xfId="0" applyFont="1"/>
    <xf numFmtId="0" fontId="15" fillId="0" borderId="35" xfId="0" applyFont="1" applyBorder="1"/>
    <xf numFmtId="0" fontId="15" fillId="0" borderId="53" xfId="0" applyFont="1" applyBorder="1"/>
    <xf numFmtId="0" fontId="8" fillId="0" borderId="54" xfId="0" applyFont="1" applyBorder="1"/>
    <xf numFmtId="4" fontId="15" fillId="0" borderId="0" xfId="0" applyNumberFormat="1" applyFont="1" applyAlignment="1">
      <alignment horizontal="right" vertical="center"/>
    </xf>
    <xf numFmtId="4" fontId="15" fillId="0" borderId="0" xfId="0" applyNumberFormat="1" applyFont="1" applyAlignment="1">
      <alignment horizontal="right"/>
    </xf>
    <xf numFmtId="0" fontId="15" fillId="6" borderId="20" xfId="0" applyFont="1" applyFill="1" applyBorder="1"/>
    <xf numFmtId="0" fontId="8" fillId="0" borderId="15" xfId="0" applyFont="1" applyBorder="1"/>
    <xf numFmtId="164" fontId="12" fillId="5" borderId="20" xfId="0" applyNumberFormat="1" applyFont="1" applyFill="1" applyBorder="1" applyAlignment="1">
      <alignment horizontal="center"/>
    </xf>
    <xf numFmtId="0" fontId="8" fillId="0" borderId="21" xfId="0" applyFont="1" applyBorder="1"/>
    <xf numFmtId="0" fontId="11" fillId="0" borderId="28" xfId="0" applyFont="1" applyBorder="1"/>
    <xf numFmtId="0" fontId="8" fillId="0" borderId="31" xfId="0" applyFont="1" applyBorder="1"/>
    <xf numFmtId="0" fontId="14" fillId="0" borderId="28" xfId="0" applyFont="1" applyBorder="1"/>
    <xf numFmtId="0" fontId="8" fillId="0" borderId="42" xfId="0" applyFont="1" applyBorder="1"/>
    <xf numFmtId="0" fontId="15" fillId="6" borderId="59" xfId="0" applyFont="1" applyFill="1" applyBorder="1"/>
    <xf numFmtId="0" fontId="8" fillId="0" borderId="60" xfId="0" applyFont="1" applyBorder="1"/>
    <xf numFmtId="0" fontId="14" fillId="8" borderId="62" xfId="0" applyFont="1" applyFill="1" applyBorder="1"/>
    <xf numFmtId="0" fontId="8" fillId="0" borderId="63" xfId="0" applyFont="1" applyBorder="1"/>
    <xf numFmtId="0" fontId="12" fillId="8" borderId="59" xfId="0" applyFont="1" applyFill="1" applyBorder="1"/>
  </cellXfs>
  <cellStyles count="1">
    <cellStyle name="Normal" xfId="0" builtinId="0"/>
  </cellStyles>
  <dxfs count="2">
    <dxf>
      <font>
        <color rgb="FFC00000"/>
      </font>
      <fill>
        <patternFill patternType="none"/>
      </fill>
    </dxf>
    <dxf>
      <font>
        <color rgb="FFC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8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39ADD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Z1000"/>
  <sheetViews>
    <sheetView showGridLines="0" workbookViewId="0"/>
  </sheetViews>
  <sheetFormatPr defaultColWidth="14.44140625" defaultRowHeight="15" customHeight="1" x14ac:dyDescent="0.3"/>
  <cols>
    <col min="1" max="1" width="2.6640625" customWidth="1"/>
    <col min="2" max="2" width="19.5546875" customWidth="1"/>
    <col min="3" max="3" width="16" customWidth="1"/>
    <col min="4" max="4" width="13" customWidth="1"/>
    <col min="5" max="5" width="12.5546875" customWidth="1"/>
    <col min="6" max="6" width="2.6640625" customWidth="1"/>
    <col min="7" max="7" width="27.109375" customWidth="1"/>
    <col min="8" max="8" width="16" customWidth="1"/>
    <col min="9" max="9" width="13" customWidth="1"/>
    <col min="10" max="10" width="12.5546875" customWidth="1"/>
    <col min="11" max="26" width="8.6640625" customWidth="1"/>
  </cols>
  <sheetData>
    <row r="1" spans="1:26" ht="12.7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45">
      <c r="A2" s="1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3">
      <c r="A3" s="4"/>
    </row>
    <row r="4" spans="1:26" ht="12.75" customHeight="1" x14ac:dyDescent="0.3">
      <c r="A4" s="4" t="s">
        <v>3</v>
      </c>
      <c r="B4" s="197" t="s">
        <v>4</v>
      </c>
      <c r="C4" s="200" t="s">
        <v>5</v>
      </c>
      <c r="D4" s="201"/>
      <c r="E4" s="6">
        <v>4237</v>
      </c>
      <c r="G4" s="204" t="s">
        <v>6</v>
      </c>
      <c r="H4" s="205"/>
      <c r="I4" s="206"/>
      <c r="J4" s="210">
        <f>E6-J59</f>
        <v>1203</v>
      </c>
    </row>
    <row r="5" spans="1:26" ht="12.75" customHeight="1" x14ac:dyDescent="0.3">
      <c r="A5" s="4"/>
      <c r="B5" s="198"/>
      <c r="C5" s="200" t="s">
        <v>7</v>
      </c>
      <c r="D5" s="201"/>
      <c r="E5" s="7">
        <v>1000</v>
      </c>
      <c r="G5" s="207"/>
      <c r="H5" s="208"/>
      <c r="I5" s="209"/>
      <c r="J5" s="199"/>
    </row>
    <row r="6" spans="1:26" ht="12.75" customHeight="1" x14ac:dyDescent="0.3">
      <c r="A6" s="4" t="s">
        <v>8</v>
      </c>
      <c r="B6" s="199"/>
      <c r="C6" s="200" t="s">
        <v>9</v>
      </c>
      <c r="D6" s="201"/>
      <c r="E6" s="8">
        <f>SUM(E4:E5)</f>
        <v>5237</v>
      </c>
      <c r="G6" s="204" t="s">
        <v>10</v>
      </c>
      <c r="H6" s="205"/>
      <c r="I6" s="206"/>
      <c r="J6" s="210">
        <f>E10-J61</f>
        <v>1203</v>
      </c>
    </row>
    <row r="7" spans="1:26" ht="12.75" customHeight="1" x14ac:dyDescent="0.3">
      <c r="A7" s="4"/>
      <c r="B7" s="9"/>
      <c r="C7" s="9"/>
      <c r="D7" s="9"/>
      <c r="E7" s="9"/>
      <c r="G7" s="207"/>
      <c r="H7" s="208"/>
      <c r="I7" s="209"/>
      <c r="J7" s="199"/>
    </row>
    <row r="8" spans="1:26" ht="12.75" customHeight="1" x14ac:dyDescent="0.3">
      <c r="A8" s="4" t="s">
        <v>11</v>
      </c>
      <c r="B8" s="197" t="s">
        <v>12</v>
      </c>
      <c r="C8" s="200" t="s">
        <v>5</v>
      </c>
      <c r="D8" s="201"/>
      <c r="E8" s="6">
        <v>4237</v>
      </c>
      <c r="G8" s="204" t="s">
        <v>13</v>
      </c>
      <c r="H8" s="205"/>
      <c r="I8" s="206"/>
      <c r="J8" s="210">
        <f>J6-J4</f>
        <v>0</v>
      </c>
    </row>
    <row r="9" spans="1:26" ht="12.75" customHeight="1" x14ac:dyDescent="0.3">
      <c r="A9" s="4"/>
      <c r="B9" s="198"/>
      <c r="C9" s="200" t="s">
        <v>7</v>
      </c>
      <c r="D9" s="201"/>
      <c r="E9" s="7">
        <v>1000</v>
      </c>
      <c r="G9" s="207"/>
      <c r="H9" s="208"/>
      <c r="I9" s="209"/>
      <c r="J9" s="199"/>
    </row>
    <row r="10" spans="1:26" ht="12.75" customHeight="1" x14ac:dyDescent="0.3">
      <c r="A10" s="4"/>
      <c r="B10" s="199"/>
      <c r="C10" s="200" t="s">
        <v>9</v>
      </c>
      <c r="D10" s="201"/>
      <c r="E10" s="8">
        <f>SUM(E8:E9)</f>
        <v>5237</v>
      </c>
    </row>
    <row r="11" spans="1:26" ht="12.75" customHeight="1" x14ac:dyDescent="0.3">
      <c r="A11" s="4"/>
    </row>
    <row r="12" spans="1:26" ht="12.75" customHeight="1" x14ac:dyDescent="0.3">
      <c r="A12" s="4" t="s">
        <v>14</v>
      </c>
      <c r="B12" s="10" t="s">
        <v>15</v>
      </c>
      <c r="C12" s="10" t="s">
        <v>16</v>
      </c>
      <c r="D12" s="10" t="s">
        <v>17</v>
      </c>
      <c r="E12" s="10" t="s">
        <v>18</v>
      </c>
      <c r="G12" s="5" t="s">
        <v>19</v>
      </c>
      <c r="H12" s="5" t="s">
        <v>16</v>
      </c>
      <c r="I12" s="5" t="s">
        <v>17</v>
      </c>
      <c r="J12" s="5" t="s">
        <v>18</v>
      </c>
    </row>
    <row r="13" spans="1:26" ht="12.75" customHeight="1" x14ac:dyDescent="0.3">
      <c r="A13" s="4"/>
      <c r="B13" s="10" t="s">
        <v>20</v>
      </c>
      <c r="C13" s="11">
        <v>1150</v>
      </c>
      <c r="D13" s="11">
        <v>1150</v>
      </c>
      <c r="E13" s="11">
        <f>'KALI MONTHLY BUDGET-MJ'!$C13-'KALI MONTHLY BUDGET-MJ'!$D13</f>
        <v>0</v>
      </c>
      <c r="G13" s="5" t="s">
        <v>21</v>
      </c>
      <c r="H13" s="11"/>
      <c r="I13" s="11"/>
      <c r="J13" s="11">
        <f>'KALI MONTHLY BUDGET-MJ'!$H13-'KALI MONTHLY BUDGET-MJ'!$I13</f>
        <v>0</v>
      </c>
    </row>
    <row r="14" spans="1:26" ht="12.75" customHeight="1" x14ac:dyDescent="0.3">
      <c r="A14" s="4"/>
      <c r="B14" s="10" t="s">
        <v>29</v>
      </c>
      <c r="C14" s="11">
        <v>200</v>
      </c>
      <c r="D14" s="11">
        <v>200</v>
      </c>
      <c r="E14" s="11">
        <f>'KALI MONTHLY BUDGET-MJ'!$C14-'KALI MONTHLY BUDGET-MJ'!$D14</f>
        <v>0</v>
      </c>
      <c r="G14" s="5" t="s">
        <v>22</v>
      </c>
      <c r="H14" s="11"/>
      <c r="I14" s="11"/>
      <c r="J14" s="11">
        <f>'KALI MONTHLY BUDGET-MJ'!$H14-'KALI MONTHLY BUDGET-MJ'!$I14</f>
        <v>0</v>
      </c>
    </row>
    <row r="15" spans="1:26" ht="12.75" customHeight="1" x14ac:dyDescent="0.3">
      <c r="A15" s="4"/>
      <c r="B15" s="10" t="s">
        <v>80</v>
      </c>
      <c r="C15" s="11">
        <v>100</v>
      </c>
      <c r="D15" s="11">
        <v>100</v>
      </c>
      <c r="E15" s="11">
        <f>'KALI MONTHLY BUDGET-MJ'!$C15-'KALI MONTHLY BUDGET-MJ'!$D15</f>
        <v>0</v>
      </c>
      <c r="G15" s="5" t="s">
        <v>23</v>
      </c>
      <c r="H15" s="11"/>
      <c r="I15" s="11"/>
      <c r="J15" s="11">
        <f>'KALI MONTHLY BUDGET-MJ'!$H15-'KALI MONTHLY BUDGET-MJ'!$I15</f>
        <v>0</v>
      </c>
    </row>
    <row r="16" spans="1:26" ht="12.75" customHeight="1" x14ac:dyDescent="0.3">
      <c r="A16" s="4"/>
      <c r="B16" s="10" t="s">
        <v>24</v>
      </c>
      <c r="C16" s="11">
        <v>35</v>
      </c>
      <c r="D16" s="11">
        <v>35</v>
      </c>
      <c r="E16" s="11">
        <f>'KALI MONTHLY BUDGET-MJ'!$C16-'KALI MONTHLY BUDGET-MJ'!$D16</f>
        <v>0</v>
      </c>
      <c r="G16" s="5" t="s">
        <v>81</v>
      </c>
      <c r="H16" s="11"/>
      <c r="I16" s="11"/>
      <c r="J16" s="11">
        <f>'KALI MONTHLY BUDGET-MJ'!$H16-'KALI MONTHLY BUDGET-MJ'!$I16</f>
        <v>0</v>
      </c>
    </row>
    <row r="17" spans="1:10" ht="12.75" customHeight="1" x14ac:dyDescent="0.3">
      <c r="A17" s="4"/>
      <c r="B17" s="10" t="s">
        <v>25</v>
      </c>
      <c r="C17" s="11">
        <v>30</v>
      </c>
      <c r="D17" s="11">
        <v>30</v>
      </c>
      <c r="E17" s="11">
        <f>'KALI MONTHLY BUDGET-MJ'!$C17-'KALI MONTHLY BUDGET-MJ'!$D17</f>
        <v>0</v>
      </c>
      <c r="G17" s="5" t="s">
        <v>82</v>
      </c>
      <c r="H17" s="11"/>
      <c r="I17" s="11"/>
      <c r="J17" s="11">
        <f>'KALI MONTHLY BUDGET-MJ'!$H17-'KALI MONTHLY BUDGET-MJ'!$I17</f>
        <v>0</v>
      </c>
    </row>
    <row r="18" spans="1:10" ht="12.75" customHeight="1" x14ac:dyDescent="0.3">
      <c r="A18" s="4"/>
      <c r="B18" s="10" t="s">
        <v>26</v>
      </c>
      <c r="C18" s="11">
        <v>50</v>
      </c>
      <c r="D18" s="11">
        <v>50</v>
      </c>
      <c r="E18" s="11">
        <f>'KALI MONTHLY BUDGET-MJ'!$C18-'KALI MONTHLY BUDGET-MJ'!$D18</f>
        <v>0</v>
      </c>
      <c r="G18" s="5" t="s">
        <v>83</v>
      </c>
      <c r="H18" s="11"/>
      <c r="I18" s="11"/>
      <c r="J18" s="11">
        <f>'KALI MONTHLY BUDGET-MJ'!$H18-'KALI MONTHLY BUDGET-MJ'!$I18</f>
        <v>0</v>
      </c>
    </row>
    <row r="19" spans="1:10" ht="12.75" customHeight="1" x14ac:dyDescent="0.3">
      <c r="A19" s="4"/>
      <c r="B19" s="10" t="s">
        <v>27</v>
      </c>
      <c r="C19" s="11">
        <v>20</v>
      </c>
      <c r="D19" s="11">
        <v>20</v>
      </c>
      <c r="E19" s="11">
        <f>'KALI MONTHLY BUDGET-MJ'!$C19-'KALI MONTHLY BUDGET-MJ'!$D19</f>
        <v>0</v>
      </c>
      <c r="G19" s="5" t="s">
        <v>28</v>
      </c>
      <c r="H19" s="11"/>
      <c r="I19" s="11"/>
      <c r="J19" s="11">
        <f>'KALI MONTHLY BUDGET-MJ'!$H19-'KALI MONTHLY BUDGET-MJ'!$I19</f>
        <v>0</v>
      </c>
    </row>
    <row r="20" spans="1:10" ht="12.75" customHeight="1" x14ac:dyDescent="0.3">
      <c r="A20" s="4"/>
      <c r="B20" s="10" t="s">
        <v>84</v>
      </c>
      <c r="C20" s="11">
        <v>0</v>
      </c>
      <c r="D20" s="11">
        <v>0</v>
      </c>
      <c r="E20" s="11">
        <f>'KALI MONTHLY BUDGET-MJ'!$C20-'KALI MONTHLY BUDGET-MJ'!$D20</f>
        <v>0</v>
      </c>
      <c r="G20" s="5" t="s">
        <v>28</v>
      </c>
      <c r="H20" s="11"/>
      <c r="I20" s="11"/>
      <c r="J20" s="11">
        <f>'KALI MONTHLY BUDGET-MJ'!$H20-'KALI MONTHLY BUDGET-MJ'!$I20</f>
        <v>0</v>
      </c>
    </row>
    <row r="21" spans="1:10" ht="12.75" customHeight="1" x14ac:dyDescent="0.3">
      <c r="A21" s="4"/>
      <c r="B21" s="10" t="s">
        <v>30</v>
      </c>
      <c r="C21" s="11">
        <v>0</v>
      </c>
      <c r="D21" s="11">
        <v>0</v>
      </c>
      <c r="E21" s="11">
        <f>'KALI MONTHLY BUDGET-MJ'!$C21-'KALI MONTHLY BUDGET-MJ'!$D21</f>
        <v>0</v>
      </c>
      <c r="G21" s="5" t="s">
        <v>28</v>
      </c>
      <c r="H21" s="11"/>
      <c r="I21" s="11"/>
      <c r="J21" s="11">
        <f>'KALI MONTHLY BUDGET-MJ'!$H21-'KALI MONTHLY BUDGET-MJ'!$I21</f>
        <v>0</v>
      </c>
    </row>
    <row r="22" spans="1:10" ht="12.75" customHeight="1" x14ac:dyDescent="0.3">
      <c r="A22" s="4"/>
      <c r="B22" s="10" t="s">
        <v>85</v>
      </c>
      <c r="C22" s="11">
        <v>0</v>
      </c>
      <c r="D22" s="11">
        <v>0</v>
      </c>
      <c r="E22" s="11">
        <f>'KALI MONTHLY BUDGET-MJ'!$C22-'KALI MONTHLY BUDGET-MJ'!$D22</f>
        <v>0</v>
      </c>
      <c r="G22" s="5" t="s">
        <v>31</v>
      </c>
      <c r="H22" s="11"/>
      <c r="I22" s="11"/>
      <c r="J22" s="11">
        <f>SUBTOTAL(109,'KALI MONTHLY BUDGET-MJ'!$J$13:$J$21)</f>
        <v>0</v>
      </c>
    </row>
    <row r="23" spans="1:10" ht="12.75" customHeight="1" x14ac:dyDescent="0.3">
      <c r="A23" s="4"/>
      <c r="B23" s="10" t="s">
        <v>31</v>
      </c>
      <c r="C23" s="11"/>
      <c r="D23" s="11"/>
      <c r="E23" s="11">
        <f>SUBTOTAL(109,'KALI MONTHLY BUDGET-MJ'!$E$13:$E$22)</f>
        <v>0</v>
      </c>
      <c r="G23" s="202"/>
      <c r="H23" s="203"/>
      <c r="I23" s="203"/>
      <c r="J23" s="203"/>
    </row>
    <row r="24" spans="1:10" ht="12.75" customHeight="1" x14ac:dyDescent="0.3">
      <c r="A24" s="4"/>
      <c r="B24" s="202"/>
      <c r="C24" s="203"/>
      <c r="D24" s="203"/>
      <c r="E24" s="203"/>
      <c r="G24" s="5" t="s">
        <v>32</v>
      </c>
      <c r="H24" s="5" t="s">
        <v>16</v>
      </c>
      <c r="I24" s="5" t="s">
        <v>17</v>
      </c>
      <c r="J24" s="5" t="s">
        <v>18</v>
      </c>
    </row>
    <row r="25" spans="1:10" ht="12.75" customHeight="1" x14ac:dyDescent="0.3">
      <c r="A25" s="4" t="s">
        <v>33</v>
      </c>
      <c r="B25" s="5" t="s">
        <v>34</v>
      </c>
      <c r="C25" s="5" t="s">
        <v>16</v>
      </c>
      <c r="D25" s="5" t="s">
        <v>17</v>
      </c>
      <c r="E25" s="5" t="s">
        <v>18</v>
      </c>
      <c r="G25" s="5" t="s">
        <v>35</v>
      </c>
      <c r="H25" s="11"/>
      <c r="I25" s="11"/>
      <c r="J25" s="11">
        <f>'KALI MONTHLY BUDGET-MJ'!$H25-'KALI MONTHLY BUDGET-MJ'!$I25</f>
        <v>0</v>
      </c>
    </row>
    <row r="26" spans="1:10" ht="12.75" customHeight="1" x14ac:dyDescent="0.3">
      <c r="A26" s="4"/>
      <c r="B26" s="5" t="s">
        <v>36</v>
      </c>
      <c r="C26" s="11">
        <v>600</v>
      </c>
      <c r="D26" s="11">
        <v>600</v>
      </c>
      <c r="E26" s="11">
        <f>'KALI MONTHLY BUDGET-MJ'!$C26-'KALI MONTHLY BUDGET-MJ'!$D26</f>
        <v>0</v>
      </c>
      <c r="G26" s="5" t="s">
        <v>37</v>
      </c>
      <c r="H26" s="11"/>
      <c r="I26" s="11"/>
      <c r="J26" s="11">
        <f>'KALI MONTHLY BUDGET-MJ'!$H26-'KALI MONTHLY BUDGET-MJ'!$I26</f>
        <v>0</v>
      </c>
    </row>
    <row r="27" spans="1:10" ht="12.75" customHeight="1" x14ac:dyDescent="0.3">
      <c r="A27" s="4"/>
      <c r="B27" s="5" t="s">
        <v>38</v>
      </c>
      <c r="C27" s="11"/>
      <c r="D27" s="11"/>
      <c r="E27" s="11">
        <f>'KALI MONTHLY BUDGET-MJ'!$C27-'KALI MONTHLY BUDGET-MJ'!$D27</f>
        <v>0</v>
      </c>
      <c r="G27" s="5" t="s">
        <v>39</v>
      </c>
      <c r="H27" s="11"/>
      <c r="I27" s="11"/>
      <c r="J27" s="11">
        <f>'KALI MONTHLY BUDGET-MJ'!$H27-'KALI MONTHLY BUDGET-MJ'!$I27</f>
        <v>0</v>
      </c>
    </row>
    <row r="28" spans="1:10" ht="12.75" customHeight="1" x14ac:dyDescent="0.3">
      <c r="A28" s="4"/>
      <c r="B28" s="5" t="s">
        <v>40</v>
      </c>
      <c r="C28" s="11">
        <v>124</v>
      </c>
      <c r="D28" s="11">
        <v>124</v>
      </c>
      <c r="E28" s="11">
        <f>'KALI MONTHLY BUDGET-MJ'!$C28-'KALI MONTHLY BUDGET-MJ'!$D28</f>
        <v>0</v>
      </c>
      <c r="G28" s="5" t="s">
        <v>86</v>
      </c>
      <c r="H28" s="11"/>
      <c r="I28" s="11"/>
      <c r="J28" s="11">
        <f>'KALI MONTHLY BUDGET-MJ'!$H28-'KALI MONTHLY BUDGET-MJ'!$I28</f>
        <v>0</v>
      </c>
    </row>
    <row r="29" spans="1:10" ht="12.75" customHeight="1" x14ac:dyDescent="0.3">
      <c r="A29" s="4"/>
      <c r="B29" s="5" t="s">
        <v>41</v>
      </c>
      <c r="C29" s="11"/>
      <c r="D29" s="11"/>
      <c r="E29" s="11">
        <f>'KALI MONTHLY BUDGET-MJ'!$C29-'KALI MONTHLY BUDGET-MJ'!$D29</f>
        <v>0</v>
      </c>
      <c r="G29" s="5" t="s">
        <v>87</v>
      </c>
      <c r="H29" s="11"/>
      <c r="I29" s="11"/>
      <c r="J29" s="11">
        <f>'KALI MONTHLY BUDGET-MJ'!$H29-'KALI MONTHLY BUDGET-MJ'!$I29</f>
        <v>0</v>
      </c>
    </row>
    <row r="30" spans="1:10" ht="12.75" customHeight="1" x14ac:dyDescent="0.3">
      <c r="A30" s="4"/>
      <c r="B30" s="5" t="s">
        <v>42</v>
      </c>
      <c r="C30" s="11">
        <v>300</v>
      </c>
      <c r="D30" s="11">
        <v>300</v>
      </c>
      <c r="E30" s="11">
        <f>'KALI MONTHLY BUDGET-MJ'!$C30-'KALI MONTHLY BUDGET-MJ'!$D30</f>
        <v>0</v>
      </c>
      <c r="G30" s="5" t="s">
        <v>28</v>
      </c>
      <c r="H30" s="11"/>
      <c r="I30" s="11"/>
      <c r="J30" s="11">
        <f>'KALI MONTHLY BUDGET-MJ'!$H30-'KALI MONTHLY BUDGET-MJ'!$I30</f>
        <v>0</v>
      </c>
    </row>
    <row r="31" spans="1:10" ht="12.75" customHeight="1" x14ac:dyDescent="0.3">
      <c r="A31" s="4"/>
      <c r="B31" s="5" t="s">
        <v>43</v>
      </c>
      <c r="C31" s="11"/>
      <c r="D31" s="11"/>
      <c r="E31" s="11">
        <f>'KALI MONTHLY BUDGET-MJ'!$C31-'KALI MONTHLY BUDGET-MJ'!$D31</f>
        <v>0</v>
      </c>
      <c r="G31" s="5" t="s">
        <v>31</v>
      </c>
      <c r="H31" s="11"/>
      <c r="I31" s="11"/>
      <c r="J31" s="11">
        <f>SUBTOTAL(109,'KALI MONTHLY BUDGET-MJ'!$J$25:$J$30)</f>
        <v>0</v>
      </c>
    </row>
    <row r="32" spans="1:10" ht="12.75" customHeight="1" x14ac:dyDescent="0.3">
      <c r="A32" s="4"/>
      <c r="B32" s="5" t="s">
        <v>88</v>
      </c>
      <c r="C32" s="11">
        <v>0</v>
      </c>
      <c r="D32" s="11">
        <v>0</v>
      </c>
      <c r="E32" s="11">
        <f>'KALI MONTHLY BUDGET-MJ'!$C32-'KALI MONTHLY BUDGET-MJ'!$D32</f>
        <v>0</v>
      </c>
      <c r="G32" s="202"/>
      <c r="H32" s="203"/>
      <c r="I32" s="203"/>
      <c r="J32" s="203"/>
    </row>
    <row r="33" spans="1:10" ht="12.75" customHeight="1" x14ac:dyDescent="0.3">
      <c r="A33" s="4"/>
      <c r="B33" s="5" t="s">
        <v>31</v>
      </c>
      <c r="C33" s="11"/>
      <c r="D33" s="11"/>
      <c r="E33" s="11">
        <f>SUBTOTAL(109,'KALI MONTHLY BUDGET-MJ'!$E$26:$E$32)</f>
        <v>0</v>
      </c>
      <c r="G33" s="5" t="s">
        <v>44</v>
      </c>
      <c r="H33" s="5" t="s">
        <v>16</v>
      </c>
      <c r="I33" s="5" t="s">
        <v>17</v>
      </c>
      <c r="J33" s="5" t="s">
        <v>18</v>
      </c>
    </row>
    <row r="34" spans="1:10" ht="12.75" customHeight="1" x14ac:dyDescent="0.3">
      <c r="A34" s="4"/>
      <c r="B34" s="202"/>
      <c r="C34" s="203"/>
      <c r="D34" s="203"/>
      <c r="E34" s="203"/>
      <c r="G34" s="5" t="s">
        <v>45</v>
      </c>
      <c r="H34" s="11"/>
      <c r="I34" s="11"/>
      <c r="J34" s="11">
        <f>'KALI MONTHLY BUDGET-MJ'!$H34-'KALI MONTHLY BUDGET-MJ'!$I34</f>
        <v>0</v>
      </c>
    </row>
    <row r="35" spans="1:10" ht="12.75" customHeight="1" x14ac:dyDescent="0.3">
      <c r="A35" s="4" t="s">
        <v>46</v>
      </c>
      <c r="B35" s="5" t="s">
        <v>47</v>
      </c>
      <c r="C35" s="5" t="s">
        <v>16</v>
      </c>
      <c r="D35" s="5" t="s">
        <v>17</v>
      </c>
      <c r="E35" s="5" t="s">
        <v>18</v>
      </c>
      <c r="G35" s="5" t="s">
        <v>48</v>
      </c>
      <c r="H35" s="11"/>
      <c r="I35" s="11"/>
      <c r="J35" s="11">
        <f>'KALI MONTHLY BUDGET-MJ'!$H35-'KALI MONTHLY BUDGET-MJ'!$I35</f>
        <v>0</v>
      </c>
    </row>
    <row r="36" spans="1:10" ht="12.75" customHeight="1" x14ac:dyDescent="0.3">
      <c r="A36" s="4"/>
      <c r="B36" s="5" t="s">
        <v>49</v>
      </c>
      <c r="C36" s="11"/>
      <c r="D36" s="11"/>
      <c r="E36" s="11">
        <f>'KALI MONTHLY BUDGET-MJ'!$C36-'KALI MONTHLY BUDGET-MJ'!$D36</f>
        <v>0</v>
      </c>
      <c r="G36" s="5" t="s">
        <v>50</v>
      </c>
      <c r="H36" s="11"/>
      <c r="I36" s="11"/>
      <c r="J36" s="11">
        <f>'KALI MONTHLY BUDGET-MJ'!$H36-'KALI MONTHLY BUDGET-MJ'!$I36</f>
        <v>0</v>
      </c>
    </row>
    <row r="37" spans="1:10" ht="12.75" customHeight="1" x14ac:dyDescent="0.3">
      <c r="A37" s="4"/>
      <c r="B37" s="5" t="s">
        <v>51</v>
      </c>
      <c r="C37" s="11">
        <v>125</v>
      </c>
      <c r="D37" s="11">
        <v>125</v>
      </c>
      <c r="E37" s="11">
        <f>'KALI MONTHLY BUDGET-MJ'!$C37-'KALI MONTHLY BUDGET-MJ'!$D37</f>
        <v>0</v>
      </c>
      <c r="G37" s="5" t="s">
        <v>28</v>
      </c>
      <c r="H37" s="11"/>
      <c r="I37" s="11"/>
      <c r="J37" s="11">
        <f>'KALI MONTHLY BUDGET-MJ'!$H37-'KALI MONTHLY BUDGET-MJ'!$I37</f>
        <v>0</v>
      </c>
    </row>
    <row r="38" spans="1:10" ht="12.75" customHeight="1" x14ac:dyDescent="0.3">
      <c r="A38" s="4"/>
      <c r="B38" s="5" t="s">
        <v>52</v>
      </c>
      <c r="C38" s="11"/>
      <c r="D38" s="11"/>
      <c r="E38" s="11">
        <f>'KALI MONTHLY BUDGET-MJ'!$C38-'KALI MONTHLY BUDGET-MJ'!$D38</f>
        <v>0</v>
      </c>
      <c r="G38" s="5" t="s">
        <v>31</v>
      </c>
      <c r="H38" s="11"/>
      <c r="I38" s="11"/>
      <c r="J38" s="11">
        <f>SUBTOTAL(109,'KALI MONTHLY BUDGET-MJ'!$J$34:$J$37)</f>
        <v>0</v>
      </c>
    </row>
    <row r="39" spans="1:10" ht="12.75" customHeight="1" x14ac:dyDescent="0.3">
      <c r="A39" s="4"/>
      <c r="B39" s="5" t="s">
        <v>53</v>
      </c>
      <c r="C39" s="11">
        <v>0</v>
      </c>
      <c r="D39" s="11">
        <v>0</v>
      </c>
      <c r="E39" s="11">
        <f>'KALI MONTHLY BUDGET-MJ'!$C39-'KALI MONTHLY BUDGET-MJ'!$D39</f>
        <v>0</v>
      </c>
      <c r="G39" s="202"/>
      <c r="H39" s="203"/>
      <c r="I39" s="203"/>
      <c r="J39" s="203"/>
    </row>
    <row r="40" spans="1:10" ht="12.75" customHeight="1" x14ac:dyDescent="0.3">
      <c r="A40" s="4"/>
      <c r="B40" s="5" t="s">
        <v>31</v>
      </c>
      <c r="C40" s="11"/>
      <c r="D40" s="11"/>
      <c r="E40" s="11">
        <f>SUBTOTAL(109,'KALI MONTHLY BUDGET-MJ'!$E$36:$E$39)</f>
        <v>0</v>
      </c>
      <c r="G40" s="5" t="s">
        <v>54</v>
      </c>
      <c r="H40" s="5" t="s">
        <v>16</v>
      </c>
      <c r="I40" s="5" t="s">
        <v>17</v>
      </c>
      <c r="J40" s="5" t="s">
        <v>18</v>
      </c>
    </row>
    <row r="41" spans="1:10" ht="12.75" customHeight="1" x14ac:dyDescent="0.3">
      <c r="A41" s="4"/>
      <c r="B41" s="202"/>
      <c r="C41" s="203"/>
      <c r="D41" s="203"/>
      <c r="E41" s="203"/>
      <c r="G41" s="5" t="s">
        <v>89</v>
      </c>
      <c r="H41" s="11">
        <v>500</v>
      </c>
      <c r="I41" s="11">
        <v>500</v>
      </c>
      <c r="J41" s="11">
        <f>'KALI MONTHLY BUDGET-MJ'!$H41-'KALI MONTHLY BUDGET-MJ'!$I41</f>
        <v>0</v>
      </c>
    </row>
    <row r="42" spans="1:10" ht="12.75" customHeight="1" x14ac:dyDescent="0.3">
      <c r="A42" s="4" t="s">
        <v>55</v>
      </c>
      <c r="B42" s="5" t="s">
        <v>56</v>
      </c>
      <c r="C42" s="5" t="s">
        <v>16</v>
      </c>
      <c r="D42" s="5" t="s">
        <v>17</v>
      </c>
      <c r="E42" s="5" t="s">
        <v>18</v>
      </c>
      <c r="G42" s="5" t="s">
        <v>90</v>
      </c>
      <c r="H42" s="11"/>
      <c r="I42" s="11"/>
      <c r="J42" s="11">
        <f>'KALI MONTHLY BUDGET-MJ'!$H42-'KALI MONTHLY BUDGET-MJ'!$I42</f>
        <v>0</v>
      </c>
    </row>
    <row r="43" spans="1:10" ht="12.75" customHeight="1" x14ac:dyDescent="0.3">
      <c r="A43" s="4"/>
      <c r="B43" s="5" t="s">
        <v>57</v>
      </c>
      <c r="C43" s="11">
        <v>400</v>
      </c>
      <c r="D43" s="11">
        <v>400</v>
      </c>
      <c r="E43" s="11">
        <f>'KALI MONTHLY BUDGET-MJ'!$C43-'KALI MONTHLY BUDGET-MJ'!$D43</f>
        <v>0</v>
      </c>
      <c r="G43" s="5" t="s">
        <v>28</v>
      </c>
      <c r="H43" s="11"/>
      <c r="I43" s="11"/>
      <c r="J43" s="11">
        <f>'KALI MONTHLY BUDGET-MJ'!$H43-'KALI MONTHLY BUDGET-MJ'!$I43</f>
        <v>0</v>
      </c>
    </row>
    <row r="44" spans="1:10" ht="12.75" customHeight="1" x14ac:dyDescent="0.3">
      <c r="A44" s="4"/>
      <c r="B44" s="5" t="s">
        <v>58</v>
      </c>
      <c r="C44" s="11">
        <v>200</v>
      </c>
      <c r="D44" s="11">
        <v>200</v>
      </c>
      <c r="E44" s="11">
        <f>'KALI MONTHLY BUDGET-MJ'!$C44-'KALI MONTHLY BUDGET-MJ'!$D44</f>
        <v>0</v>
      </c>
      <c r="G44" s="5" t="s">
        <v>31</v>
      </c>
      <c r="H44" s="11"/>
      <c r="I44" s="11"/>
      <c r="J44" s="11">
        <f>SUBTOTAL(109,'KALI MONTHLY BUDGET-MJ'!$J$41:$J$43)</f>
        <v>0</v>
      </c>
    </row>
    <row r="45" spans="1:10" ht="12.75" customHeight="1" x14ac:dyDescent="0.3">
      <c r="A45" s="4"/>
      <c r="B45" s="5" t="s">
        <v>28</v>
      </c>
      <c r="C45" s="11"/>
      <c r="D45" s="11"/>
      <c r="E45" s="11">
        <f>'KALI MONTHLY BUDGET-MJ'!$C45-'KALI MONTHLY BUDGET-MJ'!$D45</f>
        <v>0</v>
      </c>
      <c r="G45" s="202"/>
      <c r="H45" s="203"/>
      <c r="I45" s="203"/>
      <c r="J45" s="203"/>
    </row>
    <row r="46" spans="1:10" ht="12.75" customHeight="1" x14ac:dyDescent="0.3">
      <c r="A46" s="4"/>
      <c r="B46" s="5" t="s">
        <v>31</v>
      </c>
      <c r="C46" s="11"/>
      <c r="D46" s="11"/>
      <c r="E46" s="11">
        <f>SUBTOTAL(109,'KALI MONTHLY BUDGET-MJ'!$E$43:$E$45)</f>
        <v>0</v>
      </c>
      <c r="G46" s="5" t="s">
        <v>59</v>
      </c>
      <c r="H46" s="5" t="s">
        <v>16</v>
      </c>
      <c r="I46" s="5" t="s">
        <v>17</v>
      </c>
      <c r="J46" s="5" t="s">
        <v>18</v>
      </c>
    </row>
    <row r="47" spans="1:10" ht="12.75" customHeight="1" x14ac:dyDescent="0.3">
      <c r="A47" s="4"/>
      <c r="B47" s="202"/>
      <c r="C47" s="203"/>
      <c r="D47" s="203"/>
      <c r="E47" s="203"/>
      <c r="G47" s="5" t="s">
        <v>91</v>
      </c>
      <c r="H47" s="11"/>
      <c r="I47" s="11"/>
      <c r="J47" s="11">
        <f>'KALI MONTHLY BUDGET-MJ'!$H47-'KALI MONTHLY BUDGET-MJ'!$I47</f>
        <v>0</v>
      </c>
    </row>
    <row r="48" spans="1:10" ht="12.75" customHeight="1" x14ac:dyDescent="0.3">
      <c r="A48" s="4" t="s">
        <v>60</v>
      </c>
      <c r="B48" s="5" t="s">
        <v>92</v>
      </c>
      <c r="C48" s="5" t="s">
        <v>16</v>
      </c>
      <c r="D48" s="5" t="s">
        <v>17</v>
      </c>
      <c r="E48" s="5" t="s">
        <v>18</v>
      </c>
      <c r="G48" s="5" t="s">
        <v>93</v>
      </c>
      <c r="H48" s="11"/>
      <c r="I48" s="11"/>
      <c r="J48" s="11">
        <f>'KALI MONTHLY BUDGET-MJ'!$H48-'KALI MONTHLY BUDGET-MJ'!$I48</f>
        <v>0</v>
      </c>
    </row>
    <row r="49" spans="1:10" ht="12.75" customHeight="1" x14ac:dyDescent="0.3">
      <c r="A49" s="4"/>
      <c r="B49" s="5" t="s">
        <v>61</v>
      </c>
      <c r="C49" s="11">
        <v>200</v>
      </c>
      <c r="D49" s="11">
        <v>200</v>
      </c>
      <c r="E49" s="11">
        <f>'KALI MONTHLY BUDGET-MJ'!$C49-'KALI MONTHLY BUDGET-MJ'!$D49</f>
        <v>0</v>
      </c>
      <c r="G49" s="5" t="s">
        <v>62</v>
      </c>
      <c r="H49" s="11"/>
      <c r="I49" s="11"/>
      <c r="J49" s="11">
        <f>'KALI MONTHLY BUDGET-MJ'!$H49-'KALI MONTHLY BUDGET-MJ'!$I49</f>
        <v>0</v>
      </c>
    </row>
    <row r="50" spans="1:10" ht="12.75" customHeight="1" x14ac:dyDescent="0.3">
      <c r="A50" s="4"/>
      <c r="B50" s="5" t="s">
        <v>63</v>
      </c>
      <c r="C50" s="11"/>
      <c r="D50" s="11"/>
      <c r="E50" s="11">
        <f>'KALI MONTHLY BUDGET-MJ'!$C50-'KALI MONTHLY BUDGET-MJ'!$D50</f>
        <v>0</v>
      </c>
      <c r="G50" s="5" t="s">
        <v>31</v>
      </c>
      <c r="H50" s="11"/>
      <c r="I50" s="11"/>
      <c r="J50" s="11">
        <f>SUBTOTAL(109,'KALI MONTHLY BUDGET-MJ'!$J$47:$J$49)</f>
        <v>0</v>
      </c>
    </row>
    <row r="51" spans="1:10" ht="12.75" customHeight="1" x14ac:dyDescent="0.3">
      <c r="A51" s="4"/>
      <c r="B51" s="5" t="s">
        <v>64</v>
      </c>
      <c r="C51" s="11"/>
      <c r="D51" s="11"/>
      <c r="E51" s="11">
        <f>'KALI MONTHLY BUDGET-MJ'!$C51-'KALI MONTHLY BUDGET-MJ'!$D51</f>
        <v>0</v>
      </c>
      <c r="G51" s="202"/>
      <c r="H51" s="203"/>
      <c r="I51" s="203"/>
      <c r="J51" s="203"/>
    </row>
    <row r="52" spans="1:10" ht="12.75" customHeight="1" x14ac:dyDescent="0.3">
      <c r="A52" s="4"/>
      <c r="B52" s="5" t="s">
        <v>65</v>
      </c>
      <c r="C52" s="11"/>
      <c r="D52" s="11"/>
      <c r="E52" s="11">
        <f>'KALI MONTHLY BUDGET-MJ'!$C52-'KALI MONTHLY BUDGET-MJ'!$D52</f>
        <v>0</v>
      </c>
      <c r="G52" s="5" t="s">
        <v>66</v>
      </c>
      <c r="H52" s="5" t="s">
        <v>16</v>
      </c>
      <c r="I52" s="5" t="s">
        <v>17</v>
      </c>
      <c r="J52" s="5" t="s">
        <v>18</v>
      </c>
    </row>
    <row r="53" spans="1:10" ht="12.75" customHeight="1" x14ac:dyDescent="0.3">
      <c r="A53" s="4"/>
      <c r="B53" s="5" t="s">
        <v>28</v>
      </c>
      <c r="C53" s="11"/>
      <c r="D53" s="11"/>
      <c r="E53" s="11">
        <f>'KALI MONTHLY BUDGET-MJ'!$C53-'KALI MONTHLY BUDGET-MJ'!$D53</f>
        <v>0</v>
      </c>
      <c r="G53" s="5" t="s">
        <v>94</v>
      </c>
      <c r="H53" s="11"/>
      <c r="I53" s="11"/>
      <c r="J53" s="11">
        <f>'KALI MONTHLY BUDGET-MJ'!$H53-'KALI MONTHLY BUDGET-MJ'!$I53</f>
        <v>0</v>
      </c>
    </row>
    <row r="54" spans="1:10" ht="12.75" customHeight="1" x14ac:dyDescent="0.3">
      <c r="A54" s="4"/>
      <c r="B54" s="5" t="s">
        <v>31</v>
      </c>
      <c r="C54" s="11"/>
      <c r="D54" s="11"/>
      <c r="E54" s="11">
        <f>SUBTOTAL(109,'KALI MONTHLY BUDGET-MJ'!$E$49:$E$53)</f>
        <v>0</v>
      </c>
      <c r="G54" s="5" t="s">
        <v>67</v>
      </c>
      <c r="H54" s="11"/>
      <c r="I54" s="11"/>
      <c r="J54" s="11">
        <f>'KALI MONTHLY BUDGET-MJ'!$H54-'KALI MONTHLY BUDGET-MJ'!$I54</f>
        <v>0</v>
      </c>
    </row>
    <row r="55" spans="1:10" ht="12.75" customHeight="1" x14ac:dyDescent="0.3">
      <c r="A55" s="4"/>
      <c r="B55" s="202"/>
      <c r="C55" s="203"/>
      <c r="D55" s="203"/>
      <c r="E55" s="203"/>
      <c r="G55" s="5" t="s">
        <v>68</v>
      </c>
      <c r="H55" s="11"/>
      <c r="I55" s="11"/>
      <c r="J55" s="11">
        <f>'KALI MONTHLY BUDGET-MJ'!$H55-'KALI MONTHLY BUDGET-MJ'!$I55</f>
        <v>0</v>
      </c>
    </row>
    <row r="56" spans="1:10" ht="12.75" customHeight="1" x14ac:dyDescent="0.3">
      <c r="A56" s="4" t="s">
        <v>69</v>
      </c>
      <c r="B56" s="10" t="s">
        <v>70</v>
      </c>
      <c r="C56" s="10" t="s">
        <v>16</v>
      </c>
      <c r="D56" s="10" t="s">
        <v>17</v>
      </c>
      <c r="E56" s="10" t="s">
        <v>18</v>
      </c>
      <c r="G56" s="5" t="s">
        <v>28</v>
      </c>
      <c r="H56" s="11"/>
      <c r="I56" s="11"/>
      <c r="J56" s="11">
        <f>'KALI MONTHLY BUDGET-MJ'!$H56-'KALI MONTHLY BUDGET-MJ'!$I56</f>
        <v>0</v>
      </c>
    </row>
    <row r="57" spans="1:10" ht="12.75" customHeight="1" x14ac:dyDescent="0.3">
      <c r="A57" s="4"/>
      <c r="B57" s="10" t="s">
        <v>63</v>
      </c>
      <c r="C57" s="11"/>
      <c r="D57" s="11"/>
      <c r="E57" s="11">
        <f>'KALI MONTHLY BUDGET-MJ'!$C57-'KALI MONTHLY BUDGET-MJ'!$D57</f>
        <v>0</v>
      </c>
      <c r="G57" s="5" t="s">
        <v>31</v>
      </c>
      <c r="H57" s="11"/>
      <c r="I57" s="11"/>
      <c r="J57" s="11">
        <f>SUBTOTAL(109,'KALI MONTHLY BUDGET-MJ'!$J$53:$J$56)</f>
        <v>0</v>
      </c>
    </row>
    <row r="58" spans="1:10" ht="12.75" customHeight="1" x14ac:dyDescent="0.3">
      <c r="A58" s="4"/>
      <c r="B58" s="10" t="s">
        <v>71</v>
      </c>
      <c r="C58" s="11"/>
      <c r="D58" s="11"/>
      <c r="E58" s="11">
        <v>50</v>
      </c>
      <c r="G58" s="202"/>
      <c r="H58" s="203"/>
      <c r="I58" s="203"/>
      <c r="J58" s="203"/>
    </row>
    <row r="59" spans="1:10" ht="12.75" customHeight="1" x14ac:dyDescent="0.3">
      <c r="A59" s="4" t="s">
        <v>72</v>
      </c>
      <c r="B59" s="10" t="s">
        <v>73</v>
      </c>
      <c r="C59" s="11"/>
      <c r="D59" s="11"/>
      <c r="E59" s="11">
        <f>'KALI MONTHLY BUDGET-MJ'!$C59-'KALI MONTHLY BUDGET-MJ'!$D59</f>
        <v>0</v>
      </c>
      <c r="G59" s="211" t="s">
        <v>74</v>
      </c>
      <c r="H59" s="205"/>
      <c r="I59" s="206"/>
      <c r="J59" s="210">
        <f>SUBTOTAL(109,'KALI MONTHLY BUDGET-MJ'!$C$13:$C$22,'KALI MONTHLY BUDGET-MJ'!$C$26:$C$32,'KALI MONTHLY BUDGET-MJ'!$C$36:$C$39,'KALI MONTHLY BUDGET-MJ'!$C$43:$C$45,'KALI MONTHLY BUDGET-MJ'!$C$49:$C$53,'KALI MONTHLY BUDGET-MJ'!$C$57:$C$63,'KALI MONTHLY BUDGET-MJ'!$H$13:$H$21,'KALI MONTHLY BUDGET-MJ'!$H$25:$H$30,'KALI MONTHLY BUDGET-MJ'!$H$34:$H$37,'KALI MONTHLY BUDGET-MJ'!$H$41:$H$43,'KALI MONTHLY BUDGET-MJ'!$H$47:$H$49,'KALI MONTHLY BUDGET-MJ'!$H$53:$H$56)</f>
        <v>4034</v>
      </c>
    </row>
    <row r="60" spans="1:10" ht="12.75" customHeight="1" x14ac:dyDescent="0.3">
      <c r="A60" s="4"/>
      <c r="B60" s="10" t="s">
        <v>75</v>
      </c>
      <c r="C60" s="11"/>
      <c r="D60" s="11"/>
      <c r="E60" s="11">
        <f>'KALI MONTHLY BUDGET-MJ'!$C60-'KALI MONTHLY BUDGET-MJ'!$D60</f>
        <v>0</v>
      </c>
      <c r="G60" s="207"/>
      <c r="H60" s="208"/>
      <c r="I60" s="209"/>
      <c r="J60" s="199"/>
    </row>
    <row r="61" spans="1:10" ht="12.75" customHeight="1" x14ac:dyDescent="0.3">
      <c r="A61" s="4"/>
      <c r="B61" s="10" t="s">
        <v>76</v>
      </c>
      <c r="C61" s="11"/>
      <c r="D61" s="11"/>
      <c r="E61" s="11">
        <f>'KALI MONTHLY BUDGET-MJ'!$C61-'KALI MONTHLY BUDGET-MJ'!$D61</f>
        <v>0</v>
      </c>
      <c r="G61" s="211" t="s">
        <v>77</v>
      </c>
      <c r="H61" s="205"/>
      <c r="I61" s="206"/>
      <c r="J61" s="210">
        <f>SUBTOTAL(109,'KALI MONTHLY BUDGET-MJ'!$D$13:$D$22,'KALI MONTHLY BUDGET-MJ'!$D$26:$D$32,'KALI MONTHLY BUDGET-MJ'!$D$36:$D$39,'KALI MONTHLY BUDGET-MJ'!$D$43:$D$45,'KALI MONTHLY BUDGET-MJ'!$D$49:$D$53,'KALI MONTHLY BUDGET-MJ'!$D$57:$D$63,'KALI MONTHLY BUDGET-MJ'!$I$13:$I$21,'KALI MONTHLY BUDGET-MJ'!$I$25:$I$30,'KALI MONTHLY BUDGET-MJ'!$I$34:$I$37,'KALI MONTHLY BUDGET-MJ'!$I$41:$I$43,'KALI MONTHLY BUDGET-MJ'!$I$47:$I$49,'KALI MONTHLY BUDGET-MJ'!$I$53:$I$56)</f>
        <v>4034</v>
      </c>
    </row>
    <row r="62" spans="1:10" ht="12.75" customHeight="1" x14ac:dyDescent="0.3">
      <c r="A62" s="4"/>
      <c r="B62" s="10" t="s">
        <v>78</v>
      </c>
      <c r="C62" s="11"/>
      <c r="D62" s="11"/>
      <c r="E62" s="11">
        <f>'KALI MONTHLY BUDGET-MJ'!$C62-'KALI MONTHLY BUDGET-MJ'!$D62</f>
        <v>0</v>
      </c>
      <c r="G62" s="207"/>
      <c r="H62" s="208"/>
      <c r="I62" s="209"/>
      <c r="J62" s="199"/>
    </row>
    <row r="63" spans="1:10" ht="12.75" customHeight="1" x14ac:dyDescent="0.3">
      <c r="A63" s="4"/>
      <c r="B63" s="10" t="s">
        <v>28</v>
      </c>
      <c r="C63" s="11"/>
      <c r="D63" s="11"/>
      <c r="E63" s="11">
        <f>'KALI MONTHLY BUDGET-MJ'!$C63-'KALI MONTHLY BUDGET-MJ'!$D63</f>
        <v>0</v>
      </c>
      <c r="G63" s="211" t="s">
        <v>79</v>
      </c>
      <c r="H63" s="205"/>
      <c r="I63" s="206"/>
      <c r="J63" s="210">
        <f>J59-J61</f>
        <v>0</v>
      </c>
    </row>
    <row r="64" spans="1:10" ht="12.75" customHeight="1" x14ac:dyDescent="0.3">
      <c r="A64" s="4"/>
      <c r="B64" s="10" t="s">
        <v>31</v>
      </c>
      <c r="C64" s="11"/>
      <c r="D64" s="11"/>
      <c r="E64" s="11">
        <f>SUBTOTAL(109,'KALI MONTHLY BUDGET-MJ'!$E$57:$E$63)</f>
        <v>50</v>
      </c>
      <c r="G64" s="207"/>
      <c r="H64" s="208"/>
      <c r="I64" s="209"/>
      <c r="J64" s="199"/>
    </row>
    <row r="65" spans="1:5" ht="12.75" customHeight="1" x14ac:dyDescent="0.3">
      <c r="A65" s="4"/>
      <c r="B65" s="202"/>
      <c r="C65" s="203"/>
      <c r="D65" s="203"/>
      <c r="E65" s="203"/>
    </row>
    <row r="66" spans="1:5" ht="12.75" customHeight="1" x14ac:dyDescent="0.3">
      <c r="A66" s="4"/>
    </row>
    <row r="67" spans="1:5" ht="12.75" customHeight="1" x14ac:dyDescent="0.3">
      <c r="A67" s="4"/>
    </row>
    <row r="68" spans="1:5" ht="12.75" customHeight="1" x14ac:dyDescent="0.3">
      <c r="A68" s="4"/>
    </row>
    <row r="69" spans="1:5" ht="12.75" customHeight="1" x14ac:dyDescent="0.3">
      <c r="A69" s="4"/>
    </row>
    <row r="70" spans="1:5" ht="12.75" customHeight="1" x14ac:dyDescent="0.3">
      <c r="A70" s="4"/>
    </row>
    <row r="71" spans="1:5" ht="12.75" customHeight="1" x14ac:dyDescent="0.3">
      <c r="A71" s="4"/>
    </row>
    <row r="72" spans="1:5" ht="12.75" customHeight="1" x14ac:dyDescent="0.3">
      <c r="A72" s="4"/>
    </row>
    <row r="73" spans="1:5" ht="12.75" customHeight="1" x14ac:dyDescent="0.3">
      <c r="A73" s="4"/>
    </row>
    <row r="74" spans="1:5" ht="12.75" customHeight="1" x14ac:dyDescent="0.3">
      <c r="A74" s="4"/>
    </row>
    <row r="75" spans="1:5" ht="12.75" customHeight="1" x14ac:dyDescent="0.3">
      <c r="A75" s="4"/>
    </row>
    <row r="76" spans="1:5" ht="12.75" customHeight="1" x14ac:dyDescent="0.3">
      <c r="A76" s="4"/>
    </row>
    <row r="77" spans="1:5" ht="12.75" customHeight="1" x14ac:dyDescent="0.3">
      <c r="A77" s="4"/>
    </row>
    <row r="78" spans="1:5" ht="12.75" customHeight="1" x14ac:dyDescent="0.3">
      <c r="A78" s="4"/>
    </row>
    <row r="79" spans="1:5" ht="12.75" customHeight="1" x14ac:dyDescent="0.3">
      <c r="A79" s="4"/>
    </row>
    <row r="80" spans="1:5" ht="12.75" customHeight="1" x14ac:dyDescent="0.3">
      <c r="A80" s="4"/>
    </row>
    <row r="81" spans="1:1" ht="12.75" customHeight="1" x14ac:dyDescent="0.3">
      <c r="A81" s="4"/>
    </row>
    <row r="82" spans="1:1" ht="12.75" customHeight="1" x14ac:dyDescent="0.3">
      <c r="A82" s="4"/>
    </row>
    <row r="83" spans="1:1" ht="12.75" customHeight="1" x14ac:dyDescent="0.3">
      <c r="A83" s="4"/>
    </row>
    <row r="84" spans="1:1" ht="12.75" customHeight="1" x14ac:dyDescent="0.3">
      <c r="A84" s="4"/>
    </row>
    <row r="85" spans="1:1" ht="12.75" customHeight="1" x14ac:dyDescent="0.3">
      <c r="A85" s="4"/>
    </row>
    <row r="86" spans="1:1" ht="12.75" customHeight="1" x14ac:dyDescent="0.3">
      <c r="A86" s="4"/>
    </row>
    <row r="87" spans="1:1" ht="12.75" customHeight="1" x14ac:dyDescent="0.3">
      <c r="A87" s="4"/>
    </row>
    <row r="88" spans="1:1" ht="12.75" customHeight="1" x14ac:dyDescent="0.3">
      <c r="A88" s="4"/>
    </row>
    <row r="89" spans="1:1" ht="12.75" customHeight="1" x14ac:dyDescent="0.3">
      <c r="A89" s="4"/>
    </row>
    <row r="90" spans="1:1" ht="12.75" customHeight="1" x14ac:dyDescent="0.3">
      <c r="A90" s="4"/>
    </row>
    <row r="91" spans="1:1" ht="12.75" customHeight="1" x14ac:dyDescent="0.3">
      <c r="A91" s="4"/>
    </row>
    <row r="92" spans="1:1" ht="12.75" customHeight="1" x14ac:dyDescent="0.3">
      <c r="A92" s="4"/>
    </row>
    <row r="93" spans="1:1" ht="12.75" customHeight="1" x14ac:dyDescent="0.3">
      <c r="A93" s="4"/>
    </row>
    <row r="94" spans="1:1" ht="12.75" customHeight="1" x14ac:dyDescent="0.3">
      <c r="A94" s="4"/>
    </row>
    <row r="95" spans="1:1" ht="12.75" customHeight="1" x14ac:dyDescent="0.3">
      <c r="A95" s="4"/>
    </row>
    <row r="96" spans="1:1" ht="12.75" customHeight="1" x14ac:dyDescent="0.3">
      <c r="A96" s="4"/>
    </row>
    <row r="97" spans="1:1" ht="12.75" customHeight="1" x14ac:dyDescent="0.3">
      <c r="A97" s="4"/>
    </row>
    <row r="98" spans="1:1" ht="12.75" customHeight="1" x14ac:dyDescent="0.3">
      <c r="A98" s="4"/>
    </row>
    <row r="99" spans="1:1" ht="12.75" customHeight="1" x14ac:dyDescent="0.3">
      <c r="A99" s="4"/>
    </row>
    <row r="100" spans="1:1" ht="12.75" customHeight="1" x14ac:dyDescent="0.3">
      <c r="A100" s="4"/>
    </row>
    <row r="101" spans="1:1" ht="12.75" customHeight="1" x14ac:dyDescent="0.3">
      <c r="A101" s="4"/>
    </row>
    <row r="102" spans="1:1" ht="12.75" customHeight="1" x14ac:dyDescent="0.3">
      <c r="A102" s="4"/>
    </row>
    <row r="103" spans="1:1" ht="12.75" customHeight="1" x14ac:dyDescent="0.3">
      <c r="A103" s="4"/>
    </row>
    <row r="104" spans="1:1" ht="12.75" customHeight="1" x14ac:dyDescent="0.3">
      <c r="A104" s="4"/>
    </row>
    <row r="105" spans="1:1" ht="12.75" customHeight="1" x14ac:dyDescent="0.3">
      <c r="A105" s="4"/>
    </row>
    <row r="106" spans="1:1" ht="12.75" customHeight="1" x14ac:dyDescent="0.3">
      <c r="A106" s="4"/>
    </row>
    <row r="107" spans="1:1" ht="12.75" customHeight="1" x14ac:dyDescent="0.3">
      <c r="A107" s="4"/>
    </row>
    <row r="108" spans="1:1" ht="12.75" customHeight="1" x14ac:dyDescent="0.3">
      <c r="A108" s="4"/>
    </row>
    <row r="109" spans="1:1" ht="12.75" customHeight="1" x14ac:dyDescent="0.3">
      <c r="A109" s="4"/>
    </row>
    <row r="110" spans="1:1" ht="12.75" customHeight="1" x14ac:dyDescent="0.3">
      <c r="A110" s="4"/>
    </row>
    <row r="111" spans="1:1" ht="12.75" customHeight="1" x14ac:dyDescent="0.3">
      <c r="A111" s="4"/>
    </row>
    <row r="112" spans="1:1" ht="12.75" customHeight="1" x14ac:dyDescent="0.3">
      <c r="A112" s="4"/>
    </row>
    <row r="113" spans="1:1" ht="12.75" customHeight="1" x14ac:dyDescent="0.3">
      <c r="A113" s="4"/>
    </row>
    <row r="114" spans="1:1" ht="12.75" customHeight="1" x14ac:dyDescent="0.3">
      <c r="A114" s="4"/>
    </row>
    <row r="115" spans="1:1" ht="12.75" customHeight="1" x14ac:dyDescent="0.3">
      <c r="A115" s="4"/>
    </row>
    <row r="116" spans="1:1" ht="12.75" customHeight="1" x14ac:dyDescent="0.3">
      <c r="A116" s="4"/>
    </row>
    <row r="117" spans="1:1" ht="12.75" customHeight="1" x14ac:dyDescent="0.3">
      <c r="A117" s="4"/>
    </row>
    <row r="118" spans="1:1" ht="12.75" customHeight="1" x14ac:dyDescent="0.3">
      <c r="A118" s="4"/>
    </row>
    <row r="119" spans="1:1" ht="12.75" customHeight="1" x14ac:dyDescent="0.3">
      <c r="A119" s="4"/>
    </row>
    <row r="120" spans="1:1" ht="12.75" customHeight="1" x14ac:dyDescent="0.3">
      <c r="A120" s="4"/>
    </row>
    <row r="121" spans="1:1" ht="12.75" customHeight="1" x14ac:dyDescent="0.3">
      <c r="A121" s="4"/>
    </row>
    <row r="122" spans="1:1" ht="12.75" customHeight="1" x14ac:dyDescent="0.3">
      <c r="A122" s="4"/>
    </row>
    <row r="123" spans="1:1" ht="12.75" customHeight="1" x14ac:dyDescent="0.3">
      <c r="A123" s="4"/>
    </row>
    <row r="124" spans="1:1" ht="12.75" customHeight="1" x14ac:dyDescent="0.3">
      <c r="A124" s="4"/>
    </row>
    <row r="125" spans="1:1" ht="12.75" customHeight="1" x14ac:dyDescent="0.3">
      <c r="A125" s="4"/>
    </row>
    <row r="126" spans="1:1" ht="12.75" customHeight="1" x14ac:dyDescent="0.3">
      <c r="A126" s="4"/>
    </row>
    <row r="127" spans="1:1" ht="12.75" customHeight="1" x14ac:dyDescent="0.3">
      <c r="A127" s="4"/>
    </row>
    <row r="128" spans="1:1" ht="12.75" customHeight="1" x14ac:dyDescent="0.3">
      <c r="A128" s="4"/>
    </row>
    <row r="129" spans="1:1" ht="12.75" customHeight="1" x14ac:dyDescent="0.3">
      <c r="A129" s="4"/>
    </row>
    <row r="130" spans="1:1" ht="12.75" customHeight="1" x14ac:dyDescent="0.3">
      <c r="A130" s="4"/>
    </row>
    <row r="131" spans="1:1" ht="12.75" customHeight="1" x14ac:dyDescent="0.3">
      <c r="A131" s="4"/>
    </row>
    <row r="132" spans="1:1" ht="12.75" customHeight="1" x14ac:dyDescent="0.3">
      <c r="A132" s="4"/>
    </row>
    <row r="133" spans="1:1" ht="12.75" customHeight="1" x14ac:dyDescent="0.3">
      <c r="A133" s="4"/>
    </row>
    <row r="134" spans="1:1" ht="12.75" customHeight="1" x14ac:dyDescent="0.3">
      <c r="A134" s="4"/>
    </row>
    <row r="135" spans="1:1" ht="12.75" customHeight="1" x14ac:dyDescent="0.3">
      <c r="A135" s="4"/>
    </row>
    <row r="136" spans="1:1" ht="12.75" customHeight="1" x14ac:dyDescent="0.3">
      <c r="A136" s="4"/>
    </row>
    <row r="137" spans="1:1" ht="12.75" customHeight="1" x14ac:dyDescent="0.3">
      <c r="A137" s="4"/>
    </row>
    <row r="138" spans="1:1" ht="12.75" customHeight="1" x14ac:dyDescent="0.3">
      <c r="A138" s="4"/>
    </row>
    <row r="139" spans="1:1" ht="12.75" customHeight="1" x14ac:dyDescent="0.3">
      <c r="A139" s="4"/>
    </row>
    <row r="140" spans="1:1" ht="12.75" customHeight="1" x14ac:dyDescent="0.3">
      <c r="A140" s="4"/>
    </row>
    <row r="141" spans="1:1" ht="12.75" customHeight="1" x14ac:dyDescent="0.3">
      <c r="A141" s="4"/>
    </row>
    <row r="142" spans="1:1" ht="12.75" customHeight="1" x14ac:dyDescent="0.3">
      <c r="A142" s="4"/>
    </row>
    <row r="143" spans="1:1" ht="12.75" customHeight="1" x14ac:dyDescent="0.3">
      <c r="A143" s="4"/>
    </row>
    <row r="144" spans="1:1" ht="12.75" customHeight="1" x14ac:dyDescent="0.3">
      <c r="A144" s="4"/>
    </row>
    <row r="145" spans="1:1" ht="12.75" customHeight="1" x14ac:dyDescent="0.3">
      <c r="A145" s="4"/>
    </row>
    <row r="146" spans="1:1" ht="12.75" customHeight="1" x14ac:dyDescent="0.3">
      <c r="A146" s="4"/>
    </row>
    <row r="147" spans="1:1" ht="12.75" customHeight="1" x14ac:dyDescent="0.3">
      <c r="A147" s="4"/>
    </row>
    <row r="148" spans="1:1" ht="12.75" customHeight="1" x14ac:dyDescent="0.3">
      <c r="A148" s="4"/>
    </row>
    <row r="149" spans="1:1" ht="12.75" customHeight="1" x14ac:dyDescent="0.3">
      <c r="A149" s="4"/>
    </row>
    <row r="150" spans="1:1" ht="12.75" customHeight="1" x14ac:dyDescent="0.3">
      <c r="A150" s="4"/>
    </row>
    <row r="151" spans="1:1" ht="12.75" customHeight="1" x14ac:dyDescent="0.3">
      <c r="A151" s="4"/>
    </row>
    <row r="152" spans="1:1" ht="12.75" customHeight="1" x14ac:dyDescent="0.3">
      <c r="A152" s="4"/>
    </row>
    <row r="153" spans="1:1" ht="12.75" customHeight="1" x14ac:dyDescent="0.3">
      <c r="A153" s="4"/>
    </row>
    <row r="154" spans="1:1" ht="12.75" customHeight="1" x14ac:dyDescent="0.3">
      <c r="A154" s="4"/>
    </row>
    <row r="155" spans="1:1" ht="12.75" customHeight="1" x14ac:dyDescent="0.3">
      <c r="A155" s="4"/>
    </row>
    <row r="156" spans="1:1" ht="12.75" customHeight="1" x14ac:dyDescent="0.3">
      <c r="A156" s="4"/>
    </row>
    <row r="157" spans="1:1" ht="12.75" customHeight="1" x14ac:dyDescent="0.3">
      <c r="A157" s="4"/>
    </row>
    <row r="158" spans="1:1" ht="12.75" customHeight="1" x14ac:dyDescent="0.3">
      <c r="A158" s="4"/>
    </row>
    <row r="159" spans="1:1" ht="12.75" customHeight="1" x14ac:dyDescent="0.3">
      <c r="A159" s="4"/>
    </row>
    <row r="160" spans="1:1" ht="12.75" customHeight="1" x14ac:dyDescent="0.3">
      <c r="A160" s="4"/>
    </row>
    <row r="161" spans="1:1" ht="12.75" customHeight="1" x14ac:dyDescent="0.3">
      <c r="A161" s="4"/>
    </row>
    <row r="162" spans="1:1" ht="12.75" customHeight="1" x14ac:dyDescent="0.3">
      <c r="A162" s="4"/>
    </row>
    <row r="163" spans="1:1" ht="12.75" customHeight="1" x14ac:dyDescent="0.3">
      <c r="A163" s="4"/>
    </row>
    <row r="164" spans="1:1" ht="12.75" customHeight="1" x14ac:dyDescent="0.3">
      <c r="A164" s="4"/>
    </row>
    <row r="165" spans="1:1" ht="12.75" customHeight="1" x14ac:dyDescent="0.3">
      <c r="A165" s="4"/>
    </row>
    <row r="166" spans="1:1" ht="12.75" customHeight="1" x14ac:dyDescent="0.3">
      <c r="A166" s="4"/>
    </row>
    <row r="167" spans="1:1" ht="12.75" customHeight="1" x14ac:dyDescent="0.3">
      <c r="A167" s="4"/>
    </row>
    <row r="168" spans="1:1" ht="12.75" customHeight="1" x14ac:dyDescent="0.3">
      <c r="A168" s="4"/>
    </row>
    <row r="169" spans="1:1" ht="12.75" customHeight="1" x14ac:dyDescent="0.3">
      <c r="A169" s="4"/>
    </row>
    <row r="170" spans="1:1" ht="12.75" customHeight="1" x14ac:dyDescent="0.3">
      <c r="A170" s="4"/>
    </row>
    <row r="171" spans="1:1" ht="12.75" customHeight="1" x14ac:dyDescent="0.3">
      <c r="A171" s="4"/>
    </row>
    <row r="172" spans="1:1" ht="12.75" customHeight="1" x14ac:dyDescent="0.3">
      <c r="A172" s="4"/>
    </row>
    <row r="173" spans="1:1" ht="12.75" customHeight="1" x14ac:dyDescent="0.3">
      <c r="A173" s="4"/>
    </row>
    <row r="174" spans="1:1" ht="12.75" customHeight="1" x14ac:dyDescent="0.3">
      <c r="A174" s="4"/>
    </row>
    <row r="175" spans="1:1" ht="12.75" customHeight="1" x14ac:dyDescent="0.3">
      <c r="A175" s="4"/>
    </row>
    <row r="176" spans="1:1" ht="12.75" customHeight="1" x14ac:dyDescent="0.3">
      <c r="A176" s="4"/>
    </row>
    <row r="177" spans="1:1" ht="12.75" customHeight="1" x14ac:dyDescent="0.3">
      <c r="A177" s="4"/>
    </row>
    <row r="178" spans="1:1" ht="12.75" customHeight="1" x14ac:dyDescent="0.3">
      <c r="A178" s="4"/>
    </row>
    <row r="179" spans="1:1" ht="12.75" customHeight="1" x14ac:dyDescent="0.3">
      <c r="A179" s="4"/>
    </row>
    <row r="180" spans="1:1" ht="12.75" customHeight="1" x14ac:dyDescent="0.3">
      <c r="A180" s="4"/>
    </row>
    <row r="181" spans="1:1" ht="12.75" customHeight="1" x14ac:dyDescent="0.3">
      <c r="A181" s="4"/>
    </row>
    <row r="182" spans="1:1" ht="12.75" customHeight="1" x14ac:dyDescent="0.3">
      <c r="A182" s="4"/>
    </row>
    <row r="183" spans="1:1" ht="12.75" customHeight="1" x14ac:dyDescent="0.3">
      <c r="A183" s="4"/>
    </row>
    <row r="184" spans="1:1" ht="12.75" customHeight="1" x14ac:dyDescent="0.3">
      <c r="A184" s="4"/>
    </row>
    <row r="185" spans="1:1" ht="12.75" customHeight="1" x14ac:dyDescent="0.3">
      <c r="A185" s="4"/>
    </row>
    <row r="186" spans="1:1" ht="12.75" customHeight="1" x14ac:dyDescent="0.3">
      <c r="A186" s="4"/>
    </row>
    <row r="187" spans="1:1" ht="12.75" customHeight="1" x14ac:dyDescent="0.3">
      <c r="A187" s="4"/>
    </row>
    <row r="188" spans="1:1" ht="12.75" customHeight="1" x14ac:dyDescent="0.3">
      <c r="A188" s="4"/>
    </row>
    <row r="189" spans="1:1" ht="12.75" customHeight="1" x14ac:dyDescent="0.3">
      <c r="A189" s="4"/>
    </row>
    <row r="190" spans="1:1" ht="12.75" customHeight="1" x14ac:dyDescent="0.3">
      <c r="A190" s="4"/>
    </row>
    <row r="191" spans="1:1" ht="12.75" customHeight="1" x14ac:dyDescent="0.3">
      <c r="A191" s="4"/>
    </row>
    <row r="192" spans="1:1" ht="12.75" customHeight="1" x14ac:dyDescent="0.3">
      <c r="A192" s="4"/>
    </row>
    <row r="193" spans="1:1" ht="12.75" customHeight="1" x14ac:dyDescent="0.3">
      <c r="A193" s="4"/>
    </row>
    <row r="194" spans="1:1" ht="12.75" customHeight="1" x14ac:dyDescent="0.3">
      <c r="A194" s="4"/>
    </row>
    <row r="195" spans="1:1" ht="12.75" customHeight="1" x14ac:dyDescent="0.3">
      <c r="A195" s="4"/>
    </row>
    <row r="196" spans="1:1" ht="12.75" customHeight="1" x14ac:dyDescent="0.3">
      <c r="A196" s="4"/>
    </row>
    <row r="197" spans="1:1" ht="12.75" customHeight="1" x14ac:dyDescent="0.3">
      <c r="A197" s="4"/>
    </row>
    <row r="198" spans="1:1" ht="12.75" customHeight="1" x14ac:dyDescent="0.3">
      <c r="A198" s="4"/>
    </row>
    <row r="199" spans="1:1" ht="12.75" customHeight="1" x14ac:dyDescent="0.3">
      <c r="A199" s="4"/>
    </row>
    <row r="200" spans="1:1" ht="12.75" customHeight="1" x14ac:dyDescent="0.3">
      <c r="A200" s="4"/>
    </row>
    <row r="201" spans="1:1" ht="12.75" customHeight="1" x14ac:dyDescent="0.3">
      <c r="A201" s="4"/>
    </row>
    <row r="202" spans="1:1" ht="12.75" customHeight="1" x14ac:dyDescent="0.3">
      <c r="A202" s="4"/>
    </row>
    <row r="203" spans="1:1" ht="12.75" customHeight="1" x14ac:dyDescent="0.3">
      <c r="A203" s="4"/>
    </row>
    <row r="204" spans="1:1" ht="12.75" customHeight="1" x14ac:dyDescent="0.3">
      <c r="A204" s="4"/>
    </row>
    <row r="205" spans="1:1" ht="12.75" customHeight="1" x14ac:dyDescent="0.3">
      <c r="A205" s="4"/>
    </row>
    <row r="206" spans="1:1" ht="12.75" customHeight="1" x14ac:dyDescent="0.3">
      <c r="A206" s="4"/>
    </row>
    <row r="207" spans="1:1" ht="12.75" customHeight="1" x14ac:dyDescent="0.3">
      <c r="A207" s="4"/>
    </row>
    <row r="208" spans="1:1" ht="12.75" customHeight="1" x14ac:dyDescent="0.3">
      <c r="A208" s="4"/>
    </row>
    <row r="209" spans="1:1" ht="12.75" customHeight="1" x14ac:dyDescent="0.3">
      <c r="A209" s="4"/>
    </row>
    <row r="210" spans="1:1" ht="12.75" customHeight="1" x14ac:dyDescent="0.3">
      <c r="A210" s="4"/>
    </row>
    <row r="211" spans="1:1" ht="12.75" customHeight="1" x14ac:dyDescent="0.3">
      <c r="A211" s="4"/>
    </row>
    <row r="212" spans="1:1" ht="12.75" customHeight="1" x14ac:dyDescent="0.3">
      <c r="A212" s="4"/>
    </row>
    <row r="213" spans="1:1" ht="12.75" customHeight="1" x14ac:dyDescent="0.3">
      <c r="A213" s="4"/>
    </row>
    <row r="214" spans="1:1" ht="12.75" customHeight="1" x14ac:dyDescent="0.3">
      <c r="A214" s="4"/>
    </row>
    <row r="215" spans="1:1" ht="12.75" customHeight="1" x14ac:dyDescent="0.3">
      <c r="A215" s="4"/>
    </row>
    <row r="216" spans="1:1" ht="12.75" customHeight="1" x14ac:dyDescent="0.3">
      <c r="A216" s="4"/>
    </row>
    <row r="217" spans="1:1" ht="12.75" customHeight="1" x14ac:dyDescent="0.3">
      <c r="A217" s="4"/>
    </row>
    <row r="218" spans="1:1" ht="12.75" customHeight="1" x14ac:dyDescent="0.3">
      <c r="A218" s="4"/>
    </row>
    <row r="219" spans="1:1" ht="12.75" customHeight="1" x14ac:dyDescent="0.3">
      <c r="A219" s="4"/>
    </row>
    <row r="220" spans="1:1" ht="12.75" customHeight="1" x14ac:dyDescent="0.3">
      <c r="A220" s="4"/>
    </row>
    <row r="221" spans="1:1" ht="12.75" customHeight="1" x14ac:dyDescent="0.3">
      <c r="A221" s="4"/>
    </row>
    <row r="222" spans="1:1" ht="12.75" customHeight="1" x14ac:dyDescent="0.3">
      <c r="A222" s="4"/>
    </row>
    <row r="223" spans="1:1" ht="12.75" customHeight="1" x14ac:dyDescent="0.3">
      <c r="A223" s="4"/>
    </row>
    <row r="224" spans="1:1" ht="12.75" customHeight="1" x14ac:dyDescent="0.3">
      <c r="A224" s="4"/>
    </row>
    <row r="225" spans="1:1" ht="12.75" customHeight="1" x14ac:dyDescent="0.3">
      <c r="A225" s="4"/>
    </row>
    <row r="226" spans="1:1" ht="12.75" customHeight="1" x14ac:dyDescent="0.3">
      <c r="A226" s="4"/>
    </row>
    <row r="227" spans="1:1" ht="12.75" customHeight="1" x14ac:dyDescent="0.3">
      <c r="A227" s="4"/>
    </row>
    <row r="228" spans="1:1" ht="12.75" customHeight="1" x14ac:dyDescent="0.3">
      <c r="A228" s="4"/>
    </row>
    <row r="229" spans="1:1" ht="12.75" customHeight="1" x14ac:dyDescent="0.3">
      <c r="A229" s="4"/>
    </row>
    <row r="230" spans="1:1" ht="12.75" customHeight="1" x14ac:dyDescent="0.3">
      <c r="A230" s="4"/>
    </row>
    <row r="231" spans="1:1" ht="12.75" customHeight="1" x14ac:dyDescent="0.3">
      <c r="A231" s="4"/>
    </row>
    <row r="232" spans="1:1" ht="12.75" customHeight="1" x14ac:dyDescent="0.3">
      <c r="A232" s="4"/>
    </row>
    <row r="233" spans="1:1" ht="12.75" customHeight="1" x14ac:dyDescent="0.3">
      <c r="A233" s="4"/>
    </row>
    <row r="234" spans="1:1" ht="12.75" customHeight="1" x14ac:dyDescent="0.3">
      <c r="A234" s="4"/>
    </row>
    <row r="235" spans="1:1" ht="12.75" customHeight="1" x14ac:dyDescent="0.3">
      <c r="A235" s="4"/>
    </row>
    <row r="236" spans="1:1" ht="12.75" customHeight="1" x14ac:dyDescent="0.3">
      <c r="A236" s="4"/>
    </row>
    <row r="237" spans="1:1" ht="12.75" customHeight="1" x14ac:dyDescent="0.3">
      <c r="A237" s="4"/>
    </row>
    <row r="238" spans="1:1" ht="12.75" customHeight="1" x14ac:dyDescent="0.3">
      <c r="A238" s="4"/>
    </row>
    <row r="239" spans="1:1" ht="12.75" customHeight="1" x14ac:dyDescent="0.3">
      <c r="A239" s="4"/>
    </row>
    <row r="240" spans="1:1" ht="12.75" customHeight="1" x14ac:dyDescent="0.3">
      <c r="A240" s="4"/>
    </row>
    <row r="241" spans="1:1" ht="12.75" customHeight="1" x14ac:dyDescent="0.3">
      <c r="A241" s="4"/>
    </row>
    <row r="242" spans="1:1" ht="12.75" customHeight="1" x14ac:dyDescent="0.3">
      <c r="A242" s="4"/>
    </row>
    <row r="243" spans="1:1" ht="12.75" customHeight="1" x14ac:dyDescent="0.3">
      <c r="A243" s="4"/>
    </row>
    <row r="244" spans="1:1" ht="12.75" customHeight="1" x14ac:dyDescent="0.3">
      <c r="A244" s="4"/>
    </row>
    <row r="245" spans="1:1" ht="12.75" customHeight="1" x14ac:dyDescent="0.3">
      <c r="A245" s="4"/>
    </row>
    <row r="246" spans="1:1" ht="12.75" customHeight="1" x14ac:dyDescent="0.3">
      <c r="A246" s="4"/>
    </row>
    <row r="247" spans="1:1" ht="12.75" customHeight="1" x14ac:dyDescent="0.3">
      <c r="A247" s="4"/>
    </row>
    <row r="248" spans="1:1" ht="12.75" customHeight="1" x14ac:dyDescent="0.3">
      <c r="A248" s="4"/>
    </row>
    <row r="249" spans="1:1" ht="12.75" customHeight="1" x14ac:dyDescent="0.3">
      <c r="A249" s="4"/>
    </row>
    <row r="250" spans="1:1" ht="12.75" customHeight="1" x14ac:dyDescent="0.3">
      <c r="A250" s="4"/>
    </row>
    <row r="251" spans="1:1" ht="12.75" customHeight="1" x14ac:dyDescent="0.3">
      <c r="A251" s="4"/>
    </row>
    <row r="252" spans="1:1" ht="12.75" customHeight="1" x14ac:dyDescent="0.3">
      <c r="A252" s="4"/>
    </row>
    <row r="253" spans="1:1" ht="12.75" customHeight="1" x14ac:dyDescent="0.3">
      <c r="A253" s="4"/>
    </row>
    <row r="254" spans="1:1" ht="12.75" customHeight="1" x14ac:dyDescent="0.3">
      <c r="A254" s="4"/>
    </row>
    <row r="255" spans="1:1" ht="12.75" customHeight="1" x14ac:dyDescent="0.3">
      <c r="A255" s="4"/>
    </row>
    <row r="256" spans="1:1" ht="12.75" customHeight="1" x14ac:dyDescent="0.3">
      <c r="A256" s="4"/>
    </row>
    <row r="257" spans="1:1" ht="12.75" customHeight="1" x14ac:dyDescent="0.3">
      <c r="A257" s="4"/>
    </row>
    <row r="258" spans="1:1" ht="12.75" customHeight="1" x14ac:dyDescent="0.3">
      <c r="A258" s="4"/>
    </row>
    <row r="259" spans="1:1" ht="12.75" customHeight="1" x14ac:dyDescent="0.3">
      <c r="A259" s="4"/>
    </row>
    <row r="260" spans="1:1" ht="12.75" customHeight="1" x14ac:dyDescent="0.3">
      <c r="A260" s="4"/>
    </row>
    <row r="261" spans="1:1" ht="12.75" customHeight="1" x14ac:dyDescent="0.3">
      <c r="A261" s="4"/>
    </row>
    <row r="262" spans="1:1" ht="12.75" customHeight="1" x14ac:dyDescent="0.3">
      <c r="A262" s="4"/>
    </row>
    <row r="263" spans="1:1" ht="12.75" customHeight="1" x14ac:dyDescent="0.3">
      <c r="A263" s="4"/>
    </row>
    <row r="264" spans="1:1" ht="12.75" customHeight="1" x14ac:dyDescent="0.3">
      <c r="A264" s="4"/>
    </row>
    <row r="265" spans="1:1" ht="12.75" customHeight="1" x14ac:dyDescent="0.3">
      <c r="A265" s="4"/>
    </row>
    <row r="266" spans="1:1" ht="12.75" customHeight="1" x14ac:dyDescent="0.3">
      <c r="A266" s="4"/>
    </row>
    <row r="267" spans="1:1" ht="12.75" customHeight="1" x14ac:dyDescent="0.3">
      <c r="A267" s="4"/>
    </row>
    <row r="268" spans="1:1" ht="12.75" customHeight="1" x14ac:dyDescent="0.3">
      <c r="A268" s="4"/>
    </row>
    <row r="269" spans="1:1" ht="12.75" customHeight="1" x14ac:dyDescent="0.3">
      <c r="A269" s="4"/>
    </row>
    <row r="270" spans="1:1" ht="12.75" customHeight="1" x14ac:dyDescent="0.3">
      <c r="A270" s="4"/>
    </row>
    <row r="271" spans="1:1" ht="12.75" customHeight="1" x14ac:dyDescent="0.3">
      <c r="A271" s="4"/>
    </row>
    <row r="272" spans="1:1" ht="12.75" customHeight="1" x14ac:dyDescent="0.3">
      <c r="A272" s="4"/>
    </row>
    <row r="273" spans="1:1" ht="12.75" customHeight="1" x14ac:dyDescent="0.3">
      <c r="A273" s="4"/>
    </row>
    <row r="274" spans="1:1" ht="12.75" customHeight="1" x14ac:dyDescent="0.3">
      <c r="A274" s="4"/>
    </row>
    <row r="275" spans="1:1" ht="12.75" customHeight="1" x14ac:dyDescent="0.3">
      <c r="A275" s="4"/>
    </row>
    <row r="276" spans="1:1" ht="12.75" customHeight="1" x14ac:dyDescent="0.3">
      <c r="A276" s="4"/>
    </row>
    <row r="277" spans="1:1" ht="12.75" customHeight="1" x14ac:dyDescent="0.3">
      <c r="A277" s="4"/>
    </row>
    <row r="278" spans="1:1" ht="12.75" customHeight="1" x14ac:dyDescent="0.3">
      <c r="A278" s="4"/>
    </row>
    <row r="279" spans="1:1" ht="12.75" customHeight="1" x14ac:dyDescent="0.3">
      <c r="A279" s="4"/>
    </row>
    <row r="280" spans="1:1" ht="12.75" customHeight="1" x14ac:dyDescent="0.3">
      <c r="A280" s="4"/>
    </row>
    <row r="281" spans="1:1" ht="12.75" customHeight="1" x14ac:dyDescent="0.3">
      <c r="A281" s="4"/>
    </row>
    <row r="282" spans="1:1" ht="12.75" customHeight="1" x14ac:dyDescent="0.3">
      <c r="A282" s="4"/>
    </row>
    <row r="283" spans="1:1" ht="12.75" customHeight="1" x14ac:dyDescent="0.3">
      <c r="A283" s="4"/>
    </row>
    <row r="284" spans="1:1" ht="12.75" customHeight="1" x14ac:dyDescent="0.3">
      <c r="A284" s="4"/>
    </row>
    <row r="285" spans="1:1" ht="12.75" customHeight="1" x14ac:dyDescent="0.3">
      <c r="A285" s="4"/>
    </row>
    <row r="286" spans="1:1" ht="12.75" customHeight="1" x14ac:dyDescent="0.3">
      <c r="A286" s="4"/>
    </row>
    <row r="287" spans="1:1" ht="12.75" customHeight="1" x14ac:dyDescent="0.3">
      <c r="A287" s="4"/>
    </row>
    <row r="288" spans="1:1" ht="12.75" customHeight="1" x14ac:dyDescent="0.3">
      <c r="A288" s="4"/>
    </row>
    <row r="289" spans="1:1" ht="12.75" customHeight="1" x14ac:dyDescent="0.3">
      <c r="A289" s="4"/>
    </row>
    <row r="290" spans="1:1" ht="12.75" customHeight="1" x14ac:dyDescent="0.3">
      <c r="A290" s="4"/>
    </row>
    <row r="291" spans="1:1" ht="12.75" customHeight="1" x14ac:dyDescent="0.3">
      <c r="A291" s="4"/>
    </row>
    <row r="292" spans="1:1" ht="12.75" customHeight="1" x14ac:dyDescent="0.3">
      <c r="A292" s="4"/>
    </row>
    <row r="293" spans="1:1" ht="12.75" customHeight="1" x14ac:dyDescent="0.3">
      <c r="A293" s="4"/>
    </row>
    <row r="294" spans="1:1" ht="12.75" customHeight="1" x14ac:dyDescent="0.3">
      <c r="A294" s="4"/>
    </row>
    <row r="295" spans="1:1" ht="12.75" customHeight="1" x14ac:dyDescent="0.3">
      <c r="A295" s="4"/>
    </row>
    <row r="296" spans="1:1" ht="12.75" customHeight="1" x14ac:dyDescent="0.3">
      <c r="A296" s="4"/>
    </row>
    <row r="297" spans="1:1" ht="12.75" customHeight="1" x14ac:dyDescent="0.3">
      <c r="A297" s="4"/>
    </row>
    <row r="298" spans="1:1" ht="12.75" customHeight="1" x14ac:dyDescent="0.3">
      <c r="A298" s="4"/>
    </row>
    <row r="299" spans="1:1" ht="12.75" customHeight="1" x14ac:dyDescent="0.3">
      <c r="A299" s="4"/>
    </row>
    <row r="300" spans="1:1" ht="12.75" customHeight="1" x14ac:dyDescent="0.3">
      <c r="A300" s="4"/>
    </row>
    <row r="301" spans="1:1" ht="12.75" customHeight="1" x14ac:dyDescent="0.3">
      <c r="A301" s="4"/>
    </row>
    <row r="302" spans="1:1" ht="12.75" customHeight="1" x14ac:dyDescent="0.3">
      <c r="A302" s="4"/>
    </row>
    <row r="303" spans="1:1" ht="12.75" customHeight="1" x14ac:dyDescent="0.3">
      <c r="A303" s="4"/>
    </row>
    <row r="304" spans="1:1" ht="12.75" customHeight="1" x14ac:dyDescent="0.3">
      <c r="A304" s="4"/>
    </row>
    <row r="305" spans="1:1" ht="12.75" customHeight="1" x14ac:dyDescent="0.3">
      <c r="A305" s="4"/>
    </row>
    <row r="306" spans="1:1" ht="12.75" customHeight="1" x14ac:dyDescent="0.3">
      <c r="A306" s="4"/>
    </row>
    <row r="307" spans="1:1" ht="12.75" customHeight="1" x14ac:dyDescent="0.3">
      <c r="A307" s="4"/>
    </row>
    <row r="308" spans="1:1" ht="12.75" customHeight="1" x14ac:dyDescent="0.3">
      <c r="A308" s="4"/>
    </row>
    <row r="309" spans="1:1" ht="12.75" customHeight="1" x14ac:dyDescent="0.3">
      <c r="A309" s="4"/>
    </row>
    <row r="310" spans="1:1" ht="12.75" customHeight="1" x14ac:dyDescent="0.3">
      <c r="A310" s="4"/>
    </row>
    <row r="311" spans="1:1" ht="12.75" customHeight="1" x14ac:dyDescent="0.3">
      <c r="A311" s="4"/>
    </row>
    <row r="312" spans="1:1" ht="12.75" customHeight="1" x14ac:dyDescent="0.3">
      <c r="A312" s="4"/>
    </row>
    <row r="313" spans="1:1" ht="12.75" customHeight="1" x14ac:dyDescent="0.3">
      <c r="A313" s="4"/>
    </row>
    <row r="314" spans="1:1" ht="12.75" customHeight="1" x14ac:dyDescent="0.3">
      <c r="A314" s="4"/>
    </row>
    <row r="315" spans="1:1" ht="12.75" customHeight="1" x14ac:dyDescent="0.3">
      <c r="A315" s="4"/>
    </row>
    <row r="316" spans="1:1" ht="12.75" customHeight="1" x14ac:dyDescent="0.3">
      <c r="A316" s="4"/>
    </row>
    <row r="317" spans="1:1" ht="12.75" customHeight="1" x14ac:dyDescent="0.3">
      <c r="A317" s="4"/>
    </row>
    <row r="318" spans="1:1" ht="12.75" customHeight="1" x14ac:dyDescent="0.3">
      <c r="A318" s="4"/>
    </row>
    <row r="319" spans="1:1" ht="12.75" customHeight="1" x14ac:dyDescent="0.3">
      <c r="A319" s="4"/>
    </row>
    <row r="320" spans="1:1" ht="12.75" customHeight="1" x14ac:dyDescent="0.3">
      <c r="A320" s="4"/>
    </row>
    <row r="321" spans="1:1" ht="12.75" customHeight="1" x14ac:dyDescent="0.3">
      <c r="A321" s="4"/>
    </row>
    <row r="322" spans="1:1" ht="12.75" customHeight="1" x14ac:dyDescent="0.3">
      <c r="A322" s="4"/>
    </row>
    <row r="323" spans="1:1" ht="12.75" customHeight="1" x14ac:dyDescent="0.3">
      <c r="A323" s="4"/>
    </row>
    <row r="324" spans="1:1" ht="12.75" customHeight="1" x14ac:dyDescent="0.3">
      <c r="A324" s="4"/>
    </row>
    <row r="325" spans="1:1" ht="12.75" customHeight="1" x14ac:dyDescent="0.3">
      <c r="A325" s="4"/>
    </row>
    <row r="326" spans="1:1" ht="12.75" customHeight="1" x14ac:dyDescent="0.3">
      <c r="A326" s="4"/>
    </row>
    <row r="327" spans="1:1" ht="12.75" customHeight="1" x14ac:dyDescent="0.3">
      <c r="A327" s="4"/>
    </row>
    <row r="328" spans="1:1" ht="12.75" customHeight="1" x14ac:dyDescent="0.3">
      <c r="A328" s="4"/>
    </row>
    <row r="329" spans="1:1" ht="12.75" customHeight="1" x14ac:dyDescent="0.3">
      <c r="A329" s="4"/>
    </row>
    <row r="330" spans="1:1" ht="12.75" customHeight="1" x14ac:dyDescent="0.3">
      <c r="A330" s="4"/>
    </row>
    <row r="331" spans="1:1" ht="12.75" customHeight="1" x14ac:dyDescent="0.3">
      <c r="A331" s="4"/>
    </row>
    <row r="332" spans="1:1" ht="12.75" customHeight="1" x14ac:dyDescent="0.3">
      <c r="A332" s="4"/>
    </row>
    <row r="333" spans="1:1" ht="12.75" customHeight="1" x14ac:dyDescent="0.3">
      <c r="A333" s="4"/>
    </row>
    <row r="334" spans="1:1" ht="12.75" customHeight="1" x14ac:dyDescent="0.3">
      <c r="A334" s="4"/>
    </row>
    <row r="335" spans="1:1" ht="12.75" customHeight="1" x14ac:dyDescent="0.3">
      <c r="A335" s="4"/>
    </row>
    <row r="336" spans="1:1" ht="12.75" customHeight="1" x14ac:dyDescent="0.3">
      <c r="A336" s="4"/>
    </row>
    <row r="337" spans="1:1" ht="12.75" customHeight="1" x14ac:dyDescent="0.3">
      <c r="A337" s="4"/>
    </row>
    <row r="338" spans="1:1" ht="12.75" customHeight="1" x14ac:dyDescent="0.3">
      <c r="A338" s="4"/>
    </row>
    <row r="339" spans="1:1" ht="12.75" customHeight="1" x14ac:dyDescent="0.3">
      <c r="A339" s="4"/>
    </row>
    <row r="340" spans="1:1" ht="12.75" customHeight="1" x14ac:dyDescent="0.3">
      <c r="A340" s="4"/>
    </row>
    <row r="341" spans="1:1" ht="12.75" customHeight="1" x14ac:dyDescent="0.3">
      <c r="A341" s="4"/>
    </row>
    <row r="342" spans="1:1" ht="12.75" customHeight="1" x14ac:dyDescent="0.3">
      <c r="A342" s="4"/>
    </row>
    <row r="343" spans="1:1" ht="12.75" customHeight="1" x14ac:dyDescent="0.3">
      <c r="A343" s="4"/>
    </row>
    <row r="344" spans="1:1" ht="12.75" customHeight="1" x14ac:dyDescent="0.3">
      <c r="A344" s="4"/>
    </row>
    <row r="345" spans="1:1" ht="12.75" customHeight="1" x14ac:dyDescent="0.3">
      <c r="A345" s="4"/>
    </row>
    <row r="346" spans="1:1" ht="12.75" customHeight="1" x14ac:dyDescent="0.3">
      <c r="A346" s="4"/>
    </row>
    <row r="347" spans="1:1" ht="12.75" customHeight="1" x14ac:dyDescent="0.3">
      <c r="A347" s="4"/>
    </row>
    <row r="348" spans="1:1" ht="12.75" customHeight="1" x14ac:dyDescent="0.3">
      <c r="A348" s="4"/>
    </row>
    <row r="349" spans="1:1" ht="12.75" customHeight="1" x14ac:dyDescent="0.3">
      <c r="A349" s="4"/>
    </row>
    <row r="350" spans="1:1" ht="12.75" customHeight="1" x14ac:dyDescent="0.3">
      <c r="A350" s="4"/>
    </row>
    <row r="351" spans="1:1" ht="12.75" customHeight="1" x14ac:dyDescent="0.3">
      <c r="A351" s="4"/>
    </row>
    <row r="352" spans="1:1" ht="12.75" customHeight="1" x14ac:dyDescent="0.3">
      <c r="A352" s="4"/>
    </row>
    <row r="353" spans="1:1" ht="12.75" customHeight="1" x14ac:dyDescent="0.3">
      <c r="A353" s="4"/>
    </row>
    <row r="354" spans="1:1" ht="12.75" customHeight="1" x14ac:dyDescent="0.3">
      <c r="A354" s="4"/>
    </row>
    <row r="355" spans="1:1" ht="12.75" customHeight="1" x14ac:dyDescent="0.3">
      <c r="A355" s="4"/>
    </row>
    <row r="356" spans="1:1" ht="12.75" customHeight="1" x14ac:dyDescent="0.3">
      <c r="A356" s="4"/>
    </row>
    <row r="357" spans="1:1" ht="12.75" customHeight="1" x14ac:dyDescent="0.3">
      <c r="A357" s="4"/>
    </row>
    <row r="358" spans="1:1" ht="12.75" customHeight="1" x14ac:dyDescent="0.3">
      <c r="A358" s="4"/>
    </row>
    <row r="359" spans="1:1" ht="12.75" customHeight="1" x14ac:dyDescent="0.3">
      <c r="A359" s="4"/>
    </row>
    <row r="360" spans="1:1" ht="12.75" customHeight="1" x14ac:dyDescent="0.3">
      <c r="A360" s="4"/>
    </row>
    <row r="361" spans="1:1" ht="12.75" customHeight="1" x14ac:dyDescent="0.3">
      <c r="A361" s="4"/>
    </row>
    <row r="362" spans="1:1" ht="12.75" customHeight="1" x14ac:dyDescent="0.3">
      <c r="A362" s="4"/>
    </row>
    <row r="363" spans="1:1" ht="12.75" customHeight="1" x14ac:dyDescent="0.3">
      <c r="A363" s="4"/>
    </row>
    <row r="364" spans="1:1" ht="12.75" customHeight="1" x14ac:dyDescent="0.3">
      <c r="A364" s="4"/>
    </row>
    <row r="365" spans="1:1" ht="12.75" customHeight="1" x14ac:dyDescent="0.3">
      <c r="A365" s="4"/>
    </row>
    <row r="366" spans="1:1" ht="12.75" customHeight="1" x14ac:dyDescent="0.3">
      <c r="A366" s="4"/>
    </row>
    <row r="367" spans="1:1" ht="12.75" customHeight="1" x14ac:dyDescent="0.3">
      <c r="A367" s="4"/>
    </row>
    <row r="368" spans="1:1" ht="12.75" customHeight="1" x14ac:dyDescent="0.3">
      <c r="A368" s="4"/>
    </row>
    <row r="369" spans="1:1" ht="12.75" customHeight="1" x14ac:dyDescent="0.3">
      <c r="A369" s="4"/>
    </row>
    <row r="370" spans="1:1" ht="12.75" customHeight="1" x14ac:dyDescent="0.3">
      <c r="A370" s="4"/>
    </row>
    <row r="371" spans="1:1" ht="12.75" customHeight="1" x14ac:dyDescent="0.3">
      <c r="A371" s="4"/>
    </row>
    <row r="372" spans="1:1" ht="12.75" customHeight="1" x14ac:dyDescent="0.3">
      <c r="A372" s="4"/>
    </row>
    <row r="373" spans="1:1" ht="12.75" customHeight="1" x14ac:dyDescent="0.3">
      <c r="A373" s="4"/>
    </row>
    <row r="374" spans="1:1" ht="12.75" customHeight="1" x14ac:dyDescent="0.3">
      <c r="A374" s="4"/>
    </row>
    <row r="375" spans="1:1" ht="12.75" customHeight="1" x14ac:dyDescent="0.3">
      <c r="A375" s="4"/>
    </row>
    <row r="376" spans="1:1" ht="12.75" customHeight="1" x14ac:dyDescent="0.3">
      <c r="A376" s="4"/>
    </row>
    <row r="377" spans="1:1" ht="12.75" customHeight="1" x14ac:dyDescent="0.3">
      <c r="A377" s="4"/>
    </row>
    <row r="378" spans="1:1" ht="12.75" customHeight="1" x14ac:dyDescent="0.3">
      <c r="A378" s="4"/>
    </row>
    <row r="379" spans="1:1" ht="12.75" customHeight="1" x14ac:dyDescent="0.3">
      <c r="A379" s="4"/>
    </row>
    <row r="380" spans="1:1" ht="12.75" customHeight="1" x14ac:dyDescent="0.3">
      <c r="A380" s="4"/>
    </row>
    <row r="381" spans="1:1" ht="12.75" customHeight="1" x14ac:dyDescent="0.3">
      <c r="A381" s="4"/>
    </row>
    <row r="382" spans="1:1" ht="12.75" customHeight="1" x14ac:dyDescent="0.3">
      <c r="A382" s="4"/>
    </row>
    <row r="383" spans="1:1" ht="12.75" customHeight="1" x14ac:dyDescent="0.3">
      <c r="A383" s="4"/>
    </row>
    <row r="384" spans="1:1" ht="12.75" customHeight="1" x14ac:dyDescent="0.3">
      <c r="A384" s="4"/>
    </row>
    <row r="385" spans="1:1" ht="12.75" customHeight="1" x14ac:dyDescent="0.3">
      <c r="A385" s="4"/>
    </row>
    <row r="386" spans="1:1" ht="12.75" customHeight="1" x14ac:dyDescent="0.3">
      <c r="A386" s="4"/>
    </row>
    <row r="387" spans="1:1" ht="12.75" customHeight="1" x14ac:dyDescent="0.3">
      <c r="A387" s="4"/>
    </row>
    <row r="388" spans="1:1" ht="12.75" customHeight="1" x14ac:dyDescent="0.3">
      <c r="A388" s="4"/>
    </row>
    <row r="389" spans="1:1" ht="12.75" customHeight="1" x14ac:dyDescent="0.3">
      <c r="A389" s="4"/>
    </row>
    <row r="390" spans="1:1" ht="12.75" customHeight="1" x14ac:dyDescent="0.3">
      <c r="A390" s="4"/>
    </row>
    <row r="391" spans="1:1" ht="12.75" customHeight="1" x14ac:dyDescent="0.3">
      <c r="A391" s="4"/>
    </row>
    <row r="392" spans="1:1" ht="12.75" customHeight="1" x14ac:dyDescent="0.3">
      <c r="A392" s="4"/>
    </row>
    <row r="393" spans="1:1" ht="12.75" customHeight="1" x14ac:dyDescent="0.3">
      <c r="A393" s="4"/>
    </row>
    <row r="394" spans="1:1" ht="12.75" customHeight="1" x14ac:dyDescent="0.3">
      <c r="A394" s="4"/>
    </row>
    <row r="395" spans="1:1" ht="12.75" customHeight="1" x14ac:dyDescent="0.3">
      <c r="A395" s="4"/>
    </row>
    <row r="396" spans="1:1" ht="12.75" customHeight="1" x14ac:dyDescent="0.3">
      <c r="A396" s="4"/>
    </row>
    <row r="397" spans="1:1" ht="12.75" customHeight="1" x14ac:dyDescent="0.3">
      <c r="A397" s="4"/>
    </row>
    <row r="398" spans="1:1" ht="12.75" customHeight="1" x14ac:dyDescent="0.3">
      <c r="A398" s="4"/>
    </row>
    <row r="399" spans="1:1" ht="12.75" customHeight="1" x14ac:dyDescent="0.3">
      <c r="A399" s="4"/>
    </row>
    <row r="400" spans="1:1" ht="12.75" customHeight="1" x14ac:dyDescent="0.3">
      <c r="A400" s="4"/>
    </row>
    <row r="401" spans="1:1" ht="12.75" customHeight="1" x14ac:dyDescent="0.3">
      <c r="A401" s="4"/>
    </row>
    <row r="402" spans="1:1" ht="12.75" customHeight="1" x14ac:dyDescent="0.3">
      <c r="A402" s="4"/>
    </row>
    <row r="403" spans="1:1" ht="12.75" customHeight="1" x14ac:dyDescent="0.3">
      <c r="A403" s="4"/>
    </row>
    <row r="404" spans="1:1" ht="12.75" customHeight="1" x14ac:dyDescent="0.3">
      <c r="A404" s="4"/>
    </row>
    <row r="405" spans="1:1" ht="12.75" customHeight="1" x14ac:dyDescent="0.3">
      <c r="A405" s="4"/>
    </row>
    <row r="406" spans="1:1" ht="12.75" customHeight="1" x14ac:dyDescent="0.3">
      <c r="A406" s="4"/>
    </row>
    <row r="407" spans="1:1" ht="12.75" customHeight="1" x14ac:dyDescent="0.3">
      <c r="A407" s="4"/>
    </row>
    <row r="408" spans="1:1" ht="12.75" customHeight="1" x14ac:dyDescent="0.3">
      <c r="A408" s="4"/>
    </row>
    <row r="409" spans="1:1" ht="12.75" customHeight="1" x14ac:dyDescent="0.3">
      <c r="A409" s="4"/>
    </row>
    <row r="410" spans="1:1" ht="12.75" customHeight="1" x14ac:dyDescent="0.3">
      <c r="A410" s="4"/>
    </row>
    <row r="411" spans="1:1" ht="12.75" customHeight="1" x14ac:dyDescent="0.3">
      <c r="A411" s="4"/>
    </row>
    <row r="412" spans="1:1" ht="12.75" customHeight="1" x14ac:dyDescent="0.3">
      <c r="A412" s="4"/>
    </row>
    <row r="413" spans="1:1" ht="12.75" customHeight="1" x14ac:dyDescent="0.3">
      <c r="A413" s="4"/>
    </row>
    <row r="414" spans="1:1" ht="12.75" customHeight="1" x14ac:dyDescent="0.3">
      <c r="A414" s="4"/>
    </row>
    <row r="415" spans="1:1" ht="12.75" customHeight="1" x14ac:dyDescent="0.3">
      <c r="A415" s="4"/>
    </row>
    <row r="416" spans="1:1" ht="12.75" customHeight="1" x14ac:dyDescent="0.3">
      <c r="A416" s="4"/>
    </row>
    <row r="417" spans="1:1" ht="12.75" customHeight="1" x14ac:dyDescent="0.3">
      <c r="A417" s="4"/>
    </row>
    <row r="418" spans="1:1" ht="12.75" customHeight="1" x14ac:dyDescent="0.3">
      <c r="A418" s="4"/>
    </row>
    <row r="419" spans="1:1" ht="12.75" customHeight="1" x14ac:dyDescent="0.3">
      <c r="A419" s="4"/>
    </row>
    <row r="420" spans="1:1" ht="12.75" customHeight="1" x14ac:dyDescent="0.3">
      <c r="A420" s="4"/>
    </row>
    <row r="421" spans="1:1" ht="12.75" customHeight="1" x14ac:dyDescent="0.3">
      <c r="A421" s="4"/>
    </row>
    <row r="422" spans="1:1" ht="12.75" customHeight="1" x14ac:dyDescent="0.3">
      <c r="A422" s="4"/>
    </row>
    <row r="423" spans="1:1" ht="12.75" customHeight="1" x14ac:dyDescent="0.3">
      <c r="A423" s="4"/>
    </row>
    <row r="424" spans="1:1" ht="12.75" customHeight="1" x14ac:dyDescent="0.3">
      <c r="A424" s="4"/>
    </row>
    <row r="425" spans="1:1" ht="12.75" customHeight="1" x14ac:dyDescent="0.3">
      <c r="A425" s="4"/>
    </row>
    <row r="426" spans="1:1" ht="12.75" customHeight="1" x14ac:dyDescent="0.3">
      <c r="A426" s="4"/>
    </row>
    <row r="427" spans="1:1" ht="12.75" customHeight="1" x14ac:dyDescent="0.3">
      <c r="A427" s="4"/>
    </row>
    <row r="428" spans="1:1" ht="12.75" customHeight="1" x14ac:dyDescent="0.3">
      <c r="A428" s="4"/>
    </row>
    <row r="429" spans="1:1" ht="12.75" customHeight="1" x14ac:dyDescent="0.3">
      <c r="A429" s="4"/>
    </row>
    <row r="430" spans="1:1" ht="12.75" customHeight="1" x14ac:dyDescent="0.3">
      <c r="A430" s="4"/>
    </row>
    <row r="431" spans="1:1" ht="12.75" customHeight="1" x14ac:dyDescent="0.3">
      <c r="A431" s="4"/>
    </row>
    <row r="432" spans="1:1" ht="12.75" customHeight="1" x14ac:dyDescent="0.3">
      <c r="A432" s="4"/>
    </row>
    <row r="433" spans="1:1" ht="12.75" customHeight="1" x14ac:dyDescent="0.3">
      <c r="A433" s="4"/>
    </row>
    <row r="434" spans="1:1" ht="12.75" customHeight="1" x14ac:dyDescent="0.3">
      <c r="A434" s="4"/>
    </row>
    <row r="435" spans="1:1" ht="12.75" customHeight="1" x14ac:dyDescent="0.3">
      <c r="A435" s="4"/>
    </row>
    <row r="436" spans="1:1" ht="12.75" customHeight="1" x14ac:dyDescent="0.3">
      <c r="A436" s="4"/>
    </row>
    <row r="437" spans="1:1" ht="12.75" customHeight="1" x14ac:dyDescent="0.3">
      <c r="A437" s="4"/>
    </row>
    <row r="438" spans="1:1" ht="12.75" customHeight="1" x14ac:dyDescent="0.3">
      <c r="A438" s="4"/>
    </row>
    <row r="439" spans="1:1" ht="12.75" customHeight="1" x14ac:dyDescent="0.3">
      <c r="A439" s="4"/>
    </row>
    <row r="440" spans="1:1" ht="12.75" customHeight="1" x14ac:dyDescent="0.3">
      <c r="A440" s="4"/>
    </row>
    <row r="441" spans="1:1" ht="12.75" customHeight="1" x14ac:dyDescent="0.3">
      <c r="A441" s="4"/>
    </row>
    <row r="442" spans="1:1" ht="12.75" customHeight="1" x14ac:dyDescent="0.3">
      <c r="A442" s="4"/>
    </row>
    <row r="443" spans="1:1" ht="12.75" customHeight="1" x14ac:dyDescent="0.3">
      <c r="A443" s="4"/>
    </row>
    <row r="444" spans="1:1" ht="12.75" customHeight="1" x14ac:dyDescent="0.3">
      <c r="A444" s="4"/>
    </row>
    <row r="445" spans="1:1" ht="12.75" customHeight="1" x14ac:dyDescent="0.3">
      <c r="A445" s="4"/>
    </row>
    <row r="446" spans="1:1" ht="12.75" customHeight="1" x14ac:dyDescent="0.3">
      <c r="A446" s="4"/>
    </row>
    <row r="447" spans="1:1" ht="12.75" customHeight="1" x14ac:dyDescent="0.3">
      <c r="A447" s="4"/>
    </row>
    <row r="448" spans="1:1" ht="12.75" customHeight="1" x14ac:dyDescent="0.3">
      <c r="A448" s="4"/>
    </row>
    <row r="449" spans="1:1" ht="12.75" customHeight="1" x14ac:dyDescent="0.3">
      <c r="A449" s="4"/>
    </row>
    <row r="450" spans="1:1" ht="12.75" customHeight="1" x14ac:dyDescent="0.3">
      <c r="A450" s="4"/>
    </row>
    <row r="451" spans="1:1" ht="12.75" customHeight="1" x14ac:dyDescent="0.3">
      <c r="A451" s="4"/>
    </row>
    <row r="452" spans="1:1" ht="12.75" customHeight="1" x14ac:dyDescent="0.3">
      <c r="A452" s="4"/>
    </row>
    <row r="453" spans="1:1" ht="12.75" customHeight="1" x14ac:dyDescent="0.3">
      <c r="A453" s="4"/>
    </row>
    <row r="454" spans="1:1" ht="12.75" customHeight="1" x14ac:dyDescent="0.3">
      <c r="A454" s="4"/>
    </row>
    <row r="455" spans="1:1" ht="12.75" customHeight="1" x14ac:dyDescent="0.3">
      <c r="A455" s="4"/>
    </row>
    <row r="456" spans="1:1" ht="12.75" customHeight="1" x14ac:dyDescent="0.3">
      <c r="A456" s="4"/>
    </row>
    <row r="457" spans="1:1" ht="12.75" customHeight="1" x14ac:dyDescent="0.3">
      <c r="A457" s="4"/>
    </row>
    <row r="458" spans="1:1" ht="12.75" customHeight="1" x14ac:dyDescent="0.3">
      <c r="A458" s="4"/>
    </row>
    <row r="459" spans="1:1" ht="12.75" customHeight="1" x14ac:dyDescent="0.3">
      <c r="A459" s="4"/>
    </row>
    <row r="460" spans="1:1" ht="12.75" customHeight="1" x14ac:dyDescent="0.3">
      <c r="A460" s="4"/>
    </row>
    <row r="461" spans="1:1" ht="12.75" customHeight="1" x14ac:dyDescent="0.3">
      <c r="A461" s="4"/>
    </row>
    <row r="462" spans="1:1" ht="12.75" customHeight="1" x14ac:dyDescent="0.3">
      <c r="A462" s="4"/>
    </row>
    <row r="463" spans="1:1" ht="12.75" customHeight="1" x14ac:dyDescent="0.3">
      <c r="A463" s="4"/>
    </row>
    <row r="464" spans="1:1" ht="12.75" customHeight="1" x14ac:dyDescent="0.3">
      <c r="A464" s="4"/>
    </row>
    <row r="465" spans="1:1" ht="12.75" customHeight="1" x14ac:dyDescent="0.3">
      <c r="A465" s="4"/>
    </row>
    <row r="466" spans="1:1" ht="12.75" customHeight="1" x14ac:dyDescent="0.3">
      <c r="A466" s="4"/>
    </row>
    <row r="467" spans="1:1" ht="12.75" customHeight="1" x14ac:dyDescent="0.3">
      <c r="A467" s="4"/>
    </row>
    <row r="468" spans="1:1" ht="12.75" customHeight="1" x14ac:dyDescent="0.3">
      <c r="A468" s="4"/>
    </row>
    <row r="469" spans="1:1" ht="12.75" customHeight="1" x14ac:dyDescent="0.3">
      <c r="A469" s="4"/>
    </row>
    <row r="470" spans="1:1" ht="12.75" customHeight="1" x14ac:dyDescent="0.3">
      <c r="A470" s="4"/>
    </row>
    <row r="471" spans="1:1" ht="12.75" customHeight="1" x14ac:dyDescent="0.3">
      <c r="A471" s="4"/>
    </row>
    <row r="472" spans="1:1" ht="12.75" customHeight="1" x14ac:dyDescent="0.3">
      <c r="A472" s="4"/>
    </row>
    <row r="473" spans="1:1" ht="12.75" customHeight="1" x14ac:dyDescent="0.3">
      <c r="A473" s="4"/>
    </row>
    <row r="474" spans="1:1" ht="12.75" customHeight="1" x14ac:dyDescent="0.3">
      <c r="A474" s="4"/>
    </row>
    <row r="475" spans="1:1" ht="12.75" customHeight="1" x14ac:dyDescent="0.3">
      <c r="A475" s="4"/>
    </row>
    <row r="476" spans="1:1" ht="12.75" customHeight="1" x14ac:dyDescent="0.3">
      <c r="A476" s="4"/>
    </row>
    <row r="477" spans="1:1" ht="12.75" customHeight="1" x14ac:dyDescent="0.3">
      <c r="A477" s="4"/>
    </row>
    <row r="478" spans="1:1" ht="12.75" customHeight="1" x14ac:dyDescent="0.3">
      <c r="A478" s="4"/>
    </row>
    <row r="479" spans="1:1" ht="12.75" customHeight="1" x14ac:dyDescent="0.3">
      <c r="A479" s="4"/>
    </row>
    <row r="480" spans="1:1" ht="12.75" customHeight="1" x14ac:dyDescent="0.3">
      <c r="A480" s="4"/>
    </row>
    <row r="481" spans="1:1" ht="12.75" customHeight="1" x14ac:dyDescent="0.3">
      <c r="A481" s="4"/>
    </row>
    <row r="482" spans="1:1" ht="12.75" customHeight="1" x14ac:dyDescent="0.3">
      <c r="A482" s="4"/>
    </row>
    <row r="483" spans="1:1" ht="12.75" customHeight="1" x14ac:dyDescent="0.3">
      <c r="A483" s="4"/>
    </row>
    <row r="484" spans="1:1" ht="12.75" customHeight="1" x14ac:dyDescent="0.3">
      <c r="A484" s="4"/>
    </row>
    <row r="485" spans="1:1" ht="12.75" customHeight="1" x14ac:dyDescent="0.3">
      <c r="A485" s="4"/>
    </row>
    <row r="486" spans="1:1" ht="12.75" customHeight="1" x14ac:dyDescent="0.3">
      <c r="A486" s="4"/>
    </row>
    <row r="487" spans="1:1" ht="12.75" customHeight="1" x14ac:dyDescent="0.3">
      <c r="A487" s="4"/>
    </row>
    <row r="488" spans="1:1" ht="12.75" customHeight="1" x14ac:dyDescent="0.3">
      <c r="A488" s="4"/>
    </row>
    <row r="489" spans="1:1" ht="12.75" customHeight="1" x14ac:dyDescent="0.3">
      <c r="A489" s="4"/>
    </row>
    <row r="490" spans="1:1" ht="12.75" customHeight="1" x14ac:dyDescent="0.3">
      <c r="A490" s="4"/>
    </row>
    <row r="491" spans="1:1" ht="12.75" customHeight="1" x14ac:dyDescent="0.3">
      <c r="A491" s="4"/>
    </row>
    <row r="492" spans="1:1" ht="12.75" customHeight="1" x14ac:dyDescent="0.3">
      <c r="A492" s="4"/>
    </row>
    <row r="493" spans="1:1" ht="12.75" customHeight="1" x14ac:dyDescent="0.3">
      <c r="A493" s="4"/>
    </row>
    <row r="494" spans="1:1" ht="12.75" customHeight="1" x14ac:dyDescent="0.3">
      <c r="A494" s="4"/>
    </row>
    <row r="495" spans="1:1" ht="12.75" customHeight="1" x14ac:dyDescent="0.3">
      <c r="A495" s="4"/>
    </row>
    <row r="496" spans="1:1" ht="12.75" customHeight="1" x14ac:dyDescent="0.3">
      <c r="A496" s="4"/>
    </row>
    <row r="497" spans="1:1" ht="12.75" customHeight="1" x14ac:dyDescent="0.3">
      <c r="A497" s="4"/>
    </row>
    <row r="498" spans="1:1" ht="12.75" customHeight="1" x14ac:dyDescent="0.3">
      <c r="A498" s="4"/>
    </row>
    <row r="499" spans="1:1" ht="12.75" customHeight="1" x14ac:dyDescent="0.3">
      <c r="A499" s="4"/>
    </row>
    <row r="500" spans="1:1" ht="12.75" customHeight="1" x14ac:dyDescent="0.3">
      <c r="A500" s="4"/>
    </row>
    <row r="501" spans="1:1" ht="12.75" customHeight="1" x14ac:dyDescent="0.3">
      <c r="A501" s="4"/>
    </row>
    <row r="502" spans="1:1" ht="12.75" customHeight="1" x14ac:dyDescent="0.3">
      <c r="A502" s="4"/>
    </row>
    <row r="503" spans="1:1" ht="12.75" customHeight="1" x14ac:dyDescent="0.3">
      <c r="A503" s="4"/>
    </row>
    <row r="504" spans="1:1" ht="12.75" customHeight="1" x14ac:dyDescent="0.3">
      <c r="A504" s="4"/>
    </row>
    <row r="505" spans="1:1" ht="12.75" customHeight="1" x14ac:dyDescent="0.3">
      <c r="A505" s="4"/>
    </row>
    <row r="506" spans="1:1" ht="12.75" customHeight="1" x14ac:dyDescent="0.3">
      <c r="A506" s="4"/>
    </row>
    <row r="507" spans="1:1" ht="12.75" customHeight="1" x14ac:dyDescent="0.3">
      <c r="A507" s="4"/>
    </row>
    <row r="508" spans="1:1" ht="12.75" customHeight="1" x14ac:dyDescent="0.3">
      <c r="A508" s="4"/>
    </row>
    <row r="509" spans="1:1" ht="12.75" customHeight="1" x14ac:dyDescent="0.3">
      <c r="A509" s="4"/>
    </row>
    <row r="510" spans="1:1" ht="12.75" customHeight="1" x14ac:dyDescent="0.3">
      <c r="A510" s="4"/>
    </row>
    <row r="511" spans="1:1" ht="12.75" customHeight="1" x14ac:dyDescent="0.3">
      <c r="A511" s="4"/>
    </row>
    <row r="512" spans="1:1" ht="12.75" customHeight="1" x14ac:dyDescent="0.3">
      <c r="A512" s="4"/>
    </row>
    <row r="513" spans="1:1" ht="12.75" customHeight="1" x14ac:dyDescent="0.3">
      <c r="A513" s="4"/>
    </row>
    <row r="514" spans="1:1" ht="12.75" customHeight="1" x14ac:dyDescent="0.3">
      <c r="A514" s="4"/>
    </row>
    <row r="515" spans="1:1" ht="12.75" customHeight="1" x14ac:dyDescent="0.3">
      <c r="A515" s="4"/>
    </row>
    <row r="516" spans="1:1" ht="12.75" customHeight="1" x14ac:dyDescent="0.3">
      <c r="A516" s="4"/>
    </row>
    <row r="517" spans="1:1" ht="12.75" customHeight="1" x14ac:dyDescent="0.3">
      <c r="A517" s="4"/>
    </row>
    <row r="518" spans="1:1" ht="12.75" customHeight="1" x14ac:dyDescent="0.3">
      <c r="A518" s="4"/>
    </row>
    <row r="519" spans="1:1" ht="12.75" customHeight="1" x14ac:dyDescent="0.3">
      <c r="A519" s="4"/>
    </row>
    <row r="520" spans="1:1" ht="12.75" customHeight="1" x14ac:dyDescent="0.3">
      <c r="A520" s="4"/>
    </row>
    <row r="521" spans="1:1" ht="12.75" customHeight="1" x14ac:dyDescent="0.3">
      <c r="A521" s="4"/>
    </row>
    <row r="522" spans="1:1" ht="12.75" customHeight="1" x14ac:dyDescent="0.3">
      <c r="A522" s="4"/>
    </row>
    <row r="523" spans="1:1" ht="12.75" customHeight="1" x14ac:dyDescent="0.3">
      <c r="A523" s="4"/>
    </row>
    <row r="524" spans="1:1" ht="12.75" customHeight="1" x14ac:dyDescent="0.3">
      <c r="A524" s="4"/>
    </row>
    <row r="525" spans="1:1" ht="12.75" customHeight="1" x14ac:dyDescent="0.3">
      <c r="A525" s="4"/>
    </row>
    <row r="526" spans="1:1" ht="12.75" customHeight="1" x14ac:dyDescent="0.3">
      <c r="A526" s="4"/>
    </row>
    <row r="527" spans="1:1" ht="12.75" customHeight="1" x14ac:dyDescent="0.3">
      <c r="A527" s="4"/>
    </row>
    <row r="528" spans="1:1" ht="12.75" customHeight="1" x14ac:dyDescent="0.3">
      <c r="A528" s="4"/>
    </row>
    <row r="529" spans="1:1" ht="12.75" customHeight="1" x14ac:dyDescent="0.3">
      <c r="A529" s="4"/>
    </row>
    <row r="530" spans="1:1" ht="12.75" customHeight="1" x14ac:dyDescent="0.3">
      <c r="A530" s="4"/>
    </row>
    <row r="531" spans="1:1" ht="12.75" customHeight="1" x14ac:dyDescent="0.3">
      <c r="A531" s="4"/>
    </row>
    <row r="532" spans="1:1" ht="12.75" customHeight="1" x14ac:dyDescent="0.3">
      <c r="A532" s="4"/>
    </row>
    <row r="533" spans="1:1" ht="12.75" customHeight="1" x14ac:dyDescent="0.3">
      <c r="A533" s="4"/>
    </row>
    <row r="534" spans="1:1" ht="12.75" customHeight="1" x14ac:dyDescent="0.3">
      <c r="A534" s="4"/>
    </row>
    <row r="535" spans="1:1" ht="12.75" customHeight="1" x14ac:dyDescent="0.3">
      <c r="A535" s="4"/>
    </row>
    <row r="536" spans="1:1" ht="12.75" customHeight="1" x14ac:dyDescent="0.3">
      <c r="A536" s="4"/>
    </row>
    <row r="537" spans="1:1" ht="12.75" customHeight="1" x14ac:dyDescent="0.3">
      <c r="A537" s="4"/>
    </row>
    <row r="538" spans="1:1" ht="12.75" customHeight="1" x14ac:dyDescent="0.3">
      <c r="A538" s="4"/>
    </row>
    <row r="539" spans="1:1" ht="12.75" customHeight="1" x14ac:dyDescent="0.3">
      <c r="A539" s="4"/>
    </row>
    <row r="540" spans="1:1" ht="12.75" customHeight="1" x14ac:dyDescent="0.3">
      <c r="A540" s="4"/>
    </row>
    <row r="541" spans="1:1" ht="12.75" customHeight="1" x14ac:dyDescent="0.3">
      <c r="A541" s="4"/>
    </row>
    <row r="542" spans="1:1" ht="12.75" customHeight="1" x14ac:dyDescent="0.3">
      <c r="A542" s="4"/>
    </row>
    <row r="543" spans="1:1" ht="12.75" customHeight="1" x14ac:dyDescent="0.3">
      <c r="A543" s="4"/>
    </row>
    <row r="544" spans="1:1" ht="12.75" customHeight="1" x14ac:dyDescent="0.3">
      <c r="A544" s="4"/>
    </row>
    <row r="545" spans="1:1" ht="12.75" customHeight="1" x14ac:dyDescent="0.3">
      <c r="A545" s="4"/>
    </row>
    <row r="546" spans="1:1" ht="12.75" customHeight="1" x14ac:dyDescent="0.3">
      <c r="A546" s="4"/>
    </row>
    <row r="547" spans="1:1" ht="12.75" customHeight="1" x14ac:dyDescent="0.3">
      <c r="A547" s="4"/>
    </row>
    <row r="548" spans="1:1" ht="12.75" customHeight="1" x14ac:dyDescent="0.3">
      <c r="A548" s="4"/>
    </row>
    <row r="549" spans="1:1" ht="12.75" customHeight="1" x14ac:dyDescent="0.3">
      <c r="A549" s="4"/>
    </row>
    <row r="550" spans="1:1" ht="12.75" customHeight="1" x14ac:dyDescent="0.3">
      <c r="A550" s="4"/>
    </row>
    <row r="551" spans="1:1" ht="12.75" customHeight="1" x14ac:dyDescent="0.3">
      <c r="A551" s="4"/>
    </row>
    <row r="552" spans="1:1" ht="12.75" customHeight="1" x14ac:dyDescent="0.3">
      <c r="A552" s="4"/>
    </row>
    <row r="553" spans="1:1" ht="12.75" customHeight="1" x14ac:dyDescent="0.3">
      <c r="A553" s="4"/>
    </row>
    <row r="554" spans="1:1" ht="12.75" customHeight="1" x14ac:dyDescent="0.3">
      <c r="A554" s="4"/>
    </row>
    <row r="555" spans="1:1" ht="12.75" customHeight="1" x14ac:dyDescent="0.3">
      <c r="A555" s="4"/>
    </row>
    <row r="556" spans="1:1" ht="12.75" customHeight="1" x14ac:dyDescent="0.3">
      <c r="A556" s="4"/>
    </row>
    <row r="557" spans="1:1" ht="12.75" customHeight="1" x14ac:dyDescent="0.3">
      <c r="A557" s="4"/>
    </row>
    <row r="558" spans="1:1" ht="12.75" customHeight="1" x14ac:dyDescent="0.3">
      <c r="A558" s="4"/>
    </row>
    <row r="559" spans="1:1" ht="12.75" customHeight="1" x14ac:dyDescent="0.3">
      <c r="A559" s="4"/>
    </row>
    <row r="560" spans="1:1" ht="12.75" customHeight="1" x14ac:dyDescent="0.3">
      <c r="A560" s="4"/>
    </row>
    <row r="561" spans="1:1" ht="12.75" customHeight="1" x14ac:dyDescent="0.3">
      <c r="A561" s="4"/>
    </row>
    <row r="562" spans="1:1" ht="12.75" customHeight="1" x14ac:dyDescent="0.3">
      <c r="A562" s="4"/>
    </row>
    <row r="563" spans="1:1" ht="12.75" customHeight="1" x14ac:dyDescent="0.3">
      <c r="A563" s="4"/>
    </row>
    <row r="564" spans="1:1" ht="12.75" customHeight="1" x14ac:dyDescent="0.3">
      <c r="A564" s="4"/>
    </row>
    <row r="565" spans="1:1" ht="12.75" customHeight="1" x14ac:dyDescent="0.3">
      <c r="A565" s="4"/>
    </row>
    <row r="566" spans="1:1" ht="12.75" customHeight="1" x14ac:dyDescent="0.3">
      <c r="A566" s="4"/>
    </row>
    <row r="567" spans="1:1" ht="12.75" customHeight="1" x14ac:dyDescent="0.3">
      <c r="A567" s="4"/>
    </row>
    <row r="568" spans="1:1" ht="12.75" customHeight="1" x14ac:dyDescent="0.3">
      <c r="A568" s="4"/>
    </row>
    <row r="569" spans="1:1" ht="12.75" customHeight="1" x14ac:dyDescent="0.3">
      <c r="A569" s="4"/>
    </row>
    <row r="570" spans="1:1" ht="12.75" customHeight="1" x14ac:dyDescent="0.3">
      <c r="A570" s="4"/>
    </row>
    <row r="571" spans="1:1" ht="12.75" customHeight="1" x14ac:dyDescent="0.3">
      <c r="A571" s="4"/>
    </row>
    <row r="572" spans="1:1" ht="12.75" customHeight="1" x14ac:dyDescent="0.3">
      <c r="A572" s="4"/>
    </row>
    <row r="573" spans="1:1" ht="12.75" customHeight="1" x14ac:dyDescent="0.3">
      <c r="A573" s="4"/>
    </row>
    <row r="574" spans="1:1" ht="12.75" customHeight="1" x14ac:dyDescent="0.3">
      <c r="A574" s="4"/>
    </row>
    <row r="575" spans="1:1" ht="12.75" customHeight="1" x14ac:dyDescent="0.3">
      <c r="A575" s="4"/>
    </row>
    <row r="576" spans="1:1" ht="12.75" customHeight="1" x14ac:dyDescent="0.3">
      <c r="A576" s="4"/>
    </row>
    <row r="577" spans="1:1" ht="12.75" customHeight="1" x14ac:dyDescent="0.3">
      <c r="A577" s="4"/>
    </row>
    <row r="578" spans="1:1" ht="12.75" customHeight="1" x14ac:dyDescent="0.3">
      <c r="A578" s="4"/>
    </row>
    <row r="579" spans="1:1" ht="12.75" customHeight="1" x14ac:dyDescent="0.3">
      <c r="A579" s="4"/>
    </row>
    <row r="580" spans="1:1" ht="12.75" customHeight="1" x14ac:dyDescent="0.3">
      <c r="A580" s="4"/>
    </row>
    <row r="581" spans="1:1" ht="12.75" customHeight="1" x14ac:dyDescent="0.3">
      <c r="A581" s="4"/>
    </row>
    <row r="582" spans="1:1" ht="12.75" customHeight="1" x14ac:dyDescent="0.3">
      <c r="A582" s="4"/>
    </row>
    <row r="583" spans="1:1" ht="12.75" customHeight="1" x14ac:dyDescent="0.3">
      <c r="A583" s="4"/>
    </row>
    <row r="584" spans="1:1" ht="12.75" customHeight="1" x14ac:dyDescent="0.3">
      <c r="A584" s="4"/>
    </row>
    <row r="585" spans="1:1" ht="12.75" customHeight="1" x14ac:dyDescent="0.3">
      <c r="A585" s="4"/>
    </row>
    <row r="586" spans="1:1" ht="12.75" customHeight="1" x14ac:dyDescent="0.3">
      <c r="A586" s="4"/>
    </row>
    <row r="587" spans="1:1" ht="12.75" customHeight="1" x14ac:dyDescent="0.3">
      <c r="A587" s="4"/>
    </row>
    <row r="588" spans="1:1" ht="12.75" customHeight="1" x14ac:dyDescent="0.3">
      <c r="A588" s="4"/>
    </row>
    <row r="589" spans="1:1" ht="12.75" customHeight="1" x14ac:dyDescent="0.3">
      <c r="A589" s="4"/>
    </row>
    <row r="590" spans="1:1" ht="12.75" customHeight="1" x14ac:dyDescent="0.3">
      <c r="A590" s="4"/>
    </row>
    <row r="591" spans="1:1" ht="12.75" customHeight="1" x14ac:dyDescent="0.3">
      <c r="A591" s="4"/>
    </row>
    <row r="592" spans="1:1" ht="12.75" customHeight="1" x14ac:dyDescent="0.3">
      <c r="A592" s="4"/>
    </row>
    <row r="593" spans="1:1" ht="12.75" customHeight="1" x14ac:dyDescent="0.3">
      <c r="A593" s="4"/>
    </row>
    <row r="594" spans="1:1" ht="12.75" customHeight="1" x14ac:dyDescent="0.3">
      <c r="A594" s="4"/>
    </row>
    <row r="595" spans="1:1" ht="12.75" customHeight="1" x14ac:dyDescent="0.3">
      <c r="A595" s="4"/>
    </row>
    <row r="596" spans="1:1" ht="12.75" customHeight="1" x14ac:dyDescent="0.3">
      <c r="A596" s="4"/>
    </row>
    <row r="597" spans="1:1" ht="12.75" customHeight="1" x14ac:dyDescent="0.3">
      <c r="A597" s="4"/>
    </row>
    <row r="598" spans="1:1" ht="12.75" customHeight="1" x14ac:dyDescent="0.3">
      <c r="A598" s="4"/>
    </row>
    <row r="599" spans="1:1" ht="12.75" customHeight="1" x14ac:dyDescent="0.3">
      <c r="A599" s="4"/>
    </row>
    <row r="600" spans="1:1" ht="12.75" customHeight="1" x14ac:dyDescent="0.3">
      <c r="A600" s="4"/>
    </row>
    <row r="601" spans="1:1" ht="12.75" customHeight="1" x14ac:dyDescent="0.3">
      <c r="A601" s="4"/>
    </row>
    <row r="602" spans="1:1" ht="12.75" customHeight="1" x14ac:dyDescent="0.3">
      <c r="A602" s="4"/>
    </row>
    <row r="603" spans="1:1" ht="12.75" customHeight="1" x14ac:dyDescent="0.3">
      <c r="A603" s="4"/>
    </row>
    <row r="604" spans="1:1" ht="12.75" customHeight="1" x14ac:dyDescent="0.3">
      <c r="A604" s="4"/>
    </row>
    <row r="605" spans="1:1" ht="12.75" customHeight="1" x14ac:dyDescent="0.3">
      <c r="A605" s="4"/>
    </row>
    <row r="606" spans="1:1" ht="12.75" customHeight="1" x14ac:dyDescent="0.3">
      <c r="A606" s="4"/>
    </row>
    <row r="607" spans="1:1" ht="12.75" customHeight="1" x14ac:dyDescent="0.3">
      <c r="A607" s="4"/>
    </row>
    <row r="608" spans="1:1" ht="12.75" customHeight="1" x14ac:dyDescent="0.3">
      <c r="A608" s="4"/>
    </row>
    <row r="609" spans="1:1" ht="12.75" customHeight="1" x14ac:dyDescent="0.3">
      <c r="A609" s="4"/>
    </row>
    <row r="610" spans="1:1" ht="12.75" customHeight="1" x14ac:dyDescent="0.3">
      <c r="A610" s="4"/>
    </row>
    <row r="611" spans="1:1" ht="12.75" customHeight="1" x14ac:dyDescent="0.3">
      <c r="A611" s="4"/>
    </row>
    <row r="612" spans="1:1" ht="12.75" customHeight="1" x14ac:dyDescent="0.3">
      <c r="A612" s="4"/>
    </row>
    <row r="613" spans="1:1" ht="12.75" customHeight="1" x14ac:dyDescent="0.3">
      <c r="A613" s="4"/>
    </row>
    <row r="614" spans="1:1" ht="12.75" customHeight="1" x14ac:dyDescent="0.3">
      <c r="A614" s="4"/>
    </row>
    <row r="615" spans="1:1" ht="12.75" customHeight="1" x14ac:dyDescent="0.3">
      <c r="A615" s="4"/>
    </row>
    <row r="616" spans="1:1" ht="12.75" customHeight="1" x14ac:dyDescent="0.3">
      <c r="A616" s="4"/>
    </row>
    <row r="617" spans="1:1" ht="12.75" customHeight="1" x14ac:dyDescent="0.3">
      <c r="A617" s="4"/>
    </row>
    <row r="618" spans="1:1" ht="12.75" customHeight="1" x14ac:dyDescent="0.3">
      <c r="A618" s="4"/>
    </row>
    <row r="619" spans="1:1" ht="12.75" customHeight="1" x14ac:dyDescent="0.3">
      <c r="A619" s="4"/>
    </row>
    <row r="620" spans="1:1" ht="12.75" customHeight="1" x14ac:dyDescent="0.3">
      <c r="A620" s="4"/>
    </row>
    <row r="621" spans="1:1" ht="12.75" customHeight="1" x14ac:dyDescent="0.3">
      <c r="A621" s="4"/>
    </row>
    <row r="622" spans="1:1" ht="12.75" customHeight="1" x14ac:dyDescent="0.3">
      <c r="A622" s="4"/>
    </row>
    <row r="623" spans="1:1" ht="12.75" customHeight="1" x14ac:dyDescent="0.3">
      <c r="A623" s="4"/>
    </row>
    <row r="624" spans="1:1" ht="12.75" customHeight="1" x14ac:dyDescent="0.3">
      <c r="A624" s="4"/>
    </row>
    <row r="625" spans="1:1" ht="12.75" customHeight="1" x14ac:dyDescent="0.3">
      <c r="A625" s="4"/>
    </row>
    <row r="626" spans="1:1" ht="12.75" customHeight="1" x14ac:dyDescent="0.3">
      <c r="A626" s="4"/>
    </row>
    <row r="627" spans="1:1" ht="12.75" customHeight="1" x14ac:dyDescent="0.3">
      <c r="A627" s="4"/>
    </row>
    <row r="628" spans="1:1" ht="12.75" customHeight="1" x14ac:dyDescent="0.3">
      <c r="A628" s="4"/>
    </row>
    <row r="629" spans="1:1" ht="12.75" customHeight="1" x14ac:dyDescent="0.3">
      <c r="A629" s="4"/>
    </row>
    <row r="630" spans="1:1" ht="12.75" customHeight="1" x14ac:dyDescent="0.3">
      <c r="A630" s="4"/>
    </row>
    <row r="631" spans="1:1" ht="12.75" customHeight="1" x14ac:dyDescent="0.3">
      <c r="A631" s="4"/>
    </row>
    <row r="632" spans="1:1" ht="12.75" customHeight="1" x14ac:dyDescent="0.3">
      <c r="A632" s="4"/>
    </row>
    <row r="633" spans="1:1" ht="12.75" customHeight="1" x14ac:dyDescent="0.3">
      <c r="A633" s="4"/>
    </row>
    <row r="634" spans="1:1" ht="12.75" customHeight="1" x14ac:dyDescent="0.3">
      <c r="A634" s="4"/>
    </row>
    <row r="635" spans="1:1" ht="12.75" customHeight="1" x14ac:dyDescent="0.3">
      <c r="A635" s="4"/>
    </row>
    <row r="636" spans="1:1" ht="12.75" customHeight="1" x14ac:dyDescent="0.3">
      <c r="A636" s="4"/>
    </row>
    <row r="637" spans="1:1" ht="12.75" customHeight="1" x14ac:dyDescent="0.3">
      <c r="A637" s="4"/>
    </row>
    <row r="638" spans="1:1" ht="12.75" customHeight="1" x14ac:dyDescent="0.3">
      <c r="A638" s="4"/>
    </row>
    <row r="639" spans="1:1" ht="12.75" customHeight="1" x14ac:dyDescent="0.3">
      <c r="A639" s="4"/>
    </row>
    <row r="640" spans="1:1" ht="12.75" customHeight="1" x14ac:dyDescent="0.3">
      <c r="A640" s="4"/>
    </row>
    <row r="641" spans="1:1" ht="12.75" customHeight="1" x14ac:dyDescent="0.3">
      <c r="A641" s="4"/>
    </row>
    <row r="642" spans="1:1" ht="12.75" customHeight="1" x14ac:dyDescent="0.3">
      <c r="A642" s="4"/>
    </row>
    <row r="643" spans="1:1" ht="12.75" customHeight="1" x14ac:dyDescent="0.3">
      <c r="A643" s="4"/>
    </row>
    <row r="644" spans="1:1" ht="12.75" customHeight="1" x14ac:dyDescent="0.3">
      <c r="A644" s="4"/>
    </row>
    <row r="645" spans="1:1" ht="12.75" customHeight="1" x14ac:dyDescent="0.3">
      <c r="A645" s="4"/>
    </row>
    <row r="646" spans="1:1" ht="12.75" customHeight="1" x14ac:dyDescent="0.3">
      <c r="A646" s="4"/>
    </row>
    <row r="647" spans="1:1" ht="12.75" customHeight="1" x14ac:dyDescent="0.3">
      <c r="A647" s="4"/>
    </row>
    <row r="648" spans="1:1" ht="12.75" customHeight="1" x14ac:dyDescent="0.3">
      <c r="A648" s="4"/>
    </row>
    <row r="649" spans="1:1" ht="12.75" customHeight="1" x14ac:dyDescent="0.3">
      <c r="A649" s="4"/>
    </row>
    <row r="650" spans="1:1" ht="12.75" customHeight="1" x14ac:dyDescent="0.3">
      <c r="A650" s="4"/>
    </row>
    <row r="651" spans="1:1" ht="12.75" customHeight="1" x14ac:dyDescent="0.3">
      <c r="A651" s="4"/>
    </row>
    <row r="652" spans="1:1" ht="12.75" customHeight="1" x14ac:dyDescent="0.3">
      <c r="A652" s="4"/>
    </row>
    <row r="653" spans="1:1" ht="12.75" customHeight="1" x14ac:dyDescent="0.3">
      <c r="A653" s="4"/>
    </row>
    <row r="654" spans="1:1" ht="12.75" customHeight="1" x14ac:dyDescent="0.3">
      <c r="A654" s="4"/>
    </row>
    <row r="655" spans="1:1" ht="12.75" customHeight="1" x14ac:dyDescent="0.3">
      <c r="A655" s="4"/>
    </row>
    <row r="656" spans="1:1" ht="12.75" customHeight="1" x14ac:dyDescent="0.3">
      <c r="A656" s="4"/>
    </row>
    <row r="657" spans="1:1" ht="12.75" customHeight="1" x14ac:dyDescent="0.3">
      <c r="A657" s="4"/>
    </row>
    <row r="658" spans="1:1" ht="12.75" customHeight="1" x14ac:dyDescent="0.3">
      <c r="A658" s="4"/>
    </row>
    <row r="659" spans="1:1" ht="12.75" customHeight="1" x14ac:dyDescent="0.3">
      <c r="A659" s="4"/>
    </row>
    <row r="660" spans="1:1" ht="12.75" customHeight="1" x14ac:dyDescent="0.3">
      <c r="A660" s="4"/>
    </row>
    <row r="661" spans="1:1" ht="12.75" customHeight="1" x14ac:dyDescent="0.3">
      <c r="A661" s="4"/>
    </row>
    <row r="662" spans="1:1" ht="12.75" customHeight="1" x14ac:dyDescent="0.3">
      <c r="A662" s="4"/>
    </row>
    <row r="663" spans="1:1" ht="12.75" customHeight="1" x14ac:dyDescent="0.3">
      <c r="A663" s="4"/>
    </row>
    <row r="664" spans="1:1" ht="12.75" customHeight="1" x14ac:dyDescent="0.3">
      <c r="A664" s="4"/>
    </row>
    <row r="665" spans="1:1" ht="12.75" customHeight="1" x14ac:dyDescent="0.3">
      <c r="A665" s="4"/>
    </row>
    <row r="666" spans="1:1" ht="12.75" customHeight="1" x14ac:dyDescent="0.3">
      <c r="A666" s="4"/>
    </row>
    <row r="667" spans="1:1" ht="12.75" customHeight="1" x14ac:dyDescent="0.3">
      <c r="A667" s="4"/>
    </row>
    <row r="668" spans="1:1" ht="12.75" customHeight="1" x14ac:dyDescent="0.3">
      <c r="A668" s="4"/>
    </row>
    <row r="669" spans="1:1" ht="12.75" customHeight="1" x14ac:dyDescent="0.3">
      <c r="A669" s="4"/>
    </row>
    <row r="670" spans="1:1" ht="12.75" customHeight="1" x14ac:dyDescent="0.3">
      <c r="A670" s="4"/>
    </row>
    <row r="671" spans="1:1" ht="12.75" customHeight="1" x14ac:dyDescent="0.3">
      <c r="A671" s="4"/>
    </row>
    <row r="672" spans="1:1" ht="12.75" customHeight="1" x14ac:dyDescent="0.3">
      <c r="A672" s="4"/>
    </row>
    <row r="673" spans="1:1" ht="12.75" customHeight="1" x14ac:dyDescent="0.3">
      <c r="A673" s="4"/>
    </row>
    <row r="674" spans="1:1" ht="12.75" customHeight="1" x14ac:dyDescent="0.3">
      <c r="A674" s="4"/>
    </row>
    <row r="675" spans="1:1" ht="12.75" customHeight="1" x14ac:dyDescent="0.3">
      <c r="A675" s="4"/>
    </row>
    <row r="676" spans="1:1" ht="12.75" customHeight="1" x14ac:dyDescent="0.3">
      <c r="A676" s="4"/>
    </row>
    <row r="677" spans="1:1" ht="12.75" customHeight="1" x14ac:dyDescent="0.3">
      <c r="A677" s="4"/>
    </row>
    <row r="678" spans="1:1" ht="12.75" customHeight="1" x14ac:dyDescent="0.3">
      <c r="A678" s="4"/>
    </row>
    <row r="679" spans="1:1" ht="12.75" customHeight="1" x14ac:dyDescent="0.3">
      <c r="A679" s="4"/>
    </row>
    <row r="680" spans="1:1" ht="12.75" customHeight="1" x14ac:dyDescent="0.3">
      <c r="A680" s="4"/>
    </row>
    <row r="681" spans="1:1" ht="12.75" customHeight="1" x14ac:dyDescent="0.3">
      <c r="A681" s="4"/>
    </row>
    <row r="682" spans="1:1" ht="12.75" customHeight="1" x14ac:dyDescent="0.3">
      <c r="A682" s="4"/>
    </row>
    <row r="683" spans="1:1" ht="12.75" customHeight="1" x14ac:dyDescent="0.3">
      <c r="A683" s="4"/>
    </row>
    <row r="684" spans="1:1" ht="12.75" customHeight="1" x14ac:dyDescent="0.3">
      <c r="A684" s="4"/>
    </row>
    <row r="685" spans="1:1" ht="12.75" customHeight="1" x14ac:dyDescent="0.3">
      <c r="A685" s="4"/>
    </row>
    <row r="686" spans="1:1" ht="12.75" customHeight="1" x14ac:dyDescent="0.3">
      <c r="A686" s="4"/>
    </row>
    <row r="687" spans="1:1" ht="12.75" customHeight="1" x14ac:dyDescent="0.3">
      <c r="A687" s="4"/>
    </row>
    <row r="688" spans="1:1" ht="12.75" customHeight="1" x14ac:dyDescent="0.3">
      <c r="A688" s="4"/>
    </row>
    <row r="689" spans="1:1" ht="12.75" customHeight="1" x14ac:dyDescent="0.3">
      <c r="A689" s="4"/>
    </row>
    <row r="690" spans="1:1" ht="12.75" customHeight="1" x14ac:dyDescent="0.3">
      <c r="A690" s="4"/>
    </row>
    <row r="691" spans="1:1" ht="12.75" customHeight="1" x14ac:dyDescent="0.3">
      <c r="A691" s="4"/>
    </row>
    <row r="692" spans="1:1" ht="12.75" customHeight="1" x14ac:dyDescent="0.3">
      <c r="A692" s="4"/>
    </row>
    <row r="693" spans="1:1" ht="12.75" customHeight="1" x14ac:dyDescent="0.3">
      <c r="A693" s="4"/>
    </row>
    <row r="694" spans="1:1" ht="12.75" customHeight="1" x14ac:dyDescent="0.3">
      <c r="A694" s="4"/>
    </row>
    <row r="695" spans="1:1" ht="12.75" customHeight="1" x14ac:dyDescent="0.3">
      <c r="A695" s="4"/>
    </row>
    <row r="696" spans="1:1" ht="12.75" customHeight="1" x14ac:dyDescent="0.3">
      <c r="A696" s="4"/>
    </row>
    <row r="697" spans="1:1" ht="12.75" customHeight="1" x14ac:dyDescent="0.3">
      <c r="A697" s="4"/>
    </row>
    <row r="698" spans="1:1" ht="12.75" customHeight="1" x14ac:dyDescent="0.3">
      <c r="A698" s="4"/>
    </row>
    <row r="699" spans="1:1" ht="12.75" customHeight="1" x14ac:dyDescent="0.3">
      <c r="A699" s="4"/>
    </row>
    <row r="700" spans="1:1" ht="12.75" customHeight="1" x14ac:dyDescent="0.3">
      <c r="A700" s="4"/>
    </row>
    <row r="701" spans="1:1" ht="12.75" customHeight="1" x14ac:dyDescent="0.3">
      <c r="A701" s="4"/>
    </row>
    <row r="702" spans="1:1" ht="12.75" customHeight="1" x14ac:dyDescent="0.3">
      <c r="A702" s="4"/>
    </row>
    <row r="703" spans="1:1" ht="12.75" customHeight="1" x14ac:dyDescent="0.3">
      <c r="A703" s="4"/>
    </row>
    <row r="704" spans="1:1" ht="12.75" customHeight="1" x14ac:dyDescent="0.3">
      <c r="A704" s="4"/>
    </row>
    <row r="705" spans="1:1" ht="12.75" customHeight="1" x14ac:dyDescent="0.3">
      <c r="A705" s="4"/>
    </row>
    <row r="706" spans="1:1" ht="12.75" customHeight="1" x14ac:dyDescent="0.3">
      <c r="A706" s="4"/>
    </row>
    <row r="707" spans="1:1" ht="12.75" customHeight="1" x14ac:dyDescent="0.3">
      <c r="A707" s="4"/>
    </row>
    <row r="708" spans="1:1" ht="12.75" customHeight="1" x14ac:dyDescent="0.3">
      <c r="A708" s="4"/>
    </row>
    <row r="709" spans="1:1" ht="12.75" customHeight="1" x14ac:dyDescent="0.3">
      <c r="A709" s="4"/>
    </row>
    <row r="710" spans="1:1" ht="12.75" customHeight="1" x14ac:dyDescent="0.3">
      <c r="A710" s="4"/>
    </row>
    <row r="711" spans="1:1" ht="12.75" customHeight="1" x14ac:dyDescent="0.3">
      <c r="A711" s="4"/>
    </row>
    <row r="712" spans="1:1" ht="12.75" customHeight="1" x14ac:dyDescent="0.3">
      <c r="A712" s="4"/>
    </row>
    <row r="713" spans="1:1" ht="12.75" customHeight="1" x14ac:dyDescent="0.3">
      <c r="A713" s="4"/>
    </row>
    <row r="714" spans="1:1" ht="12.75" customHeight="1" x14ac:dyDescent="0.3">
      <c r="A714" s="4"/>
    </row>
    <row r="715" spans="1:1" ht="12.75" customHeight="1" x14ac:dyDescent="0.3">
      <c r="A715" s="4"/>
    </row>
    <row r="716" spans="1:1" ht="12.75" customHeight="1" x14ac:dyDescent="0.3">
      <c r="A716" s="4"/>
    </row>
    <row r="717" spans="1:1" ht="12.75" customHeight="1" x14ac:dyDescent="0.3">
      <c r="A717" s="4"/>
    </row>
    <row r="718" spans="1:1" ht="12.75" customHeight="1" x14ac:dyDescent="0.3">
      <c r="A718" s="4"/>
    </row>
    <row r="719" spans="1:1" ht="12.75" customHeight="1" x14ac:dyDescent="0.3">
      <c r="A719" s="4"/>
    </row>
    <row r="720" spans="1:1" ht="12.75" customHeight="1" x14ac:dyDescent="0.3">
      <c r="A720" s="4"/>
    </row>
    <row r="721" spans="1:1" ht="12.75" customHeight="1" x14ac:dyDescent="0.3">
      <c r="A721" s="4"/>
    </row>
    <row r="722" spans="1:1" ht="12.75" customHeight="1" x14ac:dyDescent="0.3">
      <c r="A722" s="4"/>
    </row>
    <row r="723" spans="1:1" ht="12.75" customHeight="1" x14ac:dyDescent="0.3">
      <c r="A723" s="4"/>
    </row>
    <row r="724" spans="1:1" ht="12.75" customHeight="1" x14ac:dyDescent="0.3">
      <c r="A724" s="4"/>
    </row>
    <row r="725" spans="1:1" ht="12.75" customHeight="1" x14ac:dyDescent="0.3">
      <c r="A725" s="4"/>
    </row>
    <row r="726" spans="1:1" ht="12.75" customHeight="1" x14ac:dyDescent="0.3">
      <c r="A726" s="4"/>
    </row>
    <row r="727" spans="1:1" ht="12.75" customHeight="1" x14ac:dyDescent="0.3">
      <c r="A727" s="4"/>
    </row>
    <row r="728" spans="1:1" ht="12.75" customHeight="1" x14ac:dyDescent="0.3">
      <c r="A728" s="4"/>
    </row>
    <row r="729" spans="1:1" ht="12.75" customHeight="1" x14ac:dyDescent="0.3">
      <c r="A729" s="4"/>
    </row>
    <row r="730" spans="1:1" ht="12.75" customHeight="1" x14ac:dyDescent="0.3">
      <c r="A730" s="4"/>
    </row>
    <row r="731" spans="1:1" ht="12.75" customHeight="1" x14ac:dyDescent="0.3">
      <c r="A731" s="4"/>
    </row>
    <row r="732" spans="1:1" ht="12.75" customHeight="1" x14ac:dyDescent="0.3">
      <c r="A732" s="4"/>
    </row>
    <row r="733" spans="1:1" ht="12.75" customHeight="1" x14ac:dyDescent="0.3">
      <c r="A733" s="4"/>
    </row>
    <row r="734" spans="1:1" ht="12.75" customHeight="1" x14ac:dyDescent="0.3">
      <c r="A734" s="4"/>
    </row>
    <row r="735" spans="1:1" ht="12.75" customHeight="1" x14ac:dyDescent="0.3">
      <c r="A735" s="4"/>
    </row>
    <row r="736" spans="1:1" ht="12.75" customHeight="1" x14ac:dyDescent="0.3">
      <c r="A736" s="4"/>
    </row>
    <row r="737" spans="1:1" ht="12.75" customHeight="1" x14ac:dyDescent="0.3">
      <c r="A737" s="4"/>
    </row>
    <row r="738" spans="1:1" ht="12.75" customHeight="1" x14ac:dyDescent="0.3">
      <c r="A738" s="4"/>
    </row>
    <row r="739" spans="1:1" ht="12.75" customHeight="1" x14ac:dyDescent="0.3">
      <c r="A739" s="4"/>
    </row>
    <row r="740" spans="1:1" ht="12.75" customHeight="1" x14ac:dyDescent="0.3">
      <c r="A740" s="4"/>
    </row>
    <row r="741" spans="1:1" ht="12.75" customHeight="1" x14ac:dyDescent="0.3">
      <c r="A741" s="4"/>
    </row>
    <row r="742" spans="1:1" ht="12.75" customHeight="1" x14ac:dyDescent="0.3">
      <c r="A742" s="4"/>
    </row>
    <row r="743" spans="1:1" ht="12.75" customHeight="1" x14ac:dyDescent="0.3">
      <c r="A743" s="4"/>
    </row>
    <row r="744" spans="1:1" ht="12.75" customHeight="1" x14ac:dyDescent="0.3">
      <c r="A744" s="4"/>
    </row>
    <row r="745" spans="1:1" ht="12.75" customHeight="1" x14ac:dyDescent="0.3">
      <c r="A745" s="4"/>
    </row>
    <row r="746" spans="1:1" ht="12.75" customHeight="1" x14ac:dyDescent="0.3">
      <c r="A746" s="4"/>
    </row>
    <row r="747" spans="1:1" ht="12.75" customHeight="1" x14ac:dyDescent="0.3">
      <c r="A747" s="4"/>
    </row>
    <row r="748" spans="1:1" ht="12.75" customHeight="1" x14ac:dyDescent="0.3">
      <c r="A748" s="4"/>
    </row>
    <row r="749" spans="1:1" ht="12.75" customHeight="1" x14ac:dyDescent="0.3">
      <c r="A749" s="4"/>
    </row>
    <row r="750" spans="1:1" ht="12.75" customHeight="1" x14ac:dyDescent="0.3">
      <c r="A750" s="4"/>
    </row>
    <row r="751" spans="1:1" ht="12.75" customHeight="1" x14ac:dyDescent="0.3">
      <c r="A751" s="4"/>
    </row>
    <row r="752" spans="1:1" ht="12.75" customHeight="1" x14ac:dyDescent="0.3">
      <c r="A752" s="4"/>
    </row>
    <row r="753" spans="1:1" ht="12.75" customHeight="1" x14ac:dyDescent="0.3">
      <c r="A753" s="4"/>
    </row>
    <row r="754" spans="1:1" ht="12.75" customHeight="1" x14ac:dyDescent="0.3">
      <c r="A754" s="4"/>
    </row>
    <row r="755" spans="1:1" ht="12.75" customHeight="1" x14ac:dyDescent="0.3">
      <c r="A755" s="4"/>
    </row>
    <row r="756" spans="1:1" ht="12.75" customHeight="1" x14ac:dyDescent="0.3">
      <c r="A756" s="4"/>
    </row>
    <row r="757" spans="1:1" ht="12.75" customHeight="1" x14ac:dyDescent="0.3">
      <c r="A757" s="4"/>
    </row>
    <row r="758" spans="1:1" ht="12.75" customHeight="1" x14ac:dyDescent="0.3">
      <c r="A758" s="4"/>
    </row>
    <row r="759" spans="1:1" ht="12.75" customHeight="1" x14ac:dyDescent="0.3">
      <c r="A759" s="4"/>
    </row>
    <row r="760" spans="1:1" ht="12.75" customHeight="1" x14ac:dyDescent="0.3">
      <c r="A760" s="4"/>
    </row>
    <row r="761" spans="1:1" ht="12.75" customHeight="1" x14ac:dyDescent="0.3">
      <c r="A761" s="4"/>
    </row>
    <row r="762" spans="1:1" ht="12.75" customHeight="1" x14ac:dyDescent="0.3">
      <c r="A762" s="4"/>
    </row>
    <row r="763" spans="1:1" ht="12.75" customHeight="1" x14ac:dyDescent="0.3">
      <c r="A763" s="4"/>
    </row>
    <row r="764" spans="1:1" ht="12.75" customHeight="1" x14ac:dyDescent="0.3">
      <c r="A764" s="4"/>
    </row>
    <row r="765" spans="1:1" ht="12.75" customHeight="1" x14ac:dyDescent="0.3">
      <c r="A765" s="4"/>
    </row>
    <row r="766" spans="1:1" ht="12.75" customHeight="1" x14ac:dyDescent="0.3">
      <c r="A766" s="4"/>
    </row>
    <row r="767" spans="1:1" ht="12.75" customHeight="1" x14ac:dyDescent="0.3">
      <c r="A767" s="4"/>
    </row>
    <row r="768" spans="1:1" ht="12.75" customHeight="1" x14ac:dyDescent="0.3">
      <c r="A768" s="4"/>
    </row>
    <row r="769" spans="1:1" ht="12.75" customHeight="1" x14ac:dyDescent="0.3">
      <c r="A769" s="4"/>
    </row>
    <row r="770" spans="1:1" ht="12.75" customHeight="1" x14ac:dyDescent="0.3">
      <c r="A770" s="4"/>
    </row>
    <row r="771" spans="1:1" ht="12.75" customHeight="1" x14ac:dyDescent="0.3">
      <c r="A771" s="4"/>
    </row>
    <row r="772" spans="1:1" ht="12.75" customHeight="1" x14ac:dyDescent="0.3">
      <c r="A772" s="4"/>
    </row>
    <row r="773" spans="1:1" ht="12.75" customHeight="1" x14ac:dyDescent="0.3">
      <c r="A773" s="4"/>
    </row>
    <row r="774" spans="1:1" ht="12.75" customHeight="1" x14ac:dyDescent="0.3">
      <c r="A774" s="4"/>
    </row>
    <row r="775" spans="1:1" ht="12.75" customHeight="1" x14ac:dyDescent="0.3">
      <c r="A775" s="4"/>
    </row>
    <row r="776" spans="1:1" ht="12.75" customHeight="1" x14ac:dyDescent="0.3">
      <c r="A776" s="4"/>
    </row>
    <row r="777" spans="1:1" ht="12.75" customHeight="1" x14ac:dyDescent="0.3">
      <c r="A777" s="4"/>
    </row>
    <row r="778" spans="1:1" ht="12.75" customHeight="1" x14ac:dyDescent="0.3">
      <c r="A778" s="4"/>
    </row>
    <row r="779" spans="1:1" ht="12.75" customHeight="1" x14ac:dyDescent="0.3">
      <c r="A779" s="4"/>
    </row>
    <row r="780" spans="1:1" ht="12.75" customHeight="1" x14ac:dyDescent="0.3">
      <c r="A780" s="4"/>
    </row>
    <row r="781" spans="1:1" ht="12.75" customHeight="1" x14ac:dyDescent="0.3">
      <c r="A781" s="4"/>
    </row>
    <row r="782" spans="1:1" ht="12.75" customHeight="1" x14ac:dyDescent="0.3">
      <c r="A782" s="4"/>
    </row>
    <row r="783" spans="1:1" ht="12.75" customHeight="1" x14ac:dyDescent="0.3">
      <c r="A783" s="4"/>
    </row>
    <row r="784" spans="1:1" ht="12.75" customHeight="1" x14ac:dyDescent="0.3">
      <c r="A784" s="4"/>
    </row>
    <row r="785" spans="1:1" ht="12.75" customHeight="1" x14ac:dyDescent="0.3">
      <c r="A785" s="4"/>
    </row>
    <row r="786" spans="1:1" ht="12.75" customHeight="1" x14ac:dyDescent="0.3">
      <c r="A786" s="4"/>
    </row>
    <row r="787" spans="1:1" ht="12.75" customHeight="1" x14ac:dyDescent="0.3">
      <c r="A787" s="4"/>
    </row>
    <row r="788" spans="1:1" ht="12.75" customHeight="1" x14ac:dyDescent="0.3">
      <c r="A788" s="4"/>
    </row>
    <row r="789" spans="1:1" ht="12.75" customHeight="1" x14ac:dyDescent="0.3">
      <c r="A789" s="4"/>
    </row>
    <row r="790" spans="1:1" ht="12.75" customHeight="1" x14ac:dyDescent="0.3">
      <c r="A790" s="4"/>
    </row>
    <row r="791" spans="1:1" ht="12.75" customHeight="1" x14ac:dyDescent="0.3">
      <c r="A791" s="4"/>
    </row>
    <row r="792" spans="1:1" ht="12.75" customHeight="1" x14ac:dyDescent="0.3">
      <c r="A792" s="4"/>
    </row>
    <row r="793" spans="1:1" ht="12.75" customHeight="1" x14ac:dyDescent="0.3">
      <c r="A793" s="4"/>
    </row>
    <row r="794" spans="1:1" ht="12.75" customHeight="1" x14ac:dyDescent="0.3">
      <c r="A794" s="4"/>
    </row>
    <row r="795" spans="1:1" ht="12.75" customHeight="1" x14ac:dyDescent="0.3">
      <c r="A795" s="4"/>
    </row>
    <row r="796" spans="1:1" ht="12.75" customHeight="1" x14ac:dyDescent="0.3">
      <c r="A796" s="4"/>
    </row>
    <row r="797" spans="1:1" ht="12.75" customHeight="1" x14ac:dyDescent="0.3">
      <c r="A797" s="4"/>
    </row>
    <row r="798" spans="1:1" ht="12.75" customHeight="1" x14ac:dyDescent="0.3">
      <c r="A798" s="4"/>
    </row>
    <row r="799" spans="1:1" ht="12.75" customHeight="1" x14ac:dyDescent="0.3">
      <c r="A799" s="4"/>
    </row>
    <row r="800" spans="1:1" ht="12.75" customHeight="1" x14ac:dyDescent="0.3">
      <c r="A800" s="4"/>
    </row>
    <row r="801" spans="1:1" ht="12.75" customHeight="1" x14ac:dyDescent="0.3">
      <c r="A801" s="4"/>
    </row>
    <row r="802" spans="1:1" ht="12.75" customHeight="1" x14ac:dyDescent="0.3">
      <c r="A802" s="4"/>
    </row>
    <row r="803" spans="1:1" ht="12.75" customHeight="1" x14ac:dyDescent="0.3">
      <c r="A803" s="4"/>
    </row>
    <row r="804" spans="1:1" ht="12.75" customHeight="1" x14ac:dyDescent="0.3">
      <c r="A804" s="4"/>
    </row>
    <row r="805" spans="1:1" ht="12.75" customHeight="1" x14ac:dyDescent="0.3">
      <c r="A805" s="4"/>
    </row>
    <row r="806" spans="1:1" ht="12.75" customHeight="1" x14ac:dyDescent="0.3">
      <c r="A806" s="4"/>
    </row>
    <row r="807" spans="1:1" ht="12.75" customHeight="1" x14ac:dyDescent="0.3">
      <c r="A807" s="4"/>
    </row>
    <row r="808" spans="1:1" ht="12.75" customHeight="1" x14ac:dyDescent="0.3">
      <c r="A808" s="4"/>
    </row>
    <row r="809" spans="1:1" ht="12.75" customHeight="1" x14ac:dyDescent="0.3">
      <c r="A809" s="4"/>
    </row>
    <row r="810" spans="1:1" ht="12.75" customHeight="1" x14ac:dyDescent="0.3">
      <c r="A810" s="4"/>
    </row>
    <row r="811" spans="1:1" ht="12.75" customHeight="1" x14ac:dyDescent="0.3">
      <c r="A811" s="4"/>
    </row>
    <row r="812" spans="1:1" ht="12.75" customHeight="1" x14ac:dyDescent="0.3">
      <c r="A812" s="4"/>
    </row>
    <row r="813" spans="1:1" ht="12.75" customHeight="1" x14ac:dyDescent="0.3">
      <c r="A813" s="4"/>
    </row>
    <row r="814" spans="1:1" ht="12.75" customHeight="1" x14ac:dyDescent="0.3">
      <c r="A814" s="4"/>
    </row>
    <row r="815" spans="1:1" ht="12.75" customHeight="1" x14ac:dyDescent="0.3">
      <c r="A815" s="4"/>
    </row>
    <row r="816" spans="1:1" ht="12.75" customHeight="1" x14ac:dyDescent="0.3">
      <c r="A816" s="4"/>
    </row>
    <row r="817" spans="1:1" ht="12.75" customHeight="1" x14ac:dyDescent="0.3">
      <c r="A817" s="4"/>
    </row>
    <row r="818" spans="1:1" ht="12.75" customHeight="1" x14ac:dyDescent="0.3">
      <c r="A818" s="4"/>
    </row>
    <row r="819" spans="1:1" ht="12.75" customHeight="1" x14ac:dyDescent="0.3">
      <c r="A819" s="4"/>
    </row>
    <row r="820" spans="1:1" ht="12.75" customHeight="1" x14ac:dyDescent="0.3">
      <c r="A820" s="4"/>
    </row>
    <row r="821" spans="1:1" ht="12.75" customHeight="1" x14ac:dyDescent="0.3">
      <c r="A821" s="4"/>
    </row>
    <row r="822" spans="1:1" ht="12.75" customHeight="1" x14ac:dyDescent="0.3">
      <c r="A822" s="4"/>
    </row>
    <row r="823" spans="1:1" ht="12.75" customHeight="1" x14ac:dyDescent="0.3">
      <c r="A823" s="4"/>
    </row>
    <row r="824" spans="1:1" ht="12.75" customHeight="1" x14ac:dyDescent="0.3">
      <c r="A824" s="4"/>
    </row>
    <row r="825" spans="1:1" ht="12.75" customHeight="1" x14ac:dyDescent="0.3">
      <c r="A825" s="4"/>
    </row>
    <row r="826" spans="1:1" ht="12.75" customHeight="1" x14ac:dyDescent="0.3">
      <c r="A826" s="4"/>
    </row>
    <row r="827" spans="1:1" ht="12.75" customHeight="1" x14ac:dyDescent="0.3">
      <c r="A827" s="4"/>
    </row>
    <row r="828" spans="1:1" ht="12.75" customHeight="1" x14ac:dyDescent="0.3">
      <c r="A828" s="4"/>
    </row>
    <row r="829" spans="1:1" ht="12.75" customHeight="1" x14ac:dyDescent="0.3">
      <c r="A829" s="4"/>
    </row>
    <row r="830" spans="1:1" ht="12.75" customHeight="1" x14ac:dyDescent="0.3">
      <c r="A830" s="4"/>
    </row>
    <row r="831" spans="1:1" ht="12.75" customHeight="1" x14ac:dyDescent="0.3">
      <c r="A831" s="4"/>
    </row>
    <row r="832" spans="1:1" ht="12.75" customHeight="1" x14ac:dyDescent="0.3">
      <c r="A832" s="4"/>
    </row>
    <row r="833" spans="1:1" ht="12.75" customHeight="1" x14ac:dyDescent="0.3">
      <c r="A833" s="4"/>
    </row>
    <row r="834" spans="1:1" ht="12.75" customHeight="1" x14ac:dyDescent="0.3">
      <c r="A834" s="4"/>
    </row>
    <row r="835" spans="1:1" ht="12.75" customHeight="1" x14ac:dyDescent="0.3">
      <c r="A835" s="4"/>
    </row>
    <row r="836" spans="1:1" ht="12.75" customHeight="1" x14ac:dyDescent="0.3">
      <c r="A836" s="4"/>
    </row>
    <row r="837" spans="1:1" ht="12.75" customHeight="1" x14ac:dyDescent="0.3">
      <c r="A837" s="4"/>
    </row>
    <row r="838" spans="1:1" ht="12.75" customHeight="1" x14ac:dyDescent="0.3">
      <c r="A838" s="4"/>
    </row>
    <row r="839" spans="1:1" ht="12.75" customHeight="1" x14ac:dyDescent="0.3">
      <c r="A839" s="4"/>
    </row>
    <row r="840" spans="1:1" ht="12.75" customHeight="1" x14ac:dyDescent="0.3">
      <c r="A840" s="4"/>
    </row>
    <row r="841" spans="1:1" ht="12.75" customHeight="1" x14ac:dyDescent="0.3">
      <c r="A841" s="4"/>
    </row>
    <row r="842" spans="1:1" ht="12.75" customHeight="1" x14ac:dyDescent="0.3">
      <c r="A842" s="4"/>
    </row>
    <row r="843" spans="1:1" ht="12.75" customHeight="1" x14ac:dyDescent="0.3">
      <c r="A843" s="4"/>
    </row>
    <row r="844" spans="1:1" ht="12.75" customHeight="1" x14ac:dyDescent="0.3">
      <c r="A844" s="4"/>
    </row>
    <row r="845" spans="1:1" ht="12.75" customHeight="1" x14ac:dyDescent="0.3">
      <c r="A845" s="4"/>
    </row>
    <row r="846" spans="1:1" ht="12.75" customHeight="1" x14ac:dyDescent="0.3">
      <c r="A846" s="4"/>
    </row>
    <row r="847" spans="1:1" ht="12.75" customHeight="1" x14ac:dyDescent="0.3">
      <c r="A847" s="4"/>
    </row>
    <row r="848" spans="1:1" ht="12.75" customHeight="1" x14ac:dyDescent="0.3">
      <c r="A848" s="4"/>
    </row>
    <row r="849" spans="1:1" ht="12.75" customHeight="1" x14ac:dyDescent="0.3">
      <c r="A849" s="4"/>
    </row>
    <row r="850" spans="1:1" ht="12.75" customHeight="1" x14ac:dyDescent="0.3">
      <c r="A850" s="4"/>
    </row>
    <row r="851" spans="1:1" ht="12.75" customHeight="1" x14ac:dyDescent="0.3">
      <c r="A851" s="4"/>
    </row>
    <row r="852" spans="1:1" ht="12.75" customHeight="1" x14ac:dyDescent="0.3">
      <c r="A852" s="4"/>
    </row>
    <row r="853" spans="1:1" ht="12.75" customHeight="1" x14ac:dyDescent="0.3">
      <c r="A853" s="4"/>
    </row>
    <row r="854" spans="1:1" ht="12.75" customHeight="1" x14ac:dyDescent="0.3">
      <c r="A854" s="4"/>
    </row>
    <row r="855" spans="1:1" ht="12.75" customHeight="1" x14ac:dyDescent="0.3">
      <c r="A855" s="4"/>
    </row>
    <row r="856" spans="1:1" ht="12.75" customHeight="1" x14ac:dyDescent="0.3">
      <c r="A856" s="4"/>
    </row>
    <row r="857" spans="1:1" ht="12.75" customHeight="1" x14ac:dyDescent="0.3">
      <c r="A857" s="4"/>
    </row>
    <row r="858" spans="1:1" ht="12.75" customHeight="1" x14ac:dyDescent="0.3">
      <c r="A858" s="4"/>
    </row>
    <row r="859" spans="1:1" ht="12.75" customHeight="1" x14ac:dyDescent="0.3">
      <c r="A859" s="4"/>
    </row>
    <row r="860" spans="1:1" ht="12.75" customHeight="1" x14ac:dyDescent="0.3">
      <c r="A860" s="4"/>
    </row>
    <row r="861" spans="1:1" ht="12.75" customHeight="1" x14ac:dyDescent="0.3">
      <c r="A861" s="4"/>
    </row>
    <row r="862" spans="1:1" ht="12.75" customHeight="1" x14ac:dyDescent="0.3">
      <c r="A862" s="4"/>
    </row>
    <row r="863" spans="1:1" ht="12.75" customHeight="1" x14ac:dyDescent="0.3">
      <c r="A863" s="4"/>
    </row>
    <row r="864" spans="1:1" ht="12.75" customHeight="1" x14ac:dyDescent="0.3">
      <c r="A864" s="4"/>
    </row>
    <row r="865" spans="1:1" ht="12.75" customHeight="1" x14ac:dyDescent="0.3">
      <c r="A865" s="4"/>
    </row>
    <row r="866" spans="1:1" ht="12.75" customHeight="1" x14ac:dyDescent="0.3">
      <c r="A866" s="4"/>
    </row>
    <row r="867" spans="1:1" ht="12.75" customHeight="1" x14ac:dyDescent="0.3">
      <c r="A867" s="4"/>
    </row>
    <row r="868" spans="1:1" ht="12.75" customHeight="1" x14ac:dyDescent="0.3">
      <c r="A868" s="4"/>
    </row>
    <row r="869" spans="1:1" ht="12.75" customHeight="1" x14ac:dyDescent="0.3">
      <c r="A869" s="4"/>
    </row>
    <row r="870" spans="1:1" ht="12.75" customHeight="1" x14ac:dyDescent="0.3">
      <c r="A870" s="4"/>
    </row>
    <row r="871" spans="1:1" ht="12.75" customHeight="1" x14ac:dyDescent="0.3">
      <c r="A871" s="4"/>
    </row>
    <row r="872" spans="1:1" ht="12.75" customHeight="1" x14ac:dyDescent="0.3">
      <c r="A872" s="4"/>
    </row>
    <row r="873" spans="1:1" ht="12.75" customHeight="1" x14ac:dyDescent="0.3">
      <c r="A873" s="4"/>
    </row>
    <row r="874" spans="1:1" ht="12.75" customHeight="1" x14ac:dyDescent="0.3">
      <c r="A874" s="4"/>
    </row>
    <row r="875" spans="1:1" ht="12.75" customHeight="1" x14ac:dyDescent="0.3">
      <c r="A875" s="4"/>
    </row>
    <row r="876" spans="1:1" ht="12.75" customHeight="1" x14ac:dyDescent="0.3">
      <c r="A876" s="4"/>
    </row>
    <row r="877" spans="1:1" ht="12.75" customHeight="1" x14ac:dyDescent="0.3">
      <c r="A877" s="4"/>
    </row>
    <row r="878" spans="1:1" ht="12.75" customHeight="1" x14ac:dyDescent="0.3">
      <c r="A878" s="4"/>
    </row>
    <row r="879" spans="1:1" ht="12.75" customHeight="1" x14ac:dyDescent="0.3">
      <c r="A879" s="4"/>
    </row>
    <row r="880" spans="1:1" ht="12.75" customHeight="1" x14ac:dyDescent="0.3">
      <c r="A880" s="4"/>
    </row>
    <row r="881" spans="1:1" ht="12.75" customHeight="1" x14ac:dyDescent="0.3">
      <c r="A881" s="4"/>
    </row>
    <row r="882" spans="1:1" ht="12.75" customHeight="1" x14ac:dyDescent="0.3">
      <c r="A882" s="4"/>
    </row>
    <row r="883" spans="1:1" ht="12.75" customHeight="1" x14ac:dyDescent="0.3">
      <c r="A883" s="4"/>
    </row>
    <row r="884" spans="1:1" ht="12.75" customHeight="1" x14ac:dyDescent="0.3">
      <c r="A884" s="4"/>
    </row>
    <row r="885" spans="1:1" ht="12.75" customHeight="1" x14ac:dyDescent="0.3">
      <c r="A885" s="4"/>
    </row>
    <row r="886" spans="1:1" ht="12.75" customHeight="1" x14ac:dyDescent="0.3">
      <c r="A886" s="4"/>
    </row>
    <row r="887" spans="1:1" ht="12.75" customHeight="1" x14ac:dyDescent="0.3">
      <c r="A887" s="4"/>
    </row>
    <row r="888" spans="1:1" ht="12.75" customHeight="1" x14ac:dyDescent="0.3">
      <c r="A888" s="4"/>
    </row>
    <row r="889" spans="1:1" ht="12.75" customHeight="1" x14ac:dyDescent="0.3">
      <c r="A889" s="4"/>
    </row>
    <row r="890" spans="1:1" ht="12.75" customHeight="1" x14ac:dyDescent="0.3">
      <c r="A890" s="4"/>
    </row>
    <row r="891" spans="1:1" ht="12.75" customHeight="1" x14ac:dyDescent="0.3">
      <c r="A891" s="4"/>
    </row>
    <row r="892" spans="1:1" ht="12.75" customHeight="1" x14ac:dyDescent="0.3">
      <c r="A892" s="4"/>
    </row>
    <row r="893" spans="1:1" ht="12.75" customHeight="1" x14ac:dyDescent="0.3">
      <c r="A893" s="4"/>
    </row>
    <row r="894" spans="1:1" ht="12.75" customHeight="1" x14ac:dyDescent="0.3">
      <c r="A894" s="4"/>
    </row>
    <row r="895" spans="1:1" ht="12.75" customHeight="1" x14ac:dyDescent="0.3">
      <c r="A895" s="4"/>
    </row>
    <row r="896" spans="1:1" ht="12.75" customHeight="1" x14ac:dyDescent="0.3">
      <c r="A896" s="4"/>
    </row>
    <row r="897" spans="1:1" ht="12.75" customHeight="1" x14ac:dyDescent="0.3">
      <c r="A897" s="4"/>
    </row>
    <row r="898" spans="1:1" ht="12.75" customHeight="1" x14ac:dyDescent="0.3">
      <c r="A898" s="4"/>
    </row>
    <row r="899" spans="1:1" ht="12.75" customHeight="1" x14ac:dyDescent="0.3">
      <c r="A899" s="4"/>
    </row>
    <row r="900" spans="1:1" ht="12.75" customHeight="1" x14ac:dyDescent="0.3">
      <c r="A900" s="4"/>
    </row>
    <row r="901" spans="1:1" ht="12.75" customHeight="1" x14ac:dyDescent="0.3">
      <c r="A901" s="4"/>
    </row>
    <row r="902" spans="1:1" ht="12.75" customHeight="1" x14ac:dyDescent="0.3">
      <c r="A902" s="4"/>
    </row>
    <row r="903" spans="1:1" ht="12.75" customHeight="1" x14ac:dyDescent="0.3">
      <c r="A903" s="4"/>
    </row>
    <row r="904" spans="1:1" ht="12.75" customHeight="1" x14ac:dyDescent="0.3">
      <c r="A904" s="4"/>
    </row>
    <row r="905" spans="1:1" ht="12.75" customHeight="1" x14ac:dyDescent="0.3">
      <c r="A905" s="4"/>
    </row>
    <row r="906" spans="1:1" ht="12.75" customHeight="1" x14ac:dyDescent="0.3">
      <c r="A906" s="4"/>
    </row>
    <row r="907" spans="1:1" ht="12.75" customHeight="1" x14ac:dyDescent="0.3">
      <c r="A907" s="4"/>
    </row>
    <row r="908" spans="1:1" ht="12.75" customHeight="1" x14ac:dyDescent="0.3">
      <c r="A908" s="4"/>
    </row>
    <row r="909" spans="1:1" ht="12.75" customHeight="1" x14ac:dyDescent="0.3">
      <c r="A909" s="4"/>
    </row>
    <row r="910" spans="1:1" ht="12.75" customHeight="1" x14ac:dyDescent="0.3">
      <c r="A910" s="4"/>
    </row>
    <row r="911" spans="1:1" ht="12.75" customHeight="1" x14ac:dyDescent="0.3">
      <c r="A911" s="4"/>
    </row>
    <row r="912" spans="1:1" ht="12.75" customHeight="1" x14ac:dyDescent="0.3">
      <c r="A912" s="4"/>
    </row>
    <row r="913" spans="1:1" ht="12.75" customHeight="1" x14ac:dyDescent="0.3">
      <c r="A913" s="4"/>
    </row>
    <row r="914" spans="1:1" ht="12.75" customHeight="1" x14ac:dyDescent="0.3">
      <c r="A914" s="4"/>
    </row>
    <row r="915" spans="1:1" ht="12.75" customHeight="1" x14ac:dyDescent="0.3">
      <c r="A915" s="4"/>
    </row>
    <row r="916" spans="1:1" ht="12.75" customHeight="1" x14ac:dyDescent="0.3">
      <c r="A916" s="4"/>
    </row>
    <row r="917" spans="1:1" ht="12.75" customHeight="1" x14ac:dyDescent="0.3">
      <c r="A917" s="4"/>
    </row>
    <row r="918" spans="1:1" ht="12.75" customHeight="1" x14ac:dyDescent="0.3">
      <c r="A918" s="4"/>
    </row>
    <row r="919" spans="1:1" ht="12.75" customHeight="1" x14ac:dyDescent="0.3">
      <c r="A919" s="4"/>
    </row>
    <row r="920" spans="1:1" ht="12.75" customHeight="1" x14ac:dyDescent="0.3">
      <c r="A920" s="4"/>
    </row>
    <row r="921" spans="1:1" ht="12.75" customHeight="1" x14ac:dyDescent="0.3">
      <c r="A921" s="4"/>
    </row>
    <row r="922" spans="1:1" ht="12.75" customHeight="1" x14ac:dyDescent="0.3">
      <c r="A922" s="4"/>
    </row>
    <row r="923" spans="1:1" ht="12.75" customHeight="1" x14ac:dyDescent="0.3">
      <c r="A923" s="4"/>
    </row>
    <row r="924" spans="1:1" ht="12.75" customHeight="1" x14ac:dyDescent="0.3">
      <c r="A924" s="4"/>
    </row>
    <row r="925" spans="1:1" ht="12.75" customHeight="1" x14ac:dyDescent="0.3">
      <c r="A925" s="4"/>
    </row>
    <row r="926" spans="1:1" ht="12.75" customHeight="1" x14ac:dyDescent="0.3">
      <c r="A926" s="4"/>
    </row>
    <row r="927" spans="1:1" ht="12.75" customHeight="1" x14ac:dyDescent="0.3">
      <c r="A927" s="4"/>
    </row>
    <row r="928" spans="1:1" ht="12.75" customHeight="1" x14ac:dyDescent="0.3">
      <c r="A928" s="4"/>
    </row>
    <row r="929" spans="1:1" ht="12.75" customHeight="1" x14ac:dyDescent="0.3">
      <c r="A929" s="4"/>
    </row>
    <row r="930" spans="1:1" ht="12.75" customHeight="1" x14ac:dyDescent="0.3">
      <c r="A930" s="4"/>
    </row>
    <row r="931" spans="1:1" ht="12.75" customHeight="1" x14ac:dyDescent="0.3">
      <c r="A931" s="4"/>
    </row>
    <row r="932" spans="1:1" ht="12.75" customHeight="1" x14ac:dyDescent="0.3">
      <c r="A932" s="4"/>
    </row>
    <row r="933" spans="1:1" ht="12.75" customHeight="1" x14ac:dyDescent="0.3">
      <c r="A933" s="4"/>
    </row>
    <row r="934" spans="1:1" ht="12.75" customHeight="1" x14ac:dyDescent="0.3">
      <c r="A934" s="4"/>
    </row>
    <row r="935" spans="1:1" ht="12.75" customHeight="1" x14ac:dyDescent="0.3">
      <c r="A935" s="4"/>
    </row>
    <row r="936" spans="1:1" ht="12.75" customHeight="1" x14ac:dyDescent="0.3">
      <c r="A936" s="4"/>
    </row>
    <row r="937" spans="1:1" ht="12.75" customHeight="1" x14ac:dyDescent="0.3">
      <c r="A937" s="4"/>
    </row>
    <row r="938" spans="1:1" ht="12.75" customHeight="1" x14ac:dyDescent="0.3">
      <c r="A938" s="4"/>
    </row>
    <row r="939" spans="1:1" ht="12.75" customHeight="1" x14ac:dyDescent="0.3">
      <c r="A939" s="4"/>
    </row>
    <row r="940" spans="1:1" ht="12.75" customHeight="1" x14ac:dyDescent="0.3">
      <c r="A940" s="4"/>
    </row>
    <row r="941" spans="1:1" ht="12.75" customHeight="1" x14ac:dyDescent="0.3">
      <c r="A941" s="4"/>
    </row>
    <row r="942" spans="1:1" ht="12.75" customHeight="1" x14ac:dyDescent="0.3">
      <c r="A942" s="4"/>
    </row>
    <row r="943" spans="1:1" ht="12.75" customHeight="1" x14ac:dyDescent="0.3">
      <c r="A943" s="4"/>
    </row>
    <row r="944" spans="1:1" ht="12.75" customHeight="1" x14ac:dyDescent="0.3">
      <c r="A944" s="4"/>
    </row>
    <row r="945" spans="1:1" ht="12.75" customHeight="1" x14ac:dyDescent="0.3">
      <c r="A945" s="4"/>
    </row>
    <row r="946" spans="1:1" ht="12.75" customHeight="1" x14ac:dyDescent="0.3">
      <c r="A946" s="4"/>
    </row>
    <row r="947" spans="1:1" ht="12.75" customHeight="1" x14ac:dyDescent="0.3">
      <c r="A947" s="4"/>
    </row>
    <row r="948" spans="1:1" ht="12.75" customHeight="1" x14ac:dyDescent="0.3">
      <c r="A948" s="4"/>
    </row>
    <row r="949" spans="1:1" ht="12.75" customHeight="1" x14ac:dyDescent="0.3">
      <c r="A949" s="4"/>
    </row>
    <row r="950" spans="1:1" ht="12.75" customHeight="1" x14ac:dyDescent="0.3">
      <c r="A950" s="4"/>
    </row>
    <row r="951" spans="1:1" ht="12.75" customHeight="1" x14ac:dyDescent="0.3">
      <c r="A951" s="4"/>
    </row>
    <row r="952" spans="1:1" ht="12.75" customHeight="1" x14ac:dyDescent="0.3">
      <c r="A952" s="4"/>
    </row>
    <row r="953" spans="1:1" ht="12.75" customHeight="1" x14ac:dyDescent="0.3">
      <c r="A953" s="4"/>
    </row>
    <row r="954" spans="1:1" ht="12.75" customHeight="1" x14ac:dyDescent="0.3">
      <c r="A954" s="4"/>
    </row>
    <row r="955" spans="1:1" ht="12.75" customHeight="1" x14ac:dyDescent="0.3">
      <c r="A955" s="4"/>
    </row>
    <row r="956" spans="1:1" ht="12.75" customHeight="1" x14ac:dyDescent="0.3">
      <c r="A956" s="4"/>
    </row>
    <row r="957" spans="1:1" ht="12.75" customHeight="1" x14ac:dyDescent="0.3">
      <c r="A957" s="4"/>
    </row>
    <row r="958" spans="1:1" ht="12.75" customHeight="1" x14ac:dyDescent="0.3">
      <c r="A958" s="4"/>
    </row>
    <row r="959" spans="1:1" ht="12.75" customHeight="1" x14ac:dyDescent="0.3">
      <c r="A959" s="4"/>
    </row>
    <row r="960" spans="1:1" ht="12.75" customHeight="1" x14ac:dyDescent="0.3">
      <c r="A960" s="4"/>
    </row>
    <row r="961" spans="1:1" ht="12.75" customHeight="1" x14ac:dyDescent="0.3">
      <c r="A961" s="4"/>
    </row>
    <row r="962" spans="1:1" ht="12.75" customHeight="1" x14ac:dyDescent="0.3">
      <c r="A962" s="4"/>
    </row>
    <row r="963" spans="1:1" ht="12.75" customHeight="1" x14ac:dyDescent="0.3">
      <c r="A963" s="4"/>
    </row>
    <row r="964" spans="1:1" ht="12.75" customHeight="1" x14ac:dyDescent="0.3">
      <c r="A964" s="4"/>
    </row>
    <row r="965" spans="1:1" ht="12.75" customHeight="1" x14ac:dyDescent="0.3">
      <c r="A965" s="4"/>
    </row>
    <row r="966" spans="1:1" ht="12.75" customHeight="1" x14ac:dyDescent="0.3">
      <c r="A966" s="4"/>
    </row>
    <row r="967" spans="1:1" ht="12.75" customHeight="1" x14ac:dyDescent="0.3">
      <c r="A967" s="4"/>
    </row>
    <row r="968" spans="1:1" ht="12.75" customHeight="1" x14ac:dyDescent="0.3">
      <c r="A968" s="4"/>
    </row>
    <row r="969" spans="1:1" ht="12.75" customHeight="1" x14ac:dyDescent="0.3">
      <c r="A969" s="4"/>
    </row>
    <row r="970" spans="1:1" ht="12.75" customHeight="1" x14ac:dyDescent="0.3">
      <c r="A970" s="4"/>
    </row>
    <row r="971" spans="1:1" ht="12.75" customHeight="1" x14ac:dyDescent="0.3">
      <c r="A971" s="4"/>
    </row>
    <row r="972" spans="1:1" ht="12.75" customHeight="1" x14ac:dyDescent="0.3">
      <c r="A972" s="4"/>
    </row>
    <row r="973" spans="1:1" ht="12.75" customHeight="1" x14ac:dyDescent="0.3">
      <c r="A973" s="4"/>
    </row>
    <row r="974" spans="1:1" ht="12.75" customHeight="1" x14ac:dyDescent="0.3">
      <c r="A974" s="4"/>
    </row>
    <row r="975" spans="1:1" ht="12.75" customHeight="1" x14ac:dyDescent="0.3">
      <c r="A975" s="4"/>
    </row>
    <row r="976" spans="1:1" ht="12.75" customHeight="1" x14ac:dyDescent="0.3">
      <c r="A976" s="4"/>
    </row>
    <row r="977" spans="1:1" ht="12.75" customHeight="1" x14ac:dyDescent="0.3">
      <c r="A977" s="4"/>
    </row>
    <row r="978" spans="1:1" ht="12.75" customHeight="1" x14ac:dyDescent="0.3">
      <c r="A978" s="4"/>
    </row>
    <row r="979" spans="1:1" ht="12.75" customHeight="1" x14ac:dyDescent="0.3">
      <c r="A979" s="4"/>
    </row>
    <row r="980" spans="1:1" ht="12.75" customHeight="1" x14ac:dyDescent="0.3">
      <c r="A980" s="4"/>
    </row>
    <row r="981" spans="1:1" ht="12.75" customHeight="1" x14ac:dyDescent="0.3">
      <c r="A981" s="4"/>
    </row>
    <row r="982" spans="1:1" ht="12.75" customHeight="1" x14ac:dyDescent="0.3">
      <c r="A982" s="4"/>
    </row>
    <row r="983" spans="1:1" ht="12.75" customHeight="1" x14ac:dyDescent="0.3">
      <c r="A983" s="4"/>
    </row>
    <row r="984" spans="1:1" ht="12.75" customHeight="1" x14ac:dyDescent="0.3">
      <c r="A984" s="4"/>
    </row>
    <row r="985" spans="1:1" ht="12.75" customHeight="1" x14ac:dyDescent="0.3">
      <c r="A985" s="4"/>
    </row>
    <row r="986" spans="1:1" ht="12.75" customHeight="1" x14ac:dyDescent="0.3">
      <c r="A986" s="4"/>
    </row>
    <row r="987" spans="1:1" ht="12.75" customHeight="1" x14ac:dyDescent="0.3">
      <c r="A987" s="4"/>
    </row>
    <row r="988" spans="1:1" ht="12.75" customHeight="1" x14ac:dyDescent="0.3">
      <c r="A988" s="4"/>
    </row>
    <row r="989" spans="1:1" ht="12.75" customHeight="1" x14ac:dyDescent="0.3">
      <c r="A989" s="4"/>
    </row>
    <row r="990" spans="1:1" ht="12.75" customHeight="1" x14ac:dyDescent="0.3">
      <c r="A990" s="4"/>
    </row>
    <row r="991" spans="1:1" ht="12.75" customHeight="1" x14ac:dyDescent="0.3">
      <c r="A991" s="4"/>
    </row>
    <row r="992" spans="1:1" ht="12.75" customHeight="1" x14ac:dyDescent="0.3">
      <c r="A992" s="4"/>
    </row>
    <row r="993" spans="1:1" ht="12.75" customHeight="1" x14ac:dyDescent="0.3">
      <c r="A993" s="4"/>
    </row>
    <row r="994" spans="1:1" ht="12.75" customHeight="1" x14ac:dyDescent="0.3">
      <c r="A994" s="4"/>
    </row>
    <row r="995" spans="1:1" ht="12.75" customHeight="1" x14ac:dyDescent="0.3">
      <c r="A995" s="4"/>
    </row>
    <row r="996" spans="1:1" ht="12.75" customHeight="1" x14ac:dyDescent="0.3">
      <c r="A996" s="4"/>
    </row>
    <row r="997" spans="1:1" ht="12.75" customHeight="1" x14ac:dyDescent="0.3">
      <c r="A997" s="4"/>
    </row>
    <row r="998" spans="1:1" ht="12.75" customHeight="1" x14ac:dyDescent="0.3">
      <c r="A998" s="4"/>
    </row>
    <row r="999" spans="1:1" ht="12.75" customHeight="1" x14ac:dyDescent="0.3">
      <c r="A999" s="4"/>
    </row>
    <row r="1000" spans="1:1" ht="12.75" customHeight="1" x14ac:dyDescent="0.3">
      <c r="A1000" s="4"/>
    </row>
  </sheetData>
  <mergeCells count="32">
    <mergeCell ref="G63:I64"/>
    <mergeCell ref="J63:J64"/>
    <mergeCell ref="G6:I7"/>
    <mergeCell ref="G8:I9"/>
    <mergeCell ref="J8:J9"/>
    <mergeCell ref="G23:J23"/>
    <mergeCell ref="G32:J32"/>
    <mergeCell ref="G39:J39"/>
    <mergeCell ref="G45:J45"/>
    <mergeCell ref="G51:J51"/>
    <mergeCell ref="G58:J58"/>
    <mergeCell ref="G59:I60"/>
    <mergeCell ref="J59:J60"/>
    <mergeCell ref="G61:I62"/>
    <mergeCell ref="J61:J62"/>
    <mergeCell ref="G4:I5"/>
    <mergeCell ref="J4:J5"/>
    <mergeCell ref="C5:D5"/>
    <mergeCell ref="C6:D6"/>
    <mergeCell ref="J6:J7"/>
    <mergeCell ref="B34:E34"/>
    <mergeCell ref="B41:E41"/>
    <mergeCell ref="B47:E47"/>
    <mergeCell ref="B55:E55"/>
    <mergeCell ref="B65:E65"/>
    <mergeCell ref="B4:B6"/>
    <mergeCell ref="B8:B10"/>
    <mergeCell ref="C9:D9"/>
    <mergeCell ref="C10:D10"/>
    <mergeCell ref="B24:E24"/>
    <mergeCell ref="C4:D4"/>
    <mergeCell ref="C8:D8"/>
  </mergeCells>
  <conditionalFormatting sqref="J8:J9">
    <cfRule type="cellIs" dxfId="1" priority="1" operator="lessThan">
      <formula>0</formula>
    </cfRule>
  </conditionalFormatting>
  <conditionalFormatting sqref="J63:J64">
    <cfRule type="cellIs" dxfId="0" priority="2" operator="lessThan">
      <formula>0</formula>
    </cfRule>
  </conditionalFormatting>
  <printOptions horizontalCentered="1"/>
  <pageMargins left="0.4" right="0.4" top="0.4" bottom="0.4" header="0" footer="0"/>
  <pageSetup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F1000"/>
  <sheetViews>
    <sheetView showGridLines="0" tabSelected="1" zoomScale="70" zoomScaleNormal="102" workbookViewId="0">
      <selection activeCell="K27" sqref="K27:K29"/>
    </sheetView>
  </sheetViews>
  <sheetFormatPr defaultColWidth="14.44140625" defaultRowHeight="15" customHeight="1" x14ac:dyDescent="0.3"/>
  <cols>
    <col min="1" max="1" width="3.6640625" customWidth="1"/>
    <col min="2" max="2" width="21.88671875" customWidth="1"/>
    <col min="3" max="3" width="14.5546875" customWidth="1"/>
    <col min="4" max="5" width="10.33203125" customWidth="1"/>
    <col min="6" max="6" width="14" customWidth="1"/>
    <col min="7" max="7" width="13.109375" customWidth="1"/>
    <col min="8" max="8" width="15.5546875" customWidth="1"/>
    <col min="9" max="9" width="4" customWidth="1"/>
    <col min="10" max="10" width="21.88671875" customWidth="1"/>
    <col min="11" max="11" width="13.88671875" customWidth="1"/>
    <col min="12" max="12" width="0.109375" customWidth="1"/>
    <col min="13" max="13" width="29.33203125" customWidth="1"/>
    <col min="14" max="14" width="22.44140625" customWidth="1"/>
    <col min="15" max="15" width="5.44140625" customWidth="1"/>
    <col min="16" max="16" width="25.6640625" customWidth="1"/>
    <col min="17" max="18" width="13.88671875" customWidth="1"/>
    <col min="19" max="19" width="6.5546875" customWidth="1"/>
    <col min="20" max="20" width="14.44140625" customWidth="1"/>
    <col min="21" max="21" width="14" customWidth="1"/>
    <col min="22" max="22" width="12.109375" customWidth="1"/>
    <col min="23" max="24" width="13.109375" customWidth="1"/>
    <col min="25" max="25" width="13.33203125" customWidth="1"/>
    <col min="26" max="26" width="0.44140625" customWidth="1"/>
    <col min="27" max="27" width="19.44140625" customWidth="1"/>
    <col min="28" max="28" width="14" customWidth="1"/>
    <col min="29" max="32" width="7.6640625" customWidth="1"/>
  </cols>
  <sheetData>
    <row r="1" spans="1:32" ht="15.75" customHeigh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14"/>
      <c r="W1" s="14"/>
      <c r="X1" s="14"/>
      <c r="Y1" s="12"/>
      <c r="Z1" s="12"/>
      <c r="AA1" s="12"/>
      <c r="AB1" s="12"/>
      <c r="AC1" s="12"/>
      <c r="AD1" s="12"/>
      <c r="AE1" s="12"/>
      <c r="AF1" s="12"/>
    </row>
    <row r="2" spans="1:32" ht="15.75" customHeight="1" x14ac:dyDescent="0.3">
      <c r="A2" s="13"/>
      <c r="B2" s="15" t="s">
        <v>95</v>
      </c>
      <c r="C2" s="16"/>
      <c r="D2" s="16"/>
      <c r="E2" s="16"/>
      <c r="F2" s="17"/>
      <c r="G2" s="17"/>
      <c r="H2" s="17"/>
      <c r="I2" s="17"/>
      <c r="J2" s="18"/>
      <c r="K2" s="19"/>
      <c r="L2" s="14"/>
      <c r="M2" s="14"/>
      <c r="N2" s="14"/>
      <c r="O2" s="12"/>
      <c r="P2" s="14"/>
      <c r="Q2" s="13"/>
      <c r="R2" s="13"/>
      <c r="S2" s="12"/>
      <c r="T2" s="14"/>
      <c r="U2" s="14"/>
      <c r="V2" s="14"/>
      <c r="W2" s="12"/>
      <c r="X2" s="14"/>
      <c r="Y2" s="12"/>
      <c r="Z2" s="12"/>
      <c r="AA2" s="12"/>
      <c r="AB2" s="12"/>
      <c r="AC2" s="12"/>
      <c r="AD2" s="12"/>
      <c r="AE2" s="12"/>
      <c r="AF2" s="12"/>
    </row>
    <row r="3" spans="1:32" ht="15.75" customHeight="1" x14ac:dyDescent="0.3">
      <c r="A3" s="13"/>
      <c r="B3" s="14"/>
      <c r="C3" s="20"/>
      <c r="D3" s="20"/>
      <c r="E3" s="20"/>
      <c r="F3" s="12"/>
      <c r="G3" s="12"/>
      <c r="H3" s="12"/>
      <c r="I3" s="13"/>
      <c r="J3" s="14"/>
      <c r="K3" s="14"/>
      <c r="L3" s="14"/>
      <c r="M3" s="14"/>
      <c r="N3" s="14"/>
      <c r="O3" s="12"/>
      <c r="P3" s="14"/>
      <c r="Q3" s="13"/>
      <c r="R3" s="13"/>
      <c r="S3" s="12"/>
      <c r="T3" s="14"/>
      <c r="U3" s="14"/>
      <c r="V3" s="14"/>
      <c r="W3" s="12"/>
      <c r="X3" s="14"/>
      <c r="Y3" s="12"/>
      <c r="Z3" s="12"/>
      <c r="AA3" s="12"/>
      <c r="AB3" s="12"/>
      <c r="AC3" s="12"/>
      <c r="AD3" s="12"/>
      <c r="AE3" s="12"/>
      <c r="AF3" s="12"/>
    </row>
    <row r="4" spans="1:32" ht="15.75" customHeight="1" x14ac:dyDescent="0.3">
      <c r="A4" s="13"/>
      <c r="B4" s="14"/>
      <c r="C4" s="20"/>
      <c r="D4" s="20"/>
      <c r="E4" s="20"/>
      <c r="F4" s="12"/>
      <c r="G4" s="12"/>
      <c r="H4" s="12"/>
      <c r="I4" s="13"/>
      <c r="J4" s="14"/>
      <c r="K4" s="14"/>
      <c r="L4" s="14"/>
      <c r="M4" s="14"/>
      <c r="N4" s="14"/>
      <c r="O4" s="12"/>
      <c r="P4" s="14"/>
      <c r="Q4" s="13"/>
      <c r="R4" s="13"/>
      <c r="S4" s="12"/>
      <c r="T4" s="14"/>
      <c r="U4" s="14"/>
      <c r="V4" s="14"/>
      <c r="W4" s="12"/>
      <c r="X4" s="14"/>
      <c r="Y4" s="12"/>
      <c r="Z4" s="12"/>
      <c r="AA4" s="14" t="s">
        <v>96</v>
      </c>
      <c r="AB4" s="12"/>
      <c r="AC4" s="12"/>
      <c r="AD4" s="12"/>
      <c r="AE4" s="12"/>
      <c r="AF4" s="12"/>
    </row>
    <row r="5" spans="1:32" ht="15.75" customHeight="1" x14ac:dyDescent="0.3">
      <c r="A5" s="13"/>
      <c r="B5" s="21" t="s">
        <v>97</v>
      </c>
      <c r="C5" s="22">
        <v>6799000</v>
      </c>
      <c r="D5" s="221"/>
      <c r="E5" s="222"/>
      <c r="F5" s="222"/>
      <c r="G5" s="220"/>
      <c r="H5" s="12"/>
      <c r="I5" s="13"/>
      <c r="J5" s="213" t="s">
        <v>98</v>
      </c>
      <c r="K5" s="203"/>
      <c r="L5" s="203"/>
      <c r="M5" s="203"/>
      <c r="N5" s="203"/>
      <c r="O5" s="12"/>
      <c r="P5" s="14" t="s">
        <v>99</v>
      </c>
      <c r="Q5" s="13"/>
      <c r="R5" s="13"/>
      <c r="S5" s="12"/>
      <c r="T5" s="14" t="s">
        <v>100</v>
      </c>
      <c r="U5" s="14"/>
      <c r="V5" s="14"/>
      <c r="W5" s="12"/>
      <c r="X5" s="14"/>
      <c r="Y5" s="12"/>
      <c r="Z5" s="14"/>
      <c r="AA5" s="23" t="s">
        <v>101</v>
      </c>
      <c r="AB5" s="24">
        <v>3.5000000000000003E-2</v>
      </c>
      <c r="AC5" s="12"/>
      <c r="AD5" s="12"/>
      <c r="AE5" s="12"/>
      <c r="AF5" s="12"/>
    </row>
    <row r="6" spans="1:32" ht="15.75" customHeight="1" x14ac:dyDescent="0.3">
      <c r="A6" s="13"/>
      <c r="B6" s="25" t="s">
        <v>102</v>
      </c>
      <c r="C6" s="26">
        <v>1050000</v>
      </c>
      <c r="D6" s="14"/>
      <c r="E6" s="14"/>
      <c r="F6" s="12"/>
      <c r="G6" s="14"/>
      <c r="H6" s="14"/>
      <c r="I6" s="13"/>
      <c r="J6" s="13"/>
      <c r="K6" s="13"/>
      <c r="L6" s="13"/>
      <c r="M6" s="13"/>
      <c r="N6" s="13"/>
      <c r="O6" s="12"/>
      <c r="P6" s="14"/>
      <c r="Q6" s="14"/>
      <c r="R6" s="14"/>
      <c r="S6" s="12"/>
      <c r="T6" s="21" t="s">
        <v>103</v>
      </c>
      <c r="U6" s="27"/>
      <c r="V6" s="28">
        <v>1.25</v>
      </c>
      <c r="W6" s="12"/>
      <c r="X6" s="12"/>
      <c r="Y6" s="12"/>
      <c r="Z6" s="14"/>
      <c r="AA6" s="29" t="s">
        <v>104</v>
      </c>
      <c r="AB6" s="30">
        <f>H29</f>
        <v>60675</v>
      </c>
      <c r="AC6" s="12"/>
      <c r="AD6" s="12"/>
      <c r="AE6" s="12"/>
      <c r="AF6" s="12"/>
    </row>
    <row r="7" spans="1:32" ht="15.75" customHeight="1" x14ac:dyDescent="0.3">
      <c r="A7" s="13"/>
      <c r="B7" s="14" t="s">
        <v>105</v>
      </c>
      <c r="C7" s="13"/>
      <c r="D7" s="13"/>
      <c r="E7" s="13"/>
      <c r="F7" s="13"/>
      <c r="G7" s="13"/>
      <c r="H7" s="13"/>
      <c r="I7" s="13"/>
      <c r="J7" s="21" t="s">
        <v>106</v>
      </c>
      <c r="K7" s="31" t="s">
        <v>107</v>
      </c>
      <c r="L7" s="13"/>
      <c r="M7" s="21" t="s">
        <v>108</v>
      </c>
      <c r="N7" s="32"/>
      <c r="O7" s="12"/>
      <c r="P7" s="14"/>
      <c r="Q7" s="14" t="s">
        <v>109</v>
      </c>
      <c r="R7" s="14" t="s">
        <v>110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.75" customHeight="1" x14ac:dyDescent="0.3">
      <c r="A8" s="13"/>
      <c r="B8" s="33" t="s">
        <v>111</v>
      </c>
      <c r="C8" s="34" t="s">
        <v>191</v>
      </c>
      <c r="D8" s="34"/>
      <c r="E8" s="34"/>
      <c r="F8" s="34" t="s">
        <v>112</v>
      </c>
      <c r="G8" s="34" t="s">
        <v>113</v>
      </c>
      <c r="H8" s="35" t="s">
        <v>114</v>
      </c>
      <c r="I8" s="13"/>
      <c r="J8" s="36" t="s">
        <v>115</v>
      </c>
      <c r="K8" s="37">
        <f>G29</f>
        <v>59005</v>
      </c>
      <c r="L8" s="13"/>
      <c r="M8" s="38" t="s">
        <v>97</v>
      </c>
      <c r="N8" s="39">
        <f>C5</f>
        <v>6799000</v>
      </c>
      <c r="O8" s="12"/>
      <c r="P8" s="38" t="s">
        <v>116</v>
      </c>
      <c r="Q8" s="40">
        <v>1</v>
      </c>
      <c r="R8" s="41">
        <f>($N$15*12)-R26</f>
        <v>81690.056086533703</v>
      </c>
      <c r="S8" s="12"/>
      <c r="T8" s="223"/>
      <c r="U8" s="224"/>
      <c r="V8" s="42" t="s">
        <v>117</v>
      </c>
      <c r="W8" s="43" t="s">
        <v>118</v>
      </c>
      <c r="X8" s="44" t="s">
        <v>119</v>
      </c>
      <c r="Y8" s="12"/>
      <c r="Z8" s="14"/>
      <c r="AA8" s="21" t="s">
        <v>120</v>
      </c>
      <c r="AB8" s="45" t="s">
        <v>121</v>
      </c>
      <c r="AC8" s="12"/>
      <c r="AD8" s="12"/>
      <c r="AE8" s="12"/>
      <c r="AF8" s="12"/>
    </row>
    <row r="9" spans="1:32" ht="15.75" customHeight="1" x14ac:dyDescent="0.3">
      <c r="A9" s="13"/>
      <c r="B9" s="46">
        <v>1</v>
      </c>
      <c r="C9" s="47"/>
      <c r="D9" s="218" t="s">
        <v>192</v>
      </c>
      <c r="E9" s="203"/>
      <c r="F9" s="203"/>
      <c r="G9" s="50">
        <v>59005</v>
      </c>
      <c r="H9" s="51">
        <v>60675</v>
      </c>
      <c r="I9" s="13"/>
      <c r="J9" s="52" t="s">
        <v>122</v>
      </c>
      <c r="K9" s="53">
        <f>C$40*K8</f>
        <v>4838.41</v>
      </c>
      <c r="L9" s="13"/>
      <c r="M9" s="52" t="s">
        <v>123</v>
      </c>
      <c r="N9" s="54">
        <f>1-G$33</f>
        <v>0.66500000000000004</v>
      </c>
      <c r="O9" s="12"/>
      <c r="P9" s="55" t="s">
        <v>124</v>
      </c>
      <c r="Q9" s="56">
        <v>1</v>
      </c>
      <c r="R9" s="57">
        <f>((R8)/$N$10)</f>
        <v>3.5865702852058444E-2</v>
      </c>
      <c r="S9" s="12"/>
      <c r="T9" s="225" t="s">
        <v>115</v>
      </c>
      <c r="U9" s="226"/>
      <c r="V9" s="58"/>
      <c r="W9" s="59">
        <f>K8*12</f>
        <v>708060</v>
      </c>
      <c r="X9" s="60">
        <f>K8*12</f>
        <v>708060</v>
      </c>
      <c r="Y9" s="12"/>
      <c r="Z9" s="13"/>
      <c r="AA9" s="61">
        <v>1</v>
      </c>
      <c r="AB9" s="62">
        <f t="shared" ref="AB9:AB28" si="0">AB$6*((1+AB$5)^(AA9-1))</f>
        <v>60675</v>
      </c>
      <c r="AC9" s="12"/>
      <c r="AD9" s="12"/>
      <c r="AE9" s="12"/>
      <c r="AF9" s="12"/>
    </row>
    <row r="10" spans="1:32" ht="15.75" customHeight="1" x14ac:dyDescent="0.3">
      <c r="A10" s="13"/>
      <c r="B10" s="46">
        <v>2</v>
      </c>
      <c r="C10" s="63"/>
      <c r="D10" s="218"/>
      <c r="E10" s="203"/>
      <c r="F10" s="203"/>
      <c r="G10" s="64"/>
      <c r="H10" s="65"/>
      <c r="I10" s="13"/>
      <c r="J10" s="52" t="s">
        <v>125</v>
      </c>
      <c r="K10" s="53">
        <f>C$33/12</f>
        <v>219.5</v>
      </c>
      <c r="L10" s="13"/>
      <c r="M10" s="66" t="s">
        <v>126</v>
      </c>
      <c r="N10" s="67">
        <f>G33*C5</f>
        <v>2277665</v>
      </c>
      <c r="O10" s="12"/>
      <c r="P10" s="38" t="s">
        <v>116</v>
      </c>
      <c r="Q10" s="40">
        <v>2</v>
      </c>
      <c r="R10" s="41">
        <f>($N$15*12)-R29</f>
        <v>86642.262307368102</v>
      </c>
      <c r="S10" s="12"/>
      <c r="T10" s="214" t="s">
        <v>127</v>
      </c>
      <c r="U10" s="203"/>
      <c r="V10" s="68">
        <v>0.05</v>
      </c>
      <c r="W10" s="69">
        <f>W9*V10</f>
        <v>35403</v>
      </c>
      <c r="X10" s="70">
        <f>K13*12</f>
        <v>46023.9</v>
      </c>
      <c r="Y10" s="12"/>
      <c r="Z10" s="13"/>
      <c r="AA10" s="61">
        <v>2</v>
      </c>
      <c r="AB10" s="62">
        <f t="shared" si="0"/>
        <v>62798.624999999993</v>
      </c>
      <c r="AC10" s="12"/>
      <c r="AD10" s="12"/>
      <c r="AE10" s="12"/>
      <c r="AF10" s="12"/>
    </row>
    <row r="11" spans="1:32" ht="15.75" customHeight="1" x14ac:dyDescent="0.3">
      <c r="A11" s="13"/>
      <c r="B11" s="46">
        <v>3</v>
      </c>
      <c r="C11" s="63"/>
      <c r="D11" s="217"/>
      <c r="E11" s="203"/>
      <c r="F11" s="203"/>
      <c r="G11" s="64"/>
      <c r="H11" s="65"/>
      <c r="I11" s="13"/>
      <c r="J11" s="52" t="s">
        <v>40</v>
      </c>
      <c r="K11" s="53">
        <f>C34</f>
        <v>2656</v>
      </c>
      <c r="L11" s="13"/>
      <c r="M11" s="66" t="s">
        <v>128</v>
      </c>
      <c r="N11" s="67">
        <f>G$36</f>
        <v>0</v>
      </c>
      <c r="O11" s="12"/>
      <c r="P11" s="55" t="s">
        <v>124</v>
      </c>
      <c r="Q11" s="56">
        <v>2</v>
      </c>
      <c r="R11" s="57">
        <f>((R10)/$N$10)</f>
        <v>3.8039949820262466E-2</v>
      </c>
      <c r="S11" s="12"/>
      <c r="T11" s="214" t="s">
        <v>129</v>
      </c>
      <c r="U11" s="203"/>
      <c r="V11" s="68">
        <v>0.08</v>
      </c>
      <c r="W11" s="69">
        <f>W9*V11</f>
        <v>56644.800000000003</v>
      </c>
      <c r="X11" s="70">
        <f>12*K9</f>
        <v>58060.92</v>
      </c>
      <c r="Y11" s="12"/>
      <c r="Z11" s="13"/>
      <c r="AA11" s="61">
        <v>3</v>
      </c>
      <c r="AB11" s="62">
        <f t="shared" si="0"/>
        <v>64996.576874999992</v>
      </c>
      <c r="AC11" s="12"/>
      <c r="AD11" s="12"/>
      <c r="AE11" s="12"/>
      <c r="AF11" s="12"/>
    </row>
    <row r="12" spans="1:32" ht="15.75" customHeight="1" x14ac:dyDescent="0.3">
      <c r="A12" s="13"/>
      <c r="B12" s="46">
        <v>4</v>
      </c>
      <c r="C12" s="63"/>
      <c r="D12" s="203"/>
      <c r="E12" s="203"/>
      <c r="F12" s="203"/>
      <c r="G12" s="64"/>
      <c r="H12" s="71"/>
      <c r="I12" s="13"/>
      <c r="J12" s="52" t="s">
        <v>130</v>
      </c>
      <c r="K12" s="72">
        <f>SUM(C$35:C$39)</f>
        <v>5128</v>
      </c>
      <c r="L12" s="13"/>
      <c r="M12" s="66" t="s">
        <v>131</v>
      </c>
      <c r="N12" s="67">
        <f>N8*N9</f>
        <v>4521335</v>
      </c>
      <c r="O12" s="12"/>
      <c r="P12" s="38" t="s">
        <v>116</v>
      </c>
      <c r="Q12" s="40">
        <v>3</v>
      </c>
      <c r="R12" s="41">
        <f>($N$15*12)-R32</f>
        <v>91894.68066696875</v>
      </c>
      <c r="S12" s="12"/>
      <c r="T12" s="214" t="s">
        <v>132</v>
      </c>
      <c r="U12" s="203"/>
      <c r="V12" s="68">
        <v>0.03</v>
      </c>
      <c r="W12" s="69">
        <f>V12*W9</f>
        <v>21241.8</v>
      </c>
      <c r="X12" s="70">
        <f>0.03*X9</f>
        <v>21241.8</v>
      </c>
      <c r="Y12" s="12"/>
      <c r="Z12" s="13"/>
      <c r="AA12" s="61">
        <v>4</v>
      </c>
      <c r="AB12" s="62">
        <f t="shared" si="0"/>
        <v>67271.457065624985</v>
      </c>
      <c r="AC12" s="12"/>
      <c r="AD12" s="12"/>
      <c r="AE12" s="12"/>
      <c r="AF12" s="12"/>
    </row>
    <row r="13" spans="1:32" ht="15.75" customHeight="1" x14ac:dyDescent="0.3">
      <c r="A13" s="13"/>
      <c r="B13" s="46">
        <v>5</v>
      </c>
      <c r="C13" s="63"/>
      <c r="D13" s="218"/>
      <c r="E13" s="203"/>
      <c r="F13" s="203"/>
      <c r="G13" s="64"/>
      <c r="H13" s="71"/>
      <c r="I13" s="13"/>
      <c r="J13" s="52" t="s">
        <v>133</v>
      </c>
      <c r="K13" s="53">
        <f>C41*G29</f>
        <v>3835.3250000000003</v>
      </c>
      <c r="L13" s="13"/>
      <c r="M13" s="66" t="s">
        <v>134</v>
      </c>
      <c r="N13" s="73">
        <f>G$34</f>
        <v>5.8999999999999997E-2</v>
      </c>
      <c r="O13" s="12"/>
      <c r="P13" s="55" t="s">
        <v>124</v>
      </c>
      <c r="Q13" s="56">
        <v>3</v>
      </c>
      <c r="R13" s="57">
        <f>((R12)/$N$10)</f>
        <v>4.0346003765684924E-2</v>
      </c>
      <c r="S13" s="12"/>
      <c r="T13" s="214" t="s">
        <v>135</v>
      </c>
      <c r="U13" s="203"/>
      <c r="V13" s="74"/>
      <c r="W13" s="69">
        <f t="shared" ref="W13:W14" si="1">K10*12</f>
        <v>2634</v>
      </c>
      <c r="X13" s="70">
        <f t="shared" ref="X13:X14" si="2">K10*12</f>
        <v>2634</v>
      </c>
      <c r="Y13" s="12"/>
      <c r="Z13" s="13"/>
      <c r="AA13" s="61">
        <v>5</v>
      </c>
      <c r="AB13" s="62">
        <f t="shared" si="0"/>
        <v>69625.958062921854</v>
      </c>
      <c r="AC13" s="12"/>
      <c r="AD13" s="12"/>
      <c r="AE13" s="12"/>
      <c r="AF13" s="12"/>
    </row>
    <row r="14" spans="1:32" ht="15.75" customHeight="1" x14ac:dyDescent="0.3">
      <c r="A14" s="13"/>
      <c r="B14" s="46">
        <v>6</v>
      </c>
      <c r="C14" s="63"/>
      <c r="D14" s="48"/>
      <c r="E14" s="217"/>
      <c r="F14" s="203"/>
      <c r="G14" s="64"/>
      <c r="H14" s="71"/>
      <c r="I14" s="13"/>
      <c r="J14" s="52" t="s">
        <v>136</v>
      </c>
      <c r="K14" s="53">
        <f>K$8*C42</f>
        <v>8142.6900000000005</v>
      </c>
      <c r="L14" s="13"/>
      <c r="M14" s="66" t="s">
        <v>137</v>
      </c>
      <c r="N14" s="75">
        <f>G$35</f>
        <v>25</v>
      </c>
      <c r="O14" s="12"/>
      <c r="P14" s="38" t="s">
        <v>116</v>
      </c>
      <c r="Q14" s="40">
        <v>4</v>
      </c>
      <c r="R14" s="41">
        <f>($N$15*12)-R35</f>
        <v>97465.510594891559</v>
      </c>
      <c r="S14" s="12"/>
      <c r="T14" s="214" t="s">
        <v>138</v>
      </c>
      <c r="U14" s="203"/>
      <c r="V14" s="74"/>
      <c r="W14" s="69">
        <f t="shared" si="1"/>
        <v>31872</v>
      </c>
      <c r="X14" s="70">
        <f t="shared" si="2"/>
        <v>31872</v>
      </c>
      <c r="Y14" s="12"/>
      <c r="Z14" s="12"/>
      <c r="AA14" s="61">
        <v>6</v>
      </c>
      <c r="AB14" s="62">
        <f t="shared" si="0"/>
        <v>72062.866595124113</v>
      </c>
      <c r="AC14" s="12"/>
      <c r="AD14" s="12"/>
      <c r="AE14" s="12"/>
      <c r="AF14" s="12"/>
    </row>
    <row r="15" spans="1:32" ht="15.75" customHeight="1" x14ac:dyDescent="0.3">
      <c r="A15" s="13"/>
      <c r="B15" s="46"/>
      <c r="C15" s="63"/>
      <c r="D15" s="48"/>
      <c r="E15" s="203"/>
      <c r="F15" s="203"/>
      <c r="G15" s="64"/>
      <c r="H15" s="71"/>
      <c r="I15" s="13"/>
      <c r="J15" s="76" t="s">
        <v>139</v>
      </c>
      <c r="K15" s="77">
        <f>SUM(K9:K14)</f>
        <v>24819.925000000003</v>
      </c>
      <c r="L15" s="13"/>
      <c r="M15" s="76" t="s">
        <v>140</v>
      </c>
      <c r="N15" s="77">
        <f>-PMT(N13/12,N14*12, N12)</f>
        <v>28855.27159630313</v>
      </c>
      <c r="O15" s="12"/>
      <c r="P15" s="55" t="s">
        <v>124</v>
      </c>
      <c r="Q15" s="56">
        <v>4</v>
      </c>
      <c r="R15" s="57">
        <f>((R14)/$N$10)</f>
        <v>4.2791855077411102E-2</v>
      </c>
      <c r="S15" s="12"/>
      <c r="T15" s="215" t="s">
        <v>141</v>
      </c>
      <c r="U15" s="216"/>
      <c r="V15" s="78">
        <v>0.2</v>
      </c>
      <c r="W15" s="79">
        <f>W9*V15</f>
        <v>141612</v>
      </c>
      <c r="X15" s="80">
        <f>(K12+K14)*12</f>
        <v>159248.28</v>
      </c>
      <c r="Y15" s="12"/>
      <c r="Z15" s="12"/>
      <c r="AA15" s="61">
        <v>7</v>
      </c>
      <c r="AB15" s="62">
        <f t="shared" si="0"/>
        <v>74585.066925953462</v>
      </c>
      <c r="AC15" s="12"/>
      <c r="AD15" s="12"/>
      <c r="AE15" s="12"/>
      <c r="AF15" s="12"/>
    </row>
    <row r="16" spans="1:32" ht="15.75" customHeight="1" x14ac:dyDescent="0.3">
      <c r="A16" s="13"/>
      <c r="B16" s="46"/>
      <c r="C16" s="63"/>
      <c r="D16" s="48"/>
      <c r="E16" s="212"/>
      <c r="F16" s="203"/>
      <c r="G16" s="64"/>
      <c r="H16" s="71"/>
      <c r="I16" s="13"/>
      <c r="J16" s="81" t="s">
        <v>142</v>
      </c>
      <c r="K16" s="82">
        <f>K8-SUM(K9:K14)</f>
        <v>34185.074999999997</v>
      </c>
      <c r="L16" s="13"/>
      <c r="M16" s="188" t="s">
        <v>143</v>
      </c>
      <c r="N16" s="189">
        <f>K16-N15</f>
        <v>5329.8034036968675</v>
      </c>
      <c r="O16" s="12"/>
      <c r="P16" s="38" t="s">
        <v>116</v>
      </c>
      <c r="Q16" s="40">
        <v>5</v>
      </c>
      <c r="R16" s="41">
        <f>($N$15*12)-R38</f>
        <v>103374.05480464865</v>
      </c>
      <c r="S16" s="12"/>
      <c r="T16" s="219" t="s">
        <v>144</v>
      </c>
      <c r="U16" s="220"/>
      <c r="V16" s="83"/>
      <c r="W16" s="84">
        <f t="shared" ref="W16:X16" si="3">SUM(W10:W14,W15)</f>
        <v>289407.59999999998</v>
      </c>
      <c r="X16" s="85">
        <f t="shared" si="3"/>
        <v>319080.90000000002</v>
      </c>
      <c r="Y16" s="12"/>
      <c r="Z16" s="12"/>
      <c r="AA16" s="61">
        <v>8</v>
      </c>
      <c r="AB16" s="62">
        <f t="shared" si="0"/>
        <v>77195.544268361817</v>
      </c>
      <c r="AC16" s="12"/>
      <c r="AD16" s="12"/>
      <c r="AE16" s="12"/>
      <c r="AF16" s="12"/>
    </row>
    <row r="17" spans="1:32" ht="15.75" customHeight="1" x14ac:dyDescent="0.3">
      <c r="A17" s="13"/>
      <c r="B17" s="46"/>
      <c r="C17" s="63"/>
      <c r="D17" s="48"/>
      <c r="E17" s="48"/>
      <c r="F17" s="49"/>
      <c r="G17" s="64"/>
      <c r="H17" s="71"/>
      <c r="I17" s="13"/>
      <c r="J17" s="81" t="s">
        <v>145</v>
      </c>
      <c r="K17" s="82">
        <f>K16*12</f>
        <v>410220.89999999997</v>
      </c>
      <c r="L17" s="13"/>
      <c r="M17" s="81" t="s">
        <v>146</v>
      </c>
      <c r="N17" s="82">
        <f>N16*12</f>
        <v>63957.64084436241</v>
      </c>
      <c r="O17" s="12"/>
      <c r="P17" s="55" t="s">
        <v>124</v>
      </c>
      <c r="Q17" s="56">
        <v>5</v>
      </c>
      <c r="R17" s="57">
        <f>((R16)/$N$10)</f>
        <v>4.5385978537075752E-2</v>
      </c>
      <c r="S17" s="12"/>
      <c r="T17" s="219" t="s">
        <v>147</v>
      </c>
      <c r="U17" s="220"/>
      <c r="V17" s="83"/>
      <c r="W17" s="86">
        <f t="shared" ref="W17:X17" si="4">W9-W16</f>
        <v>418652.4</v>
      </c>
      <c r="X17" s="87">
        <f t="shared" si="4"/>
        <v>388979.1</v>
      </c>
      <c r="Y17" s="12"/>
      <c r="Z17" s="12"/>
      <c r="AA17" s="61">
        <v>9</v>
      </c>
      <c r="AB17" s="62">
        <f t="shared" si="0"/>
        <v>79897.388317754478</v>
      </c>
      <c r="AC17" s="12"/>
      <c r="AD17" s="12"/>
      <c r="AE17" s="12"/>
      <c r="AF17" s="12"/>
    </row>
    <row r="18" spans="1:32" ht="18" customHeight="1" x14ac:dyDescent="0.3">
      <c r="A18" s="13"/>
      <c r="B18" s="46"/>
      <c r="C18" s="63"/>
      <c r="D18" s="48"/>
      <c r="E18" s="48"/>
      <c r="F18" s="49"/>
      <c r="G18" s="64"/>
      <c r="H18" s="71"/>
      <c r="I18" s="13"/>
      <c r="J18" s="81" t="s">
        <v>148</v>
      </c>
      <c r="K18" s="81">
        <f>K17/N8</f>
        <v>6.0335475805265472E-2</v>
      </c>
      <c r="L18" s="13"/>
      <c r="M18" s="88" t="s">
        <v>149</v>
      </c>
      <c r="N18" s="89">
        <f>N17/(N10+N11)</f>
        <v>2.8080354593130425E-2</v>
      </c>
      <c r="O18" s="12"/>
      <c r="P18" s="13"/>
      <c r="Q18" s="13"/>
      <c r="R18" s="13"/>
      <c r="S18" s="12"/>
      <c r="T18" s="227" t="s">
        <v>150</v>
      </c>
      <c r="U18" s="228"/>
      <c r="V18" s="90"/>
      <c r="W18" s="91">
        <f>N15*12</f>
        <v>346263.25915563758</v>
      </c>
      <c r="X18" s="92">
        <f>W18</f>
        <v>346263.25915563758</v>
      </c>
      <c r="Y18" s="12"/>
      <c r="Z18" s="12"/>
      <c r="AA18" s="61">
        <v>10</v>
      </c>
      <c r="AB18" s="62">
        <f t="shared" si="0"/>
        <v>82693.796908875869</v>
      </c>
      <c r="AC18" s="12"/>
      <c r="AD18" s="12"/>
      <c r="AE18" s="12"/>
      <c r="AF18" s="12"/>
    </row>
    <row r="19" spans="1:32" ht="16.5" customHeight="1" x14ac:dyDescent="0.3">
      <c r="A19" s="13"/>
      <c r="B19" s="46"/>
      <c r="C19" s="63"/>
      <c r="D19" s="48"/>
      <c r="E19" s="48"/>
      <c r="F19" s="49"/>
      <c r="G19" s="64"/>
      <c r="H19" s="71"/>
      <c r="I19" s="13"/>
      <c r="J19" s="13"/>
      <c r="K19" s="13"/>
      <c r="L19" s="13"/>
      <c r="M19" s="14"/>
      <c r="N19" s="14"/>
      <c r="O19" s="12"/>
      <c r="P19" s="12"/>
      <c r="Q19" s="12"/>
      <c r="R19" s="12"/>
      <c r="S19" s="12"/>
      <c r="T19" s="13"/>
      <c r="U19" s="13"/>
      <c r="V19" s="13"/>
      <c r="W19" s="13"/>
      <c r="X19" s="13"/>
      <c r="Y19" s="12"/>
      <c r="Z19" s="12"/>
      <c r="AA19" s="61">
        <v>11</v>
      </c>
      <c r="AB19" s="62">
        <f t="shared" si="0"/>
        <v>85588.079800686523</v>
      </c>
      <c r="AC19" s="12"/>
      <c r="AD19" s="12"/>
      <c r="AE19" s="12"/>
      <c r="AF19" s="12"/>
    </row>
    <row r="20" spans="1:32" ht="15.75" customHeight="1" x14ac:dyDescent="0.3">
      <c r="A20" s="13"/>
      <c r="B20" s="46"/>
      <c r="C20" s="63"/>
      <c r="D20" s="48"/>
      <c r="E20" s="48"/>
      <c r="F20" s="49"/>
      <c r="G20" s="64"/>
      <c r="H20" s="71"/>
      <c r="I20" s="13"/>
      <c r="J20" s="213" t="s">
        <v>151</v>
      </c>
      <c r="K20" s="203"/>
      <c r="L20" s="203"/>
      <c r="M20" s="203"/>
      <c r="N20" s="203"/>
      <c r="O20" s="12"/>
      <c r="P20" s="14" t="s">
        <v>152</v>
      </c>
      <c r="Q20" s="13"/>
      <c r="R20" s="13"/>
      <c r="S20" s="12"/>
      <c r="T20" s="229" t="s">
        <v>153</v>
      </c>
      <c r="U20" s="230"/>
      <c r="V20" s="93"/>
      <c r="W20" s="94">
        <f t="shared" ref="W20:X20" si="5">W17/W18</f>
        <v>1.2090581051564155</v>
      </c>
      <c r="X20" s="95">
        <f t="shared" si="5"/>
        <v>1.1233623253836544</v>
      </c>
      <c r="Y20" s="12"/>
      <c r="Z20" s="12"/>
      <c r="AA20" s="61">
        <v>12</v>
      </c>
      <c r="AB20" s="62">
        <f t="shared" si="0"/>
        <v>88583.662593710542</v>
      </c>
      <c r="AC20" s="12"/>
      <c r="AD20" s="12"/>
      <c r="AE20" s="12"/>
      <c r="AF20" s="12"/>
    </row>
    <row r="21" spans="1:32" ht="15.75" customHeight="1" x14ac:dyDescent="0.3">
      <c r="A21" s="13"/>
      <c r="B21" s="46"/>
      <c r="C21" s="63"/>
      <c r="D21" s="48"/>
      <c r="E21" s="48"/>
      <c r="F21" s="49"/>
      <c r="G21" s="64"/>
      <c r="H21" s="71"/>
      <c r="I21" s="13"/>
      <c r="J21" s="13"/>
      <c r="K21" s="13"/>
      <c r="L21" s="13"/>
      <c r="M21" s="13"/>
      <c r="N21" s="13"/>
      <c r="O21" s="12"/>
      <c r="P21" s="21" t="s">
        <v>154</v>
      </c>
      <c r="Q21" s="96"/>
      <c r="R21" s="97">
        <v>0.8</v>
      </c>
      <c r="S21" s="12"/>
      <c r="T21" s="231" t="s">
        <v>155</v>
      </c>
      <c r="U21" s="228"/>
      <c r="V21" s="98"/>
      <c r="W21" s="99">
        <f t="shared" ref="W21:X21" si="6">W17-W18</f>
        <v>72389.140844362439</v>
      </c>
      <c r="X21" s="100">
        <f t="shared" si="6"/>
        <v>42715.840844362392</v>
      </c>
      <c r="Y21" s="12"/>
      <c r="Z21" s="12"/>
      <c r="AA21" s="61">
        <v>13</v>
      </c>
      <c r="AB21" s="62">
        <f t="shared" si="0"/>
        <v>91684.090784490414</v>
      </c>
      <c r="AC21" s="12"/>
      <c r="AD21" s="12"/>
      <c r="AE21" s="12"/>
      <c r="AF21" s="12"/>
    </row>
    <row r="22" spans="1:32" ht="15.75" customHeight="1" x14ac:dyDescent="0.3">
      <c r="A22" s="14"/>
      <c r="B22" s="46"/>
      <c r="C22" s="63"/>
      <c r="D22" s="48"/>
      <c r="E22" s="48"/>
      <c r="F22" s="49"/>
      <c r="G22" s="64"/>
      <c r="H22" s="71"/>
      <c r="I22" s="13"/>
      <c r="J22" s="21" t="s">
        <v>106</v>
      </c>
      <c r="K22" s="31" t="s">
        <v>107</v>
      </c>
      <c r="L22" s="13"/>
      <c r="M22" s="36" t="s">
        <v>108</v>
      </c>
      <c r="N22" s="101"/>
      <c r="O22" s="12"/>
      <c r="P22" s="21" t="s">
        <v>156</v>
      </c>
      <c r="Q22" s="96"/>
      <c r="R22" s="97">
        <v>0.51</v>
      </c>
      <c r="S22" s="12"/>
      <c r="T22" s="12"/>
      <c r="U22" s="12"/>
      <c r="V22" s="12"/>
      <c r="W22" s="12"/>
      <c r="X22" s="12"/>
      <c r="Y22" s="12"/>
      <c r="Z22" s="12"/>
      <c r="AA22" s="61">
        <v>14</v>
      </c>
      <c r="AB22" s="62">
        <f t="shared" si="0"/>
        <v>94893.033961947556</v>
      </c>
      <c r="AC22" s="12"/>
      <c r="AD22" s="12"/>
      <c r="AE22" s="12"/>
      <c r="AF22" s="12"/>
    </row>
    <row r="23" spans="1:32" ht="15.75" customHeight="1" x14ac:dyDescent="0.3">
      <c r="A23" s="13"/>
      <c r="B23" s="46"/>
      <c r="C23" s="63"/>
      <c r="D23" s="48"/>
      <c r="E23" s="48"/>
      <c r="F23" s="49"/>
      <c r="G23" s="64"/>
      <c r="H23" s="71"/>
      <c r="I23" s="13"/>
      <c r="J23" s="36" t="s">
        <v>115</v>
      </c>
      <c r="K23" s="37">
        <f>H29</f>
        <v>60675</v>
      </c>
      <c r="L23" s="13"/>
      <c r="M23" s="38" t="s">
        <v>97</v>
      </c>
      <c r="N23" s="39">
        <f>C5</f>
        <v>6799000</v>
      </c>
      <c r="O23" s="12"/>
      <c r="P23" s="12"/>
      <c r="Q23" s="12"/>
      <c r="R23" s="12"/>
      <c r="S23" s="12"/>
      <c r="T23" s="14" t="s">
        <v>157</v>
      </c>
      <c r="U23" s="12"/>
      <c r="V23" s="12"/>
      <c r="W23" s="12"/>
      <c r="X23" s="12"/>
      <c r="Y23" s="12"/>
      <c r="Z23" s="12"/>
      <c r="AA23" s="61">
        <v>15</v>
      </c>
      <c r="AB23" s="62">
        <f t="shared" si="0"/>
        <v>98214.290150615736</v>
      </c>
      <c r="AC23" s="12"/>
      <c r="AD23" s="12"/>
      <c r="AE23" s="12"/>
      <c r="AF23" s="12"/>
    </row>
    <row r="24" spans="1:32" ht="15.75" customHeight="1" x14ac:dyDescent="0.3">
      <c r="A24" s="13"/>
      <c r="B24" s="46"/>
      <c r="C24" s="63"/>
      <c r="D24" s="48"/>
      <c r="E24" s="48"/>
      <c r="F24" s="49"/>
      <c r="G24" s="64"/>
      <c r="H24" s="71"/>
      <c r="I24" s="13"/>
      <c r="J24" s="52" t="s">
        <v>122</v>
      </c>
      <c r="K24" s="53">
        <f>C$40*K23</f>
        <v>4975.3500000000004</v>
      </c>
      <c r="L24" s="13"/>
      <c r="M24" s="52" t="s">
        <v>123</v>
      </c>
      <c r="N24" s="54">
        <f>1-G$33</f>
        <v>0.66500000000000004</v>
      </c>
      <c r="O24" s="12"/>
      <c r="P24" s="14"/>
      <c r="Q24" s="14" t="s">
        <v>109</v>
      </c>
      <c r="R24" s="14" t="s">
        <v>110</v>
      </c>
      <c r="S24" s="12"/>
      <c r="T24" s="21" t="s">
        <v>158</v>
      </c>
      <c r="U24" s="102">
        <v>3.5000000000000003E-2</v>
      </c>
      <c r="V24" s="12"/>
      <c r="W24" s="12"/>
      <c r="X24" s="12"/>
      <c r="Y24" s="12"/>
      <c r="Z24" s="13"/>
      <c r="AA24" s="61">
        <v>16</v>
      </c>
      <c r="AB24" s="62">
        <f t="shared" si="0"/>
        <v>101651.79030588726</v>
      </c>
      <c r="AC24" s="13"/>
      <c r="AD24" s="13"/>
      <c r="AE24" s="13"/>
      <c r="AF24" s="13"/>
    </row>
    <row r="25" spans="1:32" ht="15.75" customHeight="1" x14ac:dyDescent="0.3">
      <c r="A25" s="13"/>
      <c r="B25" s="46"/>
      <c r="C25" s="63"/>
      <c r="D25" s="48"/>
      <c r="E25" s="48"/>
      <c r="F25" s="49"/>
      <c r="G25" s="64"/>
      <c r="H25" s="71"/>
      <c r="I25" s="13"/>
      <c r="J25" s="52" t="s">
        <v>125</v>
      </c>
      <c r="K25" s="53">
        <f>C$33/12</f>
        <v>219.5</v>
      </c>
      <c r="L25" s="13"/>
      <c r="M25" s="66" t="s">
        <v>126</v>
      </c>
      <c r="N25" s="67">
        <f>G33*N23</f>
        <v>2277665</v>
      </c>
      <c r="O25" s="12"/>
      <c r="P25" s="38" t="s">
        <v>159</v>
      </c>
      <c r="Q25" s="103">
        <v>1</v>
      </c>
      <c r="R25" s="104">
        <f>(R21*$N$8)/27.5</f>
        <v>197789.09090909091</v>
      </c>
      <c r="S25" s="12"/>
      <c r="T25" s="12"/>
      <c r="U25" s="12"/>
      <c r="V25" s="12"/>
      <c r="W25" s="12"/>
      <c r="X25" s="12"/>
      <c r="Y25" s="12"/>
      <c r="Z25" s="12"/>
      <c r="AA25" s="61">
        <v>17</v>
      </c>
      <c r="AB25" s="62">
        <f t="shared" si="0"/>
        <v>105209.6029665933</v>
      </c>
      <c r="AC25" s="12"/>
      <c r="AD25" s="12"/>
      <c r="AE25" s="12"/>
      <c r="AF25" s="12"/>
    </row>
    <row r="26" spans="1:32" ht="15.75" customHeight="1" x14ac:dyDescent="0.3">
      <c r="A26" s="13"/>
      <c r="B26" s="46"/>
      <c r="C26" s="63"/>
      <c r="D26" s="48"/>
      <c r="E26" s="48"/>
      <c r="F26" s="49"/>
      <c r="G26" s="64"/>
      <c r="H26" s="71"/>
      <c r="I26" s="13"/>
      <c r="J26" s="52" t="s">
        <v>40</v>
      </c>
      <c r="K26" s="53">
        <f>C$34</f>
        <v>2656</v>
      </c>
      <c r="L26" s="13"/>
      <c r="M26" s="66" t="s">
        <v>128</v>
      </c>
      <c r="N26" s="67">
        <f>G$36</f>
        <v>0</v>
      </c>
      <c r="O26" s="12"/>
      <c r="P26" s="52" t="s">
        <v>160</v>
      </c>
      <c r="Q26" s="13">
        <v>1</v>
      </c>
      <c r="R26" s="105">
        <f>-CUMIPMT($N$13/12,$N$14*12,$N$12,(1+(12*(Q26-1))),(12*Q26),0)</f>
        <v>264573.20306910388</v>
      </c>
      <c r="S26" s="12"/>
      <c r="T26" s="106" t="s">
        <v>120</v>
      </c>
      <c r="U26" s="107" t="s">
        <v>161</v>
      </c>
      <c r="V26" s="107" t="s">
        <v>162</v>
      </c>
      <c r="W26" s="108" t="s">
        <v>163</v>
      </c>
      <c r="X26" s="12"/>
      <c r="Y26" s="12"/>
      <c r="Z26" s="12"/>
      <c r="AA26" s="61">
        <v>18</v>
      </c>
      <c r="AB26" s="62">
        <f t="shared" si="0"/>
        <v>108891.93907042406</v>
      </c>
      <c r="AC26" s="12"/>
      <c r="AD26" s="12"/>
      <c r="AE26" s="12"/>
      <c r="AF26" s="12"/>
    </row>
    <row r="27" spans="1:32" ht="15.75" customHeight="1" x14ac:dyDescent="0.3">
      <c r="A27" s="13"/>
      <c r="B27" s="46"/>
      <c r="C27" s="109"/>
      <c r="D27" s="110"/>
      <c r="E27" s="110"/>
      <c r="F27" s="49"/>
      <c r="G27" s="64"/>
      <c r="H27" s="71"/>
      <c r="I27" s="13"/>
      <c r="J27" s="52" t="s">
        <v>130</v>
      </c>
      <c r="K27" s="72">
        <f>SUM(C$35:C$39)</f>
        <v>5128</v>
      </c>
      <c r="L27" s="13"/>
      <c r="M27" s="66" t="s">
        <v>131</v>
      </c>
      <c r="N27" s="67">
        <f>N23*N24</f>
        <v>4521335</v>
      </c>
      <c r="O27" s="12"/>
      <c r="P27" s="55" t="s">
        <v>164</v>
      </c>
      <c r="Q27" s="56">
        <v>1</v>
      </c>
      <c r="R27" s="111">
        <f>SUM($R$25+$R26)</f>
        <v>462362.29397819482</v>
      </c>
      <c r="S27" s="12"/>
      <c r="T27" s="112">
        <v>1</v>
      </c>
      <c r="U27" s="113">
        <f>N8+(N8*$U$24)</f>
        <v>7036965</v>
      </c>
      <c r="V27" s="113">
        <f>U27-N8</f>
        <v>237965</v>
      </c>
      <c r="W27" s="114">
        <f t="shared" ref="W27:W31" si="7">V27/$N$10</f>
        <v>0.1044776119402985</v>
      </c>
      <c r="X27" s="12"/>
      <c r="Y27" s="12"/>
      <c r="Z27" s="12"/>
      <c r="AA27" s="61">
        <v>19</v>
      </c>
      <c r="AB27" s="62">
        <f t="shared" si="0"/>
        <v>112703.1569378889</v>
      </c>
      <c r="AC27" s="12"/>
      <c r="AD27" s="12"/>
      <c r="AE27" s="12"/>
      <c r="AF27" s="12"/>
    </row>
    <row r="28" spans="1:32" ht="15.75" customHeight="1" x14ac:dyDescent="0.3">
      <c r="A28" s="13"/>
      <c r="B28" s="46"/>
      <c r="C28" s="115"/>
      <c r="D28" s="116"/>
      <c r="E28" s="116"/>
      <c r="F28" s="116"/>
      <c r="G28" s="117"/>
      <c r="H28" s="118"/>
      <c r="I28" s="13"/>
      <c r="J28" s="52" t="s">
        <v>133</v>
      </c>
      <c r="K28" s="53">
        <f>C$41*K23</f>
        <v>3943.875</v>
      </c>
      <c r="L28" s="13"/>
      <c r="M28" s="66" t="s">
        <v>134</v>
      </c>
      <c r="N28" s="73">
        <f>G$34</f>
        <v>5.8999999999999997E-2</v>
      </c>
      <c r="O28" s="12"/>
      <c r="P28" s="38" t="s">
        <v>159</v>
      </c>
      <c r="Q28" s="13">
        <v>2</v>
      </c>
      <c r="R28" s="104">
        <f>(R21*$N$8)/27.5</f>
        <v>197789.09090909091</v>
      </c>
      <c r="S28" s="12"/>
      <c r="T28" s="119">
        <v>2</v>
      </c>
      <c r="U28" s="120">
        <f t="shared" ref="U28:U31" si="8">U27+(U27*$U$24)</f>
        <v>7283258.7750000004</v>
      </c>
      <c r="V28" s="120">
        <f t="shared" ref="V28:V31" si="9">U28-U27</f>
        <v>246293.77500000037</v>
      </c>
      <c r="W28" s="121">
        <f t="shared" si="7"/>
        <v>0.10813432835820912</v>
      </c>
      <c r="X28" s="12"/>
      <c r="Y28" s="12"/>
      <c r="Z28" s="12"/>
      <c r="AA28" s="122">
        <v>20</v>
      </c>
      <c r="AB28" s="123">
        <f t="shared" si="0"/>
        <v>116647.76743071499</v>
      </c>
      <c r="AC28" s="12"/>
      <c r="AD28" s="12"/>
      <c r="AE28" s="12"/>
      <c r="AF28" s="12"/>
    </row>
    <row r="29" spans="1:32" ht="15.75" customHeight="1" x14ac:dyDescent="0.3">
      <c r="A29" s="13"/>
      <c r="B29" s="124" t="s">
        <v>165</v>
      </c>
      <c r="C29" s="125"/>
      <c r="D29" s="126"/>
      <c r="E29" s="126"/>
      <c r="F29" s="127"/>
      <c r="G29" s="128">
        <f t="shared" ref="G29:H29" si="10">SUM(G9:G28)</f>
        <v>59005</v>
      </c>
      <c r="H29" s="129">
        <f t="shared" si="10"/>
        <v>60675</v>
      </c>
      <c r="I29" s="13"/>
      <c r="J29" s="52" t="s">
        <v>136</v>
      </c>
      <c r="K29" s="53">
        <f>C42*K23</f>
        <v>8373.1500000000015</v>
      </c>
      <c r="L29" s="13"/>
      <c r="M29" s="66" t="s">
        <v>137</v>
      </c>
      <c r="N29" s="75">
        <f>G$35</f>
        <v>25</v>
      </c>
      <c r="O29" s="12"/>
      <c r="P29" s="52" t="s">
        <v>160</v>
      </c>
      <c r="Q29" s="13">
        <v>2</v>
      </c>
      <c r="R29" s="105">
        <f>-CUMIPMT($N$13/12,$N$14*12,$N$12,(1+(12*(Q29-1))),(12*Q29),0)</f>
        <v>259620.99684826948</v>
      </c>
      <c r="S29" s="12"/>
      <c r="T29" s="119">
        <v>3</v>
      </c>
      <c r="U29" s="120">
        <f t="shared" si="8"/>
        <v>7538172.8321250007</v>
      </c>
      <c r="V29" s="120">
        <f t="shared" si="9"/>
        <v>254914.05712500028</v>
      </c>
      <c r="W29" s="121">
        <f t="shared" si="7"/>
        <v>0.11191902985074639</v>
      </c>
      <c r="X29" s="12"/>
      <c r="Y29" s="12"/>
      <c r="Z29" s="12"/>
      <c r="AA29" s="13"/>
      <c r="AB29" s="12"/>
      <c r="AC29" s="12"/>
      <c r="AD29" s="12"/>
      <c r="AE29" s="12"/>
      <c r="AF29" s="12"/>
    </row>
    <row r="30" spans="1:32" ht="15.75" customHeight="1" x14ac:dyDescent="0.3">
      <c r="A30" s="13"/>
      <c r="B30" s="12"/>
      <c r="C30" s="12"/>
      <c r="D30" s="12"/>
      <c r="E30" s="12"/>
      <c r="F30" s="12"/>
      <c r="G30" s="12"/>
      <c r="H30" s="12"/>
      <c r="I30" s="13"/>
      <c r="J30" s="76" t="s">
        <v>139</v>
      </c>
      <c r="K30" s="77">
        <f>SUM(K24:K29)</f>
        <v>25295.875</v>
      </c>
      <c r="L30" s="13"/>
      <c r="M30" s="76" t="s">
        <v>166</v>
      </c>
      <c r="N30" s="77">
        <f>-PMT(N28/12,N29*12, N27)</f>
        <v>28855.27159630313</v>
      </c>
      <c r="O30" s="12"/>
      <c r="P30" s="81" t="s">
        <v>164</v>
      </c>
      <c r="Q30" s="130">
        <v>2</v>
      </c>
      <c r="R30" s="131">
        <f>SUM($R$25+$R29)</f>
        <v>457410.08775736042</v>
      </c>
      <c r="S30" s="12"/>
      <c r="T30" s="119">
        <v>4</v>
      </c>
      <c r="U30" s="120">
        <f t="shared" si="8"/>
        <v>7802008.8812493756</v>
      </c>
      <c r="V30" s="120">
        <f t="shared" si="9"/>
        <v>263836.04912437499</v>
      </c>
      <c r="W30" s="121">
        <f t="shared" si="7"/>
        <v>0.11583619589552238</v>
      </c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ht="15.75" customHeight="1" x14ac:dyDescent="0.3">
      <c r="A31" s="13"/>
      <c r="B31" s="14" t="s">
        <v>167</v>
      </c>
      <c r="C31" s="12"/>
      <c r="D31" s="12"/>
      <c r="E31" s="12"/>
      <c r="F31" s="14" t="s">
        <v>150</v>
      </c>
      <c r="G31" s="12"/>
      <c r="H31" s="12"/>
      <c r="I31" s="13"/>
      <c r="J31" s="81" t="s">
        <v>142</v>
      </c>
      <c r="K31" s="82">
        <f>K23-K30</f>
        <v>35379.125</v>
      </c>
      <c r="L31" s="13"/>
      <c r="M31" s="190" t="s">
        <v>143</v>
      </c>
      <c r="N31" s="191">
        <f>K31-N30</f>
        <v>6523.8534036968704</v>
      </c>
      <c r="O31" s="12"/>
      <c r="P31" s="38" t="s">
        <v>159</v>
      </c>
      <c r="Q31" s="103">
        <v>3</v>
      </c>
      <c r="R31" s="104">
        <f>(R21*$N$8)/27.5</f>
        <v>197789.09090909091</v>
      </c>
      <c r="S31" s="12"/>
      <c r="T31" s="132">
        <v>5</v>
      </c>
      <c r="U31" s="133">
        <f t="shared" si="8"/>
        <v>8075079.1920931041</v>
      </c>
      <c r="V31" s="133">
        <f t="shared" si="9"/>
        <v>273070.31084372848</v>
      </c>
      <c r="W31" s="134">
        <f t="shared" si="7"/>
        <v>0.11989046275186582</v>
      </c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.75" customHeight="1" thickBot="1" x14ac:dyDescent="0.35">
      <c r="A32" s="13"/>
      <c r="B32" s="12"/>
      <c r="C32" s="12"/>
      <c r="D32" s="12"/>
      <c r="E32" s="12"/>
      <c r="F32" s="12"/>
      <c r="G32" s="12"/>
      <c r="H32" s="12"/>
      <c r="I32" s="13"/>
      <c r="J32" s="81" t="s">
        <v>145</v>
      </c>
      <c r="K32" s="82">
        <f>K31*12</f>
        <v>424549.5</v>
      </c>
      <c r="L32" s="13"/>
      <c r="M32" s="81" t="s">
        <v>146</v>
      </c>
      <c r="N32" s="82">
        <f>N31*12</f>
        <v>78286.240844362444</v>
      </c>
      <c r="O32" s="12"/>
      <c r="P32" s="52" t="s">
        <v>160</v>
      </c>
      <c r="Q32" s="13">
        <v>3</v>
      </c>
      <c r="R32" s="105">
        <f>-CUMIPMT($N$13/12,$N$14*12,$N$12,(1+(12*(Q32-1))),(12*Q32),0)</f>
        <v>254368.57848866883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.75" customHeight="1" thickBot="1" x14ac:dyDescent="0.35">
      <c r="A33" s="13"/>
      <c r="B33" s="36" t="s">
        <v>168</v>
      </c>
      <c r="C33" s="135">
        <v>2634</v>
      </c>
      <c r="D33" s="12"/>
      <c r="E33" s="12"/>
      <c r="F33" s="36" t="s">
        <v>169</v>
      </c>
      <c r="G33" s="136">
        <v>0.33500000000000002</v>
      </c>
      <c r="H33" s="12"/>
      <c r="I33" s="13"/>
      <c r="J33" s="55" t="s">
        <v>148</v>
      </c>
      <c r="K33" s="137">
        <f>K32/N23</f>
        <v>6.2442932784232977E-2</v>
      </c>
      <c r="L33" s="13"/>
      <c r="M33" s="193" t="s">
        <v>149</v>
      </c>
      <c r="N33" s="194">
        <f>N32/(N25+N26)</f>
        <v>3.4371270948257295E-2</v>
      </c>
      <c r="O33" s="12"/>
      <c r="P33" s="55" t="s">
        <v>164</v>
      </c>
      <c r="Q33" s="56">
        <v>3</v>
      </c>
      <c r="R33" s="111">
        <f>SUM($R$25+$R32)</f>
        <v>452157.66939775972</v>
      </c>
      <c r="S33" s="12"/>
      <c r="T33" s="14" t="s">
        <v>170</v>
      </c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.75" customHeight="1" thickBot="1" x14ac:dyDescent="0.35">
      <c r="A34" s="13"/>
      <c r="B34" s="138" t="s">
        <v>171</v>
      </c>
      <c r="C34" s="139">
        <v>2656</v>
      </c>
      <c r="D34" s="12"/>
      <c r="E34" s="12"/>
      <c r="F34" s="138" t="s">
        <v>172</v>
      </c>
      <c r="G34" s="140">
        <v>5.8999999999999997E-2</v>
      </c>
      <c r="H34" s="12"/>
      <c r="I34" s="13"/>
      <c r="J34" s="13"/>
      <c r="K34" s="13"/>
      <c r="L34" s="13"/>
      <c r="M34" s="195" t="s">
        <v>193</v>
      </c>
      <c r="N34" s="196">
        <v>5556</v>
      </c>
      <c r="O34" s="12"/>
      <c r="P34" s="38" t="s">
        <v>159</v>
      </c>
      <c r="Q34" s="13">
        <v>4</v>
      </c>
      <c r="R34" s="104">
        <f>(R21*$N$8)/27.5</f>
        <v>197789.09090909091</v>
      </c>
      <c r="S34" s="12"/>
      <c r="T34" s="45" t="s">
        <v>109</v>
      </c>
      <c r="U34" s="96">
        <v>1</v>
      </c>
      <c r="V34" s="45">
        <v>2</v>
      </c>
      <c r="W34" s="96">
        <v>3</v>
      </c>
      <c r="X34" s="45">
        <v>4</v>
      </c>
      <c r="Y34" s="31">
        <v>5</v>
      </c>
      <c r="Z34" s="12"/>
      <c r="AA34" s="12"/>
      <c r="AB34" s="12"/>
      <c r="AC34" s="12"/>
      <c r="AD34" s="12"/>
      <c r="AE34" s="12"/>
      <c r="AF34" s="12"/>
    </row>
    <row r="35" spans="1:32" ht="15.75" customHeight="1" thickBot="1" x14ac:dyDescent="0.35">
      <c r="A35" s="13"/>
      <c r="B35" s="138" t="s">
        <v>173</v>
      </c>
      <c r="C35" s="139">
        <v>808</v>
      </c>
      <c r="D35" s="12"/>
      <c r="E35" s="12"/>
      <c r="F35" s="138" t="s">
        <v>174</v>
      </c>
      <c r="G35" s="141">
        <v>25</v>
      </c>
      <c r="H35" s="12"/>
      <c r="I35" s="13"/>
      <c r="J35" s="213"/>
      <c r="K35" s="203"/>
      <c r="L35" s="203"/>
      <c r="M35" s="203"/>
      <c r="N35" s="203"/>
      <c r="O35" s="12"/>
      <c r="P35" s="52" t="s">
        <v>160</v>
      </c>
      <c r="Q35" s="13">
        <v>4</v>
      </c>
      <c r="R35" s="105">
        <f>-CUMIPMT($N$13/12,$N$14*12,$N$12,(1+(12*(Q35-1))),(12*Q35),0)</f>
        <v>248797.74856074603</v>
      </c>
      <c r="S35" s="12"/>
      <c r="T35" s="45" t="s">
        <v>175</v>
      </c>
      <c r="U35" s="142"/>
      <c r="V35" s="27"/>
      <c r="W35" s="27"/>
      <c r="X35" s="27"/>
      <c r="Y35" s="32"/>
      <c r="Z35" s="12"/>
      <c r="AA35" s="12"/>
      <c r="AB35" s="12"/>
      <c r="AC35" s="12"/>
      <c r="AD35" s="12"/>
      <c r="AE35" s="12"/>
      <c r="AF35" s="12"/>
    </row>
    <row r="36" spans="1:32" ht="15.75" customHeight="1" thickBot="1" x14ac:dyDescent="0.35">
      <c r="A36" s="13"/>
      <c r="B36" s="138" t="s">
        <v>176</v>
      </c>
      <c r="C36" s="139">
        <v>1775</v>
      </c>
      <c r="D36" s="12"/>
      <c r="E36" s="12"/>
      <c r="F36" s="143" t="s">
        <v>128</v>
      </c>
      <c r="G36" s="144">
        <v>0</v>
      </c>
      <c r="H36" s="12"/>
      <c r="I36" s="13"/>
      <c r="J36" s="13"/>
      <c r="K36" s="13"/>
      <c r="L36" s="13"/>
      <c r="M36" s="13"/>
      <c r="N36" s="13"/>
      <c r="O36" s="12"/>
      <c r="P36" s="81" t="s">
        <v>164</v>
      </c>
      <c r="Q36" s="130">
        <v>4</v>
      </c>
      <c r="R36" s="131">
        <f>SUM($R$25+$R35)</f>
        <v>446586.83946983691</v>
      </c>
      <c r="S36" s="12"/>
      <c r="T36" s="145" t="s">
        <v>177</v>
      </c>
      <c r="U36" s="146">
        <f t="shared" ref="U36:Y36" si="11">$N$33</f>
        <v>3.4371270948257295E-2</v>
      </c>
      <c r="V36" s="147">
        <f t="shared" si="11"/>
        <v>3.4371270948257295E-2</v>
      </c>
      <c r="W36" s="148">
        <f t="shared" si="11"/>
        <v>3.4371270948257295E-2</v>
      </c>
      <c r="X36" s="147">
        <f t="shared" si="11"/>
        <v>3.4371270948257295E-2</v>
      </c>
      <c r="Y36" s="149">
        <f t="shared" si="11"/>
        <v>3.4371270948257295E-2</v>
      </c>
      <c r="Z36" s="12"/>
      <c r="AA36" s="12"/>
      <c r="AB36" s="12"/>
      <c r="AC36" s="12"/>
      <c r="AD36" s="12"/>
      <c r="AE36" s="12"/>
      <c r="AF36" s="12"/>
    </row>
    <row r="37" spans="1:32" ht="15.75" customHeight="1" x14ac:dyDescent="0.3">
      <c r="A37" s="13"/>
      <c r="B37" s="138" t="s">
        <v>178</v>
      </c>
      <c r="C37" s="139">
        <v>0</v>
      </c>
      <c r="D37" s="12"/>
      <c r="E37" s="12"/>
      <c r="F37" s="12"/>
      <c r="G37" s="12"/>
      <c r="H37" s="12"/>
      <c r="I37" s="13"/>
      <c r="J37" s="14"/>
      <c r="K37" s="14"/>
      <c r="L37" s="13"/>
      <c r="M37" s="14"/>
      <c r="N37" s="13"/>
      <c r="O37" s="12"/>
      <c r="P37" s="38" t="s">
        <v>159</v>
      </c>
      <c r="Q37" s="103">
        <v>5</v>
      </c>
      <c r="R37" s="104">
        <f>(R21*$N$8)/27.5</f>
        <v>197789.09090909091</v>
      </c>
      <c r="S37" s="12"/>
      <c r="T37" s="145" t="s">
        <v>179</v>
      </c>
      <c r="U37" s="150">
        <f>R9</f>
        <v>3.5865702852058444E-2</v>
      </c>
      <c r="V37" s="151">
        <f>R11</f>
        <v>3.8039949820262466E-2</v>
      </c>
      <c r="W37" s="152">
        <f>R13</f>
        <v>4.0346003765684924E-2</v>
      </c>
      <c r="X37" s="151">
        <f>R15</f>
        <v>4.2791855077411102E-2</v>
      </c>
      <c r="Y37" s="153">
        <f>R17</f>
        <v>4.5385978537075752E-2</v>
      </c>
      <c r="Z37" s="12"/>
      <c r="AA37" s="12"/>
      <c r="AB37" s="12"/>
      <c r="AC37" s="12"/>
      <c r="AD37" s="12"/>
      <c r="AE37" s="12"/>
      <c r="AF37" s="12"/>
    </row>
    <row r="38" spans="1:32" ht="15.75" customHeight="1" x14ac:dyDescent="0.3">
      <c r="A38" s="13"/>
      <c r="B38" s="138" t="s">
        <v>180</v>
      </c>
      <c r="C38" s="139">
        <v>504</v>
      </c>
      <c r="D38" s="12"/>
      <c r="E38" s="12"/>
      <c r="F38" s="12"/>
      <c r="G38" s="12"/>
      <c r="H38" s="12"/>
      <c r="I38" s="13"/>
      <c r="J38" s="14"/>
      <c r="K38" s="154"/>
      <c r="L38" s="13"/>
      <c r="M38" s="13"/>
      <c r="N38" s="155"/>
      <c r="O38" s="12"/>
      <c r="P38" s="52" t="s">
        <v>160</v>
      </c>
      <c r="Q38" s="13">
        <v>5</v>
      </c>
      <c r="R38" s="105">
        <f>-CUMIPMT($N$13/12,$N$14*12,$N$12,(1+(12*(Q38-1))),(12*Q38),0)</f>
        <v>242889.20435098893</v>
      </c>
      <c r="S38" s="12"/>
      <c r="T38" s="145" t="s">
        <v>181</v>
      </c>
      <c r="U38" s="156">
        <f>(R27*R22)/N10</f>
        <v>0.10352917129115975</v>
      </c>
      <c r="V38" s="157">
        <f>(R30*R22)/N10</f>
        <v>0.1024203053373757</v>
      </c>
      <c r="W38" s="158">
        <f>(R33*R22)/N10</f>
        <v>0.10124421782521023</v>
      </c>
      <c r="X38" s="157">
        <f>(R36*R22)/N10</f>
        <v>9.9996833656229869E-2</v>
      </c>
      <c r="Y38" s="159">
        <f>(R39*R22)/N10</f>
        <v>9.8673830691800912E-2</v>
      </c>
      <c r="Z38" s="12"/>
      <c r="AA38" s="12"/>
      <c r="AB38" s="12"/>
      <c r="AC38" s="12"/>
      <c r="AD38" s="12"/>
      <c r="AE38" s="12"/>
      <c r="AF38" s="12"/>
    </row>
    <row r="39" spans="1:32" ht="15.75" customHeight="1" x14ac:dyDescent="0.3">
      <c r="A39" s="13"/>
      <c r="B39" s="138" t="s">
        <v>182</v>
      </c>
      <c r="C39" s="139">
        <v>2041</v>
      </c>
      <c r="D39" s="12"/>
      <c r="E39" s="12"/>
      <c r="F39" s="12"/>
      <c r="G39" s="12"/>
      <c r="H39" s="12"/>
      <c r="I39" s="13"/>
      <c r="J39" s="13"/>
      <c r="K39" s="155"/>
      <c r="L39" s="13"/>
      <c r="M39" s="192" t="s">
        <v>194</v>
      </c>
      <c r="N39" s="160"/>
      <c r="O39" s="12"/>
      <c r="P39" s="55" t="s">
        <v>164</v>
      </c>
      <c r="Q39" s="56">
        <v>5</v>
      </c>
      <c r="R39" s="111">
        <f>SUM($R$25+$R38)</f>
        <v>440678.29526007985</v>
      </c>
      <c r="S39" s="12"/>
      <c r="T39" s="161" t="s">
        <v>183</v>
      </c>
      <c r="U39" s="150">
        <f>W27</f>
        <v>0.1044776119402985</v>
      </c>
      <c r="V39" s="151">
        <f>W28</f>
        <v>0.10813432835820912</v>
      </c>
      <c r="W39" s="152">
        <f>W29</f>
        <v>0.11191902985074639</v>
      </c>
      <c r="X39" s="151">
        <f>W30</f>
        <v>0.11583619589552238</v>
      </c>
      <c r="Y39" s="153">
        <f>W31</f>
        <v>0.11989046275186582</v>
      </c>
      <c r="Z39" s="12"/>
      <c r="AA39" s="12"/>
      <c r="AB39" s="12"/>
      <c r="AC39" s="12"/>
      <c r="AD39" s="12"/>
      <c r="AE39" s="12"/>
      <c r="AF39" s="12"/>
    </row>
    <row r="40" spans="1:32" ht="15.75" customHeight="1" x14ac:dyDescent="0.3">
      <c r="A40" s="13"/>
      <c r="B40" s="138" t="s">
        <v>184</v>
      </c>
      <c r="C40" s="140">
        <v>8.2000000000000003E-2</v>
      </c>
      <c r="D40" s="12"/>
      <c r="E40" s="12"/>
      <c r="F40" s="12"/>
      <c r="G40" s="12"/>
      <c r="H40" s="12"/>
      <c r="I40" s="13"/>
      <c r="J40" s="12"/>
      <c r="K40" s="12"/>
      <c r="L40" s="12"/>
      <c r="M40" s="12"/>
      <c r="N40" s="12"/>
      <c r="O40" s="12"/>
      <c r="P40" s="162" t="s">
        <v>185</v>
      </c>
      <c r="Q40" s="163"/>
      <c r="R40" s="164">
        <f>(AVERAGE(R27,R30,R33,R36,R39))*R22</f>
        <v>230437.90895804967</v>
      </c>
      <c r="S40" s="12"/>
      <c r="T40" s="165" t="s">
        <v>186</v>
      </c>
      <c r="U40" s="166">
        <f t="shared" ref="U40:Y40" si="12">SUM(U36:U39)</f>
        <v>0.27824375703177395</v>
      </c>
      <c r="V40" s="167">
        <f t="shared" si="12"/>
        <v>0.2829658544641046</v>
      </c>
      <c r="W40" s="168">
        <f t="shared" si="12"/>
        <v>0.28788052238989881</v>
      </c>
      <c r="X40" s="167">
        <f t="shared" si="12"/>
        <v>0.29299615557742065</v>
      </c>
      <c r="Y40" s="169">
        <f t="shared" si="12"/>
        <v>0.29832154292899982</v>
      </c>
      <c r="Z40" s="12"/>
      <c r="AA40" s="12"/>
      <c r="AB40" s="12"/>
      <c r="AC40" s="12"/>
      <c r="AD40" s="12"/>
      <c r="AE40" s="12"/>
      <c r="AF40" s="12"/>
    </row>
    <row r="41" spans="1:32" ht="15.75" customHeight="1" x14ac:dyDescent="0.3">
      <c r="A41" s="13"/>
      <c r="B41" s="138" t="s">
        <v>187</v>
      </c>
      <c r="C41" s="140">
        <v>6.5000000000000002E-2</v>
      </c>
      <c r="D41" s="12"/>
      <c r="E41" s="12"/>
      <c r="F41" s="12"/>
      <c r="G41" s="12"/>
      <c r="H41" s="12"/>
      <c r="I41" s="13"/>
      <c r="J41" s="12"/>
      <c r="K41" s="12"/>
      <c r="L41" s="12"/>
      <c r="M41" s="12"/>
      <c r="N41" s="12"/>
      <c r="O41" s="12"/>
      <c r="P41" s="170" t="s">
        <v>188</v>
      </c>
      <c r="Q41" s="171"/>
      <c r="R41" s="172">
        <f>R40/N10</f>
        <v>0.1011728717603553</v>
      </c>
      <c r="S41" s="12"/>
      <c r="T41" s="165" t="s">
        <v>189</v>
      </c>
      <c r="U41" s="173">
        <f t="shared" ref="U41:Y41" si="13">U40*$N$10</f>
        <v>633746.06685977546</v>
      </c>
      <c r="V41" s="174">
        <f t="shared" si="13"/>
        <v>644501.42290798482</v>
      </c>
      <c r="W41" s="173">
        <f t="shared" si="13"/>
        <v>655695.39002918883</v>
      </c>
      <c r="X41" s="174">
        <f t="shared" si="13"/>
        <v>667347.08869324578</v>
      </c>
      <c r="Y41" s="175">
        <f t="shared" si="13"/>
        <v>679476.53707538033</v>
      </c>
      <c r="Z41" s="12"/>
      <c r="AA41" s="12"/>
      <c r="AB41" s="12"/>
      <c r="AC41" s="12"/>
      <c r="AD41" s="12"/>
      <c r="AE41" s="12"/>
      <c r="AF41" s="12"/>
    </row>
    <row r="42" spans="1:32" ht="15.75" customHeight="1" x14ac:dyDescent="0.3">
      <c r="A42" s="13"/>
      <c r="B42" s="143" t="s">
        <v>190</v>
      </c>
      <c r="C42" s="176">
        <v>0.13800000000000001</v>
      </c>
      <c r="D42" s="12"/>
      <c r="E42" s="12"/>
      <c r="F42" s="12"/>
      <c r="G42" s="12"/>
      <c r="H42" s="12"/>
      <c r="I42" s="13"/>
      <c r="J42" s="13"/>
      <c r="K42" s="155"/>
      <c r="L42" s="13"/>
      <c r="M42" s="177"/>
      <c r="N42" s="178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5.75" customHeight="1" x14ac:dyDescent="0.3">
      <c r="A43" s="13"/>
      <c r="B43" s="12"/>
      <c r="C43" s="179"/>
      <c r="D43" s="12"/>
      <c r="E43" s="12"/>
      <c r="F43" s="12"/>
      <c r="G43" s="12"/>
      <c r="H43" s="12"/>
      <c r="I43" s="13"/>
      <c r="J43" s="13"/>
      <c r="K43" s="155"/>
      <c r="L43" s="13"/>
      <c r="M43" s="177"/>
      <c r="N43" s="178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5.75" customHeight="1" x14ac:dyDescent="0.3">
      <c r="A44" s="13"/>
      <c r="B44" s="12"/>
      <c r="C44" s="12"/>
      <c r="D44" s="12"/>
      <c r="E44" s="12"/>
      <c r="F44" s="12"/>
      <c r="G44" s="12"/>
      <c r="H44" s="12"/>
      <c r="I44" s="13"/>
      <c r="J44" s="13"/>
      <c r="K44" s="155"/>
      <c r="L44" s="13"/>
      <c r="M44" s="177"/>
      <c r="N44" s="178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5.75" customHeight="1" x14ac:dyDescent="0.3">
      <c r="A45" s="13"/>
      <c r="B45" s="12"/>
      <c r="C45" s="12"/>
      <c r="D45" s="12"/>
      <c r="E45" s="12"/>
      <c r="F45" s="12"/>
      <c r="G45" s="12"/>
      <c r="H45" s="12"/>
      <c r="I45" s="13"/>
      <c r="J45" s="13"/>
      <c r="K45" s="155"/>
      <c r="L45" s="13"/>
      <c r="M45" s="177"/>
      <c r="N45" s="180">
        <v>6.5000000000000002E-2</v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5.75" customHeight="1" x14ac:dyDescent="0.3">
      <c r="A46" s="13"/>
      <c r="B46" s="12"/>
      <c r="C46" s="12"/>
      <c r="D46" s="12"/>
      <c r="E46" s="12"/>
      <c r="F46" s="12"/>
      <c r="G46" s="12"/>
      <c r="H46" s="12"/>
      <c r="I46" s="13"/>
      <c r="J46" s="13"/>
      <c r="K46" s="155"/>
      <c r="L46" s="13"/>
      <c r="M46" s="177"/>
      <c r="N46" s="181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5.75" customHeight="1" x14ac:dyDescent="0.3">
      <c r="A47" s="13"/>
      <c r="B47" s="12"/>
      <c r="C47" s="12"/>
      <c r="D47" s="12"/>
      <c r="E47" s="12"/>
      <c r="F47" s="12"/>
      <c r="G47" s="12"/>
      <c r="H47" s="12"/>
      <c r="I47" s="13"/>
      <c r="J47" s="13"/>
      <c r="K47" s="13"/>
      <c r="L47" s="13"/>
      <c r="M47" s="182"/>
      <c r="N47" s="183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5.75" customHeight="1" x14ac:dyDescent="0.3">
      <c r="A48" s="13"/>
      <c r="B48" s="12"/>
      <c r="C48" s="12"/>
      <c r="D48" s="12"/>
      <c r="E48" s="12"/>
      <c r="F48" s="12"/>
      <c r="G48" s="12"/>
      <c r="H48" s="12"/>
      <c r="I48" s="13"/>
      <c r="J48" s="14"/>
      <c r="K48" s="154"/>
      <c r="L48" s="13"/>
      <c r="M48" s="14"/>
      <c r="N48" s="184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ht="15.75" customHeight="1" x14ac:dyDescent="0.3">
      <c r="A49" s="13"/>
      <c r="B49" s="12"/>
      <c r="C49" s="12"/>
      <c r="D49" s="12"/>
      <c r="E49" s="12"/>
      <c r="F49" s="12"/>
      <c r="G49" s="13"/>
      <c r="H49" s="13"/>
      <c r="I49" s="13"/>
      <c r="J49" s="14"/>
      <c r="K49" s="154"/>
      <c r="L49" s="13"/>
      <c r="M49" s="14"/>
      <c r="N49" s="154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5.75" customHeight="1" x14ac:dyDescent="0.3">
      <c r="A50" s="13"/>
      <c r="B50" s="12"/>
      <c r="C50" s="12"/>
      <c r="D50" s="12"/>
      <c r="E50" s="12"/>
      <c r="F50" s="12"/>
      <c r="G50" s="13"/>
      <c r="H50" s="13"/>
      <c r="I50" s="13"/>
      <c r="J50" s="14"/>
      <c r="K50" s="185"/>
      <c r="L50" s="13"/>
      <c r="M50" s="186"/>
      <c r="N50" s="187">
        <v>4.4999999999999998E-2</v>
      </c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5.75" customHeight="1" x14ac:dyDescent="0.3">
      <c r="A51" s="13"/>
      <c r="B51" s="12"/>
      <c r="C51" s="12"/>
      <c r="D51" s="12"/>
      <c r="E51" s="12"/>
      <c r="F51" s="12"/>
      <c r="G51" s="13"/>
      <c r="H51" s="13"/>
      <c r="I51" s="13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5.75" customHeight="1" x14ac:dyDescent="0.3">
      <c r="A52" s="12"/>
      <c r="B52" s="13"/>
      <c r="C52" s="13"/>
      <c r="D52" s="13"/>
      <c r="E52" s="13"/>
      <c r="F52" s="13"/>
      <c r="G52" s="13"/>
      <c r="H52" s="13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5.75" customHeight="1" x14ac:dyDescent="0.3">
      <c r="A53" s="12"/>
      <c r="B53" s="13"/>
      <c r="C53" s="13"/>
      <c r="D53" s="13"/>
      <c r="E53" s="13"/>
      <c r="F53" s="13"/>
      <c r="G53" s="13"/>
      <c r="H53" s="13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5.75" customHeight="1" x14ac:dyDescent="0.3">
      <c r="A54" s="12"/>
      <c r="B54" s="13"/>
      <c r="C54" s="13"/>
      <c r="D54" s="13"/>
      <c r="E54" s="13"/>
      <c r="F54" s="13"/>
      <c r="G54" s="13"/>
      <c r="H54" s="13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5.75" customHeight="1" x14ac:dyDescent="0.3">
      <c r="A55" s="12"/>
      <c r="B55" s="13"/>
      <c r="C55" s="13"/>
      <c r="D55" s="13"/>
      <c r="E55" s="13"/>
      <c r="F55" s="13"/>
      <c r="G55" s="13"/>
      <c r="H55" s="13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ht="15.75" customHeight="1" x14ac:dyDescent="0.3">
      <c r="A56" s="12"/>
      <c r="B56" s="13"/>
      <c r="C56" s="13"/>
      <c r="D56" s="13"/>
      <c r="E56" s="13"/>
      <c r="F56" s="13"/>
      <c r="G56" s="13"/>
      <c r="H56" s="13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ht="15.75" customHeight="1" x14ac:dyDescent="0.3">
      <c r="A57" s="12"/>
      <c r="B57" s="13"/>
      <c r="C57" s="13"/>
      <c r="D57" s="13"/>
      <c r="E57" s="13"/>
      <c r="F57" s="13"/>
      <c r="G57" s="13"/>
      <c r="H57" s="13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ht="15.75" customHeight="1" x14ac:dyDescent="0.3">
      <c r="A58" s="12"/>
      <c r="B58" s="13"/>
      <c r="C58" s="13"/>
      <c r="D58" s="13"/>
      <c r="E58" s="13"/>
      <c r="F58" s="13"/>
      <c r="G58" s="13"/>
      <c r="H58" s="13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ht="15.75" customHeight="1" x14ac:dyDescent="0.3">
      <c r="A59" s="12"/>
      <c r="B59" s="13"/>
      <c r="C59" s="13"/>
      <c r="D59" s="13"/>
      <c r="E59" s="13"/>
      <c r="F59" s="13"/>
      <c r="G59" s="13"/>
      <c r="H59" s="13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ht="15.75" customHeight="1" x14ac:dyDescent="0.3">
      <c r="A60" s="12"/>
      <c r="B60" s="13"/>
      <c r="C60" s="13"/>
      <c r="D60" s="13"/>
      <c r="E60" s="13"/>
      <c r="F60" s="13"/>
      <c r="G60" s="13"/>
      <c r="H60" s="13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ht="15.7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ht="15.75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ht="15.75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15.75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5.75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5.75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ht="15.75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ht="15.75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ht="15.75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ht="15.75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ht="15.75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ht="15.75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ht="15.7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ht="15.75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15.7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5.7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5.75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5.75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ht="15.75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ht="15.75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ht="15.75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ht="15.75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ht="15.7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5.7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5.75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ht="15.7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ht="15.7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ht="15.75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ht="15.75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ht="15.75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5.75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5.75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5.75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5.75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5.75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5.75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5.75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5.75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5.75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5.75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ht="15.75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ht="15.75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ht="15.75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ht="15.75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ht="15.75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ht="15.75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ht="15.75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ht="15.75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ht="15.75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ht="15.75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ht="15.75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ht="15.7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ht="15.7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ht="15.7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ht="15.7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ht="15.7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ht="15.7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ht="15.7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ht="15.7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ht="15.7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ht="15.7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ht="15.7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ht="15.7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5.7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5.7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5.7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5.7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ht="15.7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ht="15.7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5.7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5.7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5.7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5.7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5.7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5.7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5.7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5.7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5.7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5.7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5.7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5.7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5.7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5.7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5.7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5.7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5.7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5.7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5.7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5.7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5.7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5.7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5.7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5.7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5.7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5.7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5.7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5.7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5.7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5.7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5.7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5.7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5.7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5.7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5.7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5.7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5.7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5.7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5.7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5.7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5.7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5.7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5.7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5.7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5.7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5.7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5.7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5.7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5.7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5.7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5.7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5.7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5.7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5.7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5.7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5.7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5.7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5.7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5.7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5.7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5.7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5.7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5.7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5.7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5.7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5.7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5.7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5.7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5.7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5.7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5.7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5.7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5.7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5.7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5.7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5.7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5.7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5.7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5.7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5.7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5.7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5.7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5.7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5.7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5.7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5.7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5.7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5.7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5.7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5.7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5.7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5.7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5.7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5.7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5.7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5.7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5.7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5.7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5.7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5.7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5.7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5.7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5.7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5.7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5.7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5.7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5.7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5.7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5.7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5.7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5.7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5.7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5.7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5.7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5.7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5.7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5.7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5.7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5.7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5.7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5.7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5.7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5.7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5.7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5.7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5.7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5.7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5.7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5.7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5.7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5.7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5.7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5.7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5.7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5.7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5.7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5.7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5.7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5.7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5.7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5.7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5.7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5.7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5.7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5.7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5.7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5.7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5.7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5.7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5.7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5.7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5.7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5.7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5.7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5.7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5.7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5.7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5.7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5.7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5.7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5.7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5.7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5.7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5.7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5.7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5.7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5.7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5.7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5.7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5.7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5.7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5.7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5.7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5.7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5.7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5.7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5.7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5.7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5.7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5.7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5.7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5.7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5.7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5.7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5.7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5.7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5.7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5.7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5.7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5.7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5.7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5.7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5.7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5.7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5.7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5.7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5.7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5.7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5.7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5.7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5.7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5.7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5.7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5.7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5.7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5.7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5.7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5.7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5.7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5.7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5.7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5.7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5.7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5.7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5.7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5.7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5.7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5.7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5.7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5.7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5.7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5.7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5.7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5.7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5.7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5.7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5.7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5.7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5.7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5.7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5.7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5.7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5.7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5.7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5.7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5.7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5.7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5.7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5.7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5.7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5.7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5.7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5.7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5.7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5.7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5.7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5.7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5.7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5.7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5.7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5.7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5.7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5.7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5.7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5.7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5.7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5.7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5.7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5.7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5.7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5.7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5.7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5.7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5.7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5.7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5.7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5.7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5.7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5.7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5.7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5.7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5.7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5.7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5.7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5.7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5.7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5.7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5.7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5.7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5.7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5.7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5.7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5.7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5.7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5.7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5.7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5.7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5.7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5.7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5.7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5.7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5.7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5.7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5.7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5.7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5.7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5.7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5.7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5.7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5.7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5.7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5.7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5.7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5.7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5.7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5.7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5.7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5.7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5.7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5.7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5.7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5.7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5.7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5.7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5.7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5.7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5.7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5.7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5.7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5.7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5.7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5.7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5.7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5.7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5.7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5.7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5.7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5.7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5.7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5.7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5.7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5.7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5.7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5.7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5.7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5.7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5.7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5.7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5.7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5.7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5.7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5.7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5.7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5.7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5.7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5.7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5.7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5.7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5.7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5.7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5.7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5.7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5.7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5.7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5.7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5.7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5.7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5.7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5.7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5.7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5.7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5.7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5.7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5.7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5.7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5.7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5.7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5.7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5.7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5.7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5.7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5.7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5.7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5.7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5.7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5.7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5.7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5.7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5.7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5.7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5.7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5.7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5.7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5.7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5.7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5.7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5.7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5.7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5.7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5.7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5.7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5.7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5.7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5.7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5.7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5.7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5.7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5.7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5.7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5.7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5.7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5.7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5.7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5.7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5.7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5.7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5.7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5.7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5.7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5.7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5.7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5.7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5.7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5.7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5.7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5.7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5.7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5.7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5.7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5.7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5.7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5.7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5.7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5.7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5.7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5.7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5.7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5.7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5.7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5.7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5.7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5.7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5.7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5.7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5.7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5.7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5.7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5.7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5.7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5.7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5.7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5.7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5.7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5.7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5.7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5.7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5.7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5.7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5.7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5.7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5.7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5.7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5.7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5.7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5.7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5.7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5.7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5.7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5.7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5.7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5.7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5.7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5.7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5.7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5.7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5.7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5.7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5.7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5.7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5.7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5.7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5.7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5.7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5.7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5.7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5.7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5.7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5.7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5.7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5.7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5.7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5.7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5.7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5.7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5.7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5.7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5.7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5.7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5.7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5.7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5.7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5.7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5.7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5.7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5.7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5.7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5.7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5.7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5.7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5.7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5.7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5.7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5.7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5.7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5.7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5.7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5.7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5.7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5.7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5.7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5.7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5.7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5.7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5.7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5.7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5.7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5.7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5.7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5.7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5.7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5.7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5.7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5.7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5.7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5.7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5.7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5.7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5.7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5.7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5.7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5.7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5.7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5.7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5.7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5.7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5.7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5.7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5.7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5.7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5.7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5.7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5.7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5.7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5.7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5.7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5.7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5.7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5.7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5.7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5.7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5.7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5.7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5.7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5.7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5.7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5.7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5.7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5.7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5.7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5.7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5.7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5.7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5.7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5.7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5.7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5.7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5.7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5.7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5.7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5.7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5.7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5.7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5.7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5.7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5.7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5.7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5.7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5.7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5.7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5.7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5.7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5.7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5.7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5.7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5.7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5.7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5.7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5.7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5.7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5.7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5.7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5.7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5.7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5.7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5.7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5.7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5.7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5.7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5.7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5.7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5.7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5.7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5.7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5.7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5.7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5.7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5.7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5.7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5.7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5.7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5.7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5.7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5.7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5.7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5.7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5.7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5.7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5.7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5.7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5.7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5.7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5.7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5.7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5.7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5.7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5.7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5.7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5.7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5.7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5.7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5.7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5.7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5.7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5.7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5.7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5.7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5.7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5.7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5.7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5.7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5.7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5.7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5.7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5.7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5.7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5.7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5.7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5.7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5.7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5.7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5.7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5.7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5.7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5.7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5.7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5.7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5.7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5.7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5.7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5.7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5.7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5.7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5.7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5.7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5.7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5.7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5.7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5.7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5.7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5.7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5.7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5.7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5.7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5.7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5.7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5.7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5.7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5.7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5.7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5.7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5.7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5.7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5.7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5.7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5.7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5.7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5.7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5.7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5.7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5.7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5.7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5.7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5.7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5.7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5.7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5.7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5.7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5.7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5.7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5.7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5.7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5.7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5.7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5.7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5.7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5.7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5.7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5.7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5.7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5.7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5.7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5.7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5.7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5.7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5.7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5.7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5.7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5.7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5.7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5.7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5.7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5.7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5.7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5.7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5.7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5.7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5.7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5.7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5.7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5.7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5.7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5.7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5.7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5.7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5.7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5.7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5.7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5.7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5.7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5.7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5.7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5.7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5.7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5.7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5.7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5.7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5.7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5.7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5.7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5.7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5.7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5.7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5.7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5.7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5.7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5.7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5.7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5.7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5.7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5.7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5.7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5.7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5.7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5.7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5.7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5.7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5.7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5.7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5.7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5.7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5.7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5.7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5.7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5.7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5.7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5.7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5.7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5.7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5.7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5.7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5.7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5.7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5.7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5.7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5.7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5.7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5.7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5.7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5.7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5.7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5.7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5.7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5.7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5.7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5.7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5.7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5.7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5.7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5.7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5.7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5.7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5.7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5.7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5.7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5.7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5.7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5.7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5.7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5.7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5.7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5.7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5.7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5.7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5.7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5.7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5.7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5.7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5.7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5.7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ht="15.7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ht="15.7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ht="15.7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ht="15.7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ht="15.7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ht="15.7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ht="15.7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ht="15.7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ht="15.7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ht="15.7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ht="15.7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ht="15.7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ht="15.7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ht="15.7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ht="15.7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ht="15.7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ht="15.7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ht="15.7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ht="15.7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ht="15.7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ht="15.7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ht="15.7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ht="15.7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ht="15.7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ht="15.7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ht="15.7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ht="15.7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ht="15.7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ht="15.7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ht="15.7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ht="15.7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ht="15.7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ht="15.7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ht="15.7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ht="15.7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ht="15.7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ht="15.7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ht="15.7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ht="15.7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ht="15.7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5.7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ht="15.7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ht="15.7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 ht="15.7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 ht="15.7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 ht="15.7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 spans="1:32" ht="15.7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 spans="1:32" ht="15.7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 spans="1:32" ht="15.7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 spans="1:32" ht="15.7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 spans="1:32" ht="15.7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</sheetData>
  <mergeCells count="23">
    <mergeCell ref="J35:N35"/>
    <mergeCell ref="D5:G5"/>
    <mergeCell ref="J5:N5"/>
    <mergeCell ref="T8:U8"/>
    <mergeCell ref="D9:F9"/>
    <mergeCell ref="T9:U9"/>
    <mergeCell ref="D10:F10"/>
    <mergeCell ref="T12:U12"/>
    <mergeCell ref="T18:U18"/>
    <mergeCell ref="T20:U20"/>
    <mergeCell ref="T21:U21"/>
    <mergeCell ref="T10:U10"/>
    <mergeCell ref="T11:U11"/>
    <mergeCell ref="T13:U13"/>
    <mergeCell ref="E16:F16"/>
    <mergeCell ref="J20:N20"/>
    <mergeCell ref="T14:U14"/>
    <mergeCell ref="T15:U15"/>
    <mergeCell ref="D11:F12"/>
    <mergeCell ref="D13:F13"/>
    <mergeCell ref="E14:F15"/>
    <mergeCell ref="T16:U16"/>
    <mergeCell ref="T17:U17"/>
  </mergeCells>
  <printOptions horizontalCentered="1" gridLines="1"/>
  <pageMargins left="0.7" right="0.7" top="0.75" bottom="0.75" header="0" footer="0"/>
  <pageSetup pageOrder="overThenDown" orientation="landscape" cellComments="atEnd"/>
</worksheet>
</file>

<file path=docMetadata/LabelInfo.xml><?xml version="1.0" encoding="utf-8"?>
<clbl:labelList xmlns:clbl="http://schemas.microsoft.com/office/2020/mipLabelMetadata">
  <clbl:label id="{8331b18d-2d87-48ef-a35f-ac8818ebf9b4}" enabled="0" method="" siteId="{8331b18d-2d87-48ef-a35f-ac8818ebf9b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KALI MONTHLY BUDGET-MJ</vt:lpstr>
      <vt:lpstr>Valdosta package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DONNELLY, KEEGAN R MSgt USAF AFMC AFSFC/S3T</dc:creator>
  <cp:lastModifiedBy>DONNELLY, KEEGAN R MSgt USAF AFMC AFSFC/S3T</cp:lastModifiedBy>
  <dcterms:created xsi:type="dcterms:W3CDTF">2019-07-07T23:05:09Z</dcterms:created>
  <dcterms:modified xsi:type="dcterms:W3CDTF">2023-11-19T17:15:56Z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