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definedNames>
    <definedName name="_xlnm.Print_Area" localSheetId="0">工作表1!$A$1:$BP$62</definedName>
  </definedNames>
  <calcPr calcId="162913" iterate="1" iterateCount="30000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24" i="1" l="1"/>
  <c r="BJ24" i="1"/>
  <c r="AE11" i="1" l="1"/>
  <c r="AF11" i="1"/>
  <c r="AG11" i="1"/>
  <c r="AH11" i="1"/>
  <c r="AI11" i="1"/>
  <c r="AJ11" i="1"/>
  <c r="AK11" i="1"/>
  <c r="AL11" i="1"/>
  <c r="AM11" i="1"/>
  <c r="AE12" i="1"/>
  <c r="AF12" i="1"/>
  <c r="AG12" i="1"/>
  <c r="AH12" i="1"/>
  <c r="AI12" i="1"/>
  <c r="AJ12" i="1"/>
  <c r="AK12" i="1"/>
  <c r="AL12" i="1"/>
  <c r="AM12" i="1"/>
  <c r="AE13" i="1"/>
  <c r="AF13" i="1"/>
  <c r="AG13" i="1"/>
  <c r="AH13" i="1"/>
  <c r="AI13" i="1"/>
  <c r="AJ13" i="1"/>
  <c r="AK13" i="1"/>
  <c r="AL13" i="1"/>
  <c r="AM13" i="1"/>
  <c r="AE14" i="1"/>
  <c r="AF14" i="1"/>
  <c r="AG14" i="1"/>
  <c r="AH14" i="1"/>
  <c r="AI14" i="1"/>
  <c r="AJ14" i="1"/>
  <c r="AK14" i="1"/>
  <c r="AL14" i="1"/>
  <c r="AM14" i="1"/>
  <c r="AE15" i="1"/>
  <c r="AF15" i="1"/>
  <c r="AG15" i="1"/>
  <c r="AH15" i="1"/>
  <c r="AI15" i="1"/>
  <c r="AJ15" i="1"/>
  <c r="AK15" i="1"/>
  <c r="AL15" i="1"/>
  <c r="AM15" i="1"/>
  <c r="AE16" i="1"/>
  <c r="AF16" i="1"/>
  <c r="AG16" i="1"/>
  <c r="AH16" i="1"/>
  <c r="AI16" i="1"/>
  <c r="AJ16" i="1"/>
  <c r="AK16" i="1"/>
  <c r="AL16" i="1"/>
  <c r="AM16" i="1"/>
  <c r="AE17" i="1"/>
  <c r="AF17" i="1"/>
  <c r="AG17" i="1"/>
  <c r="AH17" i="1"/>
  <c r="AI17" i="1"/>
  <c r="AJ17" i="1"/>
  <c r="AK17" i="1"/>
  <c r="AL17" i="1"/>
  <c r="AM17" i="1"/>
  <c r="AE18" i="1"/>
  <c r="AF18" i="1"/>
  <c r="AG18" i="1"/>
  <c r="AH18" i="1"/>
  <c r="AI18" i="1"/>
  <c r="AJ18" i="1"/>
  <c r="AK18" i="1"/>
  <c r="AL18" i="1"/>
  <c r="AM18" i="1"/>
  <c r="AE19" i="1"/>
  <c r="AF19" i="1"/>
  <c r="AG19" i="1"/>
  <c r="AH19" i="1"/>
  <c r="AI19" i="1"/>
  <c r="AJ19" i="1"/>
  <c r="AK19" i="1"/>
  <c r="AL19" i="1"/>
  <c r="AM19" i="1"/>
  <c r="AE20" i="1"/>
  <c r="AF20" i="1"/>
  <c r="AG20" i="1"/>
  <c r="AH20" i="1"/>
  <c r="AI20" i="1"/>
  <c r="AJ20" i="1"/>
  <c r="AK20" i="1"/>
  <c r="AL20" i="1"/>
  <c r="AM20" i="1"/>
  <c r="AF10" i="1"/>
  <c r="AG10" i="1"/>
  <c r="AH10" i="1"/>
  <c r="AI10" i="1"/>
  <c r="AJ10" i="1"/>
  <c r="AK10" i="1"/>
  <c r="AL10" i="1"/>
  <c r="AM10" i="1"/>
  <c r="AE10" i="1"/>
  <c r="BJ25" i="1" l="1"/>
  <c r="BH25" i="1" s="1"/>
  <c r="AP3" i="1" l="1"/>
  <c r="R17" i="1"/>
  <c r="AP23" i="1"/>
  <c r="AE29" i="1"/>
  <c r="R31" i="1"/>
  <c r="H33" i="1"/>
  <c r="K33" i="1"/>
  <c r="I34" i="1"/>
  <c r="K34" i="1"/>
  <c r="R46" i="1"/>
  <c r="H49" i="1"/>
  <c r="K49" i="1"/>
  <c r="I50" i="1"/>
  <c r="K50" i="1"/>
</calcChain>
</file>

<file path=xl/sharedStrings.xml><?xml version="1.0" encoding="utf-8"?>
<sst xmlns="http://schemas.openxmlformats.org/spreadsheetml/2006/main" count="94" uniqueCount="79">
  <si>
    <t>水的重量</t>
    <phoneticPr fontId="1" type="noConversion"/>
  </si>
  <si>
    <t>水的比熱</t>
    <phoneticPr fontId="1" type="noConversion"/>
  </si>
  <si>
    <t>溫度差</t>
    <phoneticPr fontId="1" type="noConversion"/>
  </si>
  <si>
    <t>冷卻水的熱容量(q)=</t>
    <phoneticPr fontId="1" type="noConversion"/>
  </si>
  <si>
    <t>水的重量*比熱*溫度差</t>
    <phoneticPr fontId="1" type="noConversion"/>
  </si>
  <si>
    <t>2.4L*1000*1</t>
    <phoneticPr fontId="1" type="noConversion"/>
  </si>
  <si>
    <t>50-20</t>
    <phoneticPr fontId="1" type="noConversion"/>
  </si>
  <si>
    <t>2400*4.18*30</t>
    <phoneticPr fontId="1" type="noConversion"/>
  </si>
  <si>
    <t>T(Furnace-Cu)</t>
    <phoneticPr fontId="1" type="noConversion"/>
  </si>
  <si>
    <t>T(Cu-Ni)</t>
    <phoneticPr fontId="1" type="noConversion"/>
  </si>
  <si>
    <t>T(Ni-Water)</t>
    <phoneticPr fontId="1" type="noConversion"/>
  </si>
  <si>
    <t>Z</t>
    <phoneticPr fontId="1" type="noConversion"/>
  </si>
  <si>
    <t>50℃</t>
    <phoneticPr fontId="1" type="noConversion"/>
  </si>
  <si>
    <t>k(Cu)</t>
    <phoneticPr fontId="1" type="noConversion"/>
  </si>
  <si>
    <t>k(Ni)</t>
    <phoneticPr fontId="1" type="noConversion"/>
  </si>
  <si>
    <t>d(Cu)</t>
    <phoneticPr fontId="1" type="noConversion"/>
  </si>
  <si>
    <t>d(Ni)</t>
    <phoneticPr fontId="1" type="noConversion"/>
  </si>
  <si>
    <t>x</t>
    <phoneticPr fontId="1" type="noConversion"/>
  </si>
  <si>
    <t>y</t>
    <phoneticPr fontId="1" type="noConversion"/>
  </si>
  <si>
    <r>
      <t>1083</t>
    </r>
    <r>
      <rPr>
        <sz val="11"/>
        <color theme="1"/>
        <rFont val="新細明體"/>
        <family val="1"/>
        <charset val="136"/>
      </rPr>
      <t>℃</t>
    </r>
    <phoneticPr fontId="1" type="noConversion"/>
  </si>
  <si>
    <t>T1(℃)</t>
    <phoneticPr fontId="1" type="noConversion"/>
  </si>
  <si>
    <t>T2(℃)</t>
    <phoneticPr fontId="1" type="noConversion"/>
  </si>
  <si>
    <t>K(W/m℃)</t>
    <phoneticPr fontId="1" type="noConversion"/>
  </si>
  <si>
    <t>d(m)</t>
    <phoneticPr fontId="1" type="noConversion"/>
  </si>
  <si>
    <t>q(W/m^2)</t>
    <phoneticPr fontId="1" type="noConversion"/>
  </si>
  <si>
    <t>Ni</t>
    <phoneticPr fontId="1" type="noConversion"/>
  </si>
  <si>
    <t>Cu</t>
    <phoneticPr fontId="1" type="noConversion"/>
  </si>
  <si>
    <t>溫度</t>
    <phoneticPr fontId="1" type="noConversion"/>
  </si>
  <si>
    <t>q=-kA[(T2-T1)/d]</t>
    <phoneticPr fontId="1" type="noConversion"/>
  </si>
  <si>
    <t>T2=T1-(dq/k)</t>
    <phoneticPr fontId="1" type="noConversion"/>
  </si>
  <si>
    <t>T1=T2+(dq/k)</t>
    <phoneticPr fontId="1" type="noConversion"/>
  </si>
  <si>
    <t>d=(T1-T2)*k/q</t>
    <phoneticPr fontId="1" type="noConversion"/>
  </si>
  <si>
    <t>x+y=0.5(m)</t>
    <phoneticPr fontId="1" type="noConversion"/>
  </si>
  <si>
    <t>公式列</t>
    <phoneticPr fontId="1" type="noConversion"/>
  </si>
  <si>
    <t>題目條件:</t>
    <phoneticPr fontId="1" type="noConversion"/>
  </si>
  <si>
    <t>題目資訊及變數</t>
    <phoneticPr fontId="1" type="noConversion"/>
  </si>
  <si>
    <t>電腦數值模擬導論HW4</t>
    <phoneticPr fontId="1" type="noConversion"/>
  </si>
  <si>
    <t>B03702030 吳懿峰</t>
    <phoneticPr fontId="1" type="noConversion"/>
  </si>
  <si>
    <t>運用excel的循環運算與運算列表功能找數值解</t>
    <phoneticPr fontId="1" type="noConversion"/>
  </si>
  <si>
    <t>問題一、當系統在最保守的情況下達到穩定狀態時，求Cu的厚度、Ni的厚度、Cu-Ni接面的溫度各為多少?</t>
    <phoneticPr fontId="1" type="noConversion"/>
  </si>
  <si>
    <t>操作步驟</t>
    <phoneticPr fontId="1" type="noConversion"/>
  </si>
  <si>
    <t>可以利用左邊三個表以及課本的公式製作上圖。首先可以先將已知欄位填入數值，將</t>
    <phoneticPr fontId="1" type="noConversion"/>
  </si>
  <si>
    <t>剩下Ni的T1、Cu的T2、Ni及Cu的d欄位。並將這些未知的儲存格帶入公式。</t>
    <phoneticPr fontId="1" type="noConversion"/>
  </si>
  <si>
    <t>Ni(d)=(T1-T2)*k/q、Cu(d)=0.5-(Ni(d))、Cu(T2)=T1-(d*q/k)、Ni(T1)=Cu(T2)</t>
    <phoneticPr fontId="1" type="noConversion"/>
  </si>
  <si>
    <t>開啟反覆運算即可得上述結果</t>
    <phoneticPr fontId="1" type="noConversion"/>
  </si>
  <si>
    <t>T1(℃)</t>
    <phoneticPr fontId="1" type="noConversion"/>
  </si>
  <si>
    <t>面的溫度為896.7(℃)。</t>
    <phoneticPr fontId="1" type="noConversion"/>
  </si>
  <si>
    <r>
      <t>在考慮有效位數後可以得到，</t>
    </r>
    <r>
      <rPr>
        <b/>
        <sz val="11"/>
        <color rgb="FFFF0000"/>
        <rFont val="新細明體"/>
        <family val="1"/>
        <charset val="136"/>
        <scheme val="minor"/>
      </rPr>
      <t>Cu的厚度為23.8公分、Ni的厚度為26.2公分、Cu-Ni接</t>
    </r>
    <phoneticPr fontId="1" type="noConversion"/>
  </si>
  <si>
    <t>如果將公式順序顛倒</t>
    <phoneticPr fontId="1" type="noConversion"/>
  </si>
  <si>
    <t xml:space="preserve">但如果將公式順序顛倒，將會發生上述情況…… </t>
    <phoneticPr fontId="1" type="noConversion"/>
  </si>
  <si>
    <t>爐外Ni和冷水的溫度從20度以10度為間隔至100度</t>
    <phoneticPr fontId="1" type="noConversion"/>
  </si>
  <si>
    <t>Cu的厚度、Ni的厚度以及Cu-Ni接面的溫度各為多少?</t>
    <phoneticPr fontId="1" type="noConversion"/>
  </si>
  <si>
    <t>經推測，很有可能是因為如此循環造成excel無法算出變數因此顯示錯誤</t>
    <phoneticPr fontId="1" type="noConversion"/>
  </si>
  <si>
    <t>操作步驟</t>
    <phoneticPr fontId="1" type="noConversion"/>
  </si>
  <si>
    <t>此題需要利用excel的模擬分析裡的運算列表。首先拉出20~100的行，再拉出</t>
    <phoneticPr fontId="1" type="noConversion"/>
  </si>
  <si>
    <t>100~1083的的列，然後將第一行第一列填入對應要求的數(如要求溫度就填=Cu(T2))</t>
    <phoneticPr fontId="1" type="noConversion"/>
  </si>
  <si>
    <t>再將變數儲存格分別填入欲改變的值，最後依據題目要求得出下列3個表格。</t>
    <phoneticPr fontId="1" type="noConversion"/>
  </si>
  <si>
    <t>下表為在各個不同溫度下的結果(Cu-Ni接面溫度, Cu厚度, Ni厚度)</t>
    <phoneticPr fontId="1" type="noConversion"/>
  </si>
  <si>
    <t>問題三、當x=35 (cm), y=15(cm), Cu(T1)、Ni(T2)、Cu-Ni溫度</t>
    <phoneticPr fontId="1" type="noConversion"/>
  </si>
  <si>
    <t>Cu</t>
    <phoneticPr fontId="1" type="noConversion"/>
  </si>
  <si>
    <t>Ni</t>
    <phoneticPr fontId="1" type="noConversion"/>
  </si>
  <si>
    <t>Cu-Ni 溫度</t>
    <phoneticPr fontId="1" type="noConversion"/>
  </si>
  <si>
    <t>問題二、 當爐內Cu表面溫度以每100度做間隔至1083度，</t>
    <phoneticPr fontId="1" type="noConversion"/>
  </si>
  <si>
    <t>下表為 當d(Cu)=0.35，d(Ni)=0.15</t>
    <phoneticPr fontId="1" type="noConversion"/>
  </si>
  <si>
    <t>Cu、Ni、Cu-Ni的溫度</t>
    <phoneticPr fontId="1" type="noConversion"/>
  </si>
  <si>
    <t>Cu溫度</t>
    <phoneticPr fontId="1" type="noConversion"/>
  </si>
  <si>
    <t>Ni溫度</t>
    <phoneticPr fontId="1" type="noConversion"/>
  </si>
  <si>
    <t>Cu-Ni溫度</t>
    <phoneticPr fontId="1" type="noConversion"/>
  </si>
  <si>
    <t>首先根據問題二的觀察可以發現，Cu的厚度隨著Cu溫度增加而增加，隨著Ni的溫度增加增加，因此可以得出結論推測，Cu=0.350(m)時，Cu的</t>
    <phoneticPr fontId="1" type="noConversion"/>
  </si>
  <si>
    <t>溫度大致上可以介於720~880度，列表後可得上表之結果，並發現有多種可能解。如果再行細分應當可有更多解，因Cu與Ni的差大約為160度</t>
    <phoneticPr fontId="1" type="noConversion"/>
  </si>
  <si>
    <t>而Cu-Ni之間的溫度也會隨著Cu或Ni的溫度高低成正比。</t>
    <phoneticPr fontId="1" type="noConversion"/>
  </si>
  <si>
    <t>如果以第一題的解法來解，會得到平衡溫度809.4度，僅得出一解。會發生這種原因是因為當厚度也變</t>
    <phoneticPr fontId="1" type="noConversion"/>
  </si>
  <si>
    <t>成已知，剩下的未知數只剩平衡溫度了。但這個結果是錯誤的，因為經由公式算出Cu(T2)後，Ni(T1)</t>
    <phoneticPr fontId="1" type="noConversion"/>
  </si>
  <si>
    <t>會直接等於Cu(T1)(因為公式是如此設定)，所以這個結果當然也是錯誤的。</t>
    <phoneticPr fontId="1" type="noConversion"/>
  </si>
  <si>
    <t>問題四、解答本題的心得與想法</t>
    <phoneticPr fontId="1" type="noConversion"/>
  </si>
  <si>
    <t>在這次的作業中，漸漸地發現到excel其實是一個很死板的程式，雖然他的功能的確有時人性化又方便，但就計算來說，就很常變得</t>
    <phoneticPr fontId="1" type="noConversion"/>
  </si>
  <si>
    <t>不知變通。比如第一題，當公式順序對調理應會得到相同的結果，但在產生答案時卻出現了錯誤，由於我現在對於VBA抑或EXCEL</t>
    <phoneticPr fontId="1" type="noConversion"/>
  </si>
  <si>
    <t>都不算太了解，只能猜測可能是因為EXCEL的公式是依據順時針循環設計，因此當我們將公式以逆時針輸入時，就會出現錯誤的結</t>
    <phoneticPr fontId="1" type="noConversion"/>
  </si>
  <si>
    <t>果。畢竟EXCEL終究是一個工具而已，我們必須妥善利用，而非過分依賴，才會使EXCEL得到最好的效果。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</si>
</sst>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_ "/>
    <numFmt numFmtId="178" formatCode="0.0_ "/>
  </numFmts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b/>
      <sz val="48"/>
      <color theme="1"/>
      <name val="SentyZHAO 新蒂赵孟頫"/>
      <family val="4"/>
      <charset val="136"/>
    </font>
    <font>
      <b/>
      <sz val="26"/>
      <color theme="1"/>
      <name val="SentyZHAO 新蒂赵孟頫"/>
      <family val="4"/>
      <charset val="136"/>
    </font>
    <font>
      <b/>
      <sz val="26"/>
      <color theme="1"/>
      <name val="Arial Unicode MS"/>
      <family val="2"/>
      <charset val="136"/>
    </font>
    <font>
      <sz val="22"/>
      <color theme="1"/>
      <name val="KaiTi"/>
      <family val="3"/>
      <charset val="134"/>
    </font>
    <font>
      <sz val="15"/>
      <color theme="1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18"/>
      <color theme="1"/>
      <name val="KaiTi"/>
      <family val="3"/>
      <charset val="134"/>
    </font>
    <font>
      <sz val="17"/>
      <color theme="1"/>
      <name val="KaiTi"/>
      <family val="3"/>
      <charset val="134"/>
    </font>
    <font>
      <b/>
      <sz val="16"/>
      <color theme="1"/>
      <name val="標楷體"/>
      <family val="4"/>
      <charset val="136"/>
    </font>
    <font>
      <sz val="22"/>
      <color theme="1"/>
      <name val="新細明體"/>
      <family val="2"/>
      <scheme val="minor"/>
    </font>
    <font>
      <sz val="2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4"/>
      <color theme="9" tint="-0.499984740745262"/>
      <name val="新細明體"/>
      <family val="1"/>
      <charset val="136"/>
      <scheme val="minor"/>
    </font>
    <font>
      <sz val="18"/>
      <color theme="1"/>
      <name val="新細明體"/>
      <family val="2"/>
      <scheme val="minor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28"/>
      <color theme="1"/>
      <name val="新細明體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D765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75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/>
      <top/>
      <bottom style="medium">
        <color theme="9" tint="0.39997558519241921"/>
      </bottom>
      <diagonal/>
    </border>
    <border>
      <left/>
      <right/>
      <top/>
      <bottom style="medium">
        <color theme="9" tint="0.39997558519241921"/>
      </bottom>
      <diagonal/>
    </border>
    <border>
      <left/>
      <right style="medium">
        <color theme="9" tint="0.39997558519241921"/>
      </right>
      <top/>
      <bottom style="medium">
        <color theme="9" tint="0.3999755851924192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Fill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11" xfId="0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9" xfId="0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11" borderId="3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2" fillId="11" borderId="5" xfId="0" applyFont="1" applyFill="1" applyBorder="1" applyAlignment="1">
      <alignment horizontal="right"/>
    </xf>
    <xf numFmtId="0" fontId="0" fillId="11" borderId="8" xfId="0" applyFill="1" applyBorder="1" applyAlignment="1">
      <alignment horizontal="right"/>
    </xf>
    <xf numFmtId="0" fontId="0" fillId="11" borderId="8" xfId="0" applyFill="1" applyBorder="1"/>
    <xf numFmtId="0" fontId="0" fillId="11" borderId="3" xfId="0" applyFill="1" applyBorder="1"/>
    <xf numFmtId="0" fontId="0" fillId="11" borderId="5" xfId="0" applyFill="1" applyBorder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top"/>
    </xf>
    <xf numFmtId="177" fontId="0" fillId="8" borderId="0" xfId="0" applyNumberFormat="1" applyFill="1" applyBorder="1" applyAlignment="1">
      <alignment horizontal="center"/>
    </xf>
    <xf numFmtId="177" fontId="0" fillId="8" borderId="16" xfId="0" applyNumberFormat="1" applyFill="1" applyBorder="1" applyAlignment="1">
      <alignment horizontal="center"/>
    </xf>
    <xf numFmtId="178" fontId="0" fillId="8" borderId="0" xfId="0" applyNumberFormat="1" applyFill="1" applyBorder="1" applyAlignment="1">
      <alignment horizontal="center"/>
    </xf>
    <xf numFmtId="178" fontId="0" fillId="8" borderId="16" xfId="0" applyNumberFormat="1" applyFill="1" applyBorder="1" applyAlignment="1">
      <alignment horizontal="center"/>
    </xf>
    <xf numFmtId="178" fontId="0" fillId="0" borderId="0" xfId="0" applyNumberFormat="1"/>
    <xf numFmtId="177" fontId="0" fillId="0" borderId="0" xfId="0" applyNumberFormat="1"/>
    <xf numFmtId="177" fontId="0" fillId="7" borderId="0" xfId="0" applyNumberFormat="1" applyFill="1"/>
    <xf numFmtId="178" fontId="0" fillId="0" borderId="0" xfId="0" applyNumberForma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178" fontId="0" fillId="0" borderId="0" xfId="0" applyNumberFormat="1" applyFill="1" applyBorder="1"/>
    <xf numFmtId="176" fontId="0" fillId="0" borderId="0" xfId="0" applyNumberFormat="1" applyBorder="1"/>
    <xf numFmtId="0" fontId="0" fillId="0" borderId="9" xfId="0" applyBorder="1"/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176" fontId="0" fillId="0" borderId="12" xfId="0" applyNumberFormat="1" applyBorder="1"/>
    <xf numFmtId="0" fontId="0" fillId="2" borderId="13" xfId="0" applyFill="1" applyBorder="1"/>
    <xf numFmtId="176" fontId="0" fillId="0" borderId="16" xfId="0" applyNumberFormat="1" applyBorder="1"/>
    <xf numFmtId="176" fontId="0" fillId="0" borderId="14" xfId="0" applyNumberFormat="1" applyBorder="1"/>
    <xf numFmtId="0" fontId="15" fillId="0" borderId="58" xfId="0" applyFont="1" applyBorder="1"/>
    <xf numFmtId="0" fontId="17" fillId="19" borderId="9" xfId="0" applyFont="1" applyFill="1" applyBorder="1" applyAlignment="1"/>
    <xf numFmtId="0" fontId="18" fillId="19" borderId="15" xfId="0" applyFont="1" applyFill="1" applyBorder="1" applyAlignment="1"/>
    <xf numFmtId="0" fontId="18" fillId="19" borderId="10" xfId="0" applyFont="1" applyFill="1" applyBorder="1" applyAlignment="1"/>
    <xf numFmtId="0" fontId="17" fillId="19" borderId="13" xfId="0" applyFont="1" applyFill="1" applyBorder="1" applyAlignment="1"/>
    <xf numFmtId="0" fontId="18" fillId="19" borderId="16" xfId="0" applyFont="1" applyFill="1" applyBorder="1" applyAlignment="1"/>
    <xf numFmtId="0" fontId="18" fillId="19" borderId="14" xfId="0" applyFont="1" applyFill="1" applyBorder="1" applyAlignment="1"/>
    <xf numFmtId="0" fontId="16" fillId="0" borderId="9" xfId="0" applyFont="1" applyFill="1" applyBorder="1"/>
    <xf numFmtId="0" fontId="16" fillId="0" borderId="15" xfId="0" applyFont="1" applyFill="1" applyBorder="1"/>
    <xf numFmtId="0" fontId="16" fillId="0" borderId="10" xfId="0" applyFont="1" applyFill="1" applyBorder="1"/>
    <xf numFmtId="0" fontId="0" fillId="0" borderId="11" xfId="0" applyFill="1" applyBorder="1"/>
    <xf numFmtId="177" fontId="0" fillId="0" borderId="12" xfId="0" applyNumberFormat="1" applyFill="1" applyBorder="1"/>
    <xf numFmtId="0" fontId="0" fillId="0" borderId="13" xfId="0" applyFill="1" applyBorder="1"/>
    <xf numFmtId="0" fontId="0" fillId="0" borderId="16" xfId="0" applyFill="1" applyBorder="1"/>
    <xf numFmtId="177" fontId="0" fillId="0" borderId="14" xfId="0" applyNumberFormat="1" applyFill="1" applyBorder="1"/>
    <xf numFmtId="0" fontId="18" fillId="0" borderId="0" xfId="0" applyFont="1" applyFill="1" applyBorder="1" applyAlignment="1"/>
    <xf numFmtId="0" fontId="0" fillId="12" borderId="72" xfId="0" applyFill="1" applyBorder="1" applyAlignment="1">
      <alignment horizontal="left"/>
    </xf>
    <xf numFmtId="0" fontId="0" fillId="12" borderId="73" xfId="0" applyFill="1" applyBorder="1" applyAlignment="1">
      <alignment horizontal="left"/>
    </xf>
    <xf numFmtId="0" fontId="0" fillId="12" borderId="74" xfId="0" applyFill="1" applyBorder="1" applyAlignment="1">
      <alignment horizontal="left"/>
    </xf>
    <xf numFmtId="0" fontId="0" fillId="20" borderId="64" xfId="0" applyFill="1" applyBorder="1" applyAlignment="1">
      <alignment horizontal="left"/>
    </xf>
    <xf numFmtId="0" fontId="0" fillId="20" borderId="65" xfId="0" applyFill="1" applyBorder="1" applyAlignment="1">
      <alignment horizontal="left"/>
    </xf>
    <xf numFmtId="0" fontId="0" fillId="20" borderId="66" xfId="0" applyFill="1" applyBorder="1" applyAlignment="1">
      <alignment horizontal="left"/>
    </xf>
    <xf numFmtId="0" fontId="19" fillId="19" borderId="9" xfId="0" applyFont="1" applyFill="1" applyBorder="1" applyAlignment="1">
      <alignment horizontal="center" vertical="center"/>
    </xf>
    <xf numFmtId="0" fontId="19" fillId="19" borderId="15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19" borderId="11" xfId="0" applyFont="1" applyFill="1" applyBorder="1" applyAlignment="1">
      <alignment horizontal="center" vertical="center"/>
    </xf>
    <xf numFmtId="0" fontId="19" fillId="19" borderId="0" xfId="0" applyFont="1" applyFill="1" applyBorder="1" applyAlignment="1">
      <alignment horizontal="center" vertical="center"/>
    </xf>
    <xf numFmtId="0" fontId="19" fillId="19" borderId="12" xfId="0" applyFont="1" applyFill="1" applyBorder="1" applyAlignment="1">
      <alignment horizontal="center" vertical="center"/>
    </xf>
    <xf numFmtId="0" fontId="19" fillId="19" borderId="13" xfId="0" applyFont="1" applyFill="1" applyBorder="1" applyAlignment="1">
      <alignment horizontal="center" vertical="center"/>
    </xf>
    <xf numFmtId="0" fontId="19" fillId="19" borderId="16" xfId="0" applyFont="1" applyFill="1" applyBorder="1" applyAlignment="1">
      <alignment horizontal="center" vertical="center"/>
    </xf>
    <xf numFmtId="0" fontId="19" fillId="19" borderId="14" xfId="0" applyFont="1" applyFill="1" applyBorder="1" applyAlignment="1">
      <alignment horizontal="center" vertical="center"/>
    </xf>
    <xf numFmtId="0" fontId="0" fillId="12" borderId="67" xfId="0" applyFill="1" applyBorder="1" applyAlignment="1">
      <alignment horizontal="left"/>
    </xf>
    <xf numFmtId="0" fontId="0" fillId="12" borderId="68" xfId="0" applyFill="1" applyBorder="1" applyAlignment="1">
      <alignment horizontal="left"/>
    </xf>
    <xf numFmtId="0" fontId="0" fillId="12" borderId="69" xfId="0" applyFill="1" applyBorder="1" applyAlignment="1">
      <alignment horizontal="left"/>
    </xf>
    <xf numFmtId="0" fontId="0" fillId="12" borderId="7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71" xfId="0" applyFill="1" applyBorder="1" applyAlignment="1">
      <alignment horizontal="left"/>
    </xf>
    <xf numFmtId="0" fontId="0" fillId="12" borderId="7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71" xfId="0" applyFill="1" applyBorder="1" applyAlignment="1">
      <alignment horizontal="center"/>
    </xf>
    <xf numFmtId="0" fontId="0" fillId="20" borderId="62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20" borderId="63" xfId="0" applyFill="1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20" borderId="59" xfId="0" applyFill="1" applyBorder="1" applyAlignment="1">
      <alignment horizontal="left"/>
    </xf>
    <xf numFmtId="0" fontId="0" fillId="20" borderId="60" xfId="0" applyFill="1" applyBorder="1" applyAlignment="1">
      <alignment horizontal="left"/>
    </xf>
    <xf numFmtId="0" fontId="0" fillId="20" borderId="61" xfId="0" applyFill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12" fillId="7" borderId="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14" borderId="39" xfId="0" applyFill="1" applyBorder="1" applyAlignment="1">
      <alignment horizontal="center" vertical="top"/>
    </xf>
    <xf numFmtId="0" fontId="0" fillId="14" borderId="40" xfId="0" applyFill="1" applyBorder="1" applyAlignment="1">
      <alignment horizontal="center" vertical="top"/>
    </xf>
    <xf numFmtId="0" fontId="0" fillId="14" borderId="41" xfId="0" applyFill="1" applyBorder="1" applyAlignment="1">
      <alignment horizontal="center" vertical="top"/>
    </xf>
    <xf numFmtId="0" fontId="0" fillId="4" borderId="42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43" xfId="0" applyFill="1" applyBorder="1" applyAlignment="1">
      <alignment horizontal="left" vertical="top"/>
    </xf>
    <xf numFmtId="0" fontId="8" fillId="4" borderId="44" xfId="0" applyFont="1" applyFill="1" applyBorder="1" applyAlignment="1">
      <alignment horizontal="left" vertical="top"/>
    </xf>
    <xf numFmtId="0" fontId="0" fillId="4" borderId="45" xfId="0" applyFill="1" applyBorder="1" applyAlignment="1">
      <alignment horizontal="left" vertical="top"/>
    </xf>
    <xf numFmtId="0" fontId="0" fillId="4" borderId="46" xfId="0" applyFill="1" applyBorder="1" applyAlignment="1">
      <alignment horizontal="left" vertical="top"/>
    </xf>
    <xf numFmtId="0" fontId="0" fillId="6" borderId="47" xfId="0" applyFill="1" applyBorder="1" applyAlignment="1">
      <alignment horizontal="center" vertical="top"/>
    </xf>
    <xf numFmtId="0" fontId="0" fillId="6" borderId="48" xfId="0" applyFill="1" applyBorder="1" applyAlignment="1">
      <alignment horizontal="center" vertical="top"/>
    </xf>
    <xf numFmtId="0" fontId="0" fillId="6" borderId="49" xfId="0" applyFill="1" applyBorder="1" applyAlignment="1">
      <alignment horizontal="center" vertical="top"/>
    </xf>
    <xf numFmtId="0" fontId="0" fillId="15" borderId="23" xfId="0" applyFill="1" applyBorder="1" applyAlignment="1">
      <alignment horizontal="left"/>
    </xf>
    <xf numFmtId="0" fontId="0" fillId="15" borderId="24" xfId="0" applyFill="1" applyBorder="1" applyAlignment="1">
      <alignment horizontal="left"/>
    </xf>
    <xf numFmtId="0" fontId="0" fillId="15" borderId="25" xfId="0" applyFill="1" applyBorder="1" applyAlignment="1">
      <alignment horizontal="left"/>
    </xf>
    <xf numFmtId="0" fontId="0" fillId="15" borderId="28" xfId="0" applyFill="1" applyBorder="1" applyAlignment="1">
      <alignment horizontal="left"/>
    </xf>
    <xf numFmtId="0" fontId="0" fillId="15" borderId="29" xfId="0" applyFill="1" applyBorder="1" applyAlignment="1">
      <alignment horizontal="left"/>
    </xf>
    <xf numFmtId="0" fontId="0" fillId="15" borderId="30" xfId="0" applyFill="1" applyBorder="1" applyAlignment="1">
      <alignment horizontal="left"/>
    </xf>
    <xf numFmtId="0" fontId="11" fillId="18" borderId="50" xfId="0" applyFont="1" applyFill="1" applyBorder="1" applyAlignment="1">
      <alignment horizontal="center" vertical="center"/>
    </xf>
    <xf numFmtId="0" fontId="11" fillId="18" borderId="51" xfId="0" applyFont="1" applyFill="1" applyBorder="1" applyAlignment="1">
      <alignment horizontal="center" vertical="center"/>
    </xf>
    <xf numFmtId="0" fontId="11" fillId="18" borderId="52" xfId="0" applyFont="1" applyFill="1" applyBorder="1" applyAlignment="1">
      <alignment horizontal="center" vertical="center"/>
    </xf>
    <xf numFmtId="0" fontId="11" fillId="18" borderId="53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1" fillId="18" borderId="54" xfId="0" applyFont="1" applyFill="1" applyBorder="1" applyAlignment="1">
      <alignment horizontal="center" vertical="center"/>
    </xf>
    <xf numFmtId="0" fontId="11" fillId="18" borderId="55" xfId="0" applyFont="1" applyFill="1" applyBorder="1" applyAlignment="1">
      <alignment horizontal="center" vertical="center"/>
    </xf>
    <xf numFmtId="0" fontId="11" fillId="18" borderId="56" xfId="0" applyFont="1" applyFill="1" applyBorder="1" applyAlignment="1">
      <alignment horizontal="center" vertical="center"/>
    </xf>
    <xf numFmtId="0" fontId="11" fillId="18" borderId="57" xfId="0" applyFont="1" applyFill="1" applyBorder="1" applyAlignment="1">
      <alignment horizontal="center" vertical="center"/>
    </xf>
    <xf numFmtId="0" fontId="0" fillId="16" borderId="26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16" borderId="27" xfId="0" applyFill="1" applyBorder="1" applyAlignment="1">
      <alignment horizontal="left"/>
    </xf>
    <xf numFmtId="0" fontId="0" fillId="16" borderId="28" xfId="0" applyFill="1" applyBorder="1" applyAlignment="1">
      <alignment horizontal="left"/>
    </xf>
    <xf numFmtId="0" fontId="0" fillId="16" borderId="29" xfId="0" applyFill="1" applyBorder="1" applyAlignment="1">
      <alignment horizontal="left"/>
    </xf>
    <xf numFmtId="0" fontId="0" fillId="16" borderId="30" xfId="0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12" borderId="39" xfId="0" applyFont="1" applyFill="1" applyBorder="1" applyAlignment="1">
      <alignment horizontal="center" vertical="center"/>
    </xf>
    <xf numFmtId="0" fontId="4" fillId="12" borderId="40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center" vertical="center"/>
    </xf>
    <xf numFmtId="0" fontId="4" fillId="12" borderId="42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43" xfId="0" applyFont="1" applyFill="1" applyBorder="1" applyAlignment="1">
      <alignment horizontal="center" vertical="center"/>
    </xf>
    <xf numFmtId="0" fontId="4" fillId="12" borderId="44" xfId="0" applyFont="1" applyFill="1" applyBorder="1" applyAlignment="1">
      <alignment horizontal="center" vertical="center"/>
    </xf>
    <xf numFmtId="0" fontId="4" fillId="12" borderId="45" xfId="0" applyFont="1" applyFill="1" applyBorder="1" applyAlignment="1">
      <alignment horizontal="center" vertical="center"/>
    </xf>
    <xf numFmtId="0" fontId="4" fillId="12" borderId="46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9" fillId="8" borderId="25" xfId="0" applyFont="1" applyFill="1" applyBorder="1" applyAlignment="1">
      <alignment horizontal="center"/>
    </xf>
    <xf numFmtId="0" fontId="9" fillId="8" borderId="26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10" fillId="8" borderId="28" xfId="0" applyFont="1" applyFill="1" applyBorder="1" applyAlignment="1">
      <alignment horizontal="center"/>
    </xf>
    <xf numFmtId="0" fontId="10" fillId="8" borderId="29" xfId="0" applyFont="1" applyFill="1" applyBorder="1" applyAlignment="1">
      <alignment horizontal="center"/>
    </xf>
    <xf numFmtId="0" fontId="10" fillId="8" borderId="30" xfId="0" applyFont="1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14" fontId="5" fillId="6" borderId="17" xfId="0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13" borderId="31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33" xfId="0" applyFont="1" applyFill="1" applyBorder="1" applyAlignment="1">
      <alignment horizontal="center" vertical="center"/>
    </xf>
    <xf numFmtId="0" fontId="7" fillId="13" borderId="3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35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D7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BO62"/>
  <sheetViews>
    <sheetView tabSelected="1" showWhiteSpace="0" view="pageBreakPreview" topLeftCell="P1" zoomScale="40" zoomScaleNormal="70" zoomScaleSheetLayoutView="40" zoomScalePageLayoutView="10" workbookViewId="0">
      <selection activeCell="AE10" sqref="AE10"/>
    </sheetView>
  </sheetViews>
  <sheetFormatPr defaultRowHeight="15.75" x14ac:dyDescent="0.25"/>
  <cols>
    <col min="2" max="2" width="28.42578125" customWidth="1"/>
    <col min="3" max="3" width="16.28515625" bestFit="1" customWidth="1"/>
    <col min="4" max="4" width="9.85546875" bestFit="1" customWidth="1"/>
    <col min="7" max="7" width="18.140625" customWidth="1"/>
    <col min="8" max="8" width="11.42578125" style="2" customWidth="1"/>
    <col min="9" max="9" width="11.7109375" customWidth="1"/>
    <col min="13" max="13" width="12.42578125" customWidth="1"/>
    <col min="19" max="19" width="12.140625" customWidth="1"/>
    <col min="20" max="20" width="14" customWidth="1"/>
    <col min="21" max="21" width="10.7109375" bestFit="1" customWidth="1"/>
    <col min="23" max="23" width="10.140625" bestFit="1" customWidth="1"/>
    <col min="26" max="26" width="9.140625" customWidth="1"/>
    <col min="31" max="39" width="19.42578125" bestFit="1" customWidth="1"/>
    <col min="40" max="40" width="19.42578125" customWidth="1"/>
    <col min="41" max="41" width="16.5703125" customWidth="1"/>
    <col min="42" max="42" width="9.5703125" bestFit="1" customWidth="1"/>
    <col min="43" max="51" width="14.42578125" bestFit="1" customWidth="1"/>
    <col min="59" max="59" width="13.5703125" customWidth="1"/>
    <col min="60" max="60" width="12.85546875" bestFit="1" customWidth="1"/>
    <col min="61" max="61" width="18.5703125" bestFit="1" customWidth="1"/>
  </cols>
  <sheetData>
    <row r="1" spans="2:67" ht="16.5" thickBot="1" x14ac:dyDescent="0.3"/>
    <row r="2" spans="2:67" ht="33" thickBot="1" x14ac:dyDescent="0.5">
      <c r="S2" s="191" t="s">
        <v>62</v>
      </c>
      <c r="T2" s="192"/>
      <c r="U2" s="192"/>
      <c r="V2" s="192"/>
      <c r="W2" s="192"/>
      <c r="X2" s="192"/>
      <c r="Y2" s="192"/>
      <c r="Z2" s="193"/>
      <c r="AA2" s="37"/>
      <c r="AP2" s="65" t="s">
        <v>60</v>
      </c>
    </row>
    <row r="3" spans="2:67" ht="28.5" customHeight="1" thickBot="1" x14ac:dyDescent="0.45">
      <c r="S3" s="194" t="s">
        <v>50</v>
      </c>
      <c r="T3" s="195"/>
      <c r="U3" s="195"/>
      <c r="V3" s="195"/>
      <c r="W3" s="195"/>
      <c r="X3" s="195"/>
      <c r="Y3" s="195"/>
      <c r="Z3" s="196"/>
      <c r="AA3" s="37"/>
      <c r="AP3" s="51">
        <f ca="1">R46</f>
        <v>0.26162768458802732</v>
      </c>
      <c r="AQ3" s="3">
        <v>20</v>
      </c>
      <c r="AR3" s="3">
        <v>30</v>
      </c>
      <c r="AS3" s="3">
        <v>40</v>
      </c>
      <c r="AT3" s="3">
        <v>50</v>
      </c>
      <c r="AU3" s="3">
        <v>60</v>
      </c>
      <c r="AV3" s="3">
        <v>70</v>
      </c>
      <c r="AW3" s="3">
        <v>80</v>
      </c>
      <c r="AX3" s="3">
        <v>90</v>
      </c>
      <c r="AY3" s="3">
        <v>100</v>
      </c>
      <c r="BF3" s="66" t="s">
        <v>63</v>
      </c>
      <c r="BG3" s="67"/>
      <c r="BH3" s="67"/>
      <c r="BI3" s="67"/>
      <c r="BJ3" s="68"/>
      <c r="BK3" s="80"/>
      <c r="BL3" s="80"/>
      <c r="BM3" s="80"/>
      <c r="BN3" s="80"/>
      <c r="BO3" s="80"/>
    </row>
    <row r="4" spans="2:67" ht="21" customHeight="1" thickBot="1" x14ac:dyDescent="0.45">
      <c r="D4" s="173" t="s">
        <v>36</v>
      </c>
      <c r="E4" s="174"/>
      <c r="F4" s="174"/>
      <c r="G4" s="174"/>
      <c r="H4" s="174"/>
      <c r="I4" s="174"/>
      <c r="J4" s="174"/>
      <c r="K4" s="174"/>
      <c r="L4" s="175"/>
      <c r="S4" s="197" t="s">
        <v>51</v>
      </c>
      <c r="T4" s="198"/>
      <c r="U4" s="198"/>
      <c r="V4" s="198"/>
      <c r="W4" s="198"/>
      <c r="X4" s="198"/>
      <c r="Y4" s="198"/>
      <c r="Z4" s="199"/>
      <c r="AA4" s="37"/>
      <c r="AP4" s="3">
        <v>720</v>
      </c>
      <c r="AQ4" s="51">
        <f t="dataTable" ref="AQ4:AY20" dt2D="1" dtr="1" r1="I33" r2="H34" ca="1"/>
        <v>0.12595382084761292</v>
      </c>
      <c r="AR4" s="51">
        <v>0.12187951753746615</v>
      </c>
      <c r="AS4" s="51">
        <v>0.11780522650165018</v>
      </c>
      <c r="AT4" s="51">
        <v>0.11373093546584148</v>
      </c>
      <c r="AU4" s="51">
        <v>0.10965664443003277</v>
      </c>
      <c r="AV4" s="51">
        <v>0.1055823533942241</v>
      </c>
      <c r="AW4" s="51">
        <v>0.10150806235841538</v>
      </c>
      <c r="AX4" s="51">
        <v>9.7433771322606694E-2</v>
      </c>
      <c r="AY4" s="51">
        <v>9.3359480286797969E-2</v>
      </c>
      <c r="BF4" s="69" t="s">
        <v>64</v>
      </c>
      <c r="BG4" s="70"/>
      <c r="BH4" s="70"/>
      <c r="BI4" s="70"/>
      <c r="BJ4" s="71"/>
      <c r="BK4" s="80"/>
      <c r="BL4" s="80"/>
      <c r="BM4" s="80"/>
      <c r="BN4" s="80"/>
      <c r="BO4" s="80"/>
    </row>
    <row r="5" spans="2:67" ht="18" customHeight="1" thickBot="1" x14ac:dyDescent="0.3">
      <c r="D5" s="176"/>
      <c r="E5" s="177"/>
      <c r="F5" s="177"/>
      <c r="G5" s="177"/>
      <c r="H5" s="177"/>
      <c r="I5" s="177"/>
      <c r="J5" s="177"/>
      <c r="K5" s="177"/>
      <c r="L5" s="178"/>
      <c r="M5" s="40"/>
      <c r="N5" s="40"/>
      <c r="O5" s="40"/>
      <c r="S5" s="37"/>
      <c r="T5" s="37"/>
      <c r="U5" s="37"/>
      <c r="V5" s="37"/>
      <c r="W5" s="37"/>
      <c r="X5" s="37"/>
      <c r="Y5" s="37"/>
      <c r="Z5" s="37"/>
      <c r="AA5" s="37"/>
      <c r="AE5" s="158" t="s">
        <v>57</v>
      </c>
      <c r="AF5" s="159"/>
      <c r="AG5" s="159"/>
      <c r="AH5" s="159"/>
      <c r="AI5" s="159"/>
      <c r="AJ5" s="160"/>
      <c r="AP5" s="3">
        <v>730</v>
      </c>
      <c r="AQ5" s="51">
        <v>0.1300280633962379</v>
      </c>
      <c r="AR5" s="51">
        <v>0.12595380857323724</v>
      </c>
      <c r="AS5" s="51">
        <v>0.12187951753745889</v>
      </c>
      <c r="AT5" s="51">
        <v>0.11780522650165018</v>
      </c>
      <c r="AU5" s="51">
        <v>0.11373093546584148</v>
      </c>
      <c r="AV5" s="51">
        <v>0.10965664443003277</v>
      </c>
      <c r="AW5" s="51">
        <v>0.1055823533942241</v>
      </c>
      <c r="AX5" s="51">
        <v>0.10150806235841538</v>
      </c>
      <c r="AY5" s="51">
        <v>9.7433771322606694E-2</v>
      </c>
    </row>
    <row r="6" spans="2:67" ht="26.25" thickBot="1" x14ac:dyDescent="0.45">
      <c r="D6" s="176"/>
      <c r="E6" s="177"/>
      <c r="F6" s="177"/>
      <c r="G6" s="177"/>
      <c r="H6" s="177"/>
      <c r="I6" s="177"/>
      <c r="J6" s="177"/>
      <c r="K6" s="177"/>
      <c r="L6" s="178"/>
      <c r="M6" s="41"/>
      <c r="N6" s="40"/>
      <c r="O6" s="40"/>
      <c r="S6" s="37"/>
      <c r="T6" s="37"/>
      <c r="U6" s="37"/>
      <c r="V6" s="37"/>
      <c r="W6" s="37"/>
      <c r="X6" s="37"/>
      <c r="Y6" s="37"/>
      <c r="Z6" s="37"/>
      <c r="AA6" s="37"/>
      <c r="AE6" s="161"/>
      <c r="AF6" s="162"/>
      <c r="AG6" s="162"/>
      <c r="AH6" s="162"/>
      <c r="AI6" s="162"/>
      <c r="AJ6" s="163"/>
      <c r="AP6" s="3">
        <v>740</v>
      </c>
      <c r="AQ6" s="51">
        <v>0.1341023544320466</v>
      </c>
      <c r="AR6" s="51">
        <v>0.13002809960904593</v>
      </c>
      <c r="AS6" s="51">
        <v>0.12595380857326757</v>
      </c>
      <c r="AT6" s="51">
        <v>0.12187951753745889</v>
      </c>
      <c r="AU6" s="51">
        <v>0.11780522650165018</v>
      </c>
      <c r="AV6" s="51">
        <v>0.11373093546584148</v>
      </c>
      <c r="AW6" s="51">
        <v>0.10965664443003277</v>
      </c>
      <c r="AX6" s="51">
        <v>0.1055823533942241</v>
      </c>
      <c r="AY6" s="51">
        <v>0.10150806235841538</v>
      </c>
      <c r="BG6" s="72" t="s">
        <v>65</v>
      </c>
      <c r="BH6" s="73" t="s">
        <v>66</v>
      </c>
      <c r="BI6" s="74" t="s">
        <v>67</v>
      </c>
    </row>
    <row r="7" spans="2:67" ht="15.75" customHeight="1" thickBot="1" x14ac:dyDescent="0.3">
      <c r="D7" s="176"/>
      <c r="E7" s="177"/>
      <c r="F7" s="177"/>
      <c r="G7" s="177"/>
      <c r="H7" s="177"/>
      <c r="I7" s="177"/>
      <c r="J7" s="177"/>
      <c r="K7" s="177"/>
      <c r="L7" s="178"/>
      <c r="M7" s="38"/>
      <c r="N7" s="38"/>
      <c r="O7" s="38"/>
      <c r="P7" s="1"/>
      <c r="S7" s="200" t="s">
        <v>53</v>
      </c>
      <c r="T7" s="201"/>
      <c r="U7" s="201"/>
      <c r="V7" s="201"/>
      <c r="W7" s="201"/>
      <c r="X7" s="201"/>
      <c r="Y7" s="202"/>
      <c r="AE7" s="164"/>
      <c r="AF7" s="165"/>
      <c r="AG7" s="165"/>
      <c r="AH7" s="165"/>
      <c r="AI7" s="165"/>
      <c r="AJ7" s="166"/>
      <c r="AP7" s="3">
        <v>750</v>
      </c>
      <c r="AQ7" s="51">
        <v>0.13817664546785527</v>
      </c>
      <c r="AR7" s="51">
        <v>0.13410239064485466</v>
      </c>
      <c r="AS7" s="51">
        <v>0.1300280996090763</v>
      </c>
      <c r="AT7" s="51">
        <v>0.12595380857326757</v>
      </c>
      <c r="AU7" s="51">
        <v>0.12187951753745889</v>
      </c>
      <c r="AV7" s="51">
        <v>0.11780522650165018</v>
      </c>
      <c r="AW7" s="51">
        <v>0.11373093546584148</v>
      </c>
      <c r="AX7" s="51">
        <v>0.10965664443003277</v>
      </c>
      <c r="AY7" s="51">
        <v>0.1055823533942241</v>
      </c>
      <c r="BG7" s="75">
        <v>780</v>
      </c>
      <c r="BH7" s="40">
        <v>20</v>
      </c>
      <c r="BI7" s="76">
        <v>506.71224849910413</v>
      </c>
    </row>
    <row r="8" spans="2:67" ht="15.75" customHeight="1" thickBot="1" x14ac:dyDescent="0.3">
      <c r="B8" s="37"/>
      <c r="C8" s="37"/>
      <c r="D8" s="176"/>
      <c r="E8" s="177"/>
      <c r="F8" s="177"/>
      <c r="G8" s="177"/>
      <c r="H8" s="177"/>
      <c r="I8" s="177"/>
      <c r="J8" s="177"/>
      <c r="K8" s="177"/>
      <c r="L8" s="178"/>
      <c r="M8" s="41"/>
      <c r="N8" s="38"/>
      <c r="O8" s="38"/>
      <c r="P8" s="1"/>
      <c r="S8" s="167" t="s">
        <v>54</v>
      </c>
      <c r="T8" s="168"/>
      <c r="U8" s="168"/>
      <c r="V8" s="168"/>
      <c r="W8" s="168"/>
      <c r="X8" s="168"/>
      <c r="Y8" s="169"/>
      <c r="AP8" s="3">
        <v>760</v>
      </c>
      <c r="AQ8" s="51">
        <v>0.14225093650366399</v>
      </c>
      <c r="AR8" s="51">
        <v>0.13817668168066333</v>
      </c>
      <c r="AS8" s="51">
        <v>0.13410239064488499</v>
      </c>
      <c r="AT8" s="51">
        <v>0.1300280996090763</v>
      </c>
      <c r="AU8" s="51">
        <v>0.12595380857326757</v>
      </c>
      <c r="AV8" s="51">
        <v>0.12187951753745889</v>
      </c>
      <c r="AW8" s="51">
        <v>0.11780522650165018</v>
      </c>
      <c r="AX8" s="51">
        <v>0.11373093546584148</v>
      </c>
      <c r="AY8" s="51">
        <v>0.10965664443003277</v>
      </c>
      <c r="BG8" s="75">
        <v>790</v>
      </c>
      <c r="BH8" s="40">
        <v>30</v>
      </c>
      <c r="BI8" s="76">
        <v>516.71236568842369</v>
      </c>
    </row>
    <row r="9" spans="2:67" ht="15.75" customHeight="1" x14ac:dyDescent="0.25">
      <c r="B9" s="37"/>
      <c r="C9" s="37"/>
      <c r="D9" s="176"/>
      <c r="E9" s="177"/>
      <c r="F9" s="177"/>
      <c r="G9" s="177"/>
      <c r="H9" s="177"/>
      <c r="I9" s="177"/>
      <c r="J9" s="177"/>
      <c r="K9" s="177"/>
      <c r="L9" s="178"/>
      <c r="M9" s="38"/>
      <c r="N9" s="38"/>
      <c r="O9" s="38"/>
      <c r="P9" s="1"/>
      <c r="S9" s="167" t="s">
        <v>55</v>
      </c>
      <c r="T9" s="168"/>
      <c r="U9" s="168"/>
      <c r="V9" s="168"/>
      <c r="W9" s="168"/>
      <c r="X9" s="168"/>
      <c r="Y9" s="169"/>
      <c r="AD9" s="57"/>
      <c r="AE9" s="58">
        <v>20</v>
      </c>
      <c r="AF9" s="58">
        <v>30</v>
      </c>
      <c r="AG9" s="58">
        <v>40</v>
      </c>
      <c r="AH9" s="58">
        <v>50</v>
      </c>
      <c r="AI9" s="58">
        <v>60</v>
      </c>
      <c r="AJ9" s="58">
        <v>70</v>
      </c>
      <c r="AK9" s="58">
        <v>80</v>
      </c>
      <c r="AL9" s="58">
        <v>90</v>
      </c>
      <c r="AM9" s="59">
        <v>100</v>
      </c>
      <c r="AN9" s="6"/>
      <c r="AP9" s="3">
        <v>770</v>
      </c>
      <c r="AQ9" s="51">
        <v>0.14632522753947269</v>
      </c>
      <c r="AR9" s="51">
        <v>0.14225097271647202</v>
      </c>
      <c r="AS9" s="51">
        <v>0.13817668168069369</v>
      </c>
      <c r="AT9" s="51">
        <v>0.13410239064488499</v>
      </c>
      <c r="AU9" s="51">
        <v>0.1300280996090763</v>
      </c>
      <c r="AV9" s="51">
        <v>0.12595380857326757</v>
      </c>
      <c r="AW9" s="51">
        <v>0.12187951753745889</v>
      </c>
      <c r="AX9" s="51">
        <v>0.11780522650165018</v>
      </c>
      <c r="AY9" s="51">
        <v>0.11373093546584148</v>
      </c>
      <c r="BG9" s="75">
        <v>800</v>
      </c>
      <c r="BH9" s="40">
        <v>40</v>
      </c>
      <c r="BI9" s="76">
        <v>526.71236568852191</v>
      </c>
    </row>
    <row r="10" spans="2:67" ht="15.75" customHeight="1" thickBot="1" x14ac:dyDescent="0.3">
      <c r="B10" s="37"/>
      <c r="C10" s="37"/>
      <c r="D10" s="179"/>
      <c r="E10" s="180"/>
      <c r="F10" s="180"/>
      <c r="G10" s="180"/>
      <c r="H10" s="180"/>
      <c r="I10" s="180"/>
      <c r="J10" s="180"/>
      <c r="K10" s="180"/>
      <c r="L10" s="181"/>
      <c r="M10" s="41"/>
      <c r="N10" s="40"/>
      <c r="O10" s="40"/>
      <c r="R10" s="1"/>
      <c r="S10" s="170" t="s">
        <v>56</v>
      </c>
      <c r="T10" s="171"/>
      <c r="U10" s="171"/>
      <c r="V10" s="171"/>
      <c r="W10" s="171"/>
      <c r="X10" s="171"/>
      <c r="Y10" s="172"/>
      <c r="AD10" s="60">
        <v>100</v>
      </c>
      <c r="AE10" s="56" t="str">
        <f>"("&amp;TEXT(S18,"#,##0.00")&amp;", "&amp;TEXT(S32,"#,##0.00")&amp;", "&amp;TEXT(S47,"#,##0.00")&amp;")"</f>
        <v>(-389.86, 0.63, -0.13)</v>
      </c>
      <c r="AF10" s="56" t="str">
        <f t="shared" ref="AF10:AM10" si="0">"("&amp;TEXT(T18,"#,##0.00")&amp;", "&amp;TEXT(T32,"#,##0.00")&amp;", "&amp;TEXT(T47,"#,##0.00")&amp;")"</f>
        <v>(-393.05, 0.63, -0.13)</v>
      </c>
      <c r="AG10" s="56" t="str">
        <f t="shared" si="0"/>
        <v>(-396.23, 0.63, -0.13)</v>
      </c>
      <c r="AH10" s="56" t="str">
        <f t="shared" si="0"/>
        <v>(-399.42, 0.64, -0.14)</v>
      </c>
      <c r="AI10" s="56" t="str">
        <f t="shared" si="0"/>
        <v>(-402.60, 0.64, -0.14)</v>
      </c>
      <c r="AJ10" s="56" t="str">
        <f t="shared" si="0"/>
        <v>(-405.79, 0.65, -0.15)</v>
      </c>
      <c r="AK10" s="56" t="str">
        <f t="shared" si="0"/>
        <v>(-408.97, 0.65, -0.15)</v>
      </c>
      <c r="AL10" s="56" t="str">
        <f t="shared" si="0"/>
        <v>(-412.16, 0.66, -0.16)</v>
      </c>
      <c r="AM10" s="61" t="str">
        <f t="shared" si="0"/>
        <v>(-415.34, 0.66, -0.16)</v>
      </c>
      <c r="AN10" s="5"/>
      <c r="AP10" s="3">
        <v>780</v>
      </c>
      <c r="AQ10" s="52">
        <v>0.15039951857528136</v>
      </c>
      <c r="AR10" s="51">
        <v>0.14632526375228075</v>
      </c>
      <c r="AS10" s="51">
        <v>0.14225097271650239</v>
      </c>
      <c r="AT10" s="51">
        <v>0.13817668168069369</v>
      </c>
      <c r="AU10" s="51">
        <v>0.13410239064488499</v>
      </c>
      <c r="AV10" s="51">
        <v>0.1300280996090763</v>
      </c>
      <c r="AW10" s="51">
        <v>0.12595380857326757</v>
      </c>
      <c r="AX10" s="51">
        <v>0.12187951753745889</v>
      </c>
      <c r="AY10" s="51">
        <v>0.11780522650165018</v>
      </c>
      <c r="BG10" s="75">
        <v>810</v>
      </c>
      <c r="BH10" s="40">
        <v>50</v>
      </c>
      <c r="BI10" s="76">
        <v>536.71236568852191</v>
      </c>
    </row>
    <row r="11" spans="2:67" x14ac:dyDescent="0.25">
      <c r="B11" s="37"/>
      <c r="C11" s="37"/>
      <c r="D11" s="41"/>
      <c r="E11" s="41"/>
      <c r="F11" s="40"/>
      <c r="G11" s="40"/>
      <c r="H11" s="39"/>
      <c r="I11" s="40"/>
      <c r="J11" s="40"/>
      <c r="K11" s="40"/>
      <c r="L11" s="40"/>
      <c r="M11" s="40"/>
      <c r="N11" s="40"/>
      <c r="O11" s="40"/>
      <c r="R11" s="1"/>
      <c r="S11" s="37"/>
      <c r="T11" s="37"/>
      <c r="U11" s="37"/>
      <c r="V11" s="37"/>
      <c r="W11" s="37"/>
      <c r="X11" s="37"/>
      <c r="Y11" s="37"/>
      <c r="AD11" s="60">
        <v>200</v>
      </c>
      <c r="AE11" s="56" t="str">
        <f t="shared" ref="AE11:AE20" si="1">"("&amp;TEXT(S19,"#,##0.00")&amp;", "&amp;TEXT(S33,"#,##0.00")&amp;", "&amp;TEXT(S48,"#,##0.00")&amp;")"</f>
        <v>(-258.01, 0.59, -0.09)</v>
      </c>
      <c r="AF11" s="56" t="str">
        <f t="shared" ref="AF11:AF20" si="2">"("&amp;TEXT(T19,"#,##0.00")&amp;", "&amp;TEXT(T33,"#,##0.00")&amp;", "&amp;TEXT(T48,"#,##0.00")&amp;")"</f>
        <v>(-261.20, 0.59, -0.09)</v>
      </c>
      <c r="AG11" s="56" t="str">
        <f t="shared" ref="AG11:AG20" si="3">"("&amp;TEXT(U19,"#,##0.00")&amp;", "&amp;TEXT(U33,"#,##0.00")&amp;", "&amp;TEXT(U48,"#,##0.00")&amp;")"</f>
        <v>(-264.38, 0.59, -0.09)</v>
      </c>
      <c r="AH11" s="56" t="str">
        <f t="shared" ref="AH11:AH20" si="4">"("&amp;TEXT(V19,"#,##0.00")&amp;", "&amp;TEXT(V33,"#,##0.00")&amp;", "&amp;TEXT(V48,"#,##0.00")&amp;")"</f>
        <v>(-267.57, 0.60, -0.10)</v>
      </c>
      <c r="AI11" s="56" t="str">
        <f t="shared" ref="AI11:AI20" si="5">"("&amp;TEXT(W19,"#,##0.00")&amp;", "&amp;TEXT(W33,"#,##0.00")&amp;", "&amp;TEXT(W48,"#,##0.00")&amp;")"</f>
        <v>(-270.75, 0.60, -0.10)</v>
      </c>
      <c r="AJ11" s="56" t="str">
        <f t="shared" ref="AJ11:AJ20" si="6">"("&amp;TEXT(X19,"#,##0.00")&amp;", "&amp;TEXT(X33,"#,##0.00")&amp;", "&amp;TEXT(X48,"#,##0.00")&amp;")"</f>
        <v>(-273.94, 0.61, -0.11)</v>
      </c>
      <c r="AK11" s="56" t="str">
        <f t="shared" ref="AK11:AK20" si="7">"("&amp;TEXT(Y19,"#,##0.00")&amp;", "&amp;TEXT(Y33,"#,##0.00")&amp;", "&amp;TEXT(Y48,"#,##0.00")&amp;")"</f>
        <v>(-277.12, 0.61, -0.11)</v>
      </c>
      <c r="AL11" s="56" t="str">
        <f t="shared" ref="AL11:AL20" si="8">"("&amp;TEXT(Z19,"#,##0.00")&amp;", "&amp;TEXT(Z33,"#,##0.00")&amp;", "&amp;TEXT(Z48,"#,##0.00")&amp;")"</f>
        <v>(-280.31, 0.61, -0.11)</v>
      </c>
      <c r="AM11" s="61" t="str">
        <f t="shared" ref="AM11:AM20" si="9">"("&amp;TEXT(AA19,"#,##0.00")&amp;", "&amp;TEXT(AA33,"#,##0.00")&amp;", "&amp;TEXT(AA48,"#,##0.00")&amp;")"</f>
        <v>(-283.49, 0.62, -0.12)</v>
      </c>
      <c r="AN11" s="5"/>
      <c r="AP11" s="3">
        <v>790</v>
      </c>
      <c r="AQ11" s="51">
        <v>0.15447380961109008</v>
      </c>
      <c r="AR11" s="52">
        <v>0.15039955478808945</v>
      </c>
      <c r="AS11" s="51">
        <v>0.14632526375231111</v>
      </c>
      <c r="AT11" s="51">
        <v>0.14225097271650239</v>
      </c>
      <c r="AU11" s="51">
        <v>0.13817668168069369</v>
      </c>
      <c r="AV11" s="51">
        <v>0.13410239064488499</v>
      </c>
      <c r="AW11" s="51">
        <v>0.1300280996090763</v>
      </c>
      <c r="AX11" s="51">
        <v>0.12595380857326757</v>
      </c>
      <c r="AY11" s="51">
        <v>0.12187951753745889</v>
      </c>
      <c r="BG11" s="75">
        <v>820</v>
      </c>
      <c r="BH11" s="40">
        <v>60</v>
      </c>
      <c r="BI11" s="76">
        <v>546.71236568852191</v>
      </c>
    </row>
    <row r="12" spans="2:67" ht="16.5" thickBot="1" x14ac:dyDescent="0.3">
      <c r="B12" s="37"/>
      <c r="C12" s="37"/>
      <c r="D12" s="41"/>
      <c r="E12" s="41"/>
      <c r="F12" s="40"/>
      <c r="G12" s="40"/>
      <c r="H12" s="39"/>
      <c r="I12" s="40"/>
      <c r="J12" s="40"/>
      <c r="K12" s="41"/>
      <c r="L12" s="41"/>
      <c r="M12" s="41"/>
      <c r="N12" s="40"/>
      <c r="O12" s="40"/>
      <c r="P12" s="6"/>
      <c r="R12" s="1"/>
      <c r="S12" s="37"/>
      <c r="T12" s="37"/>
      <c r="U12" s="37"/>
      <c r="V12" s="37"/>
      <c r="W12" s="37"/>
      <c r="X12" s="37"/>
      <c r="Y12" s="37"/>
      <c r="AD12" s="60">
        <v>300</v>
      </c>
      <c r="AE12" s="56" t="str">
        <f t="shared" si="1"/>
        <v>(-126.16, 0.55, -0.05)</v>
      </c>
      <c r="AF12" s="56" t="str">
        <f t="shared" si="2"/>
        <v>(-129.35, 0.55, -0.05)</v>
      </c>
      <c r="AG12" s="56" t="str">
        <f t="shared" si="3"/>
        <v>(-132.53, 0.55, -0.05)</v>
      </c>
      <c r="AH12" s="56" t="str">
        <f t="shared" si="4"/>
        <v>(-135.72, 0.56, -0.06)</v>
      </c>
      <c r="AI12" s="56" t="str">
        <f t="shared" si="5"/>
        <v>(-138.90, 0.56, -0.06)</v>
      </c>
      <c r="AJ12" s="56" t="str">
        <f t="shared" si="6"/>
        <v>(-142.09, 0.57, -0.07)</v>
      </c>
      <c r="AK12" s="56" t="str">
        <f t="shared" si="7"/>
        <v>(-145.27, 0.57, -0.07)</v>
      </c>
      <c r="AL12" s="56" t="str">
        <f t="shared" si="8"/>
        <v>(-148.46, 0.57, -0.07)</v>
      </c>
      <c r="AM12" s="61" t="str">
        <f t="shared" si="9"/>
        <v>(-151.64, 0.58, -0.08)</v>
      </c>
      <c r="AN12" s="5"/>
      <c r="AP12" s="3">
        <v>800</v>
      </c>
      <c r="AQ12" s="51">
        <v>0.15854810064689881</v>
      </c>
      <c r="AR12" s="51">
        <v>0.15447384582389809</v>
      </c>
      <c r="AS12" s="52">
        <v>0.15039955478811981</v>
      </c>
      <c r="AT12" s="51">
        <v>0.14632526375231111</v>
      </c>
      <c r="AU12" s="51">
        <v>0.14225097271650239</v>
      </c>
      <c r="AV12" s="51">
        <v>0.13817668168069366</v>
      </c>
      <c r="AW12" s="51">
        <v>0.13410239064488497</v>
      </c>
      <c r="AX12" s="51">
        <v>0.1300280996090763</v>
      </c>
      <c r="AY12" s="51">
        <v>0.12595380857326757</v>
      </c>
      <c r="BG12" s="75">
        <v>830</v>
      </c>
      <c r="BH12" s="40">
        <v>70</v>
      </c>
      <c r="BI12" s="76">
        <v>556.71236568852191</v>
      </c>
    </row>
    <row r="13" spans="2:67" ht="15.75" customHeight="1" x14ac:dyDescent="0.25">
      <c r="B13" s="37"/>
      <c r="C13" s="37"/>
      <c r="D13" s="41"/>
      <c r="E13" s="41"/>
      <c r="F13" s="182" t="s">
        <v>37</v>
      </c>
      <c r="G13" s="183"/>
      <c r="H13" s="183"/>
      <c r="I13" s="183"/>
      <c r="J13" s="184"/>
      <c r="K13" s="40"/>
      <c r="L13" s="40"/>
      <c r="M13" s="40"/>
      <c r="N13" s="40"/>
      <c r="O13" s="40"/>
      <c r="AD13" s="60">
        <v>400</v>
      </c>
      <c r="AE13" s="56" t="str">
        <f t="shared" si="1"/>
        <v>(5.68, 0.50, 0.00)</v>
      </c>
      <c r="AF13" s="56" t="str">
        <f t="shared" si="2"/>
        <v>(2.50, 0.51, -0.01)</v>
      </c>
      <c r="AG13" s="56" t="str">
        <f t="shared" si="3"/>
        <v>(-0.68, 0.51, -0.01)</v>
      </c>
      <c r="AH13" s="56" t="str">
        <f t="shared" si="4"/>
        <v>(-3.87, 0.52, -0.02)</v>
      </c>
      <c r="AI13" s="56" t="str">
        <f t="shared" si="5"/>
        <v>(-7.05, 0.52, -0.02)</v>
      </c>
      <c r="AJ13" s="56" t="str">
        <f t="shared" si="6"/>
        <v>(-10.24, 0.52, -0.02)</v>
      </c>
      <c r="AK13" s="56" t="str">
        <f t="shared" si="7"/>
        <v>(-13.42, 0.53, -0.03)</v>
      </c>
      <c r="AL13" s="56" t="str">
        <f t="shared" si="8"/>
        <v>(-16.61, 0.53, -0.03)</v>
      </c>
      <c r="AM13" s="61" t="str">
        <f t="shared" si="9"/>
        <v>(-19.79, 0.54, -0.04)</v>
      </c>
      <c r="AN13" s="5"/>
      <c r="AP13" s="3">
        <v>810</v>
      </c>
      <c r="AQ13" s="51">
        <v>0.16262239168270748</v>
      </c>
      <c r="AR13" s="51">
        <v>0.15854813685970684</v>
      </c>
      <c r="AS13" s="51">
        <v>0.15447384582392848</v>
      </c>
      <c r="AT13" s="52">
        <v>0.15039955478811981</v>
      </c>
      <c r="AU13" s="51">
        <v>0.14632526375231111</v>
      </c>
      <c r="AV13" s="51">
        <v>0.14225097271650239</v>
      </c>
      <c r="AW13" s="51">
        <v>0.13817668168069366</v>
      </c>
      <c r="AX13" s="51">
        <v>0.13410239064488497</v>
      </c>
      <c r="AY13" s="51">
        <v>0.1300280996090763</v>
      </c>
      <c r="BG13" s="75">
        <v>840</v>
      </c>
      <c r="BH13" s="40">
        <v>80</v>
      </c>
      <c r="BI13" s="76">
        <v>566.71236568852191</v>
      </c>
    </row>
    <row r="14" spans="2:67" ht="15.75" customHeight="1" x14ac:dyDescent="0.25">
      <c r="B14" s="37"/>
      <c r="C14" s="37"/>
      <c r="D14" s="41"/>
      <c r="E14" s="41"/>
      <c r="F14" s="185"/>
      <c r="G14" s="186"/>
      <c r="H14" s="186"/>
      <c r="I14" s="186"/>
      <c r="J14" s="187"/>
      <c r="K14" s="41"/>
      <c r="L14" s="41"/>
      <c r="M14" s="41"/>
      <c r="N14" s="40"/>
      <c r="O14" s="40"/>
      <c r="AD14" s="60">
        <v>500</v>
      </c>
      <c r="AE14" s="56" t="str">
        <f t="shared" si="1"/>
        <v>(137.53, 0.46, 0.04)</v>
      </c>
      <c r="AF14" s="56" t="str">
        <f t="shared" si="2"/>
        <v>(134.35, 0.47, 0.03)</v>
      </c>
      <c r="AG14" s="56" t="str">
        <f t="shared" si="3"/>
        <v>(131.16, 0.47, 0.03)</v>
      </c>
      <c r="AH14" s="56" t="str">
        <f t="shared" si="4"/>
        <v>(127.98, 0.48, 0.02)</v>
      </c>
      <c r="AI14" s="56" t="str">
        <f t="shared" si="5"/>
        <v>(124.79, 0.48, 0.02)</v>
      </c>
      <c r="AJ14" s="56" t="str">
        <f t="shared" si="6"/>
        <v>(121.61, 0.48, 0.02)</v>
      </c>
      <c r="AK14" s="56" t="str">
        <f t="shared" si="7"/>
        <v>(118.42, 0.49, 0.01)</v>
      </c>
      <c r="AL14" s="56" t="str">
        <f t="shared" si="8"/>
        <v>(115.24, 0.49, 0.01)</v>
      </c>
      <c r="AM14" s="61" t="str">
        <f t="shared" si="9"/>
        <v>(112.05, 0.50, 0.00)</v>
      </c>
      <c r="AN14" s="5"/>
      <c r="AP14" s="3">
        <v>820</v>
      </c>
      <c r="AQ14" s="51">
        <v>0.16669668271851618</v>
      </c>
      <c r="AR14" s="51">
        <v>0.16262242789551554</v>
      </c>
      <c r="AS14" s="51">
        <v>0.15854813685973715</v>
      </c>
      <c r="AT14" s="51">
        <v>0.15447384582392848</v>
      </c>
      <c r="AU14" s="52">
        <v>0.15039955478811981</v>
      </c>
      <c r="AV14" s="51">
        <v>0.14632526375231111</v>
      </c>
      <c r="AW14" s="51">
        <v>0.14225097271650239</v>
      </c>
      <c r="AX14" s="51">
        <v>0.13817668168069366</v>
      </c>
      <c r="AY14" s="51">
        <v>0.13410239064488497</v>
      </c>
      <c r="BG14" s="75">
        <v>850</v>
      </c>
      <c r="BH14" s="40">
        <v>90</v>
      </c>
      <c r="BI14" s="76">
        <v>576.71236568852191</v>
      </c>
    </row>
    <row r="15" spans="2:67" ht="15.75" customHeight="1" thickBot="1" x14ac:dyDescent="0.3">
      <c r="B15" s="37"/>
      <c r="C15" s="37"/>
      <c r="D15" s="41"/>
      <c r="E15" s="41"/>
      <c r="F15" s="185"/>
      <c r="G15" s="186"/>
      <c r="H15" s="186"/>
      <c r="I15" s="186"/>
      <c r="J15" s="187"/>
      <c r="K15" s="40"/>
      <c r="L15" s="40"/>
      <c r="M15" s="40"/>
      <c r="N15" s="40"/>
      <c r="O15" s="40"/>
      <c r="AD15" s="60">
        <v>600</v>
      </c>
      <c r="AE15" s="56" t="str">
        <f t="shared" si="1"/>
        <v>(269.38, 0.42, 0.08)</v>
      </c>
      <c r="AF15" s="56" t="str">
        <f t="shared" si="2"/>
        <v>(266.20, 0.43, 0.07)</v>
      </c>
      <c r="AG15" s="56" t="str">
        <f t="shared" si="3"/>
        <v>(263.01, 0.43, 0.07)</v>
      </c>
      <c r="AH15" s="56" t="str">
        <f t="shared" si="4"/>
        <v>(259.83, 0.44, 0.06)</v>
      </c>
      <c r="AI15" s="56" t="str">
        <f t="shared" si="5"/>
        <v>(256.64, 0.44, 0.06)</v>
      </c>
      <c r="AJ15" s="56" t="str">
        <f t="shared" si="6"/>
        <v>(253.46, 0.44, 0.06)</v>
      </c>
      <c r="AK15" s="56" t="str">
        <f t="shared" si="7"/>
        <v>(250.27, 0.45, 0.05)</v>
      </c>
      <c r="AL15" s="56" t="str">
        <f t="shared" si="8"/>
        <v>(247.09, 0.45, 0.05)</v>
      </c>
      <c r="AM15" s="61" t="str">
        <f t="shared" si="9"/>
        <v>(243.90, 0.46, 0.04)</v>
      </c>
      <c r="AN15" s="5"/>
      <c r="AP15" s="3">
        <v>830</v>
      </c>
      <c r="AQ15" s="51">
        <v>0.1707709737543249</v>
      </c>
      <c r="AR15" s="51">
        <v>0.16669671893132423</v>
      </c>
      <c r="AS15" s="51">
        <v>0.16262242789554587</v>
      </c>
      <c r="AT15" s="51">
        <v>0.15854813685973715</v>
      </c>
      <c r="AU15" s="51">
        <v>0.15447384582392848</v>
      </c>
      <c r="AV15" s="52">
        <v>0.15039955478811981</v>
      </c>
      <c r="AW15" s="51">
        <v>0.14632526375231111</v>
      </c>
      <c r="AX15" s="51">
        <v>0.14225097271650239</v>
      </c>
      <c r="AY15" s="51">
        <v>0.13817668168069366</v>
      </c>
      <c r="BG15" s="77">
        <v>860</v>
      </c>
      <c r="BH15" s="78">
        <v>100</v>
      </c>
      <c r="BI15" s="79">
        <v>586.71236568852191</v>
      </c>
    </row>
    <row r="16" spans="2:67" ht="15.75" customHeight="1" thickBot="1" x14ac:dyDescent="0.3">
      <c r="B16" s="37"/>
      <c r="C16" s="37"/>
      <c r="D16" s="41"/>
      <c r="E16" s="41"/>
      <c r="F16" s="185"/>
      <c r="G16" s="186"/>
      <c r="H16" s="186"/>
      <c r="I16" s="186"/>
      <c r="J16" s="187"/>
      <c r="K16" s="41"/>
      <c r="L16" s="41"/>
      <c r="M16" s="41"/>
      <c r="N16" s="40"/>
      <c r="O16" s="40"/>
      <c r="Q16" s="4" t="s">
        <v>27</v>
      </c>
      <c r="AD16" s="60">
        <v>700</v>
      </c>
      <c r="AE16" s="56" t="str">
        <f t="shared" si="1"/>
        <v>(401.23, 0.38, 0.12)</v>
      </c>
      <c r="AF16" s="56" t="str">
        <f t="shared" si="2"/>
        <v>(398.05, 0.39, 0.11)</v>
      </c>
      <c r="AG16" s="56" t="str">
        <f t="shared" si="3"/>
        <v>(394.86, 0.39, 0.11)</v>
      </c>
      <c r="AH16" s="56" t="str">
        <f t="shared" si="4"/>
        <v>(391.68, 0.39, 0.11)</v>
      </c>
      <c r="AI16" s="56" t="str">
        <f t="shared" si="5"/>
        <v>(388.49, 0.40, 0.10)</v>
      </c>
      <c r="AJ16" s="56" t="str">
        <f t="shared" si="6"/>
        <v>(385.31, 0.40, 0.10)</v>
      </c>
      <c r="AK16" s="56" t="str">
        <f t="shared" si="7"/>
        <v>(382.12, 0.41, 0.09)</v>
      </c>
      <c r="AL16" s="56" t="str">
        <f t="shared" si="8"/>
        <v>(378.94, 0.41, 0.09)</v>
      </c>
      <c r="AM16" s="61" t="str">
        <f t="shared" si="9"/>
        <v>(375.75, 0.41, 0.09)</v>
      </c>
      <c r="AN16" s="5"/>
      <c r="AP16" s="3">
        <v>840</v>
      </c>
      <c r="AQ16" s="51">
        <v>0.1748452647901336</v>
      </c>
      <c r="AR16" s="51">
        <v>0.17077100996713296</v>
      </c>
      <c r="AS16" s="51">
        <v>0.16669671893135457</v>
      </c>
      <c r="AT16" s="51">
        <v>0.16262242789554587</v>
      </c>
      <c r="AU16" s="51">
        <v>0.15854813685973715</v>
      </c>
      <c r="AV16" s="51">
        <v>0.15447384582392848</v>
      </c>
      <c r="AW16" s="52">
        <v>0.15039955478811981</v>
      </c>
      <c r="AX16" s="51">
        <v>0.14632526375231111</v>
      </c>
      <c r="AY16" s="51">
        <v>0.14225097271650239</v>
      </c>
    </row>
    <row r="17" spans="2:67" ht="16.5" customHeight="1" thickBot="1" x14ac:dyDescent="0.3">
      <c r="B17" s="37"/>
      <c r="C17" s="37"/>
      <c r="D17" s="41"/>
      <c r="E17" s="41"/>
      <c r="F17" s="188"/>
      <c r="G17" s="189"/>
      <c r="H17" s="189"/>
      <c r="I17" s="189"/>
      <c r="J17" s="190"/>
      <c r="K17" s="40"/>
      <c r="L17" s="40"/>
      <c r="M17" s="40"/>
      <c r="N17" s="40"/>
      <c r="O17" s="40"/>
      <c r="R17" s="50">
        <f ca="1">H33</f>
        <v>896.66094573777104</v>
      </c>
      <c r="S17" s="3">
        <v>20</v>
      </c>
      <c r="T17" s="3">
        <v>30</v>
      </c>
      <c r="U17" s="3">
        <v>40</v>
      </c>
      <c r="V17" s="3">
        <v>50</v>
      </c>
      <c r="W17" s="3">
        <v>60</v>
      </c>
      <c r="X17" s="3">
        <v>70</v>
      </c>
      <c r="Y17" s="3">
        <v>80</v>
      </c>
      <c r="Z17" s="3">
        <v>90</v>
      </c>
      <c r="AA17" s="3">
        <v>100</v>
      </c>
      <c r="AD17" s="60">
        <v>800</v>
      </c>
      <c r="AE17" s="56" t="str">
        <f t="shared" si="1"/>
        <v>(533.08, 0.34, 0.16)</v>
      </c>
      <c r="AF17" s="56" t="str">
        <f t="shared" si="2"/>
        <v>(529.90, 0.35, 0.15)</v>
      </c>
      <c r="AG17" s="56" t="str">
        <f t="shared" si="3"/>
        <v>(526.71, 0.35, 0.15)</v>
      </c>
      <c r="AH17" s="56" t="str">
        <f t="shared" si="4"/>
        <v>(523.53, 0.35, 0.15)</v>
      </c>
      <c r="AI17" s="56" t="str">
        <f t="shared" si="5"/>
        <v>(520.34, 0.36, 0.14)</v>
      </c>
      <c r="AJ17" s="56" t="str">
        <f t="shared" si="6"/>
        <v>(517.16, 0.36, 0.14)</v>
      </c>
      <c r="AK17" s="56" t="str">
        <f t="shared" si="7"/>
        <v>(513.97, 0.37, 0.13)</v>
      </c>
      <c r="AL17" s="56" t="str">
        <f t="shared" si="8"/>
        <v>(510.79, 0.37, 0.13)</v>
      </c>
      <c r="AM17" s="61" t="str">
        <f t="shared" si="9"/>
        <v>(507.60, 0.37, 0.13)</v>
      </c>
      <c r="AN17" s="5"/>
      <c r="AP17" s="3">
        <v>850</v>
      </c>
      <c r="AQ17" s="51">
        <v>0.17891955582594229</v>
      </c>
      <c r="AR17" s="51">
        <v>0.17484530100294163</v>
      </c>
      <c r="AS17" s="51">
        <v>0.1707710099671633</v>
      </c>
      <c r="AT17" s="51">
        <v>0.16669671893135457</v>
      </c>
      <c r="AU17" s="51">
        <v>0.16262242789554587</v>
      </c>
      <c r="AV17" s="51">
        <v>0.15854813685973715</v>
      </c>
      <c r="AW17" s="51">
        <v>0.15447384582392848</v>
      </c>
      <c r="AX17" s="52">
        <v>0.15039955478811981</v>
      </c>
      <c r="AY17" s="51">
        <v>0.14632526375231111</v>
      </c>
      <c r="BD17" s="117" t="s">
        <v>68</v>
      </c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9"/>
    </row>
    <row r="18" spans="2:67" ht="16.5" thickBot="1" x14ac:dyDescent="0.3">
      <c r="B18" s="37"/>
      <c r="C18" s="37"/>
      <c r="D18" s="41"/>
      <c r="E18" s="41"/>
      <c r="F18" s="40"/>
      <c r="G18" s="40"/>
      <c r="H18" s="42"/>
      <c r="I18" s="40"/>
      <c r="J18" s="40"/>
      <c r="K18" s="40"/>
      <c r="L18" s="40"/>
      <c r="M18" s="40"/>
      <c r="N18" s="40"/>
      <c r="O18" s="40"/>
      <c r="R18" s="3">
        <v>100</v>
      </c>
      <c r="S18" s="50">
        <f t="dataTable" ref="S18:AA28" dt2D="1" dtr="1" r1="I33" r2="H34" ca="1"/>
        <v>-389.86296291958729</v>
      </c>
      <c r="T18" s="50">
        <v>-393.04790828407232</v>
      </c>
      <c r="U18" s="50">
        <v>-396.2328397909302</v>
      </c>
      <c r="V18" s="50">
        <v>-399.4177712977795</v>
      </c>
      <c r="W18" s="50">
        <v>-402.60270280462885</v>
      </c>
      <c r="X18" s="50">
        <v>-405.78763431147814</v>
      </c>
      <c r="Y18" s="50">
        <v>-408.97256581832755</v>
      </c>
      <c r="Z18" s="50">
        <v>-412.15749732517691</v>
      </c>
      <c r="AA18" s="50">
        <v>-415.34242883202603</v>
      </c>
      <c r="AD18" s="60">
        <v>900</v>
      </c>
      <c r="AE18" s="56" t="str">
        <f t="shared" si="1"/>
        <v>(664.93, 0.30, 0.20)</v>
      </c>
      <c r="AF18" s="56" t="str">
        <f t="shared" si="2"/>
        <v>(661.75, 0.30, 0.20)</v>
      </c>
      <c r="AG18" s="56" t="str">
        <f t="shared" si="3"/>
        <v>(658.56, 0.31, 0.19)</v>
      </c>
      <c r="AH18" s="56" t="str">
        <f t="shared" si="4"/>
        <v>(655.38, 0.31, 0.19)</v>
      </c>
      <c r="AI18" s="56" t="str">
        <f t="shared" si="5"/>
        <v>(652.19, 0.32, 0.18)</v>
      </c>
      <c r="AJ18" s="56" t="str">
        <f t="shared" si="6"/>
        <v>(649.01, 0.32, 0.18)</v>
      </c>
      <c r="AK18" s="56" t="str">
        <f t="shared" si="7"/>
        <v>(645.82, 0.33, 0.17)</v>
      </c>
      <c r="AL18" s="56" t="str">
        <f t="shared" si="8"/>
        <v>(642.64, 0.33, 0.17)</v>
      </c>
      <c r="AM18" s="61" t="str">
        <f t="shared" si="9"/>
        <v>(639.45, 0.33, 0.17)</v>
      </c>
      <c r="AN18" s="5"/>
      <c r="AP18" s="3">
        <v>860</v>
      </c>
      <c r="AQ18" s="51">
        <v>0.18299384686175099</v>
      </c>
      <c r="AR18" s="51">
        <v>0.17891959203875032</v>
      </c>
      <c r="AS18" s="51">
        <v>0.17484530100297196</v>
      </c>
      <c r="AT18" s="51">
        <v>0.1707710099671633</v>
      </c>
      <c r="AU18" s="51">
        <v>0.16669671893135457</v>
      </c>
      <c r="AV18" s="51">
        <v>0.16262242789554587</v>
      </c>
      <c r="AW18" s="51">
        <v>0.15854813685973715</v>
      </c>
      <c r="AX18" s="51">
        <v>0.15447384582392848</v>
      </c>
      <c r="AY18" s="52">
        <v>0.15039955478811981</v>
      </c>
      <c r="BD18" s="108" t="s">
        <v>69</v>
      </c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10"/>
    </row>
    <row r="19" spans="2:67" ht="16.5" thickBot="1" x14ac:dyDescent="0.3">
      <c r="B19" s="37"/>
      <c r="C19" s="37"/>
      <c r="D19" s="41"/>
      <c r="E19" s="41"/>
      <c r="F19" s="40"/>
      <c r="G19" s="203">
        <v>42815</v>
      </c>
      <c r="H19" s="204"/>
      <c r="I19" s="205"/>
      <c r="J19" s="40"/>
      <c r="K19" s="40"/>
      <c r="L19" s="40"/>
      <c r="M19" s="40"/>
      <c r="N19" s="40"/>
      <c r="O19" s="40"/>
      <c r="R19" s="3">
        <v>200</v>
      </c>
      <c r="S19" s="50">
        <v>-258.01380505186467</v>
      </c>
      <c r="T19" s="50">
        <v>-261.1985932157213</v>
      </c>
      <c r="U19" s="50">
        <v>-264.38352472243707</v>
      </c>
      <c r="V19" s="50">
        <v>-267.56845622928637</v>
      </c>
      <c r="W19" s="50">
        <v>-270.75338773613572</v>
      </c>
      <c r="X19" s="50">
        <v>-273.93831924298502</v>
      </c>
      <c r="Y19" s="50">
        <v>-277.12325074983431</v>
      </c>
      <c r="Z19" s="50">
        <v>-280.30818225668361</v>
      </c>
      <c r="AA19" s="50">
        <v>-283.49311376353296</v>
      </c>
      <c r="AD19" s="60">
        <v>1000</v>
      </c>
      <c r="AE19" s="56" t="str">
        <f t="shared" si="1"/>
        <v>(796.78, 0.26, 0.24)</v>
      </c>
      <c r="AF19" s="56" t="str">
        <f t="shared" si="2"/>
        <v>(793.60, 0.26, 0.24)</v>
      </c>
      <c r="AG19" s="56" t="str">
        <f t="shared" si="3"/>
        <v>(790.41, 0.27, 0.23)</v>
      </c>
      <c r="AH19" s="56" t="str">
        <f t="shared" si="4"/>
        <v>(787.23, 0.27, 0.23)</v>
      </c>
      <c r="AI19" s="56" t="str">
        <f t="shared" si="5"/>
        <v>(784.04, 0.28, 0.22)</v>
      </c>
      <c r="AJ19" s="56" t="str">
        <f t="shared" si="6"/>
        <v>(780.86, 0.28, 0.22)</v>
      </c>
      <c r="AK19" s="56" t="str">
        <f t="shared" si="7"/>
        <v>(777.67, 0.28, 0.22)</v>
      </c>
      <c r="AL19" s="56" t="str">
        <f t="shared" si="8"/>
        <v>(774.49, 0.29, 0.21)</v>
      </c>
      <c r="AM19" s="61" t="str">
        <f t="shared" si="9"/>
        <v>(771.30, 0.29, 0.21)</v>
      </c>
      <c r="AN19" s="5"/>
      <c r="AP19" s="3">
        <v>870</v>
      </c>
      <c r="AQ19" s="51">
        <v>0.18706813789755969</v>
      </c>
      <c r="AR19" s="51">
        <v>0.18299388307455905</v>
      </c>
      <c r="AS19" s="51">
        <v>0.17891959203878069</v>
      </c>
      <c r="AT19" s="51">
        <v>0.17484530100297196</v>
      </c>
      <c r="AU19" s="51">
        <v>0.1707710099671633</v>
      </c>
      <c r="AV19" s="51">
        <v>0.16669671893135457</v>
      </c>
      <c r="AW19" s="51">
        <v>0.16262242789554587</v>
      </c>
      <c r="AX19" s="51">
        <v>0.15854813685973715</v>
      </c>
      <c r="AY19" s="51">
        <v>0.15447384582392848</v>
      </c>
      <c r="BD19" s="111" t="s">
        <v>70</v>
      </c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3"/>
    </row>
    <row r="20" spans="2:67" ht="16.5" thickBot="1" x14ac:dyDescent="0.3">
      <c r="D20" s="40"/>
      <c r="E20" s="40"/>
      <c r="F20" s="40"/>
      <c r="G20" s="206"/>
      <c r="H20" s="207"/>
      <c r="I20" s="208"/>
      <c r="J20" s="40"/>
      <c r="K20" s="40"/>
      <c r="L20" s="40"/>
      <c r="M20" s="40"/>
      <c r="N20" s="40"/>
      <c r="O20" s="40"/>
      <c r="R20" s="3">
        <v>300</v>
      </c>
      <c r="S20" s="50">
        <v>-126.16448998337154</v>
      </c>
      <c r="T20" s="50">
        <v>-129.34927814722818</v>
      </c>
      <c r="U20" s="50">
        <v>-132.53420965394395</v>
      </c>
      <c r="V20" s="50">
        <v>-135.7191411607933</v>
      </c>
      <c r="W20" s="50">
        <v>-138.90407266764259</v>
      </c>
      <c r="X20" s="50">
        <v>-142.08900417449183</v>
      </c>
      <c r="Y20" s="50">
        <v>-145.27393568134119</v>
      </c>
      <c r="Z20" s="50">
        <v>-148.45886718819048</v>
      </c>
      <c r="AA20" s="50">
        <v>-151.64379869503983</v>
      </c>
      <c r="AD20" s="62">
        <v>1083</v>
      </c>
      <c r="AE20" s="63" t="str">
        <f t="shared" si="1"/>
        <v>(906.22, 0.23, 0.27)</v>
      </c>
      <c r="AF20" s="63" t="str">
        <f t="shared" si="2"/>
        <v>(903.03, 0.23, 0.27)</v>
      </c>
      <c r="AG20" s="63" t="str">
        <f t="shared" si="3"/>
        <v>(899.85, 0.23, 0.27)</v>
      </c>
      <c r="AH20" s="63" t="str">
        <f t="shared" si="4"/>
        <v>(896.66, 0.24, 0.26)</v>
      </c>
      <c r="AI20" s="63" t="str">
        <f t="shared" si="5"/>
        <v>(893.48, 0.24, 0.26)</v>
      </c>
      <c r="AJ20" s="63" t="str">
        <f t="shared" si="6"/>
        <v>(890.29, 0.25, 0.25)</v>
      </c>
      <c r="AK20" s="63" t="str">
        <f t="shared" si="7"/>
        <v>(887.11, 0.25, 0.25)</v>
      </c>
      <c r="AL20" s="63" t="str">
        <f t="shared" si="8"/>
        <v>(883.92, 0.25, 0.25)</v>
      </c>
      <c r="AM20" s="64" t="str">
        <f t="shared" si="9"/>
        <v>(880.74, 0.26, 0.24)</v>
      </c>
      <c r="AN20" s="5"/>
      <c r="AP20" s="3">
        <v>880</v>
      </c>
      <c r="AQ20" s="51">
        <v>0.19114242893336839</v>
      </c>
      <c r="AR20" s="51">
        <v>0.18706817411036772</v>
      </c>
      <c r="AS20" s="51">
        <v>0.18299388307458939</v>
      </c>
      <c r="AT20" s="51">
        <v>0.17891959203878069</v>
      </c>
      <c r="AU20" s="51">
        <v>0.17484530100297196</v>
      </c>
      <c r="AV20" s="51">
        <v>0.1707710099671633</v>
      </c>
      <c r="AW20" s="51">
        <v>0.16669671893135457</v>
      </c>
      <c r="AX20" s="51">
        <v>0.16262242789554587</v>
      </c>
      <c r="AY20" s="51">
        <v>0.15854813685973715</v>
      </c>
    </row>
    <row r="21" spans="2:67" ht="16.5" thickBot="1" x14ac:dyDescent="0.3">
      <c r="D21" s="40"/>
      <c r="E21" s="40"/>
      <c r="F21" s="40"/>
      <c r="G21" s="40"/>
      <c r="H21" s="39"/>
      <c r="I21" s="40"/>
      <c r="J21" s="40"/>
      <c r="K21" s="40"/>
      <c r="L21" s="40"/>
      <c r="M21" s="40"/>
      <c r="N21" s="40"/>
      <c r="O21" s="40"/>
      <c r="R21" s="3">
        <v>400</v>
      </c>
      <c r="S21" s="50">
        <v>5.684825085121588</v>
      </c>
      <c r="T21" s="50">
        <v>2.5000369212648934</v>
      </c>
      <c r="U21" s="50">
        <v>-0.68489458545082016</v>
      </c>
      <c r="V21" s="50">
        <v>-3.8698260923000021</v>
      </c>
      <c r="W21" s="50">
        <v>-7.0547575991493545</v>
      </c>
      <c r="X21" s="50">
        <v>-10.239689105998764</v>
      </c>
      <c r="Y21" s="50">
        <v>-13.424620612848059</v>
      </c>
      <c r="Z21" s="50">
        <v>-16.609552119697412</v>
      </c>
      <c r="AA21" s="50">
        <v>-19.794483626546651</v>
      </c>
    </row>
    <row r="22" spans="2:67" ht="28.5" thickBot="1" x14ac:dyDescent="0.45">
      <c r="D22" s="209" t="s">
        <v>38</v>
      </c>
      <c r="E22" s="210"/>
      <c r="F22" s="210"/>
      <c r="G22" s="210"/>
      <c r="H22" s="210"/>
      <c r="I22" s="210"/>
      <c r="J22" s="210"/>
      <c r="K22" s="210"/>
      <c r="L22" s="211"/>
      <c r="M22" s="40"/>
      <c r="N22" s="40"/>
      <c r="O22" s="40"/>
      <c r="R22" s="3">
        <v>500</v>
      </c>
      <c r="S22" s="50">
        <v>137.53414015361477</v>
      </c>
      <c r="T22" s="50">
        <v>134.34935198975808</v>
      </c>
      <c r="U22" s="50">
        <v>131.16442048304242</v>
      </c>
      <c r="V22" s="50">
        <v>127.97948897619301</v>
      </c>
      <c r="W22" s="50">
        <v>124.79455746934377</v>
      </c>
      <c r="X22" s="50">
        <v>121.60962596249442</v>
      </c>
      <c r="Y22" s="50">
        <v>118.42469445564512</v>
      </c>
      <c r="Z22" s="50">
        <v>115.23976294879577</v>
      </c>
      <c r="AA22" s="50">
        <v>112.05483144194648</v>
      </c>
      <c r="AP22" s="126" t="s">
        <v>61</v>
      </c>
      <c r="AQ22" s="127"/>
      <c r="AR22" s="40"/>
      <c r="AS22" s="40"/>
      <c r="AT22" s="40"/>
      <c r="AU22" s="40"/>
      <c r="AV22" s="40"/>
      <c r="AW22" s="40"/>
      <c r="AX22" s="40"/>
    </row>
    <row r="23" spans="2:67" x14ac:dyDescent="0.25">
      <c r="D23" s="212"/>
      <c r="E23" s="213"/>
      <c r="F23" s="213"/>
      <c r="G23" s="213"/>
      <c r="H23" s="213"/>
      <c r="I23" s="213"/>
      <c r="J23" s="213"/>
      <c r="K23" s="213"/>
      <c r="L23" s="214"/>
      <c r="M23" s="40"/>
      <c r="N23" s="40"/>
      <c r="O23" s="40"/>
      <c r="R23" s="3">
        <v>600</v>
      </c>
      <c r="S23" s="50">
        <v>269.3834552221079</v>
      </c>
      <c r="T23" s="50">
        <v>266.19866705825126</v>
      </c>
      <c r="U23" s="50">
        <v>263.01373555153555</v>
      </c>
      <c r="V23" s="50">
        <v>259.82880404468619</v>
      </c>
      <c r="W23" s="50">
        <v>256.6438725378369</v>
      </c>
      <c r="X23" s="50">
        <v>253.45894103098755</v>
      </c>
      <c r="Y23" s="50">
        <v>250.27400952413825</v>
      </c>
      <c r="Z23" s="50">
        <v>247.08907801728895</v>
      </c>
      <c r="AA23" s="50">
        <v>243.90414651043966</v>
      </c>
      <c r="AP23" s="51">
        <f ca="1">H33</f>
        <v>896.66094573777104</v>
      </c>
      <c r="AQ23" s="3">
        <v>20</v>
      </c>
      <c r="AR23" s="3">
        <v>30</v>
      </c>
      <c r="AS23" s="3">
        <v>40</v>
      </c>
      <c r="AT23" s="3">
        <v>50</v>
      </c>
      <c r="AU23" s="3">
        <v>60</v>
      </c>
      <c r="AV23" s="3">
        <v>70</v>
      </c>
      <c r="AW23" s="3">
        <v>80</v>
      </c>
      <c r="AX23" s="3">
        <v>90</v>
      </c>
      <c r="AY23" s="3">
        <v>100</v>
      </c>
      <c r="BF23" s="21"/>
      <c r="BG23" s="22" t="s">
        <v>45</v>
      </c>
      <c r="BH23" s="22" t="s">
        <v>21</v>
      </c>
      <c r="BI23" s="22" t="s">
        <v>22</v>
      </c>
      <c r="BJ23" s="22" t="s">
        <v>23</v>
      </c>
      <c r="BK23" s="23" t="s">
        <v>24</v>
      </c>
    </row>
    <row r="24" spans="2:67" ht="16.5" thickBot="1" x14ac:dyDescent="0.3">
      <c r="D24" s="215"/>
      <c r="E24" s="216"/>
      <c r="F24" s="216"/>
      <c r="G24" s="216"/>
      <c r="H24" s="216"/>
      <c r="I24" s="216"/>
      <c r="J24" s="216"/>
      <c r="K24" s="216"/>
      <c r="L24" s="217"/>
      <c r="M24" s="40"/>
      <c r="N24" s="40"/>
      <c r="O24" s="40"/>
      <c r="R24" s="3">
        <v>700</v>
      </c>
      <c r="S24" s="50">
        <v>401.23277029060102</v>
      </c>
      <c r="T24" s="50">
        <v>398.04798212674439</v>
      </c>
      <c r="U24" s="50">
        <v>394.86305062002867</v>
      </c>
      <c r="V24" s="50">
        <v>391.67811911317938</v>
      </c>
      <c r="W24" s="50">
        <v>388.49318760633003</v>
      </c>
      <c r="X24" s="50">
        <v>385.30825609948073</v>
      </c>
      <c r="Y24" s="50">
        <v>382.12332459263138</v>
      </c>
      <c r="Z24" s="50">
        <v>378.93839308578208</v>
      </c>
      <c r="AA24" s="50">
        <v>375.75346157893279</v>
      </c>
      <c r="AP24" s="3">
        <v>720</v>
      </c>
      <c r="AQ24" s="51">
        <f t="dataTable" ref="AQ24:AY40" dt2D="1" dtr="1" r1="I33" r2="H34" ca="1"/>
        <v>427.60281636879125</v>
      </c>
      <c r="AR24" s="51">
        <v>424.41784514060015</v>
      </c>
      <c r="AS24" s="51">
        <v>421.23291363372732</v>
      </c>
      <c r="AT24" s="51">
        <v>418.04798212687803</v>
      </c>
      <c r="AU24" s="51">
        <v>414.86305062002867</v>
      </c>
      <c r="AV24" s="51">
        <v>411.67811911317938</v>
      </c>
      <c r="AW24" s="51">
        <v>408.49318760633003</v>
      </c>
      <c r="AX24" s="51">
        <v>405.30825609948073</v>
      </c>
      <c r="AY24" s="51">
        <v>402.12332459263138</v>
      </c>
      <c r="BF24" s="24" t="s">
        <v>25</v>
      </c>
      <c r="BG24" s="48">
        <f>BH25</f>
        <v>809.4</v>
      </c>
      <c r="BH24" s="26">
        <v>50</v>
      </c>
      <c r="BI24" s="26">
        <v>93</v>
      </c>
      <c r="BJ24" s="46">
        <f>0.15</f>
        <v>0.15</v>
      </c>
      <c r="BK24" s="27">
        <v>300960</v>
      </c>
    </row>
    <row r="25" spans="2:67" ht="16.5" thickBot="1" x14ac:dyDescent="0.3">
      <c r="D25" s="40"/>
      <c r="E25" s="40"/>
      <c r="F25" s="40"/>
      <c r="G25" s="40"/>
      <c r="H25" s="39"/>
      <c r="I25" s="40"/>
      <c r="J25" s="40"/>
      <c r="K25" s="40"/>
      <c r="L25" s="40"/>
      <c r="M25" s="40"/>
      <c r="N25" s="40"/>
      <c r="O25" s="40"/>
      <c r="R25" s="3">
        <v>800</v>
      </c>
      <c r="S25" s="50">
        <v>533.08208535909421</v>
      </c>
      <c r="T25" s="50">
        <v>529.89729719523757</v>
      </c>
      <c r="U25" s="50">
        <v>526.71236568852191</v>
      </c>
      <c r="V25" s="50">
        <v>523.52743418167256</v>
      </c>
      <c r="W25" s="50">
        <v>520.34250267482321</v>
      </c>
      <c r="X25" s="50">
        <v>517.15757116797386</v>
      </c>
      <c r="Y25" s="50">
        <v>513.9726396611245</v>
      </c>
      <c r="Z25" s="50">
        <v>510.78770815427526</v>
      </c>
      <c r="AA25" s="50">
        <v>507.60277664742597</v>
      </c>
      <c r="AP25" s="3">
        <v>730</v>
      </c>
      <c r="AQ25" s="51">
        <v>440.7875909648576</v>
      </c>
      <c r="AR25" s="51">
        <v>437.60277664732774</v>
      </c>
      <c r="AS25" s="51">
        <v>434.41784514057662</v>
      </c>
      <c r="AT25" s="51">
        <v>431.23291363372732</v>
      </c>
      <c r="AU25" s="51">
        <v>428.04798212687803</v>
      </c>
      <c r="AV25" s="51">
        <v>424.86305062002867</v>
      </c>
      <c r="AW25" s="51">
        <v>421.67811911317938</v>
      </c>
      <c r="AX25" s="51">
        <v>418.49318760633003</v>
      </c>
      <c r="AY25" s="51">
        <v>415.30825609948073</v>
      </c>
      <c r="BF25" s="25" t="s">
        <v>26</v>
      </c>
      <c r="BG25" s="28">
        <v>1083</v>
      </c>
      <c r="BH25" s="49">
        <f>BG25-(BJ25*BK25/BI25)</f>
        <v>809.4</v>
      </c>
      <c r="BI25" s="28">
        <v>385</v>
      </c>
      <c r="BJ25" s="47">
        <f>0.5-BJ24</f>
        <v>0.35</v>
      </c>
      <c r="BK25" s="29">
        <v>300960</v>
      </c>
    </row>
    <row r="26" spans="2:67" ht="16.5" thickBot="1" x14ac:dyDescent="0.3">
      <c r="D26" s="40"/>
      <c r="E26" s="40"/>
      <c r="F26" s="40"/>
      <c r="G26" s="40"/>
      <c r="H26" s="39"/>
      <c r="I26" s="40"/>
      <c r="J26" s="40"/>
      <c r="K26" s="40"/>
      <c r="L26" s="40"/>
      <c r="M26" s="40"/>
      <c r="N26" s="40"/>
      <c r="O26" s="40"/>
      <c r="R26" s="3">
        <v>900</v>
      </c>
      <c r="S26" s="50">
        <v>664.93140042758728</v>
      </c>
      <c r="T26" s="50">
        <v>661.74661226373075</v>
      </c>
      <c r="U26" s="50">
        <v>658.56168075701498</v>
      </c>
      <c r="V26" s="50">
        <v>655.37674925016563</v>
      </c>
      <c r="W26" s="50">
        <v>652.19181774331639</v>
      </c>
      <c r="X26" s="50">
        <v>649.00688623646704</v>
      </c>
      <c r="Y26" s="50">
        <v>645.82195472961769</v>
      </c>
      <c r="Z26" s="50">
        <v>642.63702322276845</v>
      </c>
      <c r="AA26" s="50">
        <v>639.4520917159191</v>
      </c>
      <c r="AE26" s="120" t="s">
        <v>58</v>
      </c>
      <c r="AF26" s="121"/>
      <c r="AG26" s="121"/>
      <c r="AH26" s="121"/>
      <c r="AI26" s="121"/>
      <c r="AJ26" s="122"/>
      <c r="AP26" s="3">
        <v>740</v>
      </c>
      <c r="AQ26" s="51">
        <v>453.97252247170695</v>
      </c>
      <c r="AR26" s="51">
        <v>450.78770815417704</v>
      </c>
      <c r="AS26" s="51">
        <v>447.60277664742597</v>
      </c>
      <c r="AT26" s="51">
        <v>444.41784514057662</v>
      </c>
      <c r="AU26" s="51">
        <v>441.23291363372732</v>
      </c>
      <c r="AV26" s="51">
        <v>438.04798212687803</v>
      </c>
      <c r="AW26" s="51">
        <v>434.86305062002867</v>
      </c>
      <c r="AX26" s="51">
        <v>431.67811911317938</v>
      </c>
      <c r="AY26" s="51">
        <v>428.49318760633003</v>
      </c>
    </row>
    <row r="27" spans="2:67" ht="21" thickBot="1" x14ac:dyDescent="0.3">
      <c r="B27" s="218" t="s">
        <v>39</v>
      </c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20"/>
      <c r="O27" s="43"/>
      <c r="R27" s="3">
        <v>1000</v>
      </c>
      <c r="S27" s="50">
        <v>796.78071549608046</v>
      </c>
      <c r="T27" s="50">
        <v>793.59592733222382</v>
      </c>
      <c r="U27" s="50">
        <v>790.41099582550805</v>
      </c>
      <c r="V27" s="50">
        <v>787.22606431865881</v>
      </c>
      <c r="W27" s="50">
        <v>784.04113281180946</v>
      </c>
      <c r="X27" s="50">
        <v>780.85620130496022</v>
      </c>
      <c r="Y27" s="50">
        <v>777.67126979811087</v>
      </c>
      <c r="Z27" s="50">
        <v>774.48633829126152</v>
      </c>
      <c r="AA27" s="50">
        <v>771.30140678441228</v>
      </c>
      <c r="AE27" s="123"/>
      <c r="AF27" s="124"/>
      <c r="AG27" s="124"/>
      <c r="AH27" s="124"/>
      <c r="AI27" s="124"/>
      <c r="AJ27" s="125"/>
      <c r="AP27" s="3">
        <v>750</v>
      </c>
      <c r="AQ27" s="51">
        <v>467.15745397855619</v>
      </c>
      <c r="AR27" s="51">
        <v>463.97263966102639</v>
      </c>
      <c r="AS27" s="51">
        <v>460.78770815427526</v>
      </c>
      <c r="AT27" s="51">
        <v>457.60277664742597</v>
      </c>
      <c r="AU27" s="51">
        <v>454.41784514057662</v>
      </c>
      <c r="AV27" s="51">
        <v>451.23291363372732</v>
      </c>
      <c r="AW27" s="51">
        <v>448.04798212687803</v>
      </c>
      <c r="AX27" s="51">
        <v>444.86305062002867</v>
      </c>
      <c r="AY27" s="51">
        <v>441.67811911317938</v>
      </c>
      <c r="BE27" s="114" t="s">
        <v>71</v>
      </c>
      <c r="BF27" s="115"/>
      <c r="BG27" s="115"/>
      <c r="BH27" s="115"/>
      <c r="BI27" s="115"/>
      <c r="BJ27" s="115"/>
      <c r="BK27" s="115"/>
      <c r="BL27" s="116"/>
    </row>
    <row r="28" spans="2:67" ht="33" thickBot="1" x14ac:dyDescent="0.5">
      <c r="B28" s="221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3"/>
      <c r="O28" s="43"/>
      <c r="R28" s="3">
        <v>1083</v>
      </c>
      <c r="S28" s="50">
        <v>906.21566216466795</v>
      </c>
      <c r="T28" s="50">
        <v>903.03085883908341</v>
      </c>
      <c r="U28" s="50">
        <v>899.84592733235741</v>
      </c>
      <c r="V28" s="50">
        <v>896.66099582550817</v>
      </c>
      <c r="W28" s="50">
        <v>893.47606431865881</v>
      </c>
      <c r="X28" s="50">
        <v>890.29113281180946</v>
      </c>
      <c r="Y28" s="50">
        <v>887.10620130496022</v>
      </c>
      <c r="Z28" s="50">
        <v>883.92126979811087</v>
      </c>
      <c r="AA28" s="50">
        <v>880.73633829126152</v>
      </c>
      <c r="AE28" s="65" t="s">
        <v>59</v>
      </c>
      <c r="AP28" s="3">
        <v>760</v>
      </c>
      <c r="AQ28" s="51">
        <v>480.34238548540554</v>
      </c>
      <c r="AR28" s="51">
        <v>477.15757116787569</v>
      </c>
      <c r="AS28" s="51">
        <v>473.97263966112456</v>
      </c>
      <c r="AT28" s="51">
        <v>470.78770815427526</v>
      </c>
      <c r="AU28" s="51">
        <v>467.60277664742597</v>
      </c>
      <c r="AV28" s="51">
        <v>464.41784514057662</v>
      </c>
      <c r="AW28" s="51">
        <v>461.23291363372732</v>
      </c>
      <c r="AX28" s="51">
        <v>458.04798212687803</v>
      </c>
      <c r="AY28" s="51">
        <v>454.86305062002867</v>
      </c>
      <c r="BE28" s="105" t="s">
        <v>72</v>
      </c>
      <c r="BF28" s="106"/>
      <c r="BG28" s="106"/>
      <c r="BH28" s="106"/>
      <c r="BI28" s="106"/>
      <c r="BJ28" s="106"/>
      <c r="BK28" s="106"/>
      <c r="BL28" s="107"/>
    </row>
    <row r="29" spans="2:67" ht="21" thickBot="1" x14ac:dyDescent="0.3">
      <c r="B29" s="224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6"/>
      <c r="O29" s="43"/>
      <c r="AD29" s="6"/>
      <c r="AE29" s="51">
        <f ca="1">R31</f>
        <v>0.23837232566175404</v>
      </c>
      <c r="AF29" s="3">
        <v>20</v>
      </c>
      <c r="AG29" s="3">
        <v>30</v>
      </c>
      <c r="AH29" s="3">
        <v>40</v>
      </c>
      <c r="AI29" s="3">
        <v>50</v>
      </c>
      <c r="AJ29" s="3">
        <v>60</v>
      </c>
      <c r="AK29" s="3">
        <v>70</v>
      </c>
      <c r="AL29" s="3">
        <v>80</v>
      </c>
      <c r="AM29" s="3">
        <v>90</v>
      </c>
      <c r="AN29" s="3">
        <v>100</v>
      </c>
      <c r="AP29" s="3">
        <v>770</v>
      </c>
      <c r="AQ29" s="51">
        <v>493.52731699225484</v>
      </c>
      <c r="AR29" s="51">
        <v>490.34250267472498</v>
      </c>
      <c r="AS29" s="51">
        <v>487.15757116797391</v>
      </c>
      <c r="AT29" s="51">
        <v>483.97263966112456</v>
      </c>
      <c r="AU29" s="51">
        <v>480.78770815427526</v>
      </c>
      <c r="AV29" s="51">
        <v>477.60277664742597</v>
      </c>
      <c r="AW29" s="51">
        <v>474.41784514057662</v>
      </c>
      <c r="AX29" s="51">
        <v>471.23291363372732</v>
      </c>
      <c r="AY29" s="51">
        <v>468.04798212687803</v>
      </c>
      <c r="BE29" s="84" t="s">
        <v>73</v>
      </c>
      <c r="BF29" s="85"/>
      <c r="BG29" s="85"/>
      <c r="BH29" s="85"/>
      <c r="BI29" s="85"/>
      <c r="BJ29" s="85"/>
      <c r="BK29" s="85"/>
      <c r="BL29" s="86"/>
    </row>
    <row r="30" spans="2:67" ht="16.5" thickBot="1" x14ac:dyDescent="0.3">
      <c r="D30" s="40"/>
      <c r="E30" s="40"/>
      <c r="F30" s="40"/>
      <c r="G30" s="38"/>
      <c r="H30" s="38"/>
      <c r="I30" s="38"/>
      <c r="J30" s="38"/>
      <c r="K30" s="38"/>
      <c r="L30" s="38"/>
      <c r="M30" s="40"/>
      <c r="N30" s="40"/>
      <c r="O30" s="40"/>
      <c r="Q30" s="4" t="s">
        <v>26</v>
      </c>
      <c r="AD30" s="6"/>
      <c r="AE30" s="3">
        <v>720</v>
      </c>
      <c r="AF30" s="51">
        <v>0.37404618066713319</v>
      </c>
      <c r="AG30" s="51">
        <v>0.37812048246248253</v>
      </c>
      <c r="AH30" s="51">
        <v>0.38219477349832559</v>
      </c>
      <c r="AI30" s="51">
        <v>0.38626906453413429</v>
      </c>
      <c r="AJ30" s="51">
        <v>0.39034335556994298</v>
      </c>
      <c r="AK30" s="51">
        <v>0.39441764660575168</v>
      </c>
      <c r="AL30" s="51">
        <v>0.39849193764156038</v>
      </c>
      <c r="AM30" s="51">
        <v>0.40256622867736913</v>
      </c>
      <c r="AN30" s="51">
        <v>0.40664051971317777</v>
      </c>
      <c r="AP30" s="3">
        <v>780</v>
      </c>
      <c r="AQ30" s="52">
        <v>506.71224849910413</v>
      </c>
      <c r="AR30" s="51">
        <v>503.52743418157434</v>
      </c>
      <c r="AS30" s="51">
        <v>500.34250267482321</v>
      </c>
      <c r="AT30" s="51">
        <v>497.15757116797391</v>
      </c>
      <c r="AU30" s="51">
        <v>493.97263966112456</v>
      </c>
      <c r="AV30" s="51">
        <v>490.78770815427526</v>
      </c>
      <c r="AW30" s="51">
        <v>487.60277664742597</v>
      </c>
      <c r="AX30" s="51">
        <v>484.41784514057662</v>
      </c>
      <c r="AY30" s="51">
        <v>481.23291363372732</v>
      </c>
    </row>
    <row r="31" spans="2:67" ht="16.5" thickBot="1" x14ac:dyDescent="0.3">
      <c r="B31" s="130" t="s">
        <v>34</v>
      </c>
      <c r="C31" s="130"/>
      <c r="R31" s="51">
        <f ca="1">K34</f>
        <v>0.23837231541197268</v>
      </c>
      <c r="S31" s="3">
        <v>20</v>
      </c>
      <c r="T31" s="3">
        <v>30</v>
      </c>
      <c r="U31" s="3">
        <v>40</v>
      </c>
      <c r="V31" s="3">
        <v>50</v>
      </c>
      <c r="W31" s="3">
        <v>60</v>
      </c>
      <c r="X31" s="3">
        <v>70</v>
      </c>
      <c r="Y31" s="3">
        <v>80</v>
      </c>
      <c r="Z31" s="3">
        <v>90</v>
      </c>
      <c r="AA31" s="3">
        <v>100</v>
      </c>
      <c r="AD31" s="6"/>
      <c r="AE31" s="3">
        <v>730</v>
      </c>
      <c r="AF31" s="51">
        <v>0.36997194525690447</v>
      </c>
      <c r="AG31" s="51">
        <v>0.37404619142680962</v>
      </c>
      <c r="AH31" s="51">
        <v>0.37812048246251689</v>
      </c>
      <c r="AI31" s="51">
        <v>0.38219477349832559</v>
      </c>
      <c r="AJ31" s="51">
        <v>0.38626906453413429</v>
      </c>
      <c r="AK31" s="51">
        <v>0.39034335556994298</v>
      </c>
      <c r="AL31" s="51">
        <v>0.39441764660575168</v>
      </c>
      <c r="AM31" s="51">
        <v>0.39849193764156038</v>
      </c>
      <c r="AN31" s="51">
        <v>0.40256622867736913</v>
      </c>
      <c r="AP31" s="3">
        <v>790</v>
      </c>
      <c r="AQ31" s="51">
        <v>519.89718000595349</v>
      </c>
      <c r="AR31" s="52">
        <v>516.71236568842369</v>
      </c>
      <c r="AS31" s="51">
        <v>513.52743418167256</v>
      </c>
      <c r="AT31" s="51">
        <v>510.34250267482321</v>
      </c>
      <c r="AU31" s="51">
        <v>507.15757116797391</v>
      </c>
      <c r="AV31" s="51">
        <v>503.97263966112456</v>
      </c>
      <c r="AW31" s="51">
        <v>500.78770815427526</v>
      </c>
      <c r="AX31" s="51">
        <v>497.60277664742597</v>
      </c>
      <c r="AY31" s="51">
        <v>494.41784514057662</v>
      </c>
      <c r="BD31" s="87" t="s">
        <v>74</v>
      </c>
      <c r="BE31" s="88"/>
      <c r="BF31" s="88"/>
      <c r="BG31" s="88"/>
      <c r="BH31" s="88"/>
      <c r="BI31" s="88"/>
      <c r="BJ31" s="88"/>
      <c r="BK31" s="88"/>
      <c r="BL31" s="88"/>
      <c r="BM31" s="88"/>
      <c r="BN31" s="89"/>
    </row>
    <row r="32" spans="2:67" ht="16.5" thickBot="1" x14ac:dyDescent="0.3">
      <c r="C32" s="2"/>
      <c r="G32" s="21"/>
      <c r="H32" s="22" t="s">
        <v>45</v>
      </c>
      <c r="I32" s="22" t="s">
        <v>21</v>
      </c>
      <c r="J32" s="22" t="s">
        <v>22</v>
      </c>
      <c r="K32" s="22" t="s">
        <v>23</v>
      </c>
      <c r="L32" s="23" t="s">
        <v>24</v>
      </c>
      <c r="R32" s="3">
        <v>100</v>
      </c>
      <c r="S32" s="51">
        <f t="dataTable" ref="S32:AA42" dt2D="1" dtr="1" r1="I33" r2="H34" ca="1"/>
        <v>0.62665223136470494</v>
      </c>
      <c r="T32" s="51">
        <v>0.63072652668267781</v>
      </c>
      <c r="U32" s="51">
        <v>0.63480081771848917</v>
      </c>
      <c r="V32" s="51">
        <v>0.63887510875429787</v>
      </c>
      <c r="W32" s="51">
        <v>0.64294939979010657</v>
      </c>
      <c r="X32" s="51">
        <v>0.64702369082591527</v>
      </c>
      <c r="Y32" s="51">
        <v>0.65109798186172396</v>
      </c>
      <c r="Z32" s="51">
        <v>0.65517227289753277</v>
      </c>
      <c r="AA32" s="51">
        <v>0.65924656393334136</v>
      </c>
      <c r="AC32" s="40"/>
      <c r="AD32" s="40"/>
      <c r="AE32" s="3">
        <v>740</v>
      </c>
      <c r="AF32" s="51">
        <v>0.36589765422109577</v>
      </c>
      <c r="AG32" s="51">
        <v>0.36997190039100092</v>
      </c>
      <c r="AH32" s="51">
        <v>0.3740461914267082</v>
      </c>
      <c r="AI32" s="51">
        <v>0.37812048246251689</v>
      </c>
      <c r="AJ32" s="51">
        <v>0.38219477349832559</v>
      </c>
      <c r="AK32" s="51">
        <v>0.38626906453413429</v>
      </c>
      <c r="AL32" s="51">
        <v>0.39034335556994298</v>
      </c>
      <c r="AM32" s="51">
        <v>0.39441764660575168</v>
      </c>
      <c r="AN32" s="51">
        <v>0.39849193764156038</v>
      </c>
      <c r="AP32" s="3">
        <v>800</v>
      </c>
      <c r="AQ32" s="51">
        <v>533.08211151280284</v>
      </c>
      <c r="AR32" s="51">
        <v>529.89729719527281</v>
      </c>
      <c r="AS32" s="52">
        <v>526.71236568852191</v>
      </c>
      <c r="AT32" s="51">
        <v>523.52743418167256</v>
      </c>
      <c r="AU32" s="51">
        <v>520.34250267482321</v>
      </c>
      <c r="AV32" s="51">
        <v>517.15757116797386</v>
      </c>
      <c r="AW32" s="51">
        <v>513.9726396611245</v>
      </c>
      <c r="AX32" s="51">
        <v>510.78770815427526</v>
      </c>
      <c r="AY32" s="51">
        <v>507.60277664742597</v>
      </c>
      <c r="BD32" s="90"/>
      <c r="BE32" s="91"/>
      <c r="BF32" s="91"/>
      <c r="BG32" s="91"/>
      <c r="BH32" s="91"/>
      <c r="BI32" s="91"/>
      <c r="BJ32" s="91"/>
      <c r="BK32" s="91"/>
      <c r="BL32" s="91"/>
      <c r="BM32" s="91"/>
      <c r="BN32" s="92"/>
    </row>
    <row r="33" spans="2:66" x14ac:dyDescent="0.25">
      <c r="B33" s="9" t="s">
        <v>0</v>
      </c>
      <c r="C33" s="10" t="s">
        <v>5</v>
      </c>
      <c r="D33" s="35">
        <v>2400</v>
      </c>
      <c r="G33" s="24" t="s">
        <v>25</v>
      </c>
      <c r="H33" s="48">
        <f ca="1">I34</f>
        <v>896.66094771126882</v>
      </c>
      <c r="I33" s="26">
        <v>50</v>
      </c>
      <c r="J33" s="26">
        <v>93</v>
      </c>
      <c r="K33" s="46">
        <f ca="1">(H33-I33)*J33/L33</f>
        <v>0.26162768519786017</v>
      </c>
      <c r="L33" s="27">
        <v>300960</v>
      </c>
      <c r="R33" s="3">
        <v>200</v>
      </c>
      <c r="S33" s="51">
        <v>0.58590936958341111</v>
      </c>
      <c r="T33" s="51">
        <v>0.58998361632463481</v>
      </c>
      <c r="U33" s="51">
        <v>0.5940579073604022</v>
      </c>
      <c r="V33" s="51">
        <v>0.5981321983962109</v>
      </c>
      <c r="W33" s="51">
        <v>0.6022064894320196</v>
      </c>
      <c r="X33" s="51">
        <v>0.6062807804678283</v>
      </c>
      <c r="Y33" s="51">
        <v>0.61035507150363699</v>
      </c>
      <c r="Z33" s="51">
        <v>0.61442936253944569</v>
      </c>
      <c r="AA33" s="51">
        <v>0.61850365357525439</v>
      </c>
      <c r="AC33" s="40"/>
      <c r="AD33" s="40"/>
      <c r="AE33" s="3">
        <v>750</v>
      </c>
      <c r="AF33" s="51">
        <v>0.36182336318528707</v>
      </c>
      <c r="AG33" s="51">
        <v>0.36589760935519222</v>
      </c>
      <c r="AH33" s="51">
        <v>0.36997190039089944</v>
      </c>
      <c r="AI33" s="51">
        <v>0.3740461914267082</v>
      </c>
      <c r="AJ33" s="51">
        <v>0.37812048246251689</v>
      </c>
      <c r="AK33" s="51">
        <v>0.38219477349832559</v>
      </c>
      <c r="AL33" s="51">
        <v>0.38626906453413429</v>
      </c>
      <c r="AM33" s="51">
        <v>0.39034335556994298</v>
      </c>
      <c r="AN33" s="51">
        <v>0.39441764660575168</v>
      </c>
      <c r="AP33" s="3">
        <v>810</v>
      </c>
      <c r="AQ33" s="51">
        <v>546.26704301965208</v>
      </c>
      <c r="AR33" s="51">
        <v>543.08222870212228</v>
      </c>
      <c r="AS33" s="51">
        <v>539.89729719537115</v>
      </c>
      <c r="AT33" s="52">
        <v>536.71236568852191</v>
      </c>
      <c r="AU33" s="51">
        <v>533.52743418167256</v>
      </c>
      <c r="AV33" s="51">
        <v>530.34250267482321</v>
      </c>
      <c r="AW33" s="51">
        <v>527.15757116797386</v>
      </c>
      <c r="AX33" s="51">
        <v>523.9726396611245</v>
      </c>
      <c r="AY33" s="51">
        <v>520.78770815427526</v>
      </c>
      <c r="BD33" s="90"/>
      <c r="BE33" s="91"/>
      <c r="BF33" s="91"/>
      <c r="BG33" s="91"/>
      <c r="BH33" s="91"/>
      <c r="BI33" s="91"/>
      <c r="BJ33" s="91"/>
      <c r="BK33" s="91"/>
      <c r="BL33" s="91"/>
      <c r="BM33" s="91"/>
      <c r="BN33" s="92"/>
    </row>
    <row r="34" spans="2:66" ht="16.5" thickBot="1" x14ac:dyDescent="0.3">
      <c r="B34" s="11" t="s">
        <v>1</v>
      </c>
      <c r="C34" s="7">
        <v>4.18</v>
      </c>
      <c r="D34" s="36">
        <v>4.18</v>
      </c>
      <c r="G34" s="25" t="s">
        <v>26</v>
      </c>
      <c r="H34" s="28">
        <v>1083</v>
      </c>
      <c r="I34" s="49">
        <f ca="1">H34-(K34*L34/J34)</f>
        <v>896.6609557236693</v>
      </c>
      <c r="J34" s="28">
        <v>385</v>
      </c>
      <c r="K34" s="47">
        <f ca="1">0.5-K33</f>
        <v>0.23837231480213983</v>
      </c>
      <c r="L34" s="29">
        <v>300960</v>
      </c>
      <c r="R34" s="3">
        <v>300</v>
      </c>
      <c r="S34" s="51">
        <v>0.54516645922532414</v>
      </c>
      <c r="T34" s="51">
        <v>0.54924070596654784</v>
      </c>
      <c r="U34" s="51">
        <v>0.55331499700231523</v>
      </c>
      <c r="V34" s="51">
        <v>0.55738928803812393</v>
      </c>
      <c r="W34" s="51">
        <v>0.56146357907393263</v>
      </c>
      <c r="X34" s="51">
        <v>0.56553787010974133</v>
      </c>
      <c r="Y34" s="51">
        <v>0.56961216114555002</v>
      </c>
      <c r="Z34" s="51">
        <v>0.57368645218135872</v>
      </c>
      <c r="AA34" s="51">
        <v>0.57776074321716742</v>
      </c>
      <c r="AC34" s="40"/>
      <c r="AD34" s="40"/>
      <c r="AE34" s="3">
        <v>760</v>
      </c>
      <c r="AF34" s="51">
        <v>0.35774907214947832</v>
      </c>
      <c r="AG34" s="51">
        <v>0.36182331831938352</v>
      </c>
      <c r="AH34" s="51">
        <v>0.3658976093550908</v>
      </c>
      <c r="AI34" s="51">
        <v>0.36997190039089944</v>
      </c>
      <c r="AJ34" s="51">
        <v>0.3740461914267082</v>
      </c>
      <c r="AK34" s="51">
        <v>0.37812048246251689</v>
      </c>
      <c r="AL34" s="51">
        <v>0.38219477349832559</v>
      </c>
      <c r="AM34" s="51">
        <v>0.38626906453413429</v>
      </c>
      <c r="AN34" s="51">
        <v>0.39034335556994298</v>
      </c>
      <c r="AP34" s="3">
        <v>820</v>
      </c>
      <c r="AQ34" s="51">
        <v>559.45197452650143</v>
      </c>
      <c r="AR34" s="51">
        <v>556.26716020897152</v>
      </c>
      <c r="AS34" s="51">
        <v>553.08222870222039</v>
      </c>
      <c r="AT34" s="51">
        <v>549.89729719537115</v>
      </c>
      <c r="AU34" s="52">
        <v>546.71236568852191</v>
      </c>
      <c r="AV34" s="51">
        <v>543.52743418167256</v>
      </c>
      <c r="AW34" s="51">
        <v>540.34250267482321</v>
      </c>
      <c r="AX34" s="51">
        <v>537.15757116797386</v>
      </c>
      <c r="AY34" s="51">
        <v>533.9726396611245</v>
      </c>
      <c r="BD34" s="93"/>
      <c r="BE34" s="94"/>
      <c r="BF34" s="94"/>
      <c r="BG34" s="94"/>
      <c r="BH34" s="94"/>
      <c r="BI34" s="94"/>
      <c r="BJ34" s="94"/>
      <c r="BK34" s="94"/>
      <c r="BL34" s="94"/>
      <c r="BM34" s="94"/>
      <c r="BN34" s="95"/>
    </row>
    <row r="35" spans="2:66" x14ac:dyDescent="0.25">
      <c r="B35" s="11" t="s">
        <v>2</v>
      </c>
      <c r="C35" s="7" t="s">
        <v>6</v>
      </c>
      <c r="D35" s="36">
        <v>30</v>
      </c>
      <c r="G35" s="41"/>
      <c r="H35" s="41"/>
      <c r="I35" s="40"/>
      <c r="R35" s="3">
        <v>400</v>
      </c>
      <c r="S35" s="51">
        <v>0.50442354886723717</v>
      </c>
      <c r="T35" s="51">
        <v>0.50849779560846076</v>
      </c>
      <c r="U35" s="51">
        <v>0.51257208664422826</v>
      </c>
      <c r="V35" s="51">
        <v>0.51664637768003685</v>
      </c>
      <c r="W35" s="51">
        <v>0.52072066871584555</v>
      </c>
      <c r="X35" s="51">
        <v>0.52479495975165436</v>
      </c>
      <c r="Y35" s="51">
        <v>0.52886925078746305</v>
      </c>
      <c r="Z35" s="51">
        <v>0.53294354182327175</v>
      </c>
      <c r="AA35" s="51">
        <v>0.53701783285908045</v>
      </c>
      <c r="AC35" s="40"/>
      <c r="AD35" s="40"/>
      <c r="AE35" s="3">
        <v>770</v>
      </c>
      <c r="AF35" s="51">
        <v>0.35367478111366962</v>
      </c>
      <c r="AG35" s="51">
        <v>0.35774902728357483</v>
      </c>
      <c r="AH35" s="51">
        <v>0.36182331831928205</v>
      </c>
      <c r="AI35" s="51">
        <v>0.3658976093550908</v>
      </c>
      <c r="AJ35" s="51">
        <v>0.36997190039089944</v>
      </c>
      <c r="AK35" s="51">
        <v>0.3740461914267082</v>
      </c>
      <c r="AL35" s="51">
        <v>0.37812048246251689</v>
      </c>
      <c r="AM35" s="51">
        <v>0.38219477349832559</v>
      </c>
      <c r="AN35" s="51">
        <v>0.38626906453413429</v>
      </c>
      <c r="AP35" s="3">
        <v>830</v>
      </c>
      <c r="AQ35" s="51">
        <v>572.63690603335078</v>
      </c>
      <c r="AR35" s="51">
        <v>569.45209171582087</v>
      </c>
      <c r="AS35" s="51">
        <v>566.26716020906974</v>
      </c>
      <c r="AT35" s="51">
        <v>563.08222870222039</v>
      </c>
      <c r="AU35" s="51">
        <v>559.89729719537115</v>
      </c>
      <c r="AV35" s="52">
        <v>556.71236568852191</v>
      </c>
      <c r="AW35" s="51">
        <v>553.52743418167256</v>
      </c>
      <c r="AX35" s="51">
        <v>550.34250267482321</v>
      </c>
      <c r="AY35" s="51">
        <v>547.15757116797386</v>
      </c>
    </row>
    <row r="36" spans="2:66" ht="16.5" thickBot="1" x14ac:dyDescent="0.3">
      <c r="B36" s="11"/>
      <c r="C36" s="7"/>
      <c r="D36" s="12"/>
      <c r="G36" s="45"/>
      <c r="H36" s="45"/>
      <c r="I36" s="45"/>
      <c r="J36" s="45"/>
      <c r="K36" s="45"/>
      <c r="L36" s="45"/>
      <c r="M36" s="45"/>
      <c r="R36" s="3">
        <v>500</v>
      </c>
      <c r="S36" s="51">
        <v>0.46368063850915014</v>
      </c>
      <c r="T36" s="51">
        <v>0.46775488525037379</v>
      </c>
      <c r="U36" s="51">
        <v>0.47182917628614118</v>
      </c>
      <c r="V36" s="51">
        <v>0.47590346732194994</v>
      </c>
      <c r="W36" s="51">
        <v>0.47997775835775858</v>
      </c>
      <c r="X36" s="51">
        <v>0.48405204939356733</v>
      </c>
      <c r="Y36" s="51">
        <v>0.48812634042937603</v>
      </c>
      <c r="Z36" s="51">
        <v>0.49220063146518472</v>
      </c>
      <c r="AA36" s="51">
        <v>0.49627492250099342</v>
      </c>
      <c r="AC36" s="40"/>
      <c r="AD36" s="40"/>
      <c r="AE36" s="3">
        <v>780</v>
      </c>
      <c r="AF36" s="52">
        <v>0.34960049007786098</v>
      </c>
      <c r="AG36" s="51">
        <v>0.35367473624776607</v>
      </c>
      <c r="AH36" s="51">
        <v>0.35774902728347335</v>
      </c>
      <c r="AI36" s="51">
        <v>0.36182331831928205</v>
      </c>
      <c r="AJ36" s="51">
        <v>0.3658976093550908</v>
      </c>
      <c r="AK36" s="51">
        <v>0.36997190039089944</v>
      </c>
      <c r="AL36" s="51">
        <v>0.3740461914267082</v>
      </c>
      <c r="AM36" s="51">
        <v>0.37812048246251689</v>
      </c>
      <c r="AN36" s="51">
        <v>0.38219477349832559</v>
      </c>
      <c r="AP36" s="3">
        <v>840</v>
      </c>
      <c r="AQ36" s="51">
        <v>585.82183754020002</v>
      </c>
      <c r="AR36" s="51">
        <v>582.63702322267022</v>
      </c>
      <c r="AS36" s="51">
        <v>579.4520917159191</v>
      </c>
      <c r="AT36" s="51">
        <v>576.26716020906974</v>
      </c>
      <c r="AU36" s="51">
        <v>573.08222870222039</v>
      </c>
      <c r="AV36" s="51">
        <v>569.89729719537115</v>
      </c>
      <c r="AW36" s="52">
        <v>566.71236568852191</v>
      </c>
      <c r="AX36" s="51">
        <v>563.52743418167256</v>
      </c>
      <c r="AY36" s="51">
        <v>560.34250267482321</v>
      </c>
    </row>
    <row r="37" spans="2:66" x14ac:dyDescent="0.25">
      <c r="B37" s="11" t="s">
        <v>3</v>
      </c>
      <c r="C37" s="7"/>
      <c r="D37" s="12"/>
      <c r="G37" s="140" t="s">
        <v>40</v>
      </c>
      <c r="H37" s="141"/>
      <c r="I37" s="141"/>
      <c r="J37" s="141"/>
      <c r="K37" s="141"/>
      <c r="L37" s="141"/>
      <c r="M37" s="142"/>
      <c r="R37" s="3">
        <v>600</v>
      </c>
      <c r="S37" s="51">
        <v>0.42293772815106312</v>
      </c>
      <c r="T37" s="51">
        <v>0.42701197489228682</v>
      </c>
      <c r="U37" s="51">
        <v>0.43108626592805421</v>
      </c>
      <c r="V37" s="51">
        <v>0.43516055696386291</v>
      </c>
      <c r="W37" s="51">
        <v>0.43923484799967161</v>
      </c>
      <c r="X37" s="51">
        <v>0.4433091390354803</v>
      </c>
      <c r="Y37" s="51">
        <v>0.447383430071289</v>
      </c>
      <c r="Z37" s="51">
        <v>0.4514577211070977</v>
      </c>
      <c r="AA37" s="51">
        <v>0.4555320121429064</v>
      </c>
      <c r="AC37" s="40"/>
      <c r="AD37" s="40"/>
      <c r="AE37" s="3">
        <v>790</v>
      </c>
      <c r="AF37" s="51">
        <v>0.34552619904205223</v>
      </c>
      <c r="AG37" s="52">
        <v>0.34960044521195743</v>
      </c>
      <c r="AH37" s="51">
        <v>0.35367473624766466</v>
      </c>
      <c r="AI37" s="51">
        <v>0.35774902728347335</v>
      </c>
      <c r="AJ37" s="51">
        <v>0.36182331831928205</v>
      </c>
      <c r="AK37" s="51">
        <v>0.3658976093550908</v>
      </c>
      <c r="AL37" s="51">
        <v>0.36997190039089944</v>
      </c>
      <c r="AM37" s="51">
        <v>0.3740461914267082</v>
      </c>
      <c r="AN37" s="51">
        <v>0.37812048246251689</v>
      </c>
      <c r="AP37" s="3">
        <v>850</v>
      </c>
      <c r="AQ37" s="51">
        <v>599.00676904704937</v>
      </c>
      <c r="AR37" s="51">
        <v>595.82195472951946</v>
      </c>
      <c r="AS37" s="51">
        <v>592.63702322276845</v>
      </c>
      <c r="AT37" s="51">
        <v>589.4520917159191</v>
      </c>
      <c r="AU37" s="51">
        <v>586.26716020906974</v>
      </c>
      <c r="AV37" s="51">
        <v>583.08222870222039</v>
      </c>
      <c r="AW37" s="51">
        <v>579.89729719537115</v>
      </c>
      <c r="AX37" s="52">
        <v>576.71236568852191</v>
      </c>
      <c r="AY37" s="51">
        <v>573.52743418167256</v>
      </c>
      <c r="BD37" s="96" t="s">
        <v>75</v>
      </c>
      <c r="BE37" s="97"/>
      <c r="BF37" s="97"/>
      <c r="BG37" s="97"/>
      <c r="BH37" s="97"/>
      <c r="BI37" s="97"/>
      <c r="BJ37" s="97"/>
      <c r="BK37" s="97"/>
      <c r="BL37" s="97"/>
      <c r="BM37" s="97"/>
      <c r="BN37" s="98"/>
    </row>
    <row r="38" spans="2:66" ht="16.5" thickBot="1" x14ac:dyDescent="0.3">
      <c r="B38" s="13" t="s">
        <v>4</v>
      </c>
      <c r="C38" s="14" t="s">
        <v>7</v>
      </c>
      <c r="D38" s="34">
        <v>300960</v>
      </c>
      <c r="E38" s="37"/>
      <c r="G38" s="143" t="s">
        <v>41</v>
      </c>
      <c r="H38" s="144"/>
      <c r="I38" s="144"/>
      <c r="J38" s="144"/>
      <c r="K38" s="144"/>
      <c r="L38" s="144"/>
      <c r="M38" s="145"/>
      <c r="R38" s="3">
        <v>700</v>
      </c>
      <c r="S38" s="51">
        <v>0.38219481779297615</v>
      </c>
      <c r="T38" s="51">
        <v>0.38626906453419979</v>
      </c>
      <c r="U38" s="51">
        <v>0.39034335556996724</v>
      </c>
      <c r="V38" s="51">
        <v>0.39441764660577588</v>
      </c>
      <c r="W38" s="51">
        <v>0.39849193764158464</v>
      </c>
      <c r="X38" s="51">
        <v>0.40256622867739333</v>
      </c>
      <c r="Y38" s="51">
        <v>0.40664051971320203</v>
      </c>
      <c r="Z38" s="51">
        <v>0.41071481074901073</v>
      </c>
      <c r="AA38" s="51">
        <v>0.41478910178481943</v>
      </c>
      <c r="AC38" s="40"/>
      <c r="AD38" s="40"/>
      <c r="AE38" s="3">
        <v>800</v>
      </c>
      <c r="AF38" s="51">
        <v>0.34145190800624359</v>
      </c>
      <c r="AG38" s="51">
        <v>0.34552615417614874</v>
      </c>
      <c r="AH38" s="52">
        <v>0.34960044521185596</v>
      </c>
      <c r="AI38" s="51">
        <v>0.35367473624766466</v>
      </c>
      <c r="AJ38" s="51">
        <v>0.35774902728347335</v>
      </c>
      <c r="AK38" s="51">
        <v>0.36182331831928205</v>
      </c>
      <c r="AL38" s="51">
        <v>0.3658976093550908</v>
      </c>
      <c r="AM38" s="51">
        <v>0.36997190039089944</v>
      </c>
      <c r="AN38" s="51">
        <v>0.3740461914267082</v>
      </c>
      <c r="AP38" s="3">
        <v>860</v>
      </c>
      <c r="AQ38" s="51">
        <v>612.19170055389873</v>
      </c>
      <c r="AR38" s="51">
        <v>609.00688623636881</v>
      </c>
      <c r="AS38" s="51">
        <v>605.82195472961769</v>
      </c>
      <c r="AT38" s="51">
        <v>602.63702322276845</v>
      </c>
      <c r="AU38" s="51">
        <v>599.4520917159191</v>
      </c>
      <c r="AV38" s="51">
        <v>596.26716020906974</v>
      </c>
      <c r="AW38" s="51">
        <v>593.08222870222039</v>
      </c>
      <c r="AX38" s="51">
        <v>589.89729719537115</v>
      </c>
      <c r="AY38" s="52">
        <v>586.71236568852191</v>
      </c>
      <c r="BD38" s="99" t="s">
        <v>76</v>
      </c>
      <c r="BE38" s="100"/>
      <c r="BF38" s="100"/>
      <c r="BG38" s="100"/>
      <c r="BH38" s="100"/>
      <c r="BI38" s="100"/>
      <c r="BJ38" s="100"/>
      <c r="BK38" s="100"/>
      <c r="BL38" s="100"/>
      <c r="BM38" s="100"/>
      <c r="BN38" s="101"/>
    </row>
    <row r="39" spans="2:66" x14ac:dyDescent="0.25">
      <c r="C39" s="2"/>
      <c r="E39" s="37"/>
      <c r="F39" s="8"/>
      <c r="G39" s="143" t="s">
        <v>42</v>
      </c>
      <c r="H39" s="144"/>
      <c r="I39" s="144"/>
      <c r="J39" s="144"/>
      <c r="K39" s="144"/>
      <c r="L39" s="144"/>
      <c r="M39" s="145"/>
      <c r="R39" s="3">
        <v>800</v>
      </c>
      <c r="S39" s="51">
        <v>0.34145190743488918</v>
      </c>
      <c r="T39" s="51">
        <v>0.34552615417611277</v>
      </c>
      <c r="U39" s="51">
        <v>0.34960044521188016</v>
      </c>
      <c r="V39" s="51">
        <v>0.35367473624768886</v>
      </c>
      <c r="W39" s="51">
        <v>0.35774902728349761</v>
      </c>
      <c r="X39" s="51">
        <v>0.36182331831930636</v>
      </c>
      <c r="Y39" s="51">
        <v>0.36589760935511506</v>
      </c>
      <c r="Z39" s="51">
        <v>0.3699719003909237</v>
      </c>
      <c r="AA39" s="51">
        <v>0.37404619142673246</v>
      </c>
      <c r="AC39" s="40"/>
      <c r="AD39" s="40"/>
      <c r="AE39" s="3">
        <v>810</v>
      </c>
      <c r="AF39" s="51">
        <v>0.33737761697043489</v>
      </c>
      <c r="AG39" s="51">
        <v>0.34145186314033998</v>
      </c>
      <c r="AH39" s="51">
        <v>0.34552615417604732</v>
      </c>
      <c r="AI39" s="52">
        <v>0.34960044521185596</v>
      </c>
      <c r="AJ39" s="51">
        <v>0.35367473624766466</v>
      </c>
      <c r="AK39" s="51">
        <v>0.35774902728347335</v>
      </c>
      <c r="AL39" s="51">
        <v>0.36182331831928205</v>
      </c>
      <c r="AM39" s="51">
        <v>0.3658976093550908</v>
      </c>
      <c r="AN39" s="51">
        <v>0.3699719003908995</v>
      </c>
      <c r="AP39" s="3">
        <v>870</v>
      </c>
      <c r="AQ39" s="51">
        <v>625.37663206074797</v>
      </c>
      <c r="AR39" s="51">
        <v>622.19181774321817</v>
      </c>
      <c r="AS39" s="51">
        <v>619.00688623646704</v>
      </c>
      <c r="AT39" s="51">
        <v>615.82195472961769</v>
      </c>
      <c r="AU39" s="51">
        <v>612.63702322276845</v>
      </c>
      <c r="AV39" s="51">
        <v>609.4520917159191</v>
      </c>
      <c r="AW39" s="51">
        <v>606.26716020906974</v>
      </c>
      <c r="AX39" s="51">
        <v>603.08222870222039</v>
      </c>
      <c r="AY39" s="51">
        <v>599.89729719537115</v>
      </c>
      <c r="BD39" s="102" t="s">
        <v>77</v>
      </c>
      <c r="BE39" s="103"/>
      <c r="BF39" s="103"/>
      <c r="BG39" s="103"/>
      <c r="BH39" s="103"/>
      <c r="BI39" s="103"/>
      <c r="BJ39" s="103"/>
      <c r="BK39" s="103"/>
      <c r="BL39" s="103"/>
      <c r="BM39" s="103"/>
      <c r="BN39" s="104"/>
    </row>
    <row r="40" spans="2:66" ht="16.5" thickBot="1" x14ac:dyDescent="0.3">
      <c r="B40" s="130" t="s">
        <v>35</v>
      </c>
      <c r="C40" s="130"/>
      <c r="E40" s="37"/>
      <c r="G40" s="143" t="s">
        <v>43</v>
      </c>
      <c r="H40" s="144"/>
      <c r="I40" s="144"/>
      <c r="J40" s="144"/>
      <c r="K40" s="144"/>
      <c r="L40" s="144"/>
      <c r="M40" s="145"/>
      <c r="R40" s="3">
        <v>900</v>
      </c>
      <c r="S40" s="51">
        <v>0.30070899707680221</v>
      </c>
      <c r="T40" s="51">
        <v>0.3047832438180258</v>
      </c>
      <c r="U40" s="51">
        <v>0.30885753485379319</v>
      </c>
      <c r="V40" s="51">
        <v>0.31293182588960189</v>
      </c>
      <c r="W40" s="51">
        <v>0.31700611692541059</v>
      </c>
      <c r="X40" s="51">
        <v>0.32108040796121928</v>
      </c>
      <c r="Y40" s="51">
        <v>0.32515469899702804</v>
      </c>
      <c r="Z40" s="51">
        <v>0.32922899003283668</v>
      </c>
      <c r="AA40" s="51">
        <v>0.33330328106864543</v>
      </c>
      <c r="AC40" s="40"/>
      <c r="AD40" s="40"/>
      <c r="AE40" s="3">
        <v>820</v>
      </c>
      <c r="AF40" s="51">
        <v>0.33330332593462614</v>
      </c>
      <c r="AG40" s="51">
        <v>0.33737757210453129</v>
      </c>
      <c r="AH40" s="51">
        <v>0.34145186314023857</v>
      </c>
      <c r="AI40" s="51">
        <v>0.34552615417604732</v>
      </c>
      <c r="AJ40" s="52">
        <v>0.34960044521185596</v>
      </c>
      <c r="AK40" s="51">
        <v>0.35367473624766466</v>
      </c>
      <c r="AL40" s="51">
        <v>0.35774902728347335</v>
      </c>
      <c r="AM40" s="51">
        <v>0.36182331831928205</v>
      </c>
      <c r="AN40" s="51">
        <v>0.3658976093550908</v>
      </c>
      <c r="AP40" s="3">
        <v>880</v>
      </c>
      <c r="AQ40" s="51">
        <v>638.56156356759732</v>
      </c>
      <c r="AR40" s="51">
        <v>635.37674925006741</v>
      </c>
      <c r="AS40" s="51">
        <v>632.19181774331639</v>
      </c>
      <c r="AT40" s="51">
        <v>629.00688623646704</v>
      </c>
      <c r="AU40" s="51">
        <v>625.82195472961769</v>
      </c>
      <c r="AV40" s="51">
        <v>622.63702322276845</v>
      </c>
      <c r="AW40" s="51">
        <v>619.4520917159191</v>
      </c>
      <c r="AX40" s="51">
        <v>616.26716020906974</v>
      </c>
      <c r="AY40" s="51">
        <v>613.08222870222039</v>
      </c>
      <c r="BD40" s="81" t="s">
        <v>78</v>
      </c>
      <c r="BE40" s="82"/>
      <c r="BF40" s="82"/>
      <c r="BG40" s="82"/>
      <c r="BH40" s="82"/>
      <c r="BI40" s="82"/>
      <c r="BJ40" s="82"/>
      <c r="BK40" s="82"/>
      <c r="BL40" s="82"/>
      <c r="BM40" s="82"/>
      <c r="BN40" s="83"/>
    </row>
    <row r="41" spans="2:66" ht="16.5" thickBot="1" x14ac:dyDescent="0.3">
      <c r="C41" s="2"/>
      <c r="E41" s="37"/>
      <c r="G41" s="143" t="s">
        <v>44</v>
      </c>
      <c r="H41" s="144"/>
      <c r="I41" s="144"/>
      <c r="J41" s="144"/>
      <c r="K41" s="144"/>
      <c r="L41" s="144"/>
      <c r="M41" s="145"/>
      <c r="R41" s="3">
        <v>1000</v>
      </c>
      <c r="S41" s="51">
        <v>0.25996608671871518</v>
      </c>
      <c r="T41" s="51">
        <v>0.26404033345993883</v>
      </c>
      <c r="U41" s="51">
        <v>0.26811462449570622</v>
      </c>
      <c r="V41" s="51">
        <v>0.27218891553151492</v>
      </c>
      <c r="W41" s="51">
        <v>0.27626320656732362</v>
      </c>
      <c r="X41" s="51">
        <v>0.28033749760313231</v>
      </c>
      <c r="Y41" s="51">
        <v>0.28441178863894101</v>
      </c>
      <c r="Z41" s="51">
        <v>0.28848607967474971</v>
      </c>
      <c r="AA41" s="51">
        <v>0.2925603707105584</v>
      </c>
      <c r="AC41" s="40"/>
      <c r="AD41" s="55"/>
      <c r="AE41" s="3">
        <v>830</v>
      </c>
      <c r="AF41" s="51">
        <v>0.32922903489881739</v>
      </c>
      <c r="AG41" s="51">
        <v>0.33330328106872259</v>
      </c>
      <c r="AH41" s="51">
        <v>0.33737757210442987</v>
      </c>
      <c r="AI41" s="51">
        <v>0.34145186314023857</v>
      </c>
      <c r="AJ41" s="51">
        <v>0.34552615417604732</v>
      </c>
      <c r="AK41" s="52">
        <v>0.34960044521185596</v>
      </c>
      <c r="AL41" s="51">
        <v>0.35367473624766466</v>
      </c>
      <c r="AM41" s="51">
        <v>0.35774902728347335</v>
      </c>
      <c r="AN41" s="51">
        <v>0.36182331831928205</v>
      </c>
    </row>
    <row r="42" spans="2:66" x14ac:dyDescent="0.25">
      <c r="B42" s="9" t="s">
        <v>8</v>
      </c>
      <c r="C42" s="30" t="s">
        <v>19</v>
      </c>
      <c r="E42" s="37"/>
      <c r="G42" s="143" t="s">
        <v>47</v>
      </c>
      <c r="H42" s="144"/>
      <c r="I42" s="144"/>
      <c r="J42" s="144"/>
      <c r="K42" s="144"/>
      <c r="L42" s="144"/>
      <c r="M42" s="145"/>
      <c r="R42" s="3">
        <v>1083</v>
      </c>
      <c r="S42" s="51">
        <v>0.22614946643635658</v>
      </c>
      <c r="T42" s="51">
        <v>0.23022371786272344</v>
      </c>
      <c r="U42" s="51">
        <v>0.234298008898494</v>
      </c>
      <c r="V42" s="51">
        <v>0.2383722999343027</v>
      </c>
      <c r="W42" s="51">
        <v>0.2424465909701114</v>
      </c>
      <c r="X42" s="51">
        <v>0.24652088200592015</v>
      </c>
      <c r="Y42" s="51">
        <v>0.25059517304172879</v>
      </c>
      <c r="Z42" s="51">
        <v>0.25466946407753754</v>
      </c>
      <c r="AA42" s="51">
        <v>0.25874375511334624</v>
      </c>
      <c r="AC42" s="40"/>
      <c r="AD42" s="40"/>
      <c r="AE42" s="3">
        <v>840</v>
      </c>
      <c r="AF42" s="51">
        <v>0.32515474386300874</v>
      </c>
      <c r="AG42" s="51">
        <v>0.32922899003291384</v>
      </c>
      <c r="AH42" s="51">
        <v>0.33330328106862117</v>
      </c>
      <c r="AI42" s="51">
        <v>0.33737757210442987</v>
      </c>
      <c r="AJ42" s="51">
        <v>0.34145186314023857</v>
      </c>
      <c r="AK42" s="51">
        <v>0.34552615417604732</v>
      </c>
      <c r="AL42" s="52">
        <v>0.34960044521185596</v>
      </c>
      <c r="AM42" s="51">
        <v>0.35367473624766466</v>
      </c>
      <c r="AN42" s="51">
        <v>0.35774902728347335</v>
      </c>
    </row>
    <row r="43" spans="2:66" ht="16.5" thickBot="1" x14ac:dyDescent="0.3">
      <c r="B43" s="11" t="s">
        <v>9</v>
      </c>
      <c r="C43" s="31" t="s">
        <v>11</v>
      </c>
      <c r="E43" s="37"/>
      <c r="G43" s="146" t="s">
        <v>46</v>
      </c>
      <c r="H43" s="147"/>
      <c r="I43" s="147"/>
      <c r="J43" s="147"/>
      <c r="K43" s="147"/>
      <c r="L43" s="147"/>
      <c r="M43" s="148"/>
      <c r="AC43" s="40"/>
      <c r="AD43" s="40"/>
      <c r="AE43" s="3">
        <v>850</v>
      </c>
      <c r="AF43" s="51">
        <v>0.32108045282720005</v>
      </c>
      <c r="AG43" s="51">
        <v>0.3251546989971052</v>
      </c>
      <c r="AH43" s="51">
        <v>0.32922899003281247</v>
      </c>
      <c r="AI43" s="51">
        <v>0.33330328106862117</v>
      </c>
      <c r="AJ43" s="51">
        <v>0.33737757210442987</v>
      </c>
      <c r="AK43" s="51">
        <v>0.34145186314023857</v>
      </c>
      <c r="AL43" s="51">
        <v>0.34552615417604732</v>
      </c>
      <c r="AM43" s="52">
        <v>0.34960044521185596</v>
      </c>
      <c r="AN43" s="51">
        <v>0.35367473624766466</v>
      </c>
    </row>
    <row r="44" spans="2:66" x14ac:dyDescent="0.25">
      <c r="B44" s="11" t="s">
        <v>10</v>
      </c>
      <c r="C44" s="32" t="s">
        <v>12</v>
      </c>
      <c r="E44" s="37"/>
      <c r="G44" s="38"/>
      <c r="H44" s="38"/>
      <c r="I44" s="38"/>
      <c r="J44" s="38"/>
      <c r="K44" s="38"/>
      <c r="L44" s="38"/>
      <c r="M44" s="45"/>
      <c r="AC44" s="40"/>
      <c r="AD44" s="40"/>
      <c r="AE44" s="3">
        <v>860</v>
      </c>
      <c r="AF44" s="51">
        <v>0.31700616179139135</v>
      </c>
      <c r="AG44" s="51">
        <v>0.3210804079612965</v>
      </c>
      <c r="AH44" s="51">
        <v>0.32515469899700378</v>
      </c>
      <c r="AI44" s="51">
        <v>0.32922899003281247</v>
      </c>
      <c r="AJ44" s="51">
        <v>0.33330328106862117</v>
      </c>
      <c r="AK44" s="51">
        <v>0.33737757210442987</v>
      </c>
      <c r="AL44" s="51">
        <v>0.34145186314023857</v>
      </c>
      <c r="AM44" s="51">
        <v>0.34552615417604732</v>
      </c>
      <c r="AN44" s="52">
        <v>0.34960044521185596</v>
      </c>
    </row>
    <row r="45" spans="2:66" x14ac:dyDescent="0.25">
      <c r="B45" s="11"/>
      <c r="C45" s="16"/>
      <c r="E45" s="37"/>
      <c r="G45" s="38"/>
      <c r="H45" s="38"/>
      <c r="I45" s="38"/>
      <c r="J45" s="38"/>
      <c r="K45" s="38"/>
      <c r="L45" s="38"/>
      <c r="M45" s="45"/>
      <c r="Q45" s="4" t="s">
        <v>25</v>
      </c>
      <c r="AC45" s="40"/>
      <c r="AD45" s="40"/>
      <c r="AE45" s="3">
        <v>870</v>
      </c>
      <c r="AF45" s="51">
        <v>0.3129318707555826</v>
      </c>
      <c r="AG45" s="51">
        <v>0.31700611692548775</v>
      </c>
      <c r="AH45" s="51">
        <v>0.32108040796119508</v>
      </c>
      <c r="AI45" s="51">
        <v>0.32515469899700378</v>
      </c>
      <c r="AJ45" s="51">
        <v>0.32922899003281247</v>
      </c>
      <c r="AK45" s="51">
        <v>0.33330328106862117</v>
      </c>
      <c r="AL45" s="51">
        <v>0.33737757210442987</v>
      </c>
      <c r="AM45" s="51">
        <v>0.34145186314023857</v>
      </c>
      <c r="AN45" s="51">
        <v>0.34552615417604732</v>
      </c>
      <c r="AQ45" s="40"/>
      <c r="AR45" s="40"/>
      <c r="AS45" s="40"/>
      <c r="AT45" s="40"/>
      <c r="AU45" s="40"/>
      <c r="AV45" s="40"/>
      <c r="AW45" s="40"/>
      <c r="AX45" s="40"/>
    </row>
    <row r="46" spans="2:66" ht="16.5" thickBot="1" x14ac:dyDescent="0.3">
      <c r="B46" s="11" t="s">
        <v>13</v>
      </c>
      <c r="C46" s="31">
        <v>385</v>
      </c>
      <c r="E46" s="37"/>
      <c r="G46" s="38"/>
      <c r="H46" s="38"/>
      <c r="I46" s="38"/>
      <c r="J46" s="38"/>
      <c r="K46" s="38"/>
      <c r="L46" s="38"/>
      <c r="M46" s="45"/>
      <c r="R46" s="51">
        <f ca="1">K33</f>
        <v>0.26162768519786017</v>
      </c>
      <c r="S46" s="3">
        <v>20</v>
      </c>
      <c r="T46" s="3">
        <v>30</v>
      </c>
      <c r="U46" s="3">
        <v>40</v>
      </c>
      <c r="V46" s="3">
        <v>50</v>
      </c>
      <c r="W46" s="3">
        <v>60</v>
      </c>
      <c r="X46" s="3">
        <v>70</v>
      </c>
      <c r="Y46" s="3">
        <v>80</v>
      </c>
      <c r="Z46" s="3">
        <v>90</v>
      </c>
      <c r="AA46" s="3">
        <v>100</v>
      </c>
      <c r="AC46" s="40"/>
      <c r="AD46" s="40"/>
      <c r="AE46" s="3">
        <v>880</v>
      </c>
      <c r="AF46" s="51">
        <v>0.30885757971977396</v>
      </c>
      <c r="AG46" s="51">
        <v>0.3129318258896791</v>
      </c>
      <c r="AH46" s="51">
        <v>0.31700611692538638</v>
      </c>
      <c r="AI46" s="51">
        <v>0.32108040796119508</v>
      </c>
      <c r="AJ46" s="51">
        <v>0.32515469899700378</v>
      </c>
      <c r="AK46" s="51">
        <v>0.32922899003281247</v>
      </c>
      <c r="AL46" s="51">
        <v>0.33330328106862117</v>
      </c>
      <c r="AM46" s="51">
        <v>0.33737757210442987</v>
      </c>
      <c r="AN46" s="51">
        <v>0.34145186314023857</v>
      </c>
      <c r="AQ46" s="40"/>
      <c r="AR46" s="44"/>
      <c r="AS46" s="44"/>
      <c r="AT46" s="44"/>
      <c r="AU46" s="44"/>
      <c r="AV46" s="44"/>
      <c r="AW46" s="44"/>
      <c r="AX46" s="40"/>
    </row>
    <row r="47" spans="2:66" ht="16.5" thickBot="1" x14ac:dyDescent="0.3">
      <c r="B47" s="11" t="s">
        <v>14</v>
      </c>
      <c r="C47" s="31">
        <v>93</v>
      </c>
      <c r="E47" s="37"/>
      <c r="G47" s="149" t="s">
        <v>48</v>
      </c>
      <c r="H47" s="150"/>
      <c r="I47" s="150"/>
      <c r="J47" s="150"/>
      <c r="K47" s="150"/>
      <c r="L47" s="151"/>
      <c r="M47" s="45"/>
      <c r="R47" s="3">
        <v>100</v>
      </c>
      <c r="S47" s="51">
        <f t="dataTable" ref="S47:AA57" dt2D="1" dtr="1" r1="I33" r2="H34" ca="1"/>
        <v>-0.12665224335401848</v>
      </c>
      <c r="T47" s="51">
        <v>-0.13072653533582582</v>
      </c>
      <c r="U47" s="51">
        <v>-0.1348008263716374</v>
      </c>
      <c r="V47" s="51">
        <v>-0.1388751174074461</v>
      </c>
      <c r="W47" s="51">
        <v>-0.14294940844325479</v>
      </c>
      <c r="X47" s="51">
        <v>-0.14702369947906352</v>
      </c>
      <c r="Y47" s="51">
        <v>-0.15109799051487219</v>
      </c>
      <c r="Z47" s="51">
        <v>-0.15517228155068089</v>
      </c>
      <c r="AA47" s="51">
        <v>-0.15924657258648961</v>
      </c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Q47" s="40"/>
      <c r="AR47" s="44"/>
      <c r="AS47" s="53"/>
      <c r="AT47" s="44"/>
      <c r="AU47" s="44"/>
      <c r="AV47" s="54"/>
      <c r="AW47" s="44"/>
      <c r="AX47" s="40"/>
    </row>
    <row r="48" spans="2:66" x14ac:dyDescent="0.25">
      <c r="B48" s="11"/>
      <c r="C48" s="16"/>
      <c r="E48" s="37"/>
      <c r="G48" s="21"/>
      <c r="H48" s="22" t="s">
        <v>20</v>
      </c>
      <c r="I48" s="22" t="s">
        <v>21</v>
      </c>
      <c r="J48" s="22" t="s">
        <v>22</v>
      </c>
      <c r="K48" s="22" t="s">
        <v>23</v>
      </c>
      <c r="L48" s="23" t="s">
        <v>24</v>
      </c>
      <c r="M48" s="45"/>
      <c r="R48" s="3">
        <v>200</v>
      </c>
      <c r="S48" s="51">
        <v>-8.5909348681002612E-2</v>
      </c>
      <c r="T48" s="51">
        <v>-8.9983624977771667E-2</v>
      </c>
      <c r="U48" s="51">
        <v>-9.4057916013550402E-2</v>
      </c>
      <c r="V48" s="51">
        <v>-9.8132207049359099E-2</v>
      </c>
      <c r="W48" s="51">
        <v>-0.10220649808516782</v>
      </c>
      <c r="X48" s="51">
        <v>-0.10628078912097651</v>
      </c>
      <c r="Y48" s="51">
        <v>-0.11035508015678522</v>
      </c>
      <c r="Z48" s="51">
        <v>-0.11442937119259389</v>
      </c>
      <c r="AA48" s="51">
        <v>-0.1185036622284026</v>
      </c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Q48" s="40"/>
      <c r="AR48" s="44"/>
      <c r="AS48" s="44"/>
      <c r="AT48" s="53"/>
      <c r="AU48" s="44"/>
      <c r="AV48" s="54"/>
      <c r="AW48" s="44"/>
      <c r="AX48" s="40"/>
    </row>
    <row r="49" spans="2:50" x14ac:dyDescent="0.25">
      <c r="B49" s="11" t="s">
        <v>15</v>
      </c>
      <c r="C49" s="31" t="s">
        <v>17</v>
      </c>
      <c r="E49" s="37"/>
      <c r="G49" s="24" t="s">
        <v>25</v>
      </c>
      <c r="H49" s="26" t="e">
        <f ca="1">I49+(K49*L49/J49)</f>
        <v>#NUM!</v>
      </c>
      <c r="I49" s="26">
        <v>50</v>
      </c>
      <c r="J49" s="26">
        <v>93</v>
      </c>
      <c r="K49" s="26" t="e">
        <f ca="1">0.5-K50</f>
        <v>#NUM!</v>
      </c>
      <c r="L49" s="27">
        <v>300960</v>
      </c>
      <c r="R49" s="3">
        <v>300</v>
      </c>
      <c r="S49" s="51">
        <v>-4.5166438322915621E-2</v>
      </c>
      <c r="T49" s="51">
        <v>-4.9240714619684677E-2</v>
      </c>
      <c r="U49" s="51">
        <v>-5.3315005655463418E-2</v>
      </c>
      <c r="V49" s="51">
        <v>-5.7389296691272108E-2</v>
      </c>
      <c r="W49" s="51">
        <v>-6.1463587727080833E-2</v>
      </c>
      <c r="X49" s="51">
        <v>-6.5537878762889523E-2</v>
      </c>
      <c r="Y49" s="51">
        <v>-6.9612169798698206E-2</v>
      </c>
      <c r="Z49" s="51">
        <v>-7.3686460834506917E-2</v>
      </c>
      <c r="AA49" s="51">
        <v>-7.7760751870315614E-2</v>
      </c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Q49" s="40"/>
      <c r="AR49" s="40"/>
      <c r="AS49" s="40"/>
      <c r="AT49" s="40"/>
      <c r="AU49" s="40"/>
      <c r="AV49" s="40"/>
      <c r="AW49" s="40"/>
      <c r="AX49" s="40"/>
    </row>
    <row r="50" spans="2:50" ht="16.5" thickBot="1" x14ac:dyDescent="0.3">
      <c r="B50" s="13" t="s">
        <v>16</v>
      </c>
      <c r="C50" s="33" t="s">
        <v>18</v>
      </c>
      <c r="G50" s="25" t="s">
        <v>26</v>
      </c>
      <c r="H50" s="28">
        <v>1083</v>
      </c>
      <c r="I50" s="28" t="e">
        <f ca="1">H49</f>
        <v>#NUM!</v>
      </c>
      <c r="J50" s="28">
        <v>385</v>
      </c>
      <c r="K50" s="28" t="e">
        <f ca="1">(H50-I50)*J50/L50</f>
        <v>#NUM!</v>
      </c>
      <c r="L50" s="29">
        <v>300960</v>
      </c>
      <c r="R50" s="3">
        <v>400</v>
      </c>
      <c r="S50" s="51">
        <v>-4.4235279648286302E-3</v>
      </c>
      <c r="T50" s="51">
        <v>-8.4978042615976527E-3</v>
      </c>
      <c r="U50" s="51">
        <v>-1.2572095297376417E-2</v>
      </c>
      <c r="V50" s="51">
        <v>-1.6646386333185111E-2</v>
      </c>
      <c r="W50" s="51">
        <v>-2.0720677368993783E-2</v>
      </c>
      <c r="X50" s="51">
        <v>-2.4794968404802498E-2</v>
      </c>
      <c r="Y50" s="51">
        <v>-2.8869259440611191E-2</v>
      </c>
      <c r="Z50" s="51">
        <v>-3.2943550476419906E-2</v>
      </c>
      <c r="AA50" s="51">
        <v>-3.7017841512228596E-2</v>
      </c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Q50" s="40"/>
      <c r="AR50" s="40"/>
      <c r="AS50" s="40"/>
      <c r="AT50" s="40"/>
      <c r="AU50" s="40"/>
      <c r="AV50" s="40"/>
      <c r="AW50" s="40"/>
      <c r="AX50" s="40"/>
    </row>
    <row r="51" spans="2:50" ht="16.5" thickBot="1" x14ac:dyDescent="0.3">
      <c r="G51" s="40"/>
      <c r="H51" s="39"/>
      <c r="I51" s="40"/>
      <c r="R51" s="3">
        <v>500</v>
      </c>
      <c r="S51" s="51">
        <v>3.6319382393258381E-2</v>
      </c>
      <c r="T51" s="51">
        <v>3.2245106096489319E-2</v>
      </c>
      <c r="U51" s="51">
        <v>2.8170815060710577E-2</v>
      </c>
      <c r="V51" s="51">
        <v>2.4096524024901898E-2</v>
      </c>
      <c r="W51" s="51">
        <v>2.0022232989093187E-2</v>
      </c>
      <c r="X51" s="51">
        <v>1.5947941953284493E-2</v>
      </c>
      <c r="Y51" s="51">
        <v>1.1873650917475782E-2</v>
      </c>
      <c r="Z51" s="51">
        <v>7.7993598816670888E-3</v>
      </c>
      <c r="AA51" s="51">
        <v>3.7250688458583766E-3</v>
      </c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</row>
    <row r="52" spans="2:50" ht="16.5" thickBot="1" x14ac:dyDescent="0.3">
      <c r="B52" s="128" t="s">
        <v>33</v>
      </c>
      <c r="C52" s="128"/>
      <c r="D52" s="128"/>
      <c r="G52" s="152" t="s">
        <v>49</v>
      </c>
      <c r="H52" s="153"/>
      <c r="I52" s="153"/>
      <c r="J52" s="153"/>
      <c r="K52" s="153"/>
      <c r="L52" s="154"/>
      <c r="R52" s="3">
        <v>600</v>
      </c>
      <c r="S52" s="51">
        <v>7.7062292751345365E-2</v>
      </c>
      <c r="T52" s="51">
        <v>7.2988016454576324E-2</v>
      </c>
      <c r="U52" s="51">
        <v>6.8913725418797575E-2</v>
      </c>
      <c r="V52" s="51">
        <v>6.4839434382988892E-2</v>
      </c>
      <c r="W52" s="51">
        <v>6.0765143347180174E-2</v>
      </c>
      <c r="X52" s="51">
        <v>5.6690852311371498E-2</v>
      </c>
      <c r="Y52" s="51">
        <v>5.2616561275562773E-2</v>
      </c>
      <c r="Z52" s="51">
        <v>4.8542270239754097E-2</v>
      </c>
      <c r="AA52" s="51">
        <v>4.4467979203945386E-2</v>
      </c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</row>
    <row r="53" spans="2:50" ht="16.5" thickBot="1" x14ac:dyDescent="0.3">
      <c r="B53" s="131" t="s">
        <v>28</v>
      </c>
      <c r="C53" s="132"/>
      <c r="D53" s="133"/>
      <c r="G53" s="155" t="s">
        <v>52</v>
      </c>
      <c r="H53" s="156"/>
      <c r="I53" s="156"/>
      <c r="J53" s="156"/>
      <c r="K53" s="156"/>
      <c r="L53" s="157"/>
      <c r="M53" s="8"/>
      <c r="R53" s="3">
        <v>700</v>
      </c>
      <c r="S53" s="51">
        <v>0.11780520310943238</v>
      </c>
      <c r="T53" s="51">
        <v>0.11373092681266334</v>
      </c>
      <c r="U53" s="51">
        <v>0.10965663577688459</v>
      </c>
      <c r="V53" s="51">
        <v>0.10558234474107588</v>
      </c>
      <c r="W53" s="51">
        <v>0.10150805370526719</v>
      </c>
      <c r="X53" s="51">
        <v>9.7433762669458468E-2</v>
      </c>
      <c r="Y53" s="51">
        <v>9.3359471633649785E-2</v>
      </c>
      <c r="Z53" s="51">
        <v>8.9285180597841088E-2</v>
      </c>
      <c r="AA53" s="51">
        <v>8.5210889562032377E-2</v>
      </c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</row>
    <row r="54" spans="2:50" x14ac:dyDescent="0.25">
      <c r="B54" s="18"/>
      <c r="C54" s="17"/>
      <c r="D54" s="19"/>
      <c r="G54" s="40"/>
      <c r="H54" s="39"/>
      <c r="I54" s="40"/>
      <c r="L54" s="8"/>
      <c r="R54" s="3">
        <v>800</v>
      </c>
      <c r="S54" s="51">
        <v>0.15854811346751937</v>
      </c>
      <c r="T54" s="51">
        <v>0.15447383717075033</v>
      </c>
      <c r="U54" s="51">
        <v>0.15039954613497158</v>
      </c>
      <c r="V54" s="51">
        <v>0.14632525509916292</v>
      </c>
      <c r="W54" s="51">
        <v>0.14225096406335419</v>
      </c>
      <c r="X54" s="51">
        <v>0.13817667302754549</v>
      </c>
      <c r="Y54" s="51">
        <v>0.13410238199173677</v>
      </c>
      <c r="Z54" s="51">
        <v>0.1300280909559281</v>
      </c>
      <c r="AA54" s="51">
        <v>0.1259537999201194</v>
      </c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</row>
    <row r="55" spans="2:50" x14ac:dyDescent="0.25">
      <c r="B55" s="134" t="s">
        <v>29</v>
      </c>
      <c r="C55" s="135"/>
      <c r="D55" s="136"/>
      <c r="R55" s="3">
        <v>900</v>
      </c>
      <c r="S55" s="51">
        <v>0.19929102382560637</v>
      </c>
      <c r="T55" s="51">
        <v>0.19521674752883733</v>
      </c>
      <c r="U55" s="51">
        <v>0.19114245649305861</v>
      </c>
      <c r="V55" s="51">
        <v>0.18706816545724989</v>
      </c>
      <c r="W55" s="51">
        <v>0.18299387442144116</v>
      </c>
      <c r="X55" s="51">
        <v>0.17891958338563249</v>
      </c>
      <c r="Y55" s="51">
        <v>0.17484529234982377</v>
      </c>
      <c r="Z55" s="51">
        <v>0.1707710013140151</v>
      </c>
      <c r="AA55" s="51">
        <v>0.1666967102782064</v>
      </c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</row>
    <row r="56" spans="2:50" x14ac:dyDescent="0.25">
      <c r="B56" s="15"/>
      <c r="C56" s="8"/>
      <c r="D56" s="20"/>
      <c r="R56" s="3">
        <v>1000</v>
      </c>
      <c r="S56" s="51">
        <v>0.24003393418369337</v>
      </c>
      <c r="T56" s="51">
        <v>0.2359596578869243</v>
      </c>
      <c r="U56" s="51">
        <v>0.23188536685114555</v>
      </c>
      <c r="V56" s="51">
        <v>0.22781107581533688</v>
      </c>
      <c r="W56" s="51">
        <v>0.22373678477952819</v>
      </c>
      <c r="X56" s="51">
        <v>0.21966249374371946</v>
      </c>
      <c r="Y56" s="51">
        <v>0.21558820270791079</v>
      </c>
      <c r="Z56" s="51">
        <v>0.21151391167210207</v>
      </c>
      <c r="AA56" s="51">
        <v>0.20743962063629337</v>
      </c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</row>
    <row r="57" spans="2:50" x14ac:dyDescent="0.25">
      <c r="B57" s="134" t="s">
        <v>30</v>
      </c>
      <c r="C57" s="135"/>
      <c r="D57" s="136"/>
      <c r="R57" s="3">
        <v>1083</v>
      </c>
      <c r="S57" s="51">
        <v>0.27385055091264221</v>
      </c>
      <c r="T57" s="51">
        <v>0.26977627348413968</v>
      </c>
      <c r="U57" s="51">
        <v>0.2657019824483578</v>
      </c>
      <c r="V57" s="51">
        <v>0.26162769141254905</v>
      </c>
      <c r="W57" s="51">
        <v>0.2575534003767404</v>
      </c>
      <c r="X57" s="51">
        <v>0.25347910934093171</v>
      </c>
      <c r="Y57" s="51">
        <v>0.24940481830512296</v>
      </c>
      <c r="Z57" s="51">
        <v>0.24533052726931431</v>
      </c>
      <c r="AA57" s="51">
        <v>0.24125623623350559</v>
      </c>
    </row>
    <row r="58" spans="2:50" x14ac:dyDescent="0.25">
      <c r="B58" s="15"/>
      <c r="C58" s="8"/>
      <c r="D58" s="20"/>
      <c r="G58" s="38"/>
      <c r="H58" s="38"/>
      <c r="I58" s="38"/>
      <c r="J58" s="38"/>
      <c r="K58" s="38"/>
      <c r="L58" s="38"/>
    </row>
    <row r="59" spans="2:50" x14ac:dyDescent="0.25">
      <c r="B59" s="134" t="s">
        <v>31</v>
      </c>
      <c r="C59" s="135"/>
      <c r="D59" s="136"/>
      <c r="G59" s="38"/>
      <c r="H59" s="38"/>
      <c r="I59" s="38"/>
      <c r="J59" s="38"/>
      <c r="K59" s="38"/>
      <c r="L59" s="38"/>
    </row>
    <row r="60" spans="2:50" x14ac:dyDescent="0.25">
      <c r="B60" s="15"/>
      <c r="C60" s="8"/>
      <c r="D60" s="20"/>
      <c r="G60" s="38"/>
      <c r="H60" s="38"/>
      <c r="I60" s="38"/>
      <c r="J60" s="38"/>
      <c r="K60" s="38"/>
      <c r="L60" s="38"/>
    </row>
    <row r="61" spans="2:50" ht="16.5" thickBot="1" x14ac:dyDescent="0.3">
      <c r="B61" s="137" t="s">
        <v>32</v>
      </c>
      <c r="C61" s="138"/>
      <c r="D61" s="139"/>
    </row>
    <row r="62" spans="2:50" x14ac:dyDescent="0.25">
      <c r="B62" s="129"/>
      <c r="C62" s="129"/>
      <c r="D62" s="129"/>
    </row>
  </sheetData>
  <mergeCells count="45">
    <mergeCell ref="G38:M38"/>
    <mergeCell ref="G39:M39"/>
    <mergeCell ref="G40:M40"/>
    <mergeCell ref="G41:M41"/>
    <mergeCell ref="S2:Z2"/>
    <mergeCell ref="S3:Z3"/>
    <mergeCell ref="S4:Z4"/>
    <mergeCell ref="S7:Y7"/>
    <mergeCell ref="S8:Y8"/>
    <mergeCell ref="G19:I20"/>
    <mergeCell ref="D22:L24"/>
    <mergeCell ref="B27:N29"/>
    <mergeCell ref="B31:C31"/>
    <mergeCell ref="AE5:AJ7"/>
    <mergeCell ref="S9:Y9"/>
    <mergeCell ref="S10:Y10"/>
    <mergeCell ref="D4:L10"/>
    <mergeCell ref="F13:J17"/>
    <mergeCell ref="AE26:AJ27"/>
    <mergeCell ref="AP22:AQ22"/>
    <mergeCell ref="B52:D52"/>
    <mergeCell ref="B62:D62"/>
    <mergeCell ref="B40:C40"/>
    <mergeCell ref="B53:D53"/>
    <mergeCell ref="B55:D55"/>
    <mergeCell ref="B57:D57"/>
    <mergeCell ref="B59:D59"/>
    <mergeCell ref="B61:D61"/>
    <mergeCell ref="G37:M37"/>
    <mergeCell ref="G42:M42"/>
    <mergeCell ref="G43:M43"/>
    <mergeCell ref="G47:L47"/>
    <mergeCell ref="G52:L52"/>
    <mergeCell ref="G53:L53"/>
    <mergeCell ref="BE28:BL28"/>
    <mergeCell ref="BD18:BO18"/>
    <mergeCell ref="BD19:BO19"/>
    <mergeCell ref="BE27:BL27"/>
    <mergeCell ref="BD17:BO17"/>
    <mergeCell ref="BD40:BN40"/>
    <mergeCell ref="BE29:BL29"/>
    <mergeCell ref="BD31:BN34"/>
    <mergeCell ref="BD37:BN37"/>
    <mergeCell ref="BD38:BN38"/>
    <mergeCell ref="BD39:BN39"/>
  </mergeCells>
  <phoneticPr fontId="1" type="noConversion"/>
  <pageMargins left="0.7" right="0.7" top="0.75" bottom="0.75" header="0.3" footer="0.3"/>
  <pageSetup paperSize="9" scale="44" orientation="portrait" r:id="rId1"/>
  <colBreaks count="4" manualBreakCount="4">
    <brk id="15" max="61" man="1"/>
    <brk id="28" max="61" man="1"/>
    <brk id="40" max="61" man="1"/>
    <brk id="53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2017-03-28T03:13:30Z</dcterms:modified>
</cp:coreProperties>
</file>