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 Yau\Desktop\FEH\Summon Simulator\"/>
    </mc:Choice>
  </mc:AlternateContent>
  <xr:revisionPtr revIDLastSave="0" documentId="12_ncr:500000_{357FFBED-1474-439F-A6DB-8CC0B6F5BC75}" xr6:coauthVersionLast="31" xr6:coauthVersionMax="31" xr10:uidLastSave="{00000000-0000-0000-0000-000000000000}"/>
  <bookViews>
    <workbookView xWindow="0" yWindow="0" windowWidth="21372" windowHeight="810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1" l="1"/>
  <c r="I56" i="1"/>
  <c r="J56" i="1"/>
  <c r="H40" i="1"/>
  <c r="I40" i="1"/>
  <c r="J40" i="1"/>
  <c r="G40" i="1"/>
  <c r="G56" i="1"/>
  <c r="B61" i="1"/>
  <c r="E23" i="1"/>
  <c r="E2" i="1"/>
  <c r="C2" i="1"/>
  <c r="E30" i="1"/>
  <c r="E18" i="1"/>
  <c r="B18" i="1"/>
  <c r="C18" i="1"/>
  <c r="D18" i="1"/>
  <c r="E24" i="1"/>
  <c r="C3" i="1"/>
  <c r="E31" i="1"/>
  <c r="E25" i="1"/>
  <c r="C4" i="1"/>
  <c r="E32" i="1"/>
  <c r="E19" i="1"/>
  <c r="B19" i="1"/>
  <c r="C19" i="1"/>
  <c r="D19" i="1"/>
  <c r="E26" i="1"/>
  <c r="C5" i="1"/>
  <c r="E33" i="1"/>
  <c r="E20" i="1"/>
  <c r="B20" i="1"/>
  <c r="C20" i="1"/>
  <c r="D20" i="1"/>
  <c r="E27" i="1"/>
  <c r="C6" i="1"/>
  <c r="E34" i="1"/>
  <c r="E40" i="1"/>
  <c r="E41" i="1"/>
  <c r="E37" i="1"/>
  <c r="E52" i="1"/>
  <c r="J64" i="1"/>
  <c r="J66" i="1"/>
  <c r="D23" i="1"/>
  <c r="D30" i="1"/>
  <c r="D24" i="1"/>
  <c r="D31" i="1"/>
  <c r="D25" i="1"/>
  <c r="D32" i="1"/>
  <c r="D26" i="1"/>
  <c r="D33" i="1"/>
  <c r="D27" i="1"/>
  <c r="D34" i="1"/>
  <c r="D40" i="1"/>
  <c r="D41" i="1"/>
  <c r="D37" i="1"/>
  <c r="D52" i="1"/>
  <c r="I64" i="1"/>
  <c r="I66" i="1"/>
  <c r="C23" i="1"/>
  <c r="C30" i="1"/>
  <c r="C24" i="1"/>
  <c r="C31" i="1"/>
  <c r="C25" i="1"/>
  <c r="C32" i="1"/>
  <c r="C26" i="1"/>
  <c r="C33" i="1"/>
  <c r="C27" i="1"/>
  <c r="C34" i="1"/>
  <c r="C40" i="1"/>
  <c r="C41" i="1"/>
  <c r="C37" i="1"/>
  <c r="C52" i="1"/>
  <c r="H64" i="1"/>
  <c r="H66" i="1"/>
  <c r="B23" i="1"/>
  <c r="B30" i="1"/>
  <c r="B24" i="1"/>
  <c r="B31" i="1"/>
  <c r="B25" i="1"/>
  <c r="B32" i="1"/>
  <c r="B26" i="1"/>
  <c r="B33" i="1"/>
  <c r="B27" i="1"/>
  <c r="B34" i="1"/>
  <c r="B40" i="1"/>
  <c r="B41" i="1"/>
  <c r="B37" i="1"/>
  <c r="B52" i="1"/>
  <c r="G64" i="1"/>
  <c r="G66" i="1"/>
  <c r="B55" i="1"/>
  <c r="B56" i="1"/>
  <c r="B64" i="1"/>
  <c r="B66" i="1"/>
  <c r="C55" i="1"/>
  <c r="C56" i="1"/>
  <c r="C64" i="1"/>
  <c r="C66" i="1"/>
  <c r="D55" i="1"/>
  <c r="D56" i="1"/>
  <c r="D64" i="1"/>
  <c r="D66" i="1"/>
  <c r="E55" i="1"/>
  <c r="E56" i="1"/>
  <c r="E64" i="1"/>
  <c r="E66" i="1"/>
  <c r="H65" i="1"/>
  <c r="I65" i="1"/>
  <c r="J65" i="1"/>
  <c r="G65" i="1"/>
  <c r="C65" i="1"/>
  <c r="D65" i="1"/>
  <c r="E65" i="1"/>
  <c r="B65" i="1"/>
  <c r="C47" i="1"/>
  <c r="C48" i="1"/>
  <c r="C49" i="1"/>
  <c r="C50" i="1"/>
  <c r="C51" i="1"/>
  <c r="D47" i="1"/>
  <c r="D48" i="1"/>
  <c r="D49" i="1"/>
  <c r="D50" i="1"/>
  <c r="D51" i="1"/>
  <c r="E47" i="1"/>
  <c r="E48" i="1"/>
  <c r="E49" i="1"/>
  <c r="E50" i="1"/>
  <c r="E51" i="1"/>
  <c r="B47" i="1"/>
  <c r="B48" i="1"/>
  <c r="B49" i="1"/>
  <c r="B50" i="1"/>
  <c r="B51" i="1"/>
  <c r="C42" i="1"/>
  <c r="D42" i="1"/>
  <c r="E42" i="1"/>
  <c r="B42" i="1"/>
  <c r="F34" i="1"/>
  <c r="C43" i="1"/>
  <c r="D43" i="1"/>
  <c r="E43" i="1"/>
  <c r="C44" i="1"/>
  <c r="D44" i="1"/>
  <c r="E44" i="1"/>
  <c r="B43" i="1"/>
  <c r="B44" i="1"/>
</calcChain>
</file>

<file path=xl/sharedStrings.xml><?xml version="1.0" encoding="utf-8"?>
<sst xmlns="http://schemas.openxmlformats.org/spreadsheetml/2006/main" count="90" uniqueCount="41">
  <si>
    <t>R</t>
  </si>
  <si>
    <t>B</t>
  </si>
  <si>
    <t>G</t>
  </si>
  <si>
    <t>C</t>
  </si>
  <si>
    <t>5*</t>
  </si>
  <si>
    <t>4-5*</t>
  </si>
  <si>
    <t>3-4*</t>
  </si>
  <si>
    <t>4*</t>
  </si>
  <si>
    <t>3*</t>
  </si>
  <si>
    <t>P5*</t>
  </si>
  <si>
    <t>P4*</t>
  </si>
  <si>
    <t>P3*</t>
  </si>
  <si>
    <t>Nsummons</t>
  </si>
  <si>
    <t>Ratio in Rarity</t>
  </si>
  <si>
    <t>5*e</t>
  </si>
  <si>
    <t>PityNum</t>
  </si>
  <si>
    <t>Start %</t>
  </si>
  <si>
    <t>Focus</t>
  </si>
  <si>
    <t>Color Prob</t>
  </si>
  <si>
    <t>Prob per orb</t>
  </si>
  <si>
    <t>Random Pool</t>
  </si>
  <si>
    <t>Num Per Rarity</t>
  </si>
  <si>
    <t>Prob of Draw</t>
  </si>
  <si>
    <t>5 orb Prob</t>
  </si>
  <si>
    <t>SUM</t>
  </si>
  <si>
    <t>First Summon Get</t>
  </si>
  <si>
    <t>Any</t>
  </si>
  <si>
    <t>Single</t>
  </si>
  <si>
    <t>P5*f</t>
  </si>
  <si>
    <t>P4*f</t>
  </si>
  <si>
    <t>5*f</t>
  </si>
  <si>
    <t>4*f</t>
  </si>
  <si>
    <t>In 5* Pool:</t>
  </si>
  <si>
    <t>Estimated median</t>
  </si>
  <si>
    <t>Avg/Med</t>
  </si>
  <si>
    <t>k</t>
  </si>
  <si>
    <t>Estimated mean</t>
  </si>
  <si>
    <t>Lambda/Med</t>
  </si>
  <si>
    <t>AvgCost</t>
  </si>
  <si>
    <t>Orbs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</si>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</sst>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2" fillId="4" borderId="0" xfId="0" applyFont="1" applyFill="1"/>
    <xf numFmtId="0" fontId="3" fillId="4" borderId="0" xfId="0" applyFont="1" applyFill="1"/>
    <xf numFmtId="0" fontId="4" fillId="4" borderId="0" xfId="0" applyFont="1" applyFill="1"/>
    <xf numFmtId="0" fontId="0" fillId="7" borderId="0" xfId="0" applyFill="1"/>
    <xf numFmtId="0" fontId="5" fillId="8" borderId="0" xfId="0" applyFont="1" applyFill="1"/>
    <xf numFmtId="0" fontId="6" fillId="9" borderId="0" xfId="0" applyFont="1" applyFill="1"/>
    <xf numFmtId="0" fontId="0" fillId="10" borderId="0" xfId="0" applyFill="1"/>
    <xf numFmtId="0" fontId="7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topLeftCell="A46" workbookViewId="0">
      <selection activeCell="E70" sqref="E70"/>
    </sheetView>
  </sheetViews>
  <sheetFormatPr defaultRowHeight="14.4" x14ac:dyDescent="0.3"/>
  <cols>
    <col min="1" max="1" width="16.77734375" bestFit="1" customWidth="1"/>
    <col min="2" max="2" width="9" customWidth="1"/>
    <col min="6" max="6" width="9.6640625" bestFit="1" customWidth="1"/>
    <col min="7" max="7" width="8.88671875" customWidth="1"/>
    <col min="18" max="18" width="9" customWidth="1"/>
    <col min="19" max="21" width="8.88671875" customWidth="1"/>
  </cols>
  <sheetData>
    <row r="1" spans="1:5" x14ac:dyDescent="0.3">
      <c r="A1" t="s">
        <v>16</v>
      </c>
      <c r="D1" s="1" t="s">
        <v>12</v>
      </c>
      <c r="E1">
        <v>0</v>
      </c>
    </row>
    <row r="2" spans="1:5" x14ac:dyDescent="0.3">
      <c r="A2" s="1" t="s">
        <v>28</v>
      </c>
      <c r="B2">
        <v>0.03</v>
      </c>
      <c r="C2" s="2">
        <f>$B2+$E$2*0.005*($B2/($B2+$B3))</f>
        <v>0.03</v>
      </c>
      <c r="D2" s="1" t="s">
        <v>15</v>
      </c>
      <c r="E2" s="2">
        <f>_xlfn.FLOOR.MATH(E1/5)</f>
        <v>0</v>
      </c>
    </row>
    <row r="3" spans="1:5" x14ac:dyDescent="0.3">
      <c r="A3" s="1" t="s">
        <v>9</v>
      </c>
      <c r="B3">
        <v>0.03</v>
      </c>
      <c r="C3" s="2">
        <f>$B3+$E$2*0.005*($B3/($B2+$B3))</f>
        <v>0.03</v>
      </c>
    </row>
    <row r="4" spans="1:5" x14ac:dyDescent="0.3">
      <c r="A4" s="1" t="s">
        <v>29</v>
      </c>
      <c r="B4">
        <v>0</v>
      </c>
      <c r="C4" s="2">
        <f>$B4-$E$2*0.005*($B4/($B4+$B5+$B6))</f>
        <v>0</v>
      </c>
    </row>
    <row r="5" spans="1:5" x14ac:dyDescent="0.3">
      <c r="A5" s="1" t="s">
        <v>10</v>
      </c>
      <c r="B5">
        <v>0.57999999999999996</v>
      </c>
      <c r="C5" s="2">
        <f>$B5-$E$2*0.005*($B5/($B4+$B5+$B6))</f>
        <v>0.57999999999999996</v>
      </c>
    </row>
    <row r="6" spans="1:5" x14ac:dyDescent="0.3">
      <c r="A6" s="1" t="s">
        <v>11</v>
      </c>
      <c r="B6">
        <v>0.36</v>
      </c>
      <c r="C6" s="2">
        <f>$B6-$E$2*0.005*($B6/($B4+$B5+$B6))</f>
        <v>0.36</v>
      </c>
    </row>
    <row r="8" spans="1:5" x14ac:dyDescent="0.3">
      <c r="A8" t="s">
        <v>17</v>
      </c>
      <c r="B8" s="6" t="s">
        <v>0</v>
      </c>
      <c r="C8" s="7" t="s">
        <v>1</v>
      </c>
      <c r="D8" s="8" t="s">
        <v>2</v>
      </c>
      <c r="E8" s="9" t="s">
        <v>3</v>
      </c>
    </row>
    <row r="9" spans="1:5" x14ac:dyDescent="0.3">
      <c r="A9" s="1" t="s">
        <v>30</v>
      </c>
      <c r="B9">
        <v>0</v>
      </c>
      <c r="C9">
        <v>1</v>
      </c>
      <c r="D9">
        <v>1</v>
      </c>
      <c r="E9">
        <v>1</v>
      </c>
    </row>
    <row r="10" spans="1:5" x14ac:dyDescent="0.3">
      <c r="A10" s="1" t="s">
        <v>31</v>
      </c>
      <c r="B10">
        <v>0</v>
      </c>
      <c r="C10">
        <v>0</v>
      </c>
      <c r="D10">
        <v>0</v>
      </c>
      <c r="E10">
        <v>0</v>
      </c>
    </row>
    <row r="12" spans="1:5" x14ac:dyDescent="0.3">
      <c r="A12" t="s">
        <v>20</v>
      </c>
      <c r="B12" s="6" t="s">
        <v>0</v>
      </c>
      <c r="C12" s="7" t="s">
        <v>1</v>
      </c>
      <c r="D12" s="8" t="s">
        <v>2</v>
      </c>
      <c r="E12" s="9" t="s">
        <v>3</v>
      </c>
    </row>
    <row r="13" spans="1:5" x14ac:dyDescent="0.3">
      <c r="A13" s="1" t="s">
        <v>4</v>
      </c>
      <c r="B13">
        <v>27</v>
      </c>
      <c r="C13">
        <v>15</v>
      </c>
      <c r="D13">
        <v>12</v>
      </c>
      <c r="E13">
        <v>8</v>
      </c>
    </row>
    <row r="14" spans="1:5" x14ac:dyDescent="0.3">
      <c r="A14" s="1" t="s">
        <v>5</v>
      </c>
      <c r="B14">
        <v>2</v>
      </c>
      <c r="C14">
        <v>2</v>
      </c>
      <c r="D14">
        <v>0</v>
      </c>
      <c r="E14">
        <v>2</v>
      </c>
    </row>
    <row r="15" spans="1:5" x14ac:dyDescent="0.3">
      <c r="A15" s="1" t="s">
        <v>6</v>
      </c>
      <c r="B15">
        <v>28</v>
      </c>
      <c r="C15">
        <v>25</v>
      </c>
      <c r="D15">
        <v>18</v>
      </c>
      <c r="E15">
        <v>24</v>
      </c>
    </row>
    <row r="17" spans="1:5" x14ac:dyDescent="0.3">
      <c r="A17" t="s">
        <v>21</v>
      </c>
      <c r="B17" s="6" t="s">
        <v>0</v>
      </c>
      <c r="C17" s="7" t="s">
        <v>1</v>
      </c>
      <c r="D17" s="8" t="s">
        <v>2</v>
      </c>
      <c r="E17" s="9" t="s">
        <v>3</v>
      </c>
    </row>
    <row r="18" spans="1:5" x14ac:dyDescent="0.3">
      <c r="A18" s="1" t="s">
        <v>4</v>
      </c>
      <c r="B18" s="2">
        <f t="shared" ref="B18:E19" si="0">B13+B14</f>
        <v>29</v>
      </c>
      <c r="C18" s="2">
        <f t="shared" si="0"/>
        <v>17</v>
      </c>
      <c r="D18" s="2">
        <f t="shared" si="0"/>
        <v>12</v>
      </c>
      <c r="E18" s="2">
        <f t="shared" si="0"/>
        <v>10</v>
      </c>
    </row>
    <row r="19" spans="1:5" x14ac:dyDescent="0.3">
      <c r="A19" s="1" t="s">
        <v>7</v>
      </c>
      <c r="B19" s="2">
        <f t="shared" si="0"/>
        <v>30</v>
      </c>
      <c r="C19" s="2">
        <f t="shared" si="0"/>
        <v>27</v>
      </c>
      <c r="D19" s="2">
        <f t="shared" si="0"/>
        <v>18</v>
      </c>
      <c r="E19" s="2">
        <f t="shared" si="0"/>
        <v>26</v>
      </c>
    </row>
    <row r="20" spans="1:5" x14ac:dyDescent="0.3">
      <c r="A20" s="1" t="s">
        <v>8</v>
      </c>
      <c r="B20" s="2">
        <f>B15</f>
        <v>28</v>
      </c>
      <c r="C20" s="2">
        <f>C15</f>
        <v>25</v>
      </c>
      <c r="D20" s="2">
        <f>D15</f>
        <v>18</v>
      </c>
      <c r="E20" s="2">
        <f>E15</f>
        <v>24</v>
      </c>
    </row>
    <row r="22" spans="1:5" x14ac:dyDescent="0.3">
      <c r="A22" t="s">
        <v>13</v>
      </c>
      <c r="B22" s="6" t="s">
        <v>0</v>
      </c>
      <c r="C22" s="7" t="s">
        <v>1</v>
      </c>
      <c r="D22" s="8" t="s">
        <v>2</v>
      </c>
      <c r="E22" s="9" t="s">
        <v>3</v>
      </c>
    </row>
    <row r="23" spans="1:5" x14ac:dyDescent="0.3">
      <c r="A23" s="1" t="s">
        <v>30</v>
      </c>
      <c r="B23" s="2">
        <f>B9/SUM($B9:$E9)</f>
        <v>0</v>
      </c>
      <c r="C23" s="2">
        <f>C9/SUM($B9:$E9)</f>
        <v>0.33333333333333331</v>
      </c>
      <c r="D23" s="2">
        <f>D9/SUM($B9:$E9)</f>
        <v>0.33333333333333331</v>
      </c>
      <c r="E23" s="2">
        <f>E9/SUM($B9:$E9)</f>
        <v>0.33333333333333331</v>
      </c>
    </row>
    <row r="24" spans="1:5" x14ac:dyDescent="0.3">
      <c r="A24" s="1" t="s">
        <v>4</v>
      </c>
      <c r="B24" s="2">
        <f>B18/SUM($B18:$E18)</f>
        <v>0.4264705882352941</v>
      </c>
      <c r="C24" s="2">
        <f>C18/SUM($B18:$E18)</f>
        <v>0.25</v>
      </c>
      <c r="D24" s="2">
        <f>D18/SUM($B18:$E18)</f>
        <v>0.17647058823529413</v>
      </c>
      <c r="E24" s="2">
        <f>E18/SUM($B18:$E18)</f>
        <v>0.14705882352941177</v>
      </c>
    </row>
    <row r="25" spans="1:5" x14ac:dyDescent="0.3">
      <c r="A25" s="1" t="s">
        <v>31</v>
      </c>
      <c r="B25" s="2">
        <f>IF(SUM($B10:$E10)=0,0,B10/SUM($B10:$E10))</f>
        <v>0</v>
      </c>
      <c r="C25" s="2">
        <f t="shared" ref="C25:E25" si="1">IF(SUM($B10:$E10)=0,0,C10/SUM($B10:$E10))</f>
        <v>0</v>
      </c>
      <c r="D25" s="2">
        <f t="shared" si="1"/>
        <v>0</v>
      </c>
      <c r="E25" s="2">
        <f t="shared" si="1"/>
        <v>0</v>
      </c>
    </row>
    <row r="26" spans="1:5" x14ac:dyDescent="0.3">
      <c r="A26" s="1" t="s">
        <v>7</v>
      </c>
      <c r="B26" s="2">
        <f t="shared" ref="B26:E27" si="2">B19/SUM($B19:$E19)</f>
        <v>0.29702970297029702</v>
      </c>
      <c r="C26" s="2">
        <f t="shared" si="2"/>
        <v>0.26732673267326734</v>
      </c>
      <c r="D26" s="2">
        <f t="shared" si="2"/>
        <v>0.17821782178217821</v>
      </c>
      <c r="E26" s="2">
        <f t="shared" si="2"/>
        <v>0.25742574257425743</v>
      </c>
    </row>
    <row r="27" spans="1:5" x14ac:dyDescent="0.3">
      <c r="A27" s="1" t="s">
        <v>8</v>
      </c>
      <c r="B27" s="2">
        <f t="shared" si="2"/>
        <v>0.29473684210526313</v>
      </c>
      <c r="C27" s="2">
        <f t="shared" si="2"/>
        <v>0.26315789473684209</v>
      </c>
      <c r="D27" s="2">
        <f t="shared" si="2"/>
        <v>0.18947368421052632</v>
      </c>
      <c r="E27" s="2">
        <f t="shared" si="2"/>
        <v>0.25263157894736843</v>
      </c>
    </row>
    <row r="29" spans="1:5" x14ac:dyDescent="0.3">
      <c r="A29" t="s">
        <v>22</v>
      </c>
      <c r="B29" s="6" t="s">
        <v>0</v>
      </c>
      <c r="C29" s="7" t="s">
        <v>1</v>
      </c>
      <c r="D29" s="8" t="s">
        <v>2</v>
      </c>
      <c r="E29" s="9" t="s">
        <v>3</v>
      </c>
    </row>
    <row r="30" spans="1:5" x14ac:dyDescent="0.3">
      <c r="A30" s="1" t="s">
        <v>30</v>
      </c>
      <c r="B30" s="4">
        <f t="shared" ref="B30:E31" si="3">B23*$C2</f>
        <v>0</v>
      </c>
      <c r="C30" s="4">
        <f t="shared" si="3"/>
        <v>9.9999999999999985E-3</v>
      </c>
      <c r="D30" s="4">
        <f t="shared" si="3"/>
        <v>9.9999999999999985E-3</v>
      </c>
      <c r="E30" s="4">
        <f t="shared" si="3"/>
        <v>9.9999999999999985E-3</v>
      </c>
    </row>
    <row r="31" spans="1:5" x14ac:dyDescent="0.3">
      <c r="A31" s="1" t="s">
        <v>4</v>
      </c>
      <c r="B31" s="2">
        <f t="shared" si="3"/>
        <v>1.2794117647058822E-2</v>
      </c>
      <c r="C31" s="2">
        <f t="shared" si="3"/>
        <v>7.4999999999999997E-3</v>
      </c>
      <c r="D31" s="2">
        <f t="shared" si="3"/>
        <v>5.2941176470588233E-3</v>
      </c>
      <c r="E31" s="2">
        <f t="shared" si="3"/>
        <v>4.4117647058823529E-3</v>
      </c>
    </row>
    <row r="32" spans="1:5" x14ac:dyDescent="0.3">
      <c r="A32" s="1" t="s">
        <v>31</v>
      </c>
      <c r="B32" s="2">
        <f>B25*$C4</f>
        <v>0</v>
      </c>
      <c r="C32" s="2">
        <f t="shared" ref="C32:E32" si="4">C25*$C4</f>
        <v>0</v>
      </c>
      <c r="D32" s="2">
        <f t="shared" si="4"/>
        <v>0</v>
      </c>
      <c r="E32" s="2">
        <f t="shared" si="4"/>
        <v>0</v>
      </c>
    </row>
    <row r="33" spans="1:10" x14ac:dyDescent="0.3">
      <c r="A33" s="1" t="s">
        <v>7</v>
      </c>
      <c r="B33" s="2">
        <f>B26*$C5</f>
        <v>0.17227722772277226</v>
      </c>
      <c r="C33" s="2">
        <f t="shared" ref="C33:E34" si="5">C26*$C5</f>
        <v>0.15504950495049505</v>
      </c>
      <c r="D33" s="2">
        <f t="shared" si="5"/>
        <v>0.10336633663366336</v>
      </c>
      <c r="E33" s="2">
        <f t="shared" si="5"/>
        <v>0.1493069306930693</v>
      </c>
      <c r="F33" t="s">
        <v>24</v>
      </c>
    </row>
    <row r="34" spans="1:10" x14ac:dyDescent="0.3">
      <c r="A34" s="1" t="s">
        <v>8</v>
      </c>
      <c r="B34" s="2">
        <f>B27*$C6</f>
        <v>0.10610526315789472</v>
      </c>
      <c r="C34" s="2">
        <f t="shared" si="5"/>
        <v>9.4736842105263147E-2</v>
      </c>
      <c r="D34" s="2">
        <f t="shared" si="5"/>
        <v>6.8210526315789471E-2</v>
      </c>
      <c r="E34" s="2">
        <f t="shared" si="5"/>
        <v>9.0947368421052638E-2</v>
      </c>
      <c r="F34" s="1">
        <f>SUM(B30:E34)</f>
        <v>1</v>
      </c>
    </row>
    <row r="36" spans="1:10" x14ac:dyDescent="0.3">
      <c r="B36" s="6" t="s">
        <v>0</v>
      </c>
      <c r="C36" s="7" t="s">
        <v>1</v>
      </c>
      <c r="D36" s="8" t="s">
        <v>2</v>
      </c>
      <c r="E36" s="9" t="s">
        <v>3</v>
      </c>
    </row>
    <row r="37" spans="1:10" x14ac:dyDescent="0.3">
      <c r="A37" t="s">
        <v>18</v>
      </c>
      <c r="B37" s="4">
        <f>SUM(B30:B34)</f>
        <v>0.29117660852772581</v>
      </c>
      <c r="C37" s="4">
        <f>SUM(C30:C34)</f>
        <v>0.26728634705575816</v>
      </c>
      <c r="D37" s="4">
        <f>SUM(D30:D34)</f>
        <v>0.18687098059651164</v>
      </c>
      <c r="E37" s="4">
        <f>SUM(E30:E34)</f>
        <v>0.25466606382000428</v>
      </c>
    </row>
    <row r="39" spans="1:10" x14ac:dyDescent="0.3">
      <c r="A39" t="s">
        <v>19</v>
      </c>
      <c r="B39" s="6" t="s">
        <v>0</v>
      </c>
      <c r="C39" s="7" t="s">
        <v>1</v>
      </c>
      <c r="D39" s="8" t="s">
        <v>2</v>
      </c>
      <c r="E39" s="9" t="s">
        <v>3</v>
      </c>
    </row>
    <row r="40" spans="1:10" x14ac:dyDescent="0.3">
      <c r="A40" s="1" t="s">
        <v>14</v>
      </c>
      <c r="B40" s="5">
        <f>B30/SUM(B$30:B$34)</f>
        <v>0</v>
      </c>
      <c r="C40" s="5">
        <f>C30/SUM(C$30:C$34)</f>
        <v>3.7413059477796357E-2</v>
      </c>
      <c r="D40" s="5">
        <f>D30/SUM(D$30:D$34)</f>
        <v>5.3512856667626812E-2</v>
      </c>
      <c r="E40" s="5">
        <f>E30/SUM(E$30:E$34)</f>
        <v>3.9267108659864117E-2</v>
      </c>
      <c r="F40" t="s">
        <v>32</v>
      </c>
      <c r="G40" s="5" t="e">
        <f>B$40/B$9+B$41/B$13</f>
        <v>#DIV/0!</v>
      </c>
      <c r="H40" s="5">
        <f t="shared" ref="H40:J40" si="6">C$40/C$9+C$41/C$13</f>
        <v>3.9283712451686173E-2</v>
      </c>
      <c r="I40" s="5">
        <f t="shared" si="6"/>
        <v>5.5873717991198585E-2</v>
      </c>
      <c r="J40" s="5">
        <f t="shared" si="6"/>
        <v>4.1432574210959562E-2</v>
      </c>
    </row>
    <row r="41" spans="1:10" x14ac:dyDescent="0.3">
      <c r="A41" s="1" t="s">
        <v>4</v>
      </c>
      <c r="B41" s="2">
        <f>B31/SUM(B$30:B$34)</f>
        <v>4.3939373123925124E-2</v>
      </c>
      <c r="C41" s="2">
        <f t="shared" ref="C41:E41" si="7">C31/SUM(C$30:C$34)</f>
        <v>2.8059794608347271E-2</v>
      </c>
      <c r="D41" s="2">
        <f t="shared" si="7"/>
        <v>2.8330335882861258E-2</v>
      </c>
      <c r="E41" s="2">
        <f t="shared" si="7"/>
        <v>1.7323724408763584E-2</v>
      </c>
    </row>
    <row r="42" spans="1:10" x14ac:dyDescent="0.3">
      <c r="A42" s="1" t="s">
        <v>31</v>
      </c>
      <c r="B42" s="2">
        <f>B32/SUM(B$30:B$34)</f>
        <v>0</v>
      </c>
      <c r="C42" s="2">
        <f t="shared" ref="C42:E42" si="8">C32/SUM(C$30:C$34)</f>
        <v>0</v>
      </c>
      <c r="D42" s="2">
        <f t="shared" si="8"/>
        <v>0</v>
      </c>
      <c r="E42" s="2">
        <f t="shared" si="8"/>
        <v>0</v>
      </c>
    </row>
    <row r="43" spans="1:10" x14ac:dyDescent="0.3">
      <c r="A43" s="1" t="s">
        <v>7</v>
      </c>
      <c r="B43" s="2">
        <f>B33/SUM(B$30:B$34)</f>
        <v>0.59165888562909075</v>
      </c>
      <c r="C43" s="2">
        <f t="shared" ref="C43:E44" si="9">C33/SUM(C$30:C$34)</f>
        <v>0.58008763507157524</v>
      </c>
      <c r="D43" s="2">
        <f t="shared" si="9"/>
        <v>0.55314279565348912</v>
      </c>
      <c r="E43" s="2">
        <f t="shared" si="9"/>
        <v>0.58628514711955537</v>
      </c>
    </row>
    <row r="44" spans="1:10" x14ac:dyDescent="0.3">
      <c r="A44" s="1" t="s">
        <v>8</v>
      </c>
      <c r="B44" s="2">
        <f>B34/SUM(B$30:B$34)</f>
        <v>0.36440174124698405</v>
      </c>
      <c r="C44" s="2">
        <f t="shared" si="9"/>
        <v>0.35443951084228126</v>
      </c>
      <c r="D44" s="2">
        <f t="shared" si="9"/>
        <v>0.36501401179602294</v>
      </c>
      <c r="E44" s="2">
        <f t="shared" si="9"/>
        <v>0.35712401981181691</v>
      </c>
    </row>
    <row r="46" spans="1:10" x14ac:dyDescent="0.3">
      <c r="A46" s="3" t="s">
        <v>23</v>
      </c>
      <c r="B46" s="6" t="s">
        <v>0</v>
      </c>
      <c r="C46" s="7" t="s">
        <v>1</v>
      </c>
      <c r="D46" s="8" t="s">
        <v>2</v>
      </c>
      <c r="E46" s="9" t="s">
        <v>3</v>
      </c>
    </row>
    <row r="47" spans="1:10" x14ac:dyDescent="0.3">
      <c r="A47" s="1">
        <v>5</v>
      </c>
      <c r="B47" s="2">
        <f>_xlfn.BINOM.DIST($A47,5,B$37,0)</f>
        <v>2.0930635586722938E-3</v>
      </c>
      <c r="C47" s="2">
        <f t="shared" ref="C47:E52" si="10">_xlfn.BINOM.DIST($A47,5,C$37,0)</f>
        <v>1.3642183225193154E-3</v>
      </c>
      <c r="D47" s="2">
        <f t="shared" si="10"/>
        <v>2.2788163286662313E-4</v>
      </c>
      <c r="E47" s="2">
        <f t="shared" si="10"/>
        <v>1.0711625463181672E-3</v>
      </c>
    </row>
    <row r="48" spans="1:10" x14ac:dyDescent="0.3">
      <c r="A48" s="1">
        <v>4</v>
      </c>
      <c r="B48" s="2">
        <f t="shared" ref="B48:B51" si="11">_xlfn.BINOM.DIST($A48,5,B$37,0)</f>
        <v>2.5476160631973544E-2</v>
      </c>
      <c r="C48" s="2">
        <f t="shared" si="10"/>
        <v>1.8698699007960808E-2</v>
      </c>
      <c r="D48" s="2">
        <f t="shared" si="10"/>
        <v>4.9578904140550615E-3</v>
      </c>
      <c r="E48" s="2">
        <f t="shared" si="10"/>
        <v>1.5674915317735259E-2</v>
      </c>
    </row>
    <row r="49" spans="1:10" x14ac:dyDescent="0.3">
      <c r="A49" s="1">
        <v>3</v>
      </c>
      <c r="B49" s="2">
        <f t="shared" si="11"/>
        <v>0.12403536583625276</v>
      </c>
      <c r="C49" s="2">
        <f t="shared" si="10"/>
        <v>0.10251770961252825</v>
      </c>
      <c r="D49" s="2">
        <f t="shared" si="10"/>
        <v>4.314639499211579E-2</v>
      </c>
      <c r="E49" s="2">
        <f t="shared" si="10"/>
        <v>9.1751889967665215E-2</v>
      </c>
    </row>
    <row r="50" spans="1:10" x14ac:dyDescent="0.3">
      <c r="A50" s="1">
        <v>2</v>
      </c>
      <c r="B50" s="2">
        <f t="shared" si="11"/>
        <v>0.30194447664976243</v>
      </c>
      <c r="C50" s="2">
        <f t="shared" si="10"/>
        <v>0.28103240711356925</v>
      </c>
      <c r="D50" s="2">
        <f t="shared" si="10"/>
        <v>0.18774229010167445</v>
      </c>
      <c r="E50" s="2">
        <f t="shared" si="10"/>
        <v>0.26853125334315575</v>
      </c>
    </row>
    <row r="51" spans="1:10" x14ac:dyDescent="0.3">
      <c r="A51" s="1">
        <v>1</v>
      </c>
      <c r="B51" s="2">
        <f t="shared" si="11"/>
        <v>0.36751803150909024</v>
      </c>
      <c r="C51" s="2">
        <f t="shared" si="10"/>
        <v>0.38519790456962771</v>
      </c>
      <c r="D51" s="2">
        <f t="shared" si="10"/>
        <v>0.40846016798230866</v>
      </c>
      <c r="E51" s="2">
        <f t="shared" si="10"/>
        <v>0.39295666850818206</v>
      </c>
    </row>
    <row r="52" spans="1:10" x14ac:dyDescent="0.3">
      <c r="A52" s="1">
        <v>0</v>
      </c>
      <c r="B52" s="2">
        <f>_xlfn.BINOM.DIST($A52,5,B$37,0)</f>
        <v>0.17893290181424873</v>
      </c>
      <c r="C52" s="2">
        <f t="shared" si="10"/>
        <v>0.21118906137379465</v>
      </c>
      <c r="D52" s="2">
        <f t="shared" si="10"/>
        <v>0.35546537487697943</v>
      </c>
      <c r="E52" s="2">
        <f t="shared" si="10"/>
        <v>0.23001411031694341</v>
      </c>
    </row>
    <row r="54" spans="1:10" x14ac:dyDescent="0.3">
      <c r="A54" t="s">
        <v>25</v>
      </c>
      <c r="B54" s="6" t="s">
        <v>0</v>
      </c>
      <c r="C54" s="7" t="s">
        <v>1</v>
      </c>
      <c r="D54" s="8" t="s">
        <v>2</v>
      </c>
      <c r="E54" s="9" t="s">
        <v>3</v>
      </c>
    </row>
    <row r="55" spans="1:10" x14ac:dyDescent="0.3">
      <c r="A55" s="1" t="s">
        <v>26</v>
      </c>
      <c r="B55" s="2">
        <f>(1-B52)*B40</f>
        <v>0</v>
      </c>
      <c r="C55" s="2">
        <f t="shared" ref="C55:E55" si="12">(1-C52)*C40</f>
        <v>2.9511830563558591E-2</v>
      </c>
      <c r="D55" s="2">
        <f t="shared" si="12"/>
        <v>3.449088901153078E-2</v>
      </c>
      <c r="E55" s="2">
        <f t="shared" si="12"/>
        <v>3.0235119596746726E-2</v>
      </c>
    </row>
    <row r="56" spans="1:10" x14ac:dyDescent="0.3">
      <c r="A56" s="1" t="s">
        <v>27</v>
      </c>
      <c r="B56" s="10" t="e">
        <f>B55/B9</f>
        <v>#DIV/0!</v>
      </c>
      <c r="C56" s="10">
        <f>C55/C9</f>
        <v>2.9511830563558591E-2</v>
      </c>
      <c r="D56" s="10">
        <f>D55/D9</f>
        <v>3.449088901153078E-2</v>
      </c>
      <c r="E56" s="10">
        <f>E55/E9</f>
        <v>3.0235119596746726E-2</v>
      </c>
      <c r="F56" t="s">
        <v>32</v>
      </c>
      <c r="G56" s="10" t="e">
        <f>G40*(1-B52)</f>
        <v>#DIV/0!</v>
      </c>
      <c r="H56" s="10">
        <f t="shared" ref="H56:J56" si="13">H40*(1-C52)</f>
        <v>3.0987422091736518E-2</v>
      </c>
      <c r="I56" s="10">
        <f t="shared" si="13"/>
        <v>3.6012545879686553E-2</v>
      </c>
      <c r="J56" s="10">
        <f t="shared" si="13"/>
        <v>3.1902497515684962E-2</v>
      </c>
    </row>
    <row r="58" spans="1:10" x14ac:dyDescent="0.3">
      <c r="A58" s="13" t="s">
        <v>38</v>
      </c>
      <c r="B58" s="4">
        <v>4.0529999999999999</v>
      </c>
    </row>
    <row r="59" spans="1:10" x14ac:dyDescent="0.3">
      <c r="A59" s="13" t="s">
        <v>34</v>
      </c>
      <c r="B59" s="4">
        <v>1.373</v>
      </c>
    </row>
    <row r="60" spans="1:10" x14ac:dyDescent="0.3">
      <c r="A60" s="13" t="s">
        <v>35</v>
      </c>
      <c r="B60" s="4">
        <v>1.0689</v>
      </c>
    </row>
    <row r="61" spans="1:10" x14ac:dyDescent="0.3">
      <c r="A61" s="13" t="s">
        <v>37</v>
      </c>
      <c r="B61" s="14">
        <f>LN(2)^(1/B60)</f>
        <v>0.70971773706762753</v>
      </c>
    </row>
    <row r="62" spans="1:10" x14ac:dyDescent="0.3">
      <c r="A62" s="13" t="s">
        <v>39</v>
      </c>
      <c r="B62">
        <v>100</v>
      </c>
    </row>
    <row r="64" spans="1:10" x14ac:dyDescent="0.3">
      <c r="A64" s="12" t="s">
        <v>33</v>
      </c>
      <c r="B64" s="11" t="e">
        <f>-4*LN(2)/LN(1-B56)</f>
        <v>#DIV/0!</v>
      </c>
      <c r="C64" s="11">
        <f>-4*LN(2)/LN(1-C56)</f>
        <v>92.555166114199636</v>
      </c>
      <c r="D64" s="11">
        <f>-4*LN(2)/LN(1-D56)</f>
        <v>78.991715441769458</v>
      </c>
      <c r="E64" s="11">
        <f>-4*LN(2)/LN(1-E56)</f>
        <v>90.30754668447284</v>
      </c>
      <c r="F64" t="s">
        <v>32</v>
      </c>
      <c r="G64" s="11" t="e">
        <f>-4*LN(2)/LN(1-G56)</f>
        <v>#DIV/0!</v>
      </c>
      <c r="H64" s="11">
        <f>-4*LN(2)/LN(1-H56)</f>
        <v>88.0810821002935</v>
      </c>
      <c r="I64" s="11">
        <f>-4*LN(2)/LN(1-I56)</f>
        <v>75.594754446904261</v>
      </c>
      <c r="J64" s="11">
        <f>-4*LN(2)/LN(1-J56)</f>
        <v>85.514417335998289</v>
      </c>
    </row>
    <row r="65" spans="1:10" x14ac:dyDescent="0.3">
      <c r="A65" s="12" t="s">
        <v>36</v>
      </c>
      <c r="B65" s="4" t="e">
        <f>B64*$B$59</f>
        <v>#DIV/0!</v>
      </c>
      <c r="C65" s="4">
        <f>C64*$B$59</f>
        <v>127.07824307479611</v>
      </c>
      <c r="D65" s="4">
        <f>D64*$B$59</f>
        <v>108.45562530154946</v>
      </c>
      <c r="E65" s="4">
        <f>E64*$B$59</f>
        <v>123.99226159778121</v>
      </c>
      <c r="G65" s="4" t="e">
        <f>G64*$B$59</f>
        <v>#DIV/0!</v>
      </c>
      <c r="H65" s="4">
        <f>H64*$B$59</f>
        <v>120.93532572370297</v>
      </c>
      <c r="I65" s="4">
        <f>I64*$B$59</f>
        <v>103.79159785559955</v>
      </c>
      <c r="J65" s="4">
        <f>J64*$B$59</f>
        <v>117.41129500232564</v>
      </c>
    </row>
    <row r="66" spans="1:10" x14ac:dyDescent="0.3">
      <c r="A66" s="12" t="s">
        <v>40</v>
      </c>
      <c r="B66" s="10" t="e">
        <f>1-EXP(-1*($B$62*$B$61/B64)^$B$60)</f>
        <v>#DIV/0!</v>
      </c>
      <c r="C66" s="10">
        <f>1-EXP(-1*($B$62*$B$61/C64)^$B$60)</f>
        <v>0.52900336190780128</v>
      </c>
      <c r="D66" s="10">
        <f>1-EXP(-1*($B$62*$B$61/D64)^$B$60)</f>
        <v>0.59011060700281148</v>
      </c>
      <c r="E66" s="10">
        <f>1-EXP(-1*($B$62*$B$61/E64)^$B$60)</f>
        <v>0.53835132399973817</v>
      </c>
      <c r="G66" s="10" t="e">
        <f>1-EXP(-1*($B$62*$B$61/G64)^$B$60)</f>
        <v>#DIV/0!</v>
      </c>
      <c r="H66" s="10">
        <f>1-EXP(-1*($B$62*$B$61/H64)^$B$60)</f>
        <v>0.54790076479077632</v>
      </c>
      <c r="I66" s="10">
        <f>1-EXP(-1*($B$62*$B$61/I64)^$B$60)</f>
        <v>0.6073246398985539</v>
      </c>
      <c r="J66" s="10">
        <f>1-EXP(-1*($B$62*$B$61/J64)^$B$60)</f>
        <v>0.55928126632373598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Yau</dc:creator>
  <cp:lastModifiedBy>Tony Yau</cp:lastModifiedBy>
  <dcterms:created xsi:type="dcterms:W3CDTF">2018-03-18T21:31:07Z</dcterms:created>
  <dcterms:modified xsi:type="dcterms:W3CDTF">2018-04-26T09:30:49Z</dcterms:modified>
</cp:coreProperties>
</file>