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ShearWallCalculator\WindLoadCalculations\"/>
    </mc:Choice>
  </mc:AlternateContent>
  <xr:revisionPtr revIDLastSave="0" documentId="13_ncr:1_{2DD6D79C-D030-496C-91C8-93437C27B811}" xr6:coauthVersionLast="47" xr6:coauthVersionMax="47" xr10:uidLastSave="{00000000-0000-0000-0000-000000000000}"/>
  <bookViews>
    <workbookView xWindow="-26430" yWindow="630" windowWidth="25125" windowHeight="14130" activeTab="3" xr2:uid="{7D93B743-C6BA-493F-B145-C673A908EA6D}"/>
  </bookViews>
  <sheets>
    <sheet name="ASCE7-16 ExpC" sheetId="1" r:id="rId1"/>
    <sheet name="ASCE7-16 ExpD" sheetId="12" r:id="rId2"/>
    <sheet name="results" sheetId="17" r:id="rId3"/>
    <sheet name="ASCE-22-ExpC" sheetId="16" r:id="rId4"/>
    <sheet name="ASCE-22-ExpD" sheetId="14" r:id="rId5"/>
    <sheet name="TEMPLATE ASCE-22" sheetId="13" r:id="rId6"/>
    <sheet name="TEMPLATE ASCE7-16" sheetId="3" r:id="rId7"/>
    <sheet name="40x60 FLAT ASCE7-16" sheetId="2" r:id="rId8"/>
    <sheet name="40x60 GABLE ASCE7-16" sheetId="4" r:id="rId9"/>
    <sheet name="40x60 HIP ASCE7-16" sheetId="6" r:id="rId10"/>
  </sheets>
  <definedNames>
    <definedName name="ExternalData_1" localSheetId="2" hidden="1">'results'!$A$1:$AV$64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4" l="1"/>
  <c r="B7" i="4"/>
  <c r="H4" i="4" s="1"/>
  <c r="B7" i="6"/>
  <c r="F9" i="6" s="1"/>
  <c r="C28" i="6"/>
  <c r="C27" i="6"/>
  <c r="B45" i="6"/>
  <c r="L6" i="6"/>
  <c r="J15" i="6" s="1"/>
  <c r="H6" i="6"/>
  <c r="F6" i="6" s="1"/>
  <c r="H5" i="6"/>
  <c r="B30" i="4"/>
  <c r="L6" i="4"/>
  <c r="J22" i="4" s="1"/>
  <c r="H6" i="4"/>
  <c r="F6" i="4" s="1"/>
  <c r="H5" i="4"/>
  <c r="L6" i="2"/>
  <c r="G20" i="2" s="1"/>
  <c r="C15" i="2"/>
  <c r="C12" i="2"/>
  <c r="C13" i="2" s="1"/>
  <c r="H6" i="2"/>
  <c r="F6" i="2" s="1"/>
  <c r="H4" i="2"/>
  <c r="H5" i="2"/>
  <c r="I13" i="4" l="1"/>
  <c r="H13" i="4"/>
  <c r="M13" i="4" s="1"/>
  <c r="G13" i="4"/>
  <c r="J22" i="6"/>
  <c r="I22" i="6"/>
  <c r="H22" i="6"/>
  <c r="M22" i="6" s="1"/>
  <c r="G22" i="6"/>
  <c r="J23" i="6"/>
  <c r="G23" i="6"/>
  <c r="L23" i="6" s="1"/>
  <c r="H21" i="6"/>
  <c r="J20" i="6"/>
  <c r="G21" i="6"/>
  <c r="I23" i="6"/>
  <c r="J21" i="6"/>
  <c r="I20" i="6"/>
  <c r="G20" i="6"/>
  <c r="H23" i="6"/>
  <c r="M23" i="6" s="1"/>
  <c r="I21" i="6"/>
  <c r="H20" i="6"/>
  <c r="M20" i="6" s="1"/>
  <c r="H4" i="6"/>
  <c r="F4" i="6"/>
  <c r="F8" i="6" s="1"/>
  <c r="G41" i="6"/>
  <c r="H41" i="6"/>
  <c r="I41" i="6"/>
  <c r="L41" i="6" s="1"/>
  <c r="J41" i="6"/>
  <c r="G42" i="6"/>
  <c r="H42" i="6"/>
  <c r="I42" i="6"/>
  <c r="J42" i="6"/>
  <c r="G16" i="6"/>
  <c r="G37" i="6"/>
  <c r="H16" i="6"/>
  <c r="I16" i="6"/>
  <c r="J37" i="6"/>
  <c r="G13" i="6"/>
  <c r="H13" i="6"/>
  <c r="J14" i="6"/>
  <c r="I13" i="6"/>
  <c r="J13" i="6"/>
  <c r="H38" i="6"/>
  <c r="G15" i="6"/>
  <c r="I38" i="6"/>
  <c r="H37" i="6"/>
  <c r="G14" i="6"/>
  <c r="H14" i="6"/>
  <c r="G38" i="6"/>
  <c r="H15" i="6"/>
  <c r="M15" i="6" s="1"/>
  <c r="J38" i="6"/>
  <c r="I37" i="6"/>
  <c r="J16" i="6"/>
  <c r="I14" i="6"/>
  <c r="I15" i="6"/>
  <c r="H16" i="4"/>
  <c r="J15" i="4"/>
  <c r="H17" i="4"/>
  <c r="J16" i="4"/>
  <c r="G16" i="4"/>
  <c r="I15" i="4"/>
  <c r="H15" i="4"/>
  <c r="M15" i="4" s="1"/>
  <c r="G17" i="4"/>
  <c r="L17" i="4" s="1"/>
  <c r="J18" i="4"/>
  <c r="G15" i="4"/>
  <c r="L15" i="4" s="1"/>
  <c r="I18" i="4"/>
  <c r="J14" i="4"/>
  <c r="G18" i="4"/>
  <c r="L18" i="4" s="1"/>
  <c r="I14" i="4"/>
  <c r="H18" i="4"/>
  <c r="J17" i="4"/>
  <c r="H14" i="4"/>
  <c r="I16" i="4"/>
  <c r="I17" i="4"/>
  <c r="G14" i="4"/>
  <c r="F4" i="4"/>
  <c r="F8" i="4" s="1"/>
  <c r="C13" i="4" s="1"/>
  <c r="H27" i="4"/>
  <c r="I27" i="4"/>
  <c r="J27" i="4"/>
  <c r="G27" i="4"/>
  <c r="H23" i="4"/>
  <c r="I23" i="4"/>
  <c r="J23" i="4"/>
  <c r="G23" i="4"/>
  <c r="G26" i="4"/>
  <c r="H26" i="4"/>
  <c r="G22" i="4"/>
  <c r="I26" i="4"/>
  <c r="H22" i="4"/>
  <c r="M22" i="4" s="1"/>
  <c r="J26" i="4"/>
  <c r="I22" i="4"/>
  <c r="H21" i="2"/>
  <c r="I21" i="2"/>
  <c r="J21" i="2"/>
  <c r="G15" i="2"/>
  <c r="H25" i="2"/>
  <c r="J15" i="2"/>
  <c r="I15" i="2"/>
  <c r="G21" i="2"/>
  <c r="L21" i="2" s="1"/>
  <c r="J13" i="2"/>
  <c r="G24" i="2"/>
  <c r="L24" i="2" s="1"/>
  <c r="G14" i="2"/>
  <c r="J24" i="2"/>
  <c r="G25" i="2"/>
  <c r="H14" i="2"/>
  <c r="I25" i="2"/>
  <c r="H20" i="2"/>
  <c r="J20" i="2"/>
  <c r="I14" i="2"/>
  <c r="G12" i="2"/>
  <c r="I24" i="2"/>
  <c r="H13" i="2"/>
  <c r="J25" i="2"/>
  <c r="J12" i="2"/>
  <c r="I20" i="2"/>
  <c r="L20" i="2" s="1"/>
  <c r="J14" i="2"/>
  <c r="I13" i="2"/>
  <c r="H24" i="2"/>
  <c r="G13" i="2"/>
  <c r="H12" i="2"/>
  <c r="H15" i="2"/>
  <c r="M15" i="2" s="1"/>
  <c r="I12" i="2"/>
  <c r="C14" i="2"/>
  <c r="C16" i="2" s="1"/>
  <c r="D16" i="2" s="1"/>
  <c r="F4" i="2"/>
  <c r="F8" i="2" s="1"/>
  <c r="L13" i="4" l="1"/>
  <c r="L16" i="4"/>
  <c r="L20" i="6"/>
  <c r="L21" i="6"/>
  <c r="M21" i="6"/>
  <c r="L22" i="6"/>
  <c r="C20" i="6"/>
  <c r="C41" i="6"/>
  <c r="C42" i="6"/>
  <c r="C17" i="4"/>
  <c r="C30" i="4"/>
  <c r="C26" i="4"/>
  <c r="C27" i="4" s="1"/>
  <c r="M38" i="6"/>
  <c r="C30" i="6"/>
  <c r="C29" i="6"/>
  <c r="C31" i="6" s="1"/>
  <c r="C23" i="6" s="1"/>
  <c r="C37" i="6"/>
  <c r="C21" i="6"/>
  <c r="C22" i="6" s="1"/>
  <c r="C14" i="6"/>
  <c r="C38" i="6"/>
  <c r="C13" i="6"/>
  <c r="C45" i="6"/>
  <c r="L15" i="6"/>
  <c r="M41" i="6"/>
  <c r="M42" i="6"/>
  <c r="M13" i="6"/>
  <c r="L13" i="6"/>
  <c r="M16" i="6"/>
  <c r="M14" i="6"/>
  <c r="L37" i="6"/>
  <c r="L42" i="6"/>
  <c r="L16" i="6"/>
  <c r="L38" i="6"/>
  <c r="L14" i="6"/>
  <c r="M37" i="6"/>
  <c r="M18" i="4"/>
  <c r="L14" i="4"/>
  <c r="M23" i="4"/>
  <c r="M17" i="4"/>
  <c r="M14" i="4"/>
  <c r="M16" i="4"/>
  <c r="C16" i="4"/>
  <c r="C15" i="4"/>
  <c r="C14" i="4"/>
  <c r="M27" i="4"/>
  <c r="L13" i="2"/>
  <c r="M12" i="2"/>
  <c r="M20" i="2"/>
  <c r="L27" i="4"/>
  <c r="M26" i="4"/>
  <c r="L26" i="4"/>
  <c r="L23" i="4"/>
  <c r="L22" i="4"/>
  <c r="C22" i="4"/>
  <c r="C23" i="4"/>
  <c r="M14" i="2"/>
  <c r="M21" i="2"/>
  <c r="L25" i="2"/>
  <c r="M24" i="2"/>
  <c r="L14" i="2"/>
  <c r="L15" i="2"/>
  <c r="M13" i="2"/>
  <c r="M25" i="2"/>
  <c r="L12" i="2"/>
  <c r="C20" i="2"/>
  <c r="C21" i="2"/>
  <c r="C24" i="2"/>
  <c r="C25" i="2"/>
  <c r="C24" i="6" l="1"/>
  <c r="C16" i="6"/>
  <c r="C15" i="6" s="1"/>
  <c r="C17" i="6" s="1"/>
  <c r="C25" i="6" s="1"/>
  <c r="D25" i="6" s="1"/>
  <c r="C18" i="4"/>
  <c r="C19" i="4" s="1"/>
  <c r="D1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489240-5E63-429D-ABE0-63BA02823033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<sst xmlns="http://schemas.openxmlformats.org/spreadsheetml/2006/main" count="3992" uniqueCount="201">
  <si>
    <t>TDI Data Values</t>
  </si>
  <si>
    <t>ft</t>
  </si>
  <si>
    <t>Width, B</t>
  </si>
  <si>
    <t>Length, L</t>
  </si>
  <si>
    <t>RoofPitch</t>
  </si>
  <si>
    <t>Zone 1 +</t>
  </si>
  <si>
    <t>Zone 1 -</t>
  </si>
  <si>
    <t>Zone 2 +</t>
  </si>
  <si>
    <t>Zone 2 -</t>
  </si>
  <si>
    <t>ASCE7-16</t>
  </si>
  <si>
    <t>Zone 3+</t>
  </si>
  <si>
    <t>Zone 3-</t>
  </si>
  <si>
    <t>Zone 4+</t>
  </si>
  <si>
    <t xml:space="preserve">Zone 4 - </t>
  </si>
  <si>
    <t>Zone 5+</t>
  </si>
  <si>
    <t>Zone 5 -</t>
  </si>
  <si>
    <t>RoofStyle</t>
  </si>
  <si>
    <t>ASCE7-22</t>
  </si>
  <si>
    <t>a (ft)</t>
  </si>
  <si>
    <t>CritDim</t>
  </si>
  <si>
    <t>FLAT</t>
  </si>
  <si>
    <t>Zone 1_prime+</t>
  </si>
  <si>
    <t>Zone 1_prime -</t>
  </si>
  <si>
    <t>GABLE</t>
  </si>
  <si>
    <t>HIP</t>
  </si>
  <si>
    <t>MAX NET PRESSURES (PSF) -- includes +/- qh * GCp_i</t>
  </si>
  <si>
    <t>qh</t>
  </si>
  <si>
    <t>V = 150 MPH</t>
  </si>
  <si>
    <t>Exposure C</t>
  </si>
  <si>
    <t>Zone 2n +</t>
  </si>
  <si>
    <t>Zone 2n -</t>
  </si>
  <si>
    <t>Zone 2r +</t>
  </si>
  <si>
    <t>Zone 2r -</t>
  </si>
  <si>
    <t>Flat Roof Zones</t>
  </si>
  <si>
    <t>Zone 2e +</t>
  </si>
  <si>
    <t>Zone 2e -</t>
  </si>
  <si>
    <t>Wall Zones</t>
  </si>
  <si>
    <t>Hip Roof Zones</t>
  </si>
  <si>
    <t>Gable Roof Zones</t>
  </si>
  <si>
    <t xml:space="preserve">Kzt = 1.0  I=1.0  </t>
  </si>
  <si>
    <t>Enclosed Buildings</t>
  </si>
  <si>
    <t>psf</t>
  </si>
  <si>
    <t>deg</t>
  </si>
  <si>
    <t>WallHeight</t>
  </si>
  <si>
    <t>MeanRoofHt</t>
  </si>
  <si>
    <t>h (ft)</t>
  </si>
  <si>
    <t>Zone 3 +</t>
  </si>
  <si>
    <t>Zone 3 -</t>
  </si>
  <si>
    <t>L</t>
  </si>
  <si>
    <t>B</t>
  </si>
  <si>
    <t>H</t>
  </si>
  <si>
    <t xml:space="preserve">V </t>
  </si>
  <si>
    <t>mph</t>
  </si>
  <si>
    <t>Zone</t>
  </si>
  <si>
    <t>1_prime</t>
  </si>
  <si>
    <t>a =</t>
  </si>
  <si>
    <t>0.4H</t>
  </si>
  <si>
    <t>h</t>
  </si>
  <si>
    <t>0.1*min(L,B)</t>
  </si>
  <si>
    <t>"a" calcs</t>
  </si>
  <si>
    <t>a_min</t>
  </si>
  <si>
    <t>0.04*min(L,B)</t>
  </si>
  <si>
    <t>C&amp;C area calcs</t>
  </si>
  <si>
    <t>ENCLOSED</t>
  </si>
  <si>
    <t>aH</t>
  </si>
  <si>
    <t>Area</t>
  </si>
  <si>
    <t>(B-2a)H</t>
  </si>
  <si>
    <t>0.2*h^2</t>
  </si>
  <si>
    <t>(L-2.4*h)*(B-2.4*h)</t>
  </si>
  <si>
    <t>(L-1.2*h)*(B-1.2*h)-A1_prime</t>
  </si>
  <si>
    <t>B*L-A1_prime-A1-4*A3</t>
  </si>
  <si>
    <t>TOTAL</t>
  </si>
  <si>
    <t>ROOF</t>
  </si>
  <si>
    <t>(L-2a)H</t>
  </si>
  <si>
    <t>GCp+</t>
  </si>
  <si>
    <t>GCp-</t>
  </si>
  <si>
    <t>Kz</t>
  </si>
  <si>
    <t>h = 15'</t>
  </si>
  <si>
    <t>qh =</t>
  </si>
  <si>
    <t>Kd</t>
  </si>
  <si>
    <t>External</t>
  </si>
  <si>
    <t>Internal</t>
  </si>
  <si>
    <t>Internal -</t>
  </si>
  <si>
    <t>qh*Gcpi</t>
  </si>
  <si>
    <t>p+ = qh*GCp+</t>
  </si>
  <si>
    <t>p- = qh*GCp-</t>
  </si>
  <si>
    <t>Gcpi</t>
  </si>
  <si>
    <t>-qh*Gcpi</t>
  </si>
  <si>
    <t>Net Max +</t>
  </si>
  <si>
    <t>Net Max -</t>
  </si>
  <si>
    <t>15'</t>
  </si>
  <si>
    <t>30'</t>
  </si>
  <si>
    <t>FLAT VERIFICATION - ASCE 7-16</t>
  </si>
  <si>
    <t>GABLE VERIFICATION - ASCE7-16</t>
  </si>
  <si>
    <t>slope</t>
  </si>
  <si>
    <t>3e</t>
  </si>
  <si>
    <t>3r</t>
  </si>
  <si>
    <t>2n_B</t>
  </si>
  <si>
    <t>2e</t>
  </si>
  <si>
    <t>2r</t>
  </si>
  <si>
    <t>a*a</t>
  </si>
  <si>
    <t>(B/2-2a)*a</t>
  </si>
  <si>
    <t>(L-2a)*a</t>
  </si>
  <si>
    <t>(L * B/2) - 2*A3e-2*A3r-2*A2n-A2e-A2r</t>
  </si>
  <si>
    <t>20'</t>
  </si>
  <si>
    <t>(H+H+a*tan(slope))*a</t>
  </si>
  <si>
    <t>"L" Dimension Wall</t>
  </si>
  <si>
    <t>"B" Dimension Wall</t>
  </si>
  <si>
    <t>"L" Walls</t>
  </si>
  <si>
    <t>"B" Walls</t>
  </si>
  <si>
    <t>Zone 2 areas may be slightly off</t>
  </si>
  <si>
    <t>Zone 3r+</t>
  </si>
  <si>
    <t>Zone 3r-</t>
  </si>
  <si>
    <t>Zone 3e+</t>
  </si>
  <si>
    <t>Zone 3e-</t>
  </si>
  <si>
    <t>2e_B</t>
  </si>
  <si>
    <t>2e_L</t>
  </si>
  <si>
    <t>(B-2a)*a</t>
  </si>
  <si>
    <t>2r_L</t>
  </si>
  <si>
    <t>2r_B</t>
  </si>
  <si>
    <t>1_L</t>
  </si>
  <si>
    <t>0.5*(2L-B)*0.5*B</t>
  </si>
  <si>
    <t>b =</t>
  </si>
  <si>
    <t>1.414*a</t>
  </si>
  <si>
    <t>c =</t>
  </si>
  <si>
    <t>B/2-2a</t>
  </si>
  <si>
    <t>Area L-side Trapezoid</t>
  </si>
  <si>
    <t>0.5*(2L-4b-4a-2c)*c</t>
  </si>
  <si>
    <t>A_trap-A3-A2e-A1</t>
  </si>
  <si>
    <t xml:space="preserve">d = </t>
  </si>
  <si>
    <t>Longside (trapezoid)</t>
  </si>
  <si>
    <t>ShortSide(triangle)</t>
  </si>
  <si>
    <t>B (short side)</t>
  </si>
  <si>
    <t>L (long side)</t>
  </si>
  <si>
    <t>1_B</t>
  </si>
  <si>
    <t>B/2-b-a</t>
  </si>
  <si>
    <t>Area B-side Triangle</t>
  </si>
  <si>
    <t>0.5*B*0.5*B</t>
  </si>
  <si>
    <t>0.5*(B-2a-2b)*d</t>
  </si>
  <si>
    <t>A_tri-A3-A2e-A1</t>
  </si>
  <si>
    <t>SUBTOTAL (2 similar) =</t>
  </si>
  <si>
    <t xml:space="preserve">TOTAL </t>
  </si>
  <si>
    <t xml:space="preserve">h/B = </t>
  </si>
  <si>
    <t>HIP VERIFICATION - ASCE7-16</t>
  </si>
  <si>
    <t>17.5'</t>
  </si>
  <si>
    <t>z</t>
  </si>
  <si>
    <t>HipZones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</si>
  <si>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</si>
  <si>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</si>
  <si>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</si>
  <si>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</si>
  <si>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</si>
  <si>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</si>
  <si>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</si>
  <si>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</si>
  <si>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</si>
  <si>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</si>
  <si>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</si>
  <si>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</si>
  <si>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</si>
  <si>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</si>
  <si>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</si>
  <si>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</si>
  <si>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</si>
  <si>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</si>
  <si>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</si>
  <si>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</si>
  <si>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</si>
  <si>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</si>
  <si>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</si>
  <si>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</si>
  <si>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</si>
  <si>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</si>
  <si>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</si>
  <si>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</si>
  <si>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</si>
  <si>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</si>
  <si>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</si>
  <si>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</si>
  <si>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</si>
  <si>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</si>
  <si>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</si>
  <si>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</si>
  <si>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</si>
  <si>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</si>
  <si>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</si>
  <si>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</si>
  <si>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</si>
  <si>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</si>
  <si>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</si>
  <si>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</si>
  <si>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</si>
  <si>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</si>
  <si>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</si>
  <si>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</si>
  <si>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/>
  </si>
  <si>
    <t>Exposure D</t>
  </si>
  <si>
    <t>Zone 2+</t>
  </si>
  <si>
    <t>Zone 2-</t>
  </si>
  <si>
    <t>Zone 1+</t>
  </si>
  <si>
    <t>Zone 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</si>
</sst>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6"/>
      <color theme="1"/>
      <name val="Aptos Narrow"/>
      <scheme val="minor"/>
    </font>
    <font>
      <sz val="11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0" xfId="0" quotePrefix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4" fillId="0" borderId="0" xfId="0" applyFont="1"/>
    <xf numFmtId="0" fontId="0" fillId="4" borderId="0" xfId="0" applyFill="1"/>
    <xf numFmtId="0" fontId="3" fillId="0" borderId="0" xfId="0" applyFont="1"/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679066-B5BB-4E3B-B4C2-0762DDA07669}" autoFormatId="16" applyNumberFormats="0" applyBorderFormats="0" applyFontFormats="0" applyPatternFormats="0" applyAlignmentFormats="0" applyWidthHeightFormats="0">
  <queryTableRefresh nextId="49">
    <queryTableFields count="4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32289-EDAC-49AF-8B09-B1AE0C3FE45F}" name="results" displayName="results" ref="A1:AV64" tableType="queryTable" totalsRowShown="0">
  <autoFilter ref="A1:AV64" xr:uid="{E4732289-EDAC-49AF-8B09-B1AE0C3FE45F}"/>
  <tableColumns count="48">
    <tableColumn id="1" xr3:uid="{A57C0EDE-AF26-402E-885A-62348E266F8A}" uniqueName="1" name="Column1" queryTableFieldId="1" dataDxfId="12"/>
    <tableColumn id="2" xr3:uid="{6260D400-36E2-4E76-8B49-7E46C2F630AF}" uniqueName="2" name="Column2" queryTableFieldId="2"/>
    <tableColumn id="3" xr3:uid="{DCB5C71B-6A72-47D1-A5F8-D985EAA3E048}" uniqueName="3" name="Column3" queryTableFieldId="3"/>
    <tableColumn id="4" xr3:uid="{5B3ECA5C-0DB9-42E2-9AC3-BF649A78B944}" uniqueName="4" name="Column4" queryTableFieldId="4"/>
    <tableColumn id="5" xr3:uid="{4B2512B5-3B15-4B2B-8275-B221FFD33BC8}" uniqueName="5" name="Column5" queryTableFieldId="5"/>
    <tableColumn id="6" xr3:uid="{EA4FCC09-18CA-4CB4-9638-2439129A39CE}" uniqueName="6" name="Column6" queryTableFieldId="6" dataDxfId="11"/>
    <tableColumn id="7" xr3:uid="{7C7B8531-9CF8-44FC-95C1-740CF766D8D4}" uniqueName="7" name="Column7" queryTableFieldId="7"/>
    <tableColumn id="8" xr3:uid="{5E7BDAA3-9158-4501-AD22-1F4662827A89}" uniqueName="8" name="Column8" queryTableFieldId="8"/>
    <tableColumn id="9" xr3:uid="{F8F37701-CB06-4A26-A7DF-C858F32F1BF0}" uniqueName="9" name="Column9" queryTableFieldId="9"/>
    <tableColumn id="10" xr3:uid="{9FFE11B0-D513-47E3-8DB0-5F9B9809C304}" uniqueName="10" name="Column10" queryTableFieldId="10" dataDxfId="10"/>
    <tableColumn id="11" xr3:uid="{216AE582-C8A8-432A-9716-452AD9626390}" uniqueName="11" name="Column11" queryTableFieldId="11"/>
    <tableColumn id="12" xr3:uid="{AB6D5D5B-BA28-49B1-B62A-BD658177DB8C}" uniqueName="12" name="Column12" queryTableFieldId="12"/>
    <tableColumn id="13" xr3:uid="{319C81E6-A50C-46F8-BA0D-ADE58BA8B040}" uniqueName="13" name="Column13" queryTableFieldId="13"/>
    <tableColumn id="14" xr3:uid="{A56156C1-EA8A-4259-A354-C5A07F5B1638}" uniqueName="14" name="Column14" queryTableFieldId="14"/>
    <tableColumn id="15" xr3:uid="{1A1BFB41-9A84-46A9-9B0F-5A1AE7B29CEE}" uniqueName="15" name="Column15" queryTableFieldId="15" dataDxfId="9"/>
    <tableColumn id="16" xr3:uid="{8FD92A64-4952-411E-B71D-885483A42C8B}" uniqueName="16" name="Column16" queryTableFieldId="16"/>
    <tableColumn id="17" xr3:uid="{37458A35-63B6-441D-A9E5-1044F87421AC}" uniqueName="17" name="Column17" queryTableFieldId="17"/>
    <tableColumn id="18" xr3:uid="{213EA2CD-73DB-4555-B8A9-5E530D4274B2}" uniqueName="18" name="Column18" queryTableFieldId="18"/>
    <tableColumn id="19" xr3:uid="{7F16EDBD-FCE5-4C74-9E0E-B457D93DA822}" uniqueName="19" name="Column19" queryTableFieldId="19"/>
    <tableColumn id="20" xr3:uid="{402E7930-BDD0-4CD3-A1DC-5064D4CB369B}" uniqueName="20" name="Column20" queryTableFieldId="20" dataDxfId="8"/>
    <tableColumn id="21" xr3:uid="{395709FB-D2A5-4255-BC8F-480B7FE73231}" uniqueName="21" name="Column21" queryTableFieldId="21"/>
    <tableColumn id="22" xr3:uid="{3E35FAEE-587C-4FF1-9E76-58F1ED1AEDAF}" uniqueName="22" name="Column22" queryTableFieldId="22"/>
    <tableColumn id="23" xr3:uid="{77408577-65ED-4EDE-A436-C0B0D80A2158}" uniqueName="23" name="Column23" queryTableFieldId="23"/>
    <tableColumn id="24" xr3:uid="{AB2458C1-0C3B-4F16-85A7-513A63B22EA4}" uniqueName="24" name="Column24" queryTableFieldId="24"/>
    <tableColumn id="25" xr3:uid="{F849A843-62C4-4B7B-9731-5E05E68DB788}" uniqueName="25" name="Column25" queryTableFieldId="25"/>
    <tableColumn id="26" xr3:uid="{33DA35F7-AF90-4D91-96D5-E74B9C1854B9}" uniqueName="26" name="Column26" queryTableFieldId="26"/>
    <tableColumn id="27" xr3:uid="{B615366D-308A-43B3-A784-C5ED2ECB4C11}" uniqueName="27" name="Column27" queryTableFieldId="27"/>
    <tableColumn id="28" xr3:uid="{A484EB94-8382-4A15-B103-89CEE014F4E5}" uniqueName="28" name="Column28" queryTableFieldId="28"/>
    <tableColumn id="29" xr3:uid="{496BF5B3-0385-4B52-9551-B4892FD241FB}" uniqueName="29" name="Column29" queryTableFieldId="29" dataDxfId="7"/>
    <tableColumn id="30" xr3:uid="{65AF41C2-6BDD-4BA5-B165-F128303EDD66}" uniqueName="30" name="Column30" queryTableFieldId="30"/>
    <tableColumn id="31" xr3:uid="{5437E691-3722-45AF-8C97-EE84256505B7}" uniqueName="31" name="Column31" queryTableFieldId="31"/>
    <tableColumn id="32" xr3:uid="{F65804A3-6E37-4017-B9F1-20DE9120AD93}" uniqueName="32" name="Column32" queryTableFieldId="32"/>
    <tableColumn id="33" xr3:uid="{FE308664-7D5D-4F83-BD35-7BD855802C65}" uniqueName="33" name="Column33" queryTableFieldId="33"/>
    <tableColumn id="34" xr3:uid="{B51351F1-7F21-4397-9C1C-69B18E5E050F}" uniqueName="34" name="Column34" queryTableFieldId="34"/>
    <tableColumn id="35" xr3:uid="{9CB62961-ED3F-4D90-8824-113704C7CFFA}" uniqueName="35" name="Column35" queryTableFieldId="35"/>
    <tableColumn id="36" xr3:uid="{A1007F7B-B886-4820-B9E3-7C37C4B44510}" uniqueName="36" name="Column36" queryTableFieldId="36" dataDxfId="6"/>
    <tableColumn id="37" xr3:uid="{7D8FAABD-06A9-4A09-92E2-F3C71EA1526C}" uniqueName="37" name="Column37" queryTableFieldId="37" dataDxfId="5"/>
    <tableColumn id="38" xr3:uid="{CEB08D8B-B5BF-45C0-BA3A-6D5CBFB8A568}" uniqueName="38" name="Column38" queryTableFieldId="38" dataDxfId="4"/>
    <tableColumn id="39" xr3:uid="{D5D68482-31E9-413D-AB9F-8B03E83E3504}" uniqueName="39" name="Column39" queryTableFieldId="39" dataDxfId="3"/>
    <tableColumn id="40" xr3:uid="{94EEC8BF-FD5C-4B2B-9C1B-B7389D430A6E}" uniqueName="40" name="Column40" queryTableFieldId="40" dataDxfId="2"/>
    <tableColumn id="41" xr3:uid="{961CEF69-100A-425D-A01D-A4F20D9AFFA8}" uniqueName="41" name="Column41" queryTableFieldId="41" dataDxfId="1"/>
    <tableColumn id="42" xr3:uid="{56C9781A-BE21-44C8-B08B-BE10992716F3}" uniqueName="42" name="Column42" queryTableFieldId="42" dataDxfId="0"/>
    <tableColumn id="43" xr3:uid="{D39482B2-E3B0-4B27-B7B6-BBF931ACABBC}" uniqueName="43" name="Column43" queryTableFieldId="43"/>
    <tableColumn id="44" xr3:uid="{7D216D32-DAF8-4413-AC40-BD2D831FECF3}" uniqueName="44" name="Column44" queryTableFieldId="44"/>
    <tableColumn id="45" xr3:uid="{6103015A-B086-4FD8-B9D9-6B5F16586EF2}" uniqueName="45" name="Column45" queryTableFieldId="45"/>
    <tableColumn id="46" xr3:uid="{7DC5CE8A-99D4-4DF9-BA8D-9768F545A44C}" uniqueName="46" name="Column46" queryTableFieldId="46"/>
    <tableColumn id="47" xr3:uid="{126CE30D-9953-46F9-B435-1D83574BBDD4}" uniqueName="47" name="Column47" queryTableFieldId="47"/>
    <tableColumn id="48" xr3:uid="{0ECA9CF5-A862-4383-A620-F6B8E81B7FE2}" uniqueName="48" name="Column48" queryTableFieldId="4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5135-BEB2-4F94-BA52-74AFC5FDF7DD}">
  <dimension ref="A1:AY72"/>
  <sheetViews>
    <sheetView zoomScale="85" zoomScaleNormal="85" workbookViewId="0">
      <selection activeCell="G3" sqref="G3"/>
    </sheetView>
  </sheetViews>
  <sheetFormatPr defaultRowHeight="14.25"/>
  <cols>
    <col min="3" max="3" width="13" bestFit="1" customWidth="1"/>
    <col min="7" max="7" width="10.875" bestFit="1" customWidth="1"/>
    <col min="31" max="31" width="13.25" bestFit="1" customWidth="1"/>
    <col min="34" max="35" width="9" style="8"/>
  </cols>
  <sheetData>
    <row r="1" spans="1:51" s="2" customFormat="1" ht="23.25">
      <c r="A1" s="2" t="s">
        <v>0</v>
      </c>
      <c r="D1" s="10" t="s">
        <v>9</v>
      </c>
      <c r="G1" s="26" t="s">
        <v>28</v>
      </c>
      <c r="AH1" s="7"/>
      <c r="AI1" s="7"/>
    </row>
    <row r="2" spans="1:51" ht="18">
      <c r="A2" s="25" t="s">
        <v>27</v>
      </c>
      <c r="AH2" s="9" t="s">
        <v>110</v>
      </c>
    </row>
    <row r="4" spans="1:51" ht="18">
      <c r="A4" s="25" t="s">
        <v>39</v>
      </c>
    </row>
    <row r="5" spans="1:51" ht="18">
      <c r="A5" s="25" t="s">
        <v>40</v>
      </c>
      <c r="T5" s="1"/>
      <c r="U5" s="1" t="s">
        <v>25</v>
      </c>
      <c r="V5" s="1"/>
      <c r="W5" s="1"/>
      <c r="X5" s="1"/>
      <c r="Y5" s="1"/>
      <c r="Z5" s="1"/>
      <c r="AA5" s="1"/>
      <c r="AB5" s="1"/>
      <c r="AE5" s="1" t="s">
        <v>25</v>
      </c>
    </row>
    <row r="6" spans="1:51" ht="15.75" customHeight="1"/>
    <row r="7" spans="1:51" ht="15">
      <c r="A7" s="16"/>
      <c r="B7" s="16"/>
      <c r="C7" s="16"/>
      <c r="D7" s="16"/>
      <c r="E7" s="16"/>
      <c r="F7" s="16"/>
      <c r="G7" s="17"/>
      <c r="H7" s="17"/>
      <c r="I7" s="17"/>
      <c r="J7" s="17"/>
      <c r="K7" s="23"/>
      <c r="L7" s="23" t="s">
        <v>109</v>
      </c>
      <c r="M7" s="23"/>
      <c r="N7" s="23"/>
      <c r="O7" s="23"/>
      <c r="P7" s="8"/>
      <c r="Q7" s="8" t="s">
        <v>108</v>
      </c>
      <c r="R7" s="8"/>
      <c r="S7" s="8"/>
      <c r="T7" s="8"/>
      <c r="U7" s="5"/>
      <c r="V7" s="5"/>
      <c r="W7" s="5"/>
      <c r="X7" s="5"/>
      <c r="Y7" s="18"/>
      <c r="Z7" s="18"/>
      <c r="AA7" s="18"/>
      <c r="AB7" s="18"/>
      <c r="AC7" s="18"/>
      <c r="AD7" s="20"/>
      <c r="AE7" s="20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21"/>
      <c r="AR7" s="22"/>
      <c r="AS7" s="22"/>
      <c r="AT7" s="22"/>
      <c r="AU7" s="22"/>
      <c r="AV7" s="22" t="s">
        <v>146</v>
      </c>
      <c r="AW7" s="22"/>
      <c r="AX7" s="22"/>
      <c r="AY7" s="22"/>
    </row>
    <row r="8" spans="1:51">
      <c r="A8" s="16" t="s">
        <v>16</v>
      </c>
      <c r="B8" s="16" t="s">
        <v>2</v>
      </c>
      <c r="C8" s="16" t="s">
        <v>3</v>
      </c>
      <c r="D8" s="16" t="s">
        <v>43</v>
      </c>
      <c r="E8" s="16" t="s">
        <v>4</v>
      </c>
      <c r="F8" s="16"/>
      <c r="G8" s="17" t="s">
        <v>44</v>
      </c>
      <c r="H8" s="17" t="s">
        <v>26</v>
      </c>
      <c r="I8" s="17" t="s">
        <v>19</v>
      </c>
      <c r="J8" s="17"/>
      <c r="K8" s="23"/>
      <c r="L8" s="23" t="s">
        <v>36</v>
      </c>
      <c r="M8" s="23"/>
      <c r="N8" s="23"/>
      <c r="O8" s="23"/>
      <c r="P8" s="8"/>
      <c r="Q8" s="8" t="s">
        <v>36</v>
      </c>
      <c r="R8" s="8"/>
      <c r="S8" s="8"/>
      <c r="T8" s="8"/>
      <c r="U8" s="5"/>
      <c r="V8" s="5"/>
      <c r="W8" s="5" t="s">
        <v>33</v>
      </c>
      <c r="X8" s="5"/>
      <c r="Y8" s="5"/>
      <c r="Z8" s="5"/>
      <c r="AA8" s="5"/>
      <c r="AB8" s="5"/>
      <c r="AC8" s="5"/>
      <c r="AD8" s="19"/>
      <c r="AE8" s="19"/>
      <c r="AF8" s="19" t="s">
        <v>38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1"/>
      <c r="AR8" s="21"/>
      <c r="AS8" s="21"/>
      <c r="AT8" s="21"/>
      <c r="AU8" s="21"/>
      <c r="AV8" s="21"/>
      <c r="AW8" s="21"/>
      <c r="AX8" s="21"/>
      <c r="AY8" s="21"/>
    </row>
    <row r="9" spans="1:51">
      <c r="A9" s="16"/>
      <c r="B9" s="16" t="s">
        <v>1</v>
      </c>
      <c r="C9" s="16" t="s">
        <v>1</v>
      </c>
      <c r="D9" s="16" t="s">
        <v>1</v>
      </c>
      <c r="E9" s="16" t="s">
        <v>42</v>
      </c>
      <c r="F9" s="16"/>
      <c r="G9" s="17" t="s">
        <v>45</v>
      </c>
      <c r="H9" s="17" t="s">
        <v>41</v>
      </c>
      <c r="I9" s="17" t="s">
        <v>18</v>
      </c>
      <c r="J9" s="17"/>
      <c r="K9" s="23" t="s">
        <v>14</v>
      </c>
      <c r="L9" s="23" t="s">
        <v>15</v>
      </c>
      <c r="M9" s="23" t="s">
        <v>12</v>
      </c>
      <c r="N9" s="23" t="s">
        <v>13</v>
      </c>
      <c r="O9" s="23"/>
      <c r="P9" s="8" t="s">
        <v>14</v>
      </c>
      <c r="Q9" s="8" t="s">
        <v>15</v>
      </c>
      <c r="R9" s="8" t="s">
        <v>12</v>
      </c>
      <c r="S9" s="8" t="s">
        <v>13</v>
      </c>
      <c r="T9" s="8"/>
      <c r="U9" s="5" t="s">
        <v>10</v>
      </c>
      <c r="V9" s="5" t="s">
        <v>11</v>
      </c>
      <c r="W9" s="5" t="s">
        <v>7</v>
      </c>
      <c r="X9" s="5" t="s">
        <v>8</v>
      </c>
      <c r="Y9" s="5" t="s">
        <v>5</v>
      </c>
      <c r="Z9" s="5" t="s">
        <v>6</v>
      </c>
      <c r="AA9" s="5" t="s">
        <v>21</v>
      </c>
      <c r="AB9" s="5" t="s">
        <v>22</v>
      </c>
      <c r="AC9" s="5"/>
      <c r="AD9" s="19" t="s">
        <v>111</v>
      </c>
      <c r="AE9" s="19" t="s">
        <v>112</v>
      </c>
      <c r="AF9" s="19" t="s">
        <v>113</v>
      </c>
      <c r="AG9" s="19" t="s">
        <v>114</v>
      </c>
      <c r="AH9" s="19" t="s">
        <v>31</v>
      </c>
      <c r="AI9" s="19" t="s">
        <v>32</v>
      </c>
      <c r="AJ9" s="19" t="s">
        <v>29</v>
      </c>
      <c r="AK9" s="19" t="s">
        <v>30</v>
      </c>
      <c r="AL9" s="19" t="s">
        <v>34</v>
      </c>
      <c r="AM9" s="19" t="s">
        <v>35</v>
      </c>
      <c r="AN9" s="19" t="s">
        <v>5</v>
      </c>
      <c r="AO9" s="19" t="s">
        <v>6</v>
      </c>
      <c r="AP9" s="19"/>
      <c r="AQ9" s="21" t="s">
        <v>46</v>
      </c>
      <c r="AR9" s="21" t="s">
        <v>47</v>
      </c>
      <c r="AS9" s="21" t="s">
        <v>31</v>
      </c>
      <c r="AT9" s="21" t="s">
        <v>32</v>
      </c>
      <c r="AU9" s="21" t="s">
        <v>34</v>
      </c>
      <c r="AV9" s="21" t="s">
        <v>35</v>
      </c>
      <c r="AW9" s="21" t="s">
        <v>5</v>
      </c>
      <c r="AX9" s="21" t="s">
        <v>6</v>
      </c>
      <c r="AY9" s="21"/>
    </row>
    <row r="10" spans="1:51">
      <c r="A10" s="16" t="s">
        <v>20</v>
      </c>
      <c r="B10" s="16">
        <v>40</v>
      </c>
      <c r="C10" s="16">
        <v>60</v>
      </c>
      <c r="D10" s="16">
        <v>15</v>
      </c>
      <c r="E10" s="16">
        <v>0</v>
      </c>
      <c r="F10" s="16" t="s">
        <v>195</v>
      </c>
      <c r="G10" s="17">
        <v>15</v>
      </c>
      <c r="H10" s="17">
        <v>41.6</v>
      </c>
      <c r="I10" s="17">
        <v>0</v>
      </c>
      <c r="J10" s="17" t="s">
        <v>195</v>
      </c>
      <c r="K10" s="23">
        <v>41.8</v>
      </c>
      <c r="L10" s="23">
        <v>-54.4</v>
      </c>
      <c r="M10" s="23">
        <v>36.6</v>
      </c>
      <c r="N10" s="23">
        <v>-40.700000000000003</v>
      </c>
      <c r="O10" s="23" t="s">
        <v>195</v>
      </c>
      <c r="P10" s="8">
        <v>41.8</v>
      </c>
      <c r="Q10" s="8">
        <v>-54.4</v>
      </c>
      <c r="R10" s="8">
        <v>36.799999999999997</v>
      </c>
      <c r="S10" s="8">
        <v>-40.9</v>
      </c>
      <c r="T10" s="8" t="s">
        <v>195</v>
      </c>
      <c r="U10" s="5">
        <v>16.899999999999999</v>
      </c>
      <c r="V10" s="5">
        <v>-113.3</v>
      </c>
      <c r="W10" s="5">
        <v>15.8</v>
      </c>
      <c r="X10" s="5">
        <v>-65.7</v>
      </c>
      <c r="Y10" s="5">
        <v>15.9</v>
      </c>
      <c r="Z10" s="5">
        <v>-44.9</v>
      </c>
      <c r="AA10" s="5">
        <v>15.8</v>
      </c>
      <c r="AB10" s="5">
        <v>-49</v>
      </c>
      <c r="AC10" s="5" t="s">
        <v>195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 t="s">
        <v>195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>
      <c r="A11" s="16" t="s">
        <v>20</v>
      </c>
      <c r="B11" s="16">
        <v>40</v>
      </c>
      <c r="C11" s="16">
        <v>60</v>
      </c>
      <c r="D11" s="16">
        <v>30</v>
      </c>
      <c r="E11" s="16">
        <v>0</v>
      </c>
      <c r="F11" s="16" t="s">
        <v>195</v>
      </c>
      <c r="G11" s="17">
        <v>30</v>
      </c>
      <c r="H11" s="17">
        <v>48.1</v>
      </c>
      <c r="I11" s="17">
        <v>0</v>
      </c>
      <c r="J11" s="17" t="s">
        <v>195</v>
      </c>
      <c r="K11" s="23">
        <v>47.3</v>
      </c>
      <c r="L11" s="23">
        <v>-58</v>
      </c>
      <c r="M11" s="23">
        <v>42.3</v>
      </c>
      <c r="N11" s="23">
        <v>-47.1</v>
      </c>
      <c r="O11" s="23" t="s">
        <v>195</v>
      </c>
      <c r="P11" s="8">
        <v>47.3</v>
      </c>
      <c r="Q11" s="8">
        <v>-58</v>
      </c>
      <c r="R11" s="8">
        <v>42.3</v>
      </c>
      <c r="S11" s="8">
        <v>-47.1</v>
      </c>
      <c r="T11" s="8" t="s">
        <v>195</v>
      </c>
      <c r="U11" s="5">
        <v>18.3</v>
      </c>
      <c r="V11" s="5">
        <v>-99.2</v>
      </c>
      <c r="W11" s="5">
        <v>18.3</v>
      </c>
      <c r="X11" s="5">
        <v>-76</v>
      </c>
      <c r="Y11" s="5">
        <v>18.399999999999999</v>
      </c>
      <c r="Z11" s="5">
        <v>-71.099999999999994</v>
      </c>
      <c r="AA11" s="5"/>
      <c r="AB11" s="5"/>
      <c r="AC11" s="5" t="s">
        <v>195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 t="s">
        <v>195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>
      <c r="A12" s="16" t="s">
        <v>20</v>
      </c>
      <c r="B12" s="16">
        <v>40</v>
      </c>
      <c r="C12" s="16">
        <v>60</v>
      </c>
      <c r="D12" s="16">
        <v>45</v>
      </c>
      <c r="E12" s="16">
        <v>0</v>
      </c>
      <c r="F12" s="16" t="s">
        <v>195</v>
      </c>
      <c r="G12" s="17">
        <v>45</v>
      </c>
      <c r="H12" s="17">
        <v>52.4</v>
      </c>
      <c r="I12" s="17">
        <v>0</v>
      </c>
      <c r="J12" s="17" t="s">
        <v>195</v>
      </c>
      <c r="K12" s="23">
        <v>50.6</v>
      </c>
      <c r="L12" s="23">
        <v>-59.4</v>
      </c>
      <c r="M12" s="23">
        <v>46.1</v>
      </c>
      <c r="N12" s="23">
        <v>-51.3</v>
      </c>
      <c r="O12" s="23" t="s">
        <v>195</v>
      </c>
      <c r="P12" s="8">
        <v>50.6</v>
      </c>
      <c r="Q12" s="8">
        <v>-59.4</v>
      </c>
      <c r="R12" s="8">
        <v>46.1</v>
      </c>
      <c r="S12" s="8">
        <v>-51.3</v>
      </c>
      <c r="T12" s="8" t="s">
        <v>195</v>
      </c>
      <c r="U12" s="5">
        <v>19.899999999999999</v>
      </c>
      <c r="V12" s="5">
        <v>-89.7</v>
      </c>
      <c r="W12" s="5">
        <v>19.899999999999999</v>
      </c>
      <c r="X12" s="5">
        <v>-82.8</v>
      </c>
      <c r="Y12" s="5"/>
      <c r="Z12" s="5"/>
      <c r="AA12" s="5"/>
      <c r="AB12" s="5"/>
      <c r="AC12" s="5" t="s">
        <v>195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 t="s">
        <v>195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>
      <c r="A13" s="16" t="s">
        <v>23</v>
      </c>
      <c r="B13" s="16">
        <v>40</v>
      </c>
      <c r="C13" s="16">
        <v>60</v>
      </c>
      <c r="D13" s="16">
        <v>15</v>
      </c>
      <c r="E13" s="16">
        <v>15</v>
      </c>
      <c r="F13" s="16" t="s">
        <v>195</v>
      </c>
      <c r="G13" s="17">
        <v>17.68</v>
      </c>
      <c r="H13" s="17">
        <v>43</v>
      </c>
      <c r="I13" s="17">
        <v>4</v>
      </c>
      <c r="J13" s="17" t="s">
        <v>195</v>
      </c>
      <c r="K13" s="23">
        <v>43.3</v>
      </c>
      <c r="L13" s="23">
        <v>-56.4</v>
      </c>
      <c r="M13" s="23">
        <v>37.9</v>
      </c>
      <c r="N13" s="23">
        <v>-42.2</v>
      </c>
      <c r="O13" s="23" t="s">
        <v>195</v>
      </c>
      <c r="P13" s="8">
        <v>43.2</v>
      </c>
      <c r="Q13" s="8">
        <v>-56.2</v>
      </c>
      <c r="R13" s="8">
        <v>37.9</v>
      </c>
      <c r="S13" s="8">
        <v>-42.2</v>
      </c>
      <c r="T13" s="8" t="s">
        <v>195</v>
      </c>
      <c r="U13" s="5"/>
      <c r="V13" s="5"/>
      <c r="W13" s="5"/>
      <c r="X13" s="5"/>
      <c r="Y13" s="5"/>
      <c r="Z13" s="5"/>
      <c r="AA13" s="5"/>
      <c r="AB13" s="5"/>
      <c r="AC13" s="5" t="s">
        <v>195</v>
      </c>
      <c r="AD13" s="19">
        <v>28.5</v>
      </c>
      <c r="AE13" s="19">
        <v>-148.4</v>
      </c>
      <c r="AF13" s="19">
        <v>28.5</v>
      </c>
      <c r="AG13" s="19">
        <v>-125.7</v>
      </c>
      <c r="AH13" s="19">
        <v>20.7</v>
      </c>
      <c r="AI13" s="19">
        <v>-54.4</v>
      </c>
      <c r="AJ13" s="19">
        <v>24.3</v>
      </c>
      <c r="AK13" s="19">
        <v>-95.4</v>
      </c>
      <c r="AL13" s="19">
        <v>20.7</v>
      </c>
      <c r="AM13" s="19">
        <v>-29.3</v>
      </c>
      <c r="AN13" s="19">
        <v>20.7</v>
      </c>
      <c r="AO13" s="19">
        <v>-29.3</v>
      </c>
      <c r="AP13" s="19" t="s">
        <v>195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16" t="s">
        <v>23</v>
      </c>
      <c r="B14" s="16">
        <v>40</v>
      </c>
      <c r="C14" s="16">
        <v>60</v>
      </c>
      <c r="D14" s="16">
        <v>15</v>
      </c>
      <c r="E14" s="16">
        <v>30</v>
      </c>
      <c r="F14" s="16" t="s">
        <v>195</v>
      </c>
      <c r="G14" s="17">
        <v>20.77</v>
      </c>
      <c r="H14" s="17">
        <v>44.5</v>
      </c>
      <c r="I14" s="17">
        <v>4</v>
      </c>
      <c r="J14" s="17" t="s">
        <v>195</v>
      </c>
      <c r="K14" s="23">
        <v>44.8</v>
      </c>
      <c r="L14" s="23">
        <v>-58.3</v>
      </c>
      <c r="M14" s="23">
        <v>39.200000000000003</v>
      </c>
      <c r="N14" s="23">
        <v>-43.6</v>
      </c>
      <c r="O14" s="23" t="s">
        <v>195</v>
      </c>
      <c r="P14" s="8">
        <v>44.7</v>
      </c>
      <c r="Q14" s="8">
        <v>-57.9</v>
      </c>
      <c r="R14" s="8">
        <v>39.200000000000003</v>
      </c>
      <c r="S14" s="8">
        <v>-43.6</v>
      </c>
      <c r="T14" s="8" t="s">
        <v>195</v>
      </c>
      <c r="U14" s="5"/>
      <c r="V14" s="5"/>
      <c r="W14" s="5"/>
      <c r="X14" s="5"/>
      <c r="Y14" s="5"/>
      <c r="Z14" s="5"/>
      <c r="AA14" s="5"/>
      <c r="AB14" s="5"/>
      <c r="AC14" s="5" t="s">
        <v>195</v>
      </c>
      <c r="AD14" s="19">
        <v>45.4</v>
      </c>
      <c r="AE14" s="19">
        <v>-90.9</v>
      </c>
      <c r="AF14" s="19">
        <v>45.4</v>
      </c>
      <c r="AG14" s="19">
        <v>-111.3</v>
      </c>
      <c r="AH14" s="19">
        <v>30.3</v>
      </c>
      <c r="AI14" s="19">
        <v>-43.6</v>
      </c>
      <c r="AJ14" s="19">
        <v>35.299999999999997</v>
      </c>
      <c r="AK14" s="19">
        <v>-73.5</v>
      </c>
      <c r="AL14" s="19">
        <v>30.3</v>
      </c>
      <c r="AM14" s="19">
        <v>-43.6</v>
      </c>
      <c r="AN14" s="19">
        <v>30.3</v>
      </c>
      <c r="AO14" s="19">
        <v>-43.6</v>
      </c>
      <c r="AP14" s="19" t="s">
        <v>195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>
      <c r="A15" s="16" t="s">
        <v>23</v>
      </c>
      <c r="B15" s="16">
        <v>40</v>
      </c>
      <c r="C15" s="16">
        <v>60</v>
      </c>
      <c r="D15" s="16">
        <v>15</v>
      </c>
      <c r="E15" s="16">
        <v>45</v>
      </c>
      <c r="F15" s="16" t="s">
        <v>195</v>
      </c>
      <c r="G15" s="17">
        <v>25</v>
      </c>
      <c r="H15" s="17">
        <v>46.3</v>
      </c>
      <c r="I15" s="17">
        <v>4</v>
      </c>
      <c r="J15" s="17" t="s">
        <v>195</v>
      </c>
      <c r="K15" s="23">
        <v>46.6</v>
      </c>
      <c r="L15" s="23">
        <v>-60.6</v>
      </c>
      <c r="M15" s="23">
        <v>40.700000000000003</v>
      </c>
      <c r="N15" s="23">
        <v>-45.4</v>
      </c>
      <c r="O15" s="23" t="s">
        <v>195</v>
      </c>
      <c r="P15" s="8">
        <v>46.4</v>
      </c>
      <c r="Q15" s="8">
        <v>-59.9</v>
      </c>
      <c r="R15" s="8">
        <v>40.700000000000003</v>
      </c>
      <c r="S15" s="8">
        <v>-45.4</v>
      </c>
      <c r="T15" s="8" t="s">
        <v>195</v>
      </c>
      <c r="U15" s="5"/>
      <c r="V15" s="5"/>
      <c r="W15" s="5"/>
      <c r="X15" s="5"/>
      <c r="Y15" s="5"/>
      <c r="Z15" s="5"/>
      <c r="AA15" s="5"/>
      <c r="AB15" s="5"/>
      <c r="AC15" s="5" t="s">
        <v>195</v>
      </c>
      <c r="AD15" s="19">
        <v>47.2</v>
      </c>
      <c r="AE15" s="19">
        <v>-94.5</v>
      </c>
      <c r="AF15" s="19">
        <v>47.2</v>
      </c>
      <c r="AG15" s="19">
        <v>-115.7</v>
      </c>
      <c r="AH15" s="19">
        <v>31.5</v>
      </c>
      <c r="AI15" s="19">
        <v>-45.4</v>
      </c>
      <c r="AJ15" s="19">
        <v>36.700000000000003</v>
      </c>
      <c r="AK15" s="19">
        <v>-76.400000000000006</v>
      </c>
      <c r="AL15" s="19">
        <v>31.5</v>
      </c>
      <c r="AM15" s="19">
        <v>-45.4</v>
      </c>
      <c r="AN15" s="19">
        <v>31.5</v>
      </c>
      <c r="AO15" s="19">
        <v>-45.4</v>
      </c>
      <c r="AP15" s="19" t="s">
        <v>195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>
      <c r="A16" s="16" t="s">
        <v>23</v>
      </c>
      <c r="B16" s="16">
        <v>40</v>
      </c>
      <c r="C16" s="16">
        <v>60</v>
      </c>
      <c r="D16" s="16">
        <v>30</v>
      </c>
      <c r="E16" s="16">
        <v>15</v>
      </c>
      <c r="F16" s="16" t="s">
        <v>195</v>
      </c>
      <c r="G16" s="17">
        <v>32.68</v>
      </c>
      <c r="H16" s="17">
        <v>49</v>
      </c>
      <c r="I16" s="17">
        <v>4</v>
      </c>
      <c r="J16" s="17" t="s">
        <v>195</v>
      </c>
      <c r="K16" s="23">
        <v>48.2</v>
      </c>
      <c r="L16" s="23">
        <v>-59.1</v>
      </c>
      <c r="M16" s="23">
        <v>43.1</v>
      </c>
      <c r="N16" s="23">
        <v>-48</v>
      </c>
      <c r="O16" s="23" t="s">
        <v>195</v>
      </c>
      <c r="P16" s="8">
        <v>48.2</v>
      </c>
      <c r="Q16" s="8">
        <v>-58.9</v>
      </c>
      <c r="R16" s="8">
        <v>43.1</v>
      </c>
      <c r="S16" s="8">
        <v>-48</v>
      </c>
      <c r="T16" s="8" t="s">
        <v>195</v>
      </c>
      <c r="U16" s="5"/>
      <c r="V16" s="5"/>
      <c r="W16" s="5"/>
      <c r="X16" s="5"/>
      <c r="Y16" s="5"/>
      <c r="Z16" s="5"/>
      <c r="AA16" s="5"/>
      <c r="AB16" s="5"/>
      <c r="AC16" s="5" t="s">
        <v>195</v>
      </c>
      <c r="AD16" s="19">
        <v>32.4</v>
      </c>
      <c r="AE16" s="19">
        <v>-168.9</v>
      </c>
      <c r="AF16" s="19">
        <v>32.4</v>
      </c>
      <c r="AG16" s="19">
        <v>-143.1</v>
      </c>
      <c r="AH16" s="19">
        <v>23.5</v>
      </c>
      <c r="AI16" s="19">
        <v>-61.9</v>
      </c>
      <c r="AJ16" s="19">
        <v>27.6</v>
      </c>
      <c r="AK16" s="19">
        <v>-108.6</v>
      </c>
      <c r="AL16" s="19">
        <v>23.5</v>
      </c>
      <c r="AM16" s="19">
        <v>-33.299999999999997</v>
      </c>
      <c r="AN16" s="19">
        <v>23.5</v>
      </c>
      <c r="AO16" s="19">
        <v>-33.299999999999997</v>
      </c>
      <c r="AP16" s="19" t="s">
        <v>195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>
      <c r="A17" s="16" t="s">
        <v>23</v>
      </c>
      <c r="B17" s="16">
        <v>40</v>
      </c>
      <c r="C17" s="16">
        <v>60</v>
      </c>
      <c r="D17" s="16">
        <v>30</v>
      </c>
      <c r="E17" s="16">
        <v>30</v>
      </c>
      <c r="F17" s="16" t="s">
        <v>195</v>
      </c>
      <c r="G17" s="17">
        <v>35.770000000000003</v>
      </c>
      <c r="H17" s="17">
        <v>49.9</v>
      </c>
      <c r="I17" s="17">
        <v>4</v>
      </c>
      <c r="J17" s="17" t="s">
        <v>195</v>
      </c>
      <c r="K17" s="23">
        <v>49.1</v>
      </c>
      <c r="L17" s="23">
        <v>-60.2</v>
      </c>
      <c r="M17" s="23">
        <v>43.9</v>
      </c>
      <c r="N17" s="23">
        <v>-48.9</v>
      </c>
      <c r="O17" s="23" t="s">
        <v>195</v>
      </c>
      <c r="P17" s="8">
        <v>49</v>
      </c>
      <c r="Q17" s="8">
        <v>-59.9</v>
      </c>
      <c r="R17" s="8">
        <v>43.9</v>
      </c>
      <c r="S17" s="8">
        <v>-48.9</v>
      </c>
      <c r="T17" s="8" t="s">
        <v>195</v>
      </c>
      <c r="U17" s="5"/>
      <c r="V17" s="5"/>
      <c r="W17" s="5"/>
      <c r="X17" s="5"/>
      <c r="Y17" s="5"/>
      <c r="Z17" s="5"/>
      <c r="AA17" s="5"/>
      <c r="AB17" s="5"/>
      <c r="AC17" s="5" t="s">
        <v>195</v>
      </c>
      <c r="AD17" s="19">
        <v>50.9</v>
      </c>
      <c r="AE17" s="19">
        <v>-101.9</v>
      </c>
      <c r="AF17" s="19">
        <v>50.9</v>
      </c>
      <c r="AG17" s="19">
        <v>-124.8</v>
      </c>
      <c r="AH17" s="19">
        <v>33.9</v>
      </c>
      <c r="AI17" s="19">
        <v>-48.9</v>
      </c>
      <c r="AJ17" s="19">
        <v>39.6</v>
      </c>
      <c r="AK17" s="19">
        <v>-82.4</v>
      </c>
      <c r="AL17" s="19">
        <v>33.9</v>
      </c>
      <c r="AM17" s="19">
        <v>-48.9</v>
      </c>
      <c r="AN17" s="19">
        <v>33.9</v>
      </c>
      <c r="AO17" s="19">
        <v>-48.9</v>
      </c>
      <c r="AP17" s="19" t="s">
        <v>195</v>
      </c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>
      <c r="A18" s="16" t="s">
        <v>23</v>
      </c>
      <c r="B18" s="16">
        <v>40</v>
      </c>
      <c r="C18" s="16">
        <v>60</v>
      </c>
      <c r="D18" s="16">
        <v>30</v>
      </c>
      <c r="E18" s="16">
        <v>45</v>
      </c>
      <c r="F18" s="16" t="s">
        <v>195</v>
      </c>
      <c r="G18" s="17">
        <v>40</v>
      </c>
      <c r="H18" s="17">
        <v>51.1</v>
      </c>
      <c r="I18" s="17">
        <v>4</v>
      </c>
      <c r="J18" s="17" t="s">
        <v>195</v>
      </c>
      <c r="K18" s="23">
        <v>50.3</v>
      </c>
      <c r="L18" s="23">
        <v>-61.6</v>
      </c>
      <c r="M18" s="23">
        <v>45</v>
      </c>
      <c r="N18" s="23">
        <v>-50.1</v>
      </c>
      <c r="O18" s="23" t="s">
        <v>195</v>
      </c>
      <c r="P18" s="8">
        <v>50.2</v>
      </c>
      <c r="Q18" s="8">
        <v>-61.1</v>
      </c>
      <c r="R18" s="8">
        <v>45</v>
      </c>
      <c r="S18" s="8">
        <v>-50.1</v>
      </c>
      <c r="T18" s="8" t="s">
        <v>195</v>
      </c>
      <c r="U18" s="5"/>
      <c r="V18" s="5"/>
      <c r="W18" s="5"/>
      <c r="X18" s="5"/>
      <c r="Y18" s="5"/>
      <c r="Z18" s="5"/>
      <c r="AA18" s="5"/>
      <c r="AB18" s="5"/>
      <c r="AC18" s="5" t="s">
        <v>195</v>
      </c>
      <c r="AD18" s="19">
        <v>52.1</v>
      </c>
      <c r="AE18" s="19">
        <v>-104.3</v>
      </c>
      <c r="AF18" s="19">
        <v>52.1</v>
      </c>
      <c r="AG18" s="19">
        <v>-127.7</v>
      </c>
      <c r="AH18" s="19">
        <v>34.700000000000003</v>
      </c>
      <c r="AI18" s="19">
        <v>-50.1</v>
      </c>
      <c r="AJ18" s="19">
        <v>40.5</v>
      </c>
      <c r="AK18" s="19">
        <v>-84.4</v>
      </c>
      <c r="AL18" s="19">
        <v>34.700000000000003</v>
      </c>
      <c r="AM18" s="19">
        <v>-50.1</v>
      </c>
      <c r="AN18" s="19">
        <v>34.700000000000003</v>
      </c>
      <c r="AO18" s="19">
        <v>-50.1</v>
      </c>
      <c r="AP18" s="19" t="s">
        <v>195</v>
      </c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>
      <c r="A19" s="16" t="s">
        <v>23</v>
      </c>
      <c r="B19" s="16">
        <v>40</v>
      </c>
      <c r="C19" s="16">
        <v>60</v>
      </c>
      <c r="D19" s="16">
        <v>45</v>
      </c>
      <c r="E19" s="16">
        <v>15</v>
      </c>
      <c r="F19" s="16" t="s">
        <v>195</v>
      </c>
      <c r="G19" s="17">
        <v>47.68</v>
      </c>
      <c r="H19" s="17">
        <v>53</v>
      </c>
      <c r="I19" s="17">
        <v>4</v>
      </c>
      <c r="J19" s="17" t="s">
        <v>195</v>
      </c>
      <c r="K19" s="23">
        <v>51.2</v>
      </c>
      <c r="L19" s="23">
        <v>-60.1</v>
      </c>
      <c r="M19" s="23">
        <v>46.7</v>
      </c>
      <c r="N19" s="23">
        <v>-52</v>
      </c>
      <c r="O19" s="23" t="s">
        <v>195</v>
      </c>
      <c r="P19" s="8">
        <v>51.2</v>
      </c>
      <c r="Q19" s="8">
        <v>-60</v>
      </c>
      <c r="R19" s="8">
        <v>46.7</v>
      </c>
      <c r="S19" s="8">
        <v>-52</v>
      </c>
      <c r="T19" s="8" t="s">
        <v>195</v>
      </c>
      <c r="U19" s="5"/>
      <c r="V19" s="5"/>
      <c r="W19" s="5"/>
      <c r="X19" s="5"/>
      <c r="Y19" s="5"/>
      <c r="Z19" s="5"/>
      <c r="AA19" s="5"/>
      <c r="AB19" s="5"/>
      <c r="AC19" s="5" t="s">
        <v>195</v>
      </c>
      <c r="AD19" s="19">
        <v>35.1</v>
      </c>
      <c r="AE19" s="19">
        <v>-182.9</v>
      </c>
      <c r="AF19" s="19">
        <v>35.1</v>
      </c>
      <c r="AG19" s="19">
        <v>-154.9</v>
      </c>
      <c r="AH19" s="19">
        <v>25.4</v>
      </c>
      <c r="AI19" s="19">
        <v>-67</v>
      </c>
      <c r="AJ19" s="19">
        <v>29.9</v>
      </c>
      <c r="AK19" s="19">
        <v>-117.6</v>
      </c>
      <c r="AL19" s="19">
        <v>25.4</v>
      </c>
      <c r="AM19" s="19">
        <v>-36.1</v>
      </c>
      <c r="AN19" s="19">
        <v>25.4</v>
      </c>
      <c r="AO19" s="19">
        <v>-36.1</v>
      </c>
      <c r="AP19" s="19" t="s">
        <v>195</v>
      </c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>
      <c r="A20" s="16" t="s">
        <v>23</v>
      </c>
      <c r="B20" s="16">
        <v>40</v>
      </c>
      <c r="C20" s="16">
        <v>60</v>
      </c>
      <c r="D20" s="16">
        <v>45</v>
      </c>
      <c r="E20" s="16">
        <v>30</v>
      </c>
      <c r="F20" s="16" t="s">
        <v>195</v>
      </c>
      <c r="G20" s="17">
        <v>50.77</v>
      </c>
      <c r="H20" s="17">
        <v>53.7</v>
      </c>
      <c r="I20" s="17">
        <v>4</v>
      </c>
      <c r="J20" s="17" t="s">
        <v>195</v>
      </c>
      <c r="K20" s="23">
        <v>51.9</v>
      </c>
      <c r="L20" s="23">
        <v>-60.9</v>
      </c>
      <c r="M20" s="23">
        <v>47.3</v>
      </c>
      <c r="N20" s="23">
        <v>-52.7</v>
      </c>
      <c r="O20" s="23" t="s">
        <v>195</v>
      </c>
      <c r="P20" s="8">
        <v>51.8</v>
      </c>
      <c r="Q20" s="8">
        <v>-60.6</v>
      </c>
      <c r="R20" s="8">
        <v>47.3</v>
      </c>
      <c r="S20" s="8">
        <v>-52.7</v>
      </c>
      <c r="T20" s="8" t="s">
        <v>195</v>
      </c>
      <c r="U20" s="5"/>
      <c r="V20" s="5"/>
      <c r="W20" s="5"/>
      <c r="X20" s="5"/>
      <c r="Y20" s="5"/>
      <c r="Z20" s="5"/>
      <c r="AA20" s="5"/>
      <c r="AB20" s="5"/>
      <c r="AC20" s="5" t="s">
        <v>195</v>
      </c>
      <c r="AD20" s="19">
        <v>54.8</v>
      </c>
      <c r="AE20" s="19">
        <v>-109.7</v>
      </c>
      <c r="AF20" s="19">
        <v>54.8</v>
      </c>
      <c r="AG20" s="19">
        <v>-134.30000000000001</v>
      </c>
      <c r="AH20" s="19">
        <v>36.5</v>
      </c>
      <c r="AI20" s="19">
        <v>-52.7</v>
      </c>
      <c r="AJ20" s="19">
        <v>42.6</v>
      </c>
      <c r="AK20" s="19">
        <v>-88.7</v>
      </c>
      <c r="AL20" s="19">
        <v>36.5</v>
      </c>
      <c r="AM20" s="19">
        <v>-52.7</v>
      </c>
      <c r="AN20" s="19">
        <v>36.5</v>
      </c>
      <c r="AO20" s="19">
        <v>-52.7</v>
      </c>
      <c r="AP20" s="19" t="s">
        <v>195</v>
      </c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>
      <c r="A21" s="16" t="s">
        <v>23</v>
      </c>
      <c r="B21" s="16">
        <v>40</v>
      </c>
      <c r="C21" s="16">
        <v>60</v>
      </c>
      <c r="D21" s="16">
        <v>45</v>
      </c>
      <c r="E21" s="16">
        <v>45</v>
      </c>
      <c r="F21" s="16" t="s">
        <v>195</v>
      </c>
      <c r="G21" s="17">
        <v>55</v>
      </c>
      <c r="H21" s="17">
        <v>54.6</v>
      </c>
      <c r="I21" s="17">
        <v>4</v>
      </c>
      <c r="J21" s="17" t="s">
        <v>195</v>
      </c>
      <c r="K21" s="23">
        <v>52.8</v>
      </c>
      <c r="L21" s="23">
        <v>-62</v>
      </c>
      <c r="M21" s="23">
        <v>48.1</v>
      </c>
      <c r="N21" s="23">
        <v>-53.5</v>
      </c>
      <c r="O21" s="23" t="s">
        <v>195</v>
      </c>
      <c r="P21" s="8">
        <v>52.6</v>
      </c>
      <c r="Q21" s="8">
        <v>-61.4</v>
      </c>
      <c r="R21" s="8">
        <v>48.1</v>
      </c>
      <c r="S21" s="8">
        <v>-53.5</v>
      </c>
      <c r="T21" s="8" t="s">
        <v>195</v>
      </c>
      <c r="U21" s="5"/>
      <c r="V21" s="5"/>
      <c r="W21" s="5"/>
      <c r="X21" s="5"/>
      <c r="Y21" s="5"/>
      <c r="Z21" s="5"/>
      <c r="AA21" s="5"/>
      <c r="AB21" s="5"/>
      <c r="AC21" s="5" t="s">
        <v>195</v>
      </c>
      <c r="AD21" s="19">
        <v>55.7</v>
      </c>
      <c r="AE21" s="19">
        <v>-111.6</v>
      </c>
      <c r="AF21" s="19">
        <v>55.7</v>
      </c>
      <c r="AG21" s="19">
        <v>-136.6</v>
      </c>
      <c r="AH21" s="19">
        <v>37.200000000000003</v>
      </c>
      <c r="AI21" s="19">
        <v>-53.5</v>
      </c>
      <c r="AJ21" s="19">
        <v>43.3</v>
      </c>
      <c r="AK21" s="19">
        <v>-90.2</v>
      </c>
      <c r="AL21" s="19">
        <v>37.200000000000003</v>
      </c>
      <c r="AM21" s="19">
        <v>-53.5</v>
      </c>
      <c r="AN21" s="19">
        <v>37.200000000000003</v>
      </c>
      <c r="AO21" s="19">
        <v>-53.5</v>
      </c>
      <c r="AP21" s="19" t="s">
        <v>195</v>
      </c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>
      <c r="A22" s="16" t="s">
        <v>24</v>
      </c>
      <c r="B22" s="16">
        <v>40</v>
      </c>
      <c r="C22" s="16">
        <v>60</v>
      </c>
      <c r="D22" s="16">
        <v>15</v>
      </c>
      <c r="E22" s="16">
        <v>15</v>
      </c>
      <c r="F22" s="16" t="s">
        <v>195</v>
      </c>
      <c r="G22" s="17">
        <v>17.68</v>
      </c>
      <c r="H22" s="17">
        <v>43</v>
      </c>
      <c r="I22" s="17">
        <v>4</v>
      </c>
      <c r="J22" s="17" t="s">
        <v>195</v>
      </c>
      <c r="K22" s="23">
        <v>43.3</v>
      </c>
      <c r="L22" s="23">
        <v>-56.4</v>
      </c>
      <c r="M22" s="23">
        <v>37.9</v>
      </c>
      <c r="N22" s="23">
        <v>-42.2</v>
      </c>
      <c r="O22" s="23" t="s">
        <v>195</v>
      </c>
      <c r="P22" s="8">
        <v>43.3</v>
      </c>
      <c r="Q22" s="8">
        <v>-56.4</v>
      </c>
      <c r="R22" s="8">
        <v>38.1</v>
      </c>
      <c r="S22" s="8">
        <v>-42.3</v>
      </c>
      <c r="T22" s="8" t="s">
        <v>195</v>
      </c>
      <c r="U22" s="5"/>
      <c r="V22" s="5"/>
      <c r="W22" s="5"/>
      <c r="X22" s="5"/>
      <c r="Y22" s="5"/>
      <c r="Z22" s="5"/>
      <c r="AA22" s="5"/>
      <c r="AB22" s="5"/>
      <c r="AC22" s="5" t="s">
        <v>195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 t="s">
        <v>195</v>
      </c>
      <c r="AQ22" s="21">
        <v>35</v>
      </c>
      <c r="AR22" s="21">
        <v>-80.8</v>
      </c>
      <c r="AS22" s="21">
        <v>20.7</v>
      </c>
      <c r="AT22" s="21">
        <v>-69.2</v>
      </c>
      <c r="AU22" s="21">
        <v>20.7</v>
      </c>
      <c r="AV22" s="21">
        <v>-59.7</v>
      </c>
      <c r="AW22" s="21">
        <v>20.7</v>
      </c>
      <c r="AX22" s="21">
        <v>-50.8</v>
      </c>
      <c r="AY22" s="21"/>
    </row>
    <row r="23" spans="1:51">
      <c r="A23" s="16" t="s">
        <v>24</v>
      </c>
      <c r="B23" s="16">
        <v>40</v>
      </c>
      <c r="C23" s="16">
        <v>60</v>
      </c>
      <c r="D23" s="16">
        <v>15</v>
      </c>
      <c r="E23" s="16">
        <v>30</v>
      </c>
      <c r="F23" s="16" t="s">
        <v>195</v>
      </c>
      <c r="G23" s="17">
        <v>20.77</v>
      </c>
      <c r="H23" s="17">
        <v>44.5</v>
      </c>
      <c r="I23" s="17">
        <v>4</v>
      </c>
      <c r="J23" s="17" t="s">
        <v>195</v>
      </c>
      <c r="K23" s="23">
        <v>44.8</v>
      </c>
      <c r="L23" s="23">
        <v>-58.3</v>
      </c>
      <c r="M23" s="23">
        <v>39.200000000000003</v>
      </c>
      <c r="N23" s="23">
        <v>-43.6</v>
      </c>
      <c r="O23" s="23" t="s">
        <v>195</v>
      </c>
      <c r="P23" s="8">
        <v>44.8</v>
      </c>
      <c r="Q23" s="8">
        <v>-58.3</v>
      </c>
      <c r="R23" s="8">
        <v>39.4</v>
      </c>
      <c r="S23" s="8">
        <v>-43.8</v>
      </c>
      <c r="T23" s="8" t="s">
        <v>195</v>
      </c>
      <c r="U23" s="5"/>
      <c r="V23" s="5"/>
      <c r="W23" s="5"/>
      <c r="X23" s="5"/>
      <c r="Y23" s="5"/>
      <c r="Z23" s="5"/>
      <c r="AA23" s="5"/>
      <c r="AB23" s="5"/>
      <c r="AC23" s="5" t="s">
        <v>195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 t="s">
        <v>195</v>
      </c>
      <c r="AQ23" s="21">
        <v>34.299999999999997</v>
      </c>
      <c r="AR23" s="21">
        <v>-67.900000000000006</v>
      </c>
      <c r="AS23" s="21">
        <v>21.4</v>
      </c>
      <c r="AT23" s="21">
        <v>-52.5</v>
      </c>
      <c r="AU23" s="21">
        <v>21.4</v>
      </c>
      <c r="AV23" s="21">
        <v>-43.6</v>
      </c>
      <c r="AW23" s="21">
        <v>21.4</v>
      </c>
      <c r="AX23" s="21">
        <v>-37.700000000000003</v>
      </c>
      <c r="AY23" s="21"/>
    </row>
    <row r="24" spans="1:51">
      <c r="A24" s="16" t="s">
        <v>24</v>
      </c>
      <c r="B24" s="16">
        <v>40</v>
      </c>
      <c r="C24" s="16">
        <v>60</v>
      </c>
      <c r="D24" s="16">
        <v>15</v>
      </c>
      <c r="E24" s="16">
        <v>45</v>
      </c>
      <c r="F24" s="16" t="s">
        <v>195</v>
      </c>
      <c r="G24" s="17">
        <v>25</v>
      </c>
      <c r="H24" s="17">
        <v>46.3</v>
      </c>
      <c r="I24" s="17">
        <v>4</v>
      </c>
      <c r="J24" s="17" t="s">
        <v>195</v>
      </c>
      <c r="K24" s="23">
        <v>46.6</v>
      </c>
      <c r="L24" s="23">
        <v>-60.6</v>
      </c>
      <c r="M24" s="23">
        <v>40.700000000000003</v>
      </c>
      <c r="N24" s="23">
        <v>-45.4</v>
      </c>
      <c r="O24" s="23" t="s">
        <v>195</v>
      </c>
      <c r="P24" s="8">
        <v>46.6</v>
      </c>
      <c r="Q24" s="8">
        <v>-60.6</v>
      </c>
      <c r="R24" s="8">
        <v>41</v>
      </c>
      <c r="S24" s="8">
        <v>-45.5</v>
      </c>
      <c r="T24" s="8" t="s">
        <v>195</v>
      </c>
      <c r="U24" s="5"/>
      <c r="V24" s="5"/>
      <c r="W24" s="5"/>
      <c r="X24" s="5"/>
      <c r="Y24" s="5"/>
      <c r="Z24" s="5"/>
      <c r="AA24" s="5"/>
      <c r="AB24" s="5"/>
      <c r="AC24" s="5" t="s">
        <v>195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 t="s">
        <v>195</v>
      </c>
      <c r="AQ24" s="21">
        <v>35.6</v>
      </c>
      <c r="AR24" s="21">
        <v>-96.9</v>
      </c>
      <c r="AS24" s="21">
        <v>22.2</v>
      </c>
      <c r="AT24" s="21">
        <v>-54.6</v>
      </c>
      <c r="AU24" s="21">
        <v>22.2</v>
      </c>
      <c r="AV24" s="21">
        <v>-45.4</v>
      </c>
      <c r="AW24" s="21">
        <v>22.2</v>
      </c>
      <c r="AX24" s="21">
        <v>-49.6</v>
      </c>
      <c r="AY24" s="21"/>
    </row>
    <row r="25" spans="1:51">
      <c r="A25" s="16" t="s">
        <v>24</v>
      </c>
      <c r="B25" s="16">
        <v>40</v>
      </c>
      <c r="C25" s="16">
        <v>60</v>
      </c>
      <c r="D25" s="16">
        <v>30</v>
      </c>
      <c r="E25" s="16">
        <v>15</v>
      </c>
      <c r="F25" s="16" t="s">
        <v>195</v>
      </c>
      <c r="G25" s="17">
        <v>32.68</v>
      </c>
      <c r="H25" s="17">
        <v>49</v>
      </c>
      <c r="I25" s="17">
        <v>4</v>
      </c>
      <c r="J25" s="17" t="s">
        <v>195</v>
      </c>
      <c r="K25" s="23">
        <v>48.2</v>
      </c>
      <c r="L25" s="23">
        <v>-59.1</v>
      </c>
      <c r="M25" s="23">
        <v>43.1</v>
      </c>
      <c r="N25" s="23">
        <v>-48</v>
      </c>
      <c r="O25" s="23" t="s">
        <v>195</v>
      </c>
      <c r="P25" s="8">
        <v>48.2</v>
      </c>
      <c r="Q25" s="8">
        <v>-59.1</v>
      </c>
      <c r="R25" s="8">
        <v>43.1</v>
      </c>
      <c r="S25" s="8">
        <v>-48</v>
      </c>
      <c r="T25" s="8" t="s">
        <v>195</v>
      </c>
      <c r="U25" s="5"/>
      <c r="V25" s="5"/>
      <c r="W25" s="5"/>
      <c r="X25" s="5"/>
      <c r="Y25" s="5"/>
      <c r="Z25" s="5"/>
      <c r="AA25" s="5"/>
      <c r="AB25" s="5"/>
      <c r="AC25" s="5" t="s">
        <v>195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 t="s">
        <v>195</v>
      </c>
      <c r="AQ25" s="21">
        <v>39.9</v>
      </c>
      <c r="AR25" s="21">
        <v>-128.80000000000001</v>
      </c>
      <c r="AS25" s="21">
        <v>23.5</v>
      </c>
      <c r="AT25" s="21">
        <v>-78.7</v>
      </c>
      <c r="AU25" s="21">
        <v>23.5</v>
      </c>
      <c r="AV25" s="21">
        <v>-87.2</v>
      </c>
      <c r="AW25" s="21">
        <v>23.5</v>
      </c>
      <c r="AX25" s="21">
        <v>-57.8</v>
      </c>
      <c r="AY25" s="21"/>
    </row>
    <row r="26" spans="1:51">
      <c r="A26" s="16" t="s">
        <v>24</v>
      </c>
      <c r="B26" s="16">
        <v>40</v>
      </c>
      <c r="C26" s="16">
        <v>60</v>
      </c>
      <c r="D26" s="16">
        <v>30</v>
      </c>
      <c r="E26" s="16">
        <v>30</v>
      </c>
      <c r="F26" s="16" t="s">
        <v>195</v>
      </c>
      <c r="G26" s="17">
        <v>35.770000000000003</v>
      </c>
      <c r="H26" s="17">
        <v>49.9</v>
      </c>
      <c r="I26" s="17">
        <v>4</v>
      </c>
      <c r="J26" s="17" t="s">
        <v>195</v>
      </c>
      <c r="K26" s="23">
        <v>49.1</v>
      </c>
      <c r="L26" s="23">
        <v>-60.2</v>
      </c>
      <c r="M26" s="23">
        <v>43.9</v>
      </c>
      <c r="N26" s="23">
        <v>-48.9</v>
      </c>
      <c r="O26" s="23" t="s">
        <v>195</v>
      </c>
      <c r="P26" s="8">
        <v>49.1</v>
      </c>
      <c r="Q26" s="8">
        <v>-60.2</v>
      </c>
      <c r="R26" s="8">
        <v>43.9</v>
      </c>
      <c r="S26" s="8">
        <v>-48.9</v>
      </c>
      <c r="T26" s="8" t="s">
        <v>195</v>
      </c>
      <c r="U26" s="5"/>
      <c r="V26" s="5"/>
      <c r="W26" s="5"/>
      <c r="X26" s="5"/>
      <c r="Y26" s="5"/>
      <c r="Z26" s="5"/>
      <c r="AA26" s="5"/>
      <c r="AB26" s="5"/>
      <c r="AC26" s="5" t="s">
        <v>195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 t="s">
        <v>195</v>
      </c>
      <c r="AQ26" s="21">
        <v>38.4</v>
      </c>
      <c r="AR26" s="21">
        <v>-76.2</v>
      </c>
      <c r="AS26" s="21">
        <v>24</v>
      </c>
      <c r="AT26" s="21">
        <v>-58.9</v>
      </c>
      <c r="AU26" s="21">
        <v>24</v>
      </c>
      <c r="AV26" s="21">
        <v>-48.9</v>
      </c>
      <c r="AW26" s="21">
        <v>24</v>
      </c>
      <c r="AX26" s="21">
        <v>-42.3</v>
      </c>
      <c r="AY26" s="21"/>
    </row>
    <row r="27" spans="1:51">
      <c r="A27" s="16" t="s">
        <v>24</v>
      </c>
      <c r="B27" s="16">
        <v>40</v>
      </c>
      <c r="C27" s="16">
        <v>60</v>
      </c>
      <c r="D27" s="16">
        <v>30</v>
      </c>
      <c r="E27" s="16">
        <v>45</v>
      </c>
      <c r="F27" s="16" t="s">
        <v>195</v>
      </c>
      <c r="G27" s="17">
        <v>40</v>
      </c>
      <c r="H27" s="17">
        <v>51.1</v>
      </c>
      <c r="I27" s="17">
        <v>4</v>
      </c>
      <c r="J27" s="17" t="s">
        <v>195</v>
      </c>
      <c r="K27" s="23">
        <v>50.3</v>
      </c>
      <c r="L27" s="23">
        <v>-61.6</v>
      </c>
      <c r="M27" s="23">
        <v>45</v>
      </c>
      <c r="N27" s="23">
        <v>-50.1</v>
      </c>
      <c r="O27" s="23" t="s">
        <v>195</v>
      </c>
      <c r="P27" s="8">
        <v>50.3</v>
      </c>
      <c r="Q27" s="8">
        <v>-61.6</v>
      </c>
      <c r="R27" s="8">
        <v>45</v>
      </c>
      <c r="S27" s="8">
        <v>-50.1</v>
      </c>
      <c r="T27" s="8" t="s">
        <v>195</v>
      </c>
      <c r="U27" s="5"/>
      <c r="V27" s="5"/>
      <c r="W27" s="5"/>
      <c r="X27" s="5"/>
      <c r="Y27" s="5"/>
      <c r="Z27" s="5"/>
      <c r="AA27" s="5"/>
      <c r="AB27" s="5"/>
      <c r="AC27" s="5" t="s">
        <v>195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 t="s">
        <v>195</v>
      </c>
      <c r="AQ27" s="21">
        <v>39.299999999999997</v>
      </c>
      <c r="AR27" s="21">
        <v>-107</v>
      </c>
      <c r="AS27" s="21">
        <v>24.5</v>
      </c>
      <c r="AT27" s="21">
        <v>-60.3</v>
      </c>
      <c r="AU27" s="21">
        <v>24.5</v>
      </c>
      <c r="AV27" s="21">
        <v>-50.1</v>
      </c>
      <c r="AW27" s="21">
        <v>24.5</v>
      </c>
      <c r="AX27" s="21">
        <v>-54.8</v>
      </c>
      <c r="AY27" s="21"/>
    </row>
    <row r="28" spans="1:51">
      <c r="A28" s="16" t="s">
        <v>24</v>
      </c>
      <c r="B28" s="16">
        <v>40</v>
      </c>
      <c r="C28" s="16">
        <v>60</v>
      </c>
      <c r="D28" s="16">
        <v>45</v>
      </c>
      <c r="E28" s="16">
        <v>15</v>
      </c>
      <c r="F28" s="16" t="s">
        <v>195</v>
      </c>
      <c r="G28" s="17">
        <v>47.68</v>
      </c>
      <c r="H28" s="17">
        <v>53</v>
      </c>
      <c r="I28" s="17">
        <v>4</v>
      </c>
      <c r="J28" s="17" t="s">
        <v>195</v>
      </c>
      <c r="K28" s="23">
        <v>51.2</v>
      </c>
      <c r="L28" s="23">
        <v>-60.1</v>
      </c>
      <c r="M28" s="23">
        <v>46.7</v>
      </c>
      <c r="N28" s="23">
        <v>-52</v>
      </c>
      <c r="O28" s="23" t="s">
        <v>195</v>
      </c>
      <c r="P28" s="8">
        <v>51.2</v>
      </c>
      <c r="Q28" s="8">
        <v>-60.1</v>
      </c>
      <c r="R28" s="8">
        <v>46.7</v>
      </c>
      <c r="S28" s="8">
        <v>-52</v>
      </c>
      <c r="T28" s="8" t="s">
        <v>195</v>
      </c>
      <c r="U28" s="5"/>
      <c r="V28" s="5"/>
      <c r="W28" s="5"/>
      <c r="X28" s="5"/>
      <c r="Y28" s="5"/>
      <c r="Z28" s="5"/>
      <c r="AA28" s="5"/>
      <c r="AB28" s="5"/>
      <c r="AC28" s="5" t="s">
        <v>195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 t="s">
        <v>195</v>
      </c>
      <c r="AQ28" s="21">
        <v>43.2</v>
      </c>
      <c r="AR28" s="21">
        <v>-139.4</v>
      </c>
      <c r="AS28" s="21">
        <v>25.4</v>
      </c>
      <c r="AT28" s="21">
        <v>-85.2</v>
      </c>
      <c r="AU28" s="21">
        <v>25.4</v>
      </c>
      <c r="AV28" s="21">
        <v>-94.5</v>
      </c>
      <c r="AW28" s="21">
        <v>25.4</v>
      </c>
      <c r="AX28" s="21">
        <v>-62.6</v>
      </c>
      <c r="AY28" s="21"/>
    </row>
    <row r="29" spans="1:51">
      <c r="A29" s="16" t="s">
        <v>24</v>
      </c>
      <c r="B29" s="16">
        <v>40</v>
      </c>
      <c r="C29" s="16">
        <v>60</v>
      </c>
      <c r="D29" s="16">
        <v>45</v>
      </c>
      <c r="E29" s="16">
        <v>30</v>
      </c>
      <c r="F29" s="16" t="s">
        <v>195</v>
      </c>
      <c r="G29" s="17">
        <v>50.77</v>
      </c>
      <c r="H29" s="17">
        <v>53.7</v>
      </c>
      <c r="I29" s="17">
        <v>4</v>
      </c>
      <c r="J29" s="17" t="s">
        <v>195</v>
      </c>
      <c r="K29" s="23">
        <v>51.9</v>
      </c>
      <c r="L29" s="23">
        <v>-60.9</v>
      </c>
      <c r="M29" s="23">
        <v>47.3</v>
      </c>
      <c r="N29" s="23">
        <v>-52.7</v>
      </c>
      <c r="O29" s="23" t="s">
        <v>195</v>
      </c>
      <c r="P29" s="8">
        <v>51.9</v>
      </c>
      <c r="Q29" s="8">
        <v>-60.9</v>
      </c>
      <c r="R29" s="8">
        <v>47.3</v>
      </c>
      <c r="S29" s="8">
        <v>-52.7</v>
      </c>
      <c r="T29" s="8" t="s">
        <v>195</v>
      </c>
      <c r="U29" s="5"/>
      <c r="V29" s="5"/>
      <c r="W29" s="5"/>
      <c r="X29" s="5"/>
      <c r="Y29" s="5"/>
      <c r="Z29" s="5"/>
      <c r="AA29" s="5"/>
      <c r="AB29" s="5"/>
      <c r="AC29" s="5" t="s">
        <v>195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 t="s">
        <v>195</v>
      </c>
      <c r="AQ29" s="21">
        <v>41.4</v>
      </c>
      <c r="AR29" s="21">
        <v>-82</v>
      </c>
      <c r="AS29" s="21">
        <v>25.8</v>
      </c>
      <c r="AT29" s="21">
        <v>-63.4</v>
      </c>
      <c r="AU29" s="21">
        <v>25.8</v>
      </c>
      <c r="AV29" s="21">
        <v>-52.7</v>
      </c>
      <c r="AW29" s="21">
        <v>25.8</v>
      </c>
      <c r="AX29" s="21">
        <v>-45.5</v>
      </c>
      <c r="AY29" s="21"/>
    </row>
    <row r="30" spans="1:51">
      <c r="A30" s="16" t="s">
        <v>24</v>
      </c>
      <c r="B30" s="16">
        <v>40</v>
      </c>
      <c r="C30" s="16">
        <v>60</v>
      </c>
      <c r="D30" s="16">
        <v>45</v>
      </c>
      <c r="E30" s="16">
        <v>45</v>
      </c>
      <c r="F30" s="16" t="s">
        <v>195</v>
      </c>
      <c r="G30" s="17">
        <v>55</v>
      </c>
      <c r="H30" s="17">
        <v>54.6</v>
      </c>
      <c r="I30" s="17">
        <v>4</v>
      </c>
      <c r="J30" s="17" t="s">
        <v>195</v>
      </c>
      <c r="K30" s="23">
        <v>52.8</v>
      </c>
      <c r="L30" s="23">
        <v>-62</v>
      </c>
      <c r="M30" s="23">
        <v>48.1</v>
      </c>
      <c r="N30" s="23">
        <v>-53.5</v>
      </c>
      <c r="O30" s="23" t="s">
        <v>195</v>
      </c>
      <c r="P30" s="8">
        <v>52.8</v>
      </c>
      <c r="Q30" s="8">
        <v>-62</v>
      </c>
      <c r="R30" s="8">
        <v>48.1</v>
      </c>
      <c r="S30" s="8">
        <v>-53.5</v>
      </c>
      <c r="T30" s="8" t="s">
        <v>195</v>
      </c>
      <c r="U30" s="5"/>
      <c r="V30" s="5"/>
      <c r="W30" s="5"/>
      <c r="X30" s="5"/>
      <c r="Y30" s="5"/>
      <c r="Z30" s="5"/>
      <c r="AA30" s="5"/>
      <c r="AB30" s="5"/>
      <c r="AC30" s="5" t="s">
        <v>195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 t="s">
        <v>195</v>
      </c>
      <c r="AQ30" s="21">
        <v>42.1</v>
      </c>
      <c r="AR30" s="21">
        <v>-114.4</v>
      </c>
      <c r="AS30" s="21">
        <v>26.2</v>
      </c>
      <c r="AT30" s="21">
        <v>-64.5</v>
      </c>
      <c r="AU30" s="21">
        <v>26.2</v>
      </c>
      <c r="AV30" s="21">
        <v>-53.5</v>
      </c>
      <c r="AW30" s="21">
        <v>26.2</v>
      </c>
      <c r="AX30" s="21">
        <v>-58.6</v>
      </c>
      <c r="AY30" s="21"/>
    </row>
    <row r="31" spans="1:51">
      <c r="A31" s="16" t="s">
        <v>20</v>
      </c>
      <c r="B31" s="16">
        <v>50</v>
      </c>
      <c r="C31" s="16">
        <v>70</v>
      </c>
      <c r="D31" s="16">
        <v>15</v>
      </c>
      <c r="E31" s="16">
        <v>0</v>
      </c>
      <c r="F31" s="16" t="s">
        <v>195</v>
      </c>
      <c r="G31" s="17">
        <v>15</v>
      </c>
      <c r="H31" s="17">
        <v>41.6</v>
      </c>
      <c r="I31" s="17">
        <v>0</v>
      </c>
      <c r="J31" s="17" t="s">
        <v>195</v>
      </c>
      <c r="K31" s="23">
        <v>41.6</v>
      </c>
      <c r="L31" s="23">
        <v>-53.2</v>
      </c>
      <c r="M31" s="23">
        <v>36.6</v>
      </c>
      <c r="N31" s="23">
        <v>-40.700000000000003</v>
      </c>
      <c r="O31" s="23" t="s">
        <v>195</v>
      </c>
      <c r="P31" s="8">
        <v>41.6</v>
      </c>
      <c r="Q31" s="8">
        <v>-53.2</v>
      </c>
      <c r="R31" s="8">
        <v>36.6</v>
      </c>
      <c r="S31" s="8">
        <v>-40.700000000000003</v>
      </c>
      <c r="T31" s="8" t="s">
        <v>195</v>
      </c>
      <c r="U31" s="5">
        <v>16.899999999999999</v>
      </c>
      <c r="V31" s="5">
        <v>-113.3</v>
      </c>
      <c r="W31" s="5">
        <v>15.8</v>
      </c>
      <c r="X31" s="5">
        <v>-65.7</v>
      </c>
      <c r="Y31" s="5">
        <v>15.8</v>
      </c>
      <c r="Z31" s="5">
        <v>-25.3</v>
      </c>
      <c r="AA31" s="5">
        <v>15.8</v>
      </c>
      <c r="AB31" s="5">
        <v>-49</v>
      </c>
      <c r="AC31" s="5" t="s">
        <v>195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 t="s">
        <v>195</v>
      </c>
      <c r="AQ31" s="21"/>
      <c r="AR31" s="21"/>
      <c r="AS31" s="21"/>
      <c r="AT31" s="21"/>
      <c r="AU31" s="21"/>
      <c r="AV31" s="21"/>
      <c r="AW31" s="21"/>
      <c r="AX31" s="21"/>
      <c r="AY31" s="21"/>
    </row>
    <row r="32" spans="1:51">
      <c r="A32" s="16" t="s">
        <v>20</v>
      </c>
      <c r="B32" s="16">
        <v>50</v>
      </c>
      <c r="C32" s="16">
        <v>70</v>
      </c>
      <c r="D32" s="16">
        <v>30</v>
      </c>
      <c r="E32" s="16">
        <v>0</v>
      </c>
      <c r="F32" s="16" t="s">
        <v>195</v>
      </c>
      <c r="G32" s="17">
        <v>30</v>
      </c>
      <c r="H32" s="17">
        <v>48.1</v>
      </c>
      <c r="I32" s="17">
        <v>0</v>
      </c>
      <c r="J32" s="17" t="s">
        <v>195</v>
      </c>
      <c r="K32" s="23">
        <v>46.9</v>
      </c>
      <c r="L32" s="23">
        <v>-56.3</v>
      </c>
      <c r="M32" s="23">
        <v>42.3</v>
      </c>
      <c r="N32" s="23">
        <v>-47.1</v>
      </c>
      <c r="O32" s="23" t="s">
        <v>195</v>
      </c>
      <c r="P32" s="8">
        <v>46.9</v>
      </c>
      <c r="Q32" s="8">
        <v>-56.3</v>
      </c>
      <c r="R32" s="8">
        <v>42.3</v>
      </c>
      <c r="S32" s="8">
        <v>-47.1</v>
      </c>
      <c r="T32" s="8" t="s">
        <v>195</v>
      </c>
      <c r="U32" s="5">
        <v>18.3</v>
      </c>
      <c r="V32" s="5">
        <v>-99.2</v>
      </c>
      <c r="W32" s="5">
        <v>18.3</v>
      </c>
      <c r="X32" s="5">
        <v>-76</v>
      </c>
      <c r="Y32" s="5">
        <v>18.3</v>
      </c>
      <c r="Z32" s="5">
        <v>-57.4</v>
      </c>
      <c r="AA32" s="5"/>
      <c r="AB32" s="5"/>
      <c r="AC32" s="5" t="s">
        <v>195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 t="s">
        <v>195</v>
      </c>
      <c r="AQ32" s="21"/>
      <c r="AR32" s="21"/>
      <c r="AS32" s="21"/>
      <c r="AT32" s="21"/>
      <c r="AU32" s="21"/>
      <c r="AV32" s="21"/>
      <c r="AW32" s="21"/>
      <c r="AX32" s="21"/>
      <c r="AY32" s="21"/>
    </row>
    <row r="33" spans="1:51">
      <c r="A33" s="16" t="s">
        <v>20</v>
      </c>
      <c r="B33" s="16">
        <v>50</v>
      </c>
      <c r="C33" s="16">
        <v>70</v>
      </c>
      <c r="D33" s="16">
        <v>45</v>
      </c>
      <c r="E33" s="16">
        <v>0</v>
      </c>
      <c r="F33" s="16" t="s">
        <v>195</v>
      </c>
      <c r="G33" s="17">
        <v>45</v>
      </c>
      <c r="H33" s="17">
        <v>52.4</v>
      </c>
      <c r="I33" s="17">
        <v>0</v>
      </c>
      <c r="J33" s="17" t="s">
        <v>195</v>
      </c>
      <c r="K33" s="23">
        <v>49.9</v>
      </c>
      <c r="L33" s="23">
        <v>-57.6</v>
      </c>
      <c r="M33" s="23">
        <v>46.1</v>
      </c>
      <c r="N33" s="23">
        <v>-51.3</v>
      </c>
      <c r="O33" s="23" t="s">
        <v>195</v>
      </c>
      <c r="P33" s="8">
        <v>49.9</v>
      </c>
      <c r="Q33" s="8">
        <v>-57.6</v>
      </c>
      <c r="R33" s="8">
        <v>46.1</v>
      </c>
      <c r="S33" s="8">
        <v>-51.3</v>
      </c>
      <c r="T33" s="8" t="s">
        <v>195</v>
      </c>
      <c r="U33" s="5">
        <v>19.899999999999999</v>
      </c>
      <c r="V33" s="5">
        <v>-89.7</v>
      </c>
      <c r="W33" s="5">
        <v>19.899999999999999</v>
      </c>
      <c r="X33" s="5">
        <v>-82.8</v>
      </c>
      <c r="Y33" s="5"/>
      <c r="Z33" s="5"/>
      <c r="AA33" s="5"/>
      <c r="AB33" s="5"/>
      <c r="AC33" s="5" t="s">
        <v>195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 t="s">
        <v>195</v>
      </c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>
      <c r="A34" s="16" t="s">
        <v>23</v>
      </c>
      <c r="B34" s="16">
        <v>50</v>
      </c>
      <c r="C34" s="16">
        <v>70</v>
      </c>
      <c r="D34" s="16">
        <v>15</v>
      </c>
      <c r="E34" s="16">
        <v>15</v>
      </c>
      <c r="F34" s="16" t="s">
        <v>195</v>
      </c>
      <c r="G34" s="17">
        <v>18.350000000000001</v>
      </c>
      <c r="H34" s="17">
        <v>43.4</v>
      </c>
      <c r="I34" s="17">
        <v>5</v>
      </c>
      <c r="J34" s="17" t="s">
        <v>195</v>
      </c>
      <c r="K34" s="23">
        <v>43.4</v>
      </c>
      <c r="L34" s="23">
        <v>-55.5</v>
      </c>
      <c r="M34" s="23">
        <v>38.200000000000003</v>
      </c>
      <c r="N34" s="23">
        <v>-42.5</v>
      </c>
      <c r="O34" s="23" t="s">
        <v>195</v>
      </c>
      <c r="P34" s="8">
        <v>43.3</v>
      </c>
      <c r="Q34" s="8">
        <v>-55.2</v>
      </c>
      <c r="R34" s="8">
        <v>38.200000000000003</v>
      </c>
      <c r="S34" s="8">
        <v>-42.5</v>
      </c>
      <c r="T34" s="8" t="s">
        <v>195</v>
      </c>
      <c r="U34" s="5"/>
      <c r="V34" s="5"/>
      <c r="W34" s="5"/>
      <c r="X34" s="5"/>
      <c r="Y34" s="5"/>
      <c r="Z34" s="5"/>
      <c r="AA34" s="5"/>
      <c r="AB34" s="5"/>
      <c r="AC34" s="5" t="s">
        <v>195</v>
      </c>
      <c r="AD34" s="19">
        <v>26.8</v>
      </c>
      <c r="AE34" s="19">
        <v>-134.9</v>
      </c>
      <c r="AF34" s="19">
        <v>26.8</v>
      </c>
      <c r="AG34" s="19">
        <v>-115.1</v>
      </c>
      <c r="AH34" s="19">
        <v>20.8</v>
      </c>
      <c r="AI34" s="19">
        <v>-51.2</v>
      </c>
      <c r="AJ34" s="19">
        <v>22.5</v>
      </c>
      <c r="AK34" s="19">
        <v>-85.9</v>
      </c>
      <c r="AL34" s="19">
        <v>20.8</v>
      </c>
      <c r="AM34" s="19">
        <v>-29.5</v>
      </c>
      <c r="AN34" s="19">
        <v>20.8</v>
      </c>
      <c r="AO34" s="19">
        <v>-29.5</v>
      </c>
      <c r="AP34" s="19" t="s">
        <v>195</v>
      </c>
      <c r="AQ34" s="21"/>
      <c r="AR34" s="21"/>
      <c r="AS34" s="21"/>
      <c r="AT34" s="21"/>
      <c r="AU34" s="21"/>
      <c r="AV34" s="21"/>
      <c r="AW34" s="21"/>
      <c r="AX34" s="21"/>
      <c r="AY34" s="21"/>
    </row>
    <row r="35" spans="1:51">
      <c r="A35" s="16" t="s">
        <v>23</v>
      </c>
      <c r="B35" s="16">
        <v>50</v>
      </c>
      <c r="C35" s="16">
        <v>70</v>
      </c>
      <c r="D35" s="16">
        <v>15</v>
      </c>
      <c r="E35" s="16">
        <v>30</v>
      </c>
      <c r="F35" s="16" t="s">
        <v>195</v>
      </c>
      <c r="G35" s="17">
        <v>22.22</v>
      </c>
      <c r="H35" s="17">
        <v>45.1</v>
      </c>
      <c r="I35" s="17">
        <v>5</v>
      </c>
      <c r="J35" s="17" t="s">
        <v>195</v>
      </c>
      <c r="K35" s="23">
        <v>45.1</v>
      </c>
      <c r="L35" s="23">
        <v>-57.8</v>
      </c>
      <c r="M35" s="23">
        <v>39.700000000000003</v>
      </c>
      <c r="N35" s="23">
        <v>-44.2</v>
      </c>
      <c r="O35" s="23" t="s">
        <v>195</v>
      </c>
      <c r="P35" s="8">
        <v>45</v>
      </c>
      <c r="Q35" s="8">
        <v>-57.1</v>
      </c>
      <c r="R35" s="8">
        <v>39.700000000000003</v>
      </c>
      <c r="S35" s="8">
        <v>-44.2</v>
      </c>
      <c r="T35" s="8" t="s">
        <v>195</v>
      </c>
      <c r="U35" s="5"/>
      <c r="V35" s="5"/>
      <c r="W35" s="5"/>
      <c r="X35" s="5"/>
      <c r="Y35" s="5"/>
      <c r="Z35" s="5"/>
      <c r="AA35" s="5"/>
      <c r="AB35" s="5"/>
      <c r="AC35" s="5" t="s">
        <v>195</v>
      </c>
      <c r="AD35" s="19">
        <v>42.7</v>
      </c>
      <c r="AE35" s="19">
        <v>-85.6</v>
      </c>
      <c r="AF35" s="19">
        <v>42.7</v>
      </c>
      <c r="AG35" s="19">
        <v>-104.4</v>
      </c>
      <c r="AH35" s="19">
        <v>30.7</v>
      </c>
      <c r="AI35" s="19">
        <v>-44.2</v>
      </c>
      <c r="AJ35" s="19">
        <v>33</v>
      </c>
      <c r="AK35" s="19">
        <v>-68.599999999999994</v>
      </c>
      <c r="AL35" s="19">
        <v>30.7</v>
      </c>
      <c r="AM35" s="19">
        <v>-44.2</v>
      </c>
      <c r="AN35" s="19">
        <v>30.7</v>
      </c>
      <c r="AO35" s="19">
        <v>-44.2</v>
      </c>
      <c r="AP35" s="19" t="s">
        <v>195</v>
      </c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>
      <c r="A36" s="16" t="s">
        <v>23</v>
      </c>
      <c r="B36" s="16">
        <v>50</v>
      </c>
      <c r="C36" s="16">
        <v>70</v>
      </c>
      <c r="D36" s="16">
        <v>15</v>
      </c>
      <c r="E36" s="16">
        <v>45</v>
      </c>
      <c r="F36" s="16" t="s">
        <v>195</v>
      </c>
      <c r="G36" s="17">
        <v>27.5</v>
      </c>
      <c r="H36" s="17">
        <v>47.2</v>
      </c>
      <c r="I36" s="17">
        <v>5</v>
      </c>
      <c r="J36" s="17" t="s">
        <v>195</v>
      </c>
      <c r="K36" s="23">
        <v>47.2</v>
      </c>
      <c r="L36" s="23">
        <v>-60.4</v>
      </c>
      <c r="M36" s="23">
        <v>41.6</v>
      </c>
      <c r="N36" s="23">
        <v>-46.3</v>
      </c>
      <c r="O36" s="23" t="s">
        <v>195</v>
      </c>
      <c r="P36" s="8">
        <v>47</v>
      </c>
      <c r="Q36" s="8">
        <v>-59.3</v>
      </c>
      <c r="R36" s="8">
        <v>41.6</v>
      </c>
      <c r="S36" s="8">
        <v>-46.3</v>
      </c>
      <c r="T36" s="8" t="s">
        <v>195</v>
      </c>
      <c r="U36" s="5"/>
      <c r="V36" s="5"/>
      <c r="W36" s="5"/>
      <c r="X36" s="5"/>
      <c r="Y36" s="5"/>
      <c r="Z36" s="5"/>
      <c r="AA36" s="5"/>
      <c r="AB36" s="5"/>
      <c r="AC36" s="5" t="s">
        <v>195</v>
      </c>
      <c r="AD36" s="19">
        <v>44.7</v>
      </c>
      <c r="AE36" s="19">
        <v>-89.6</v>
      </c>
      <c r="AF36" s="19">
        <v>44.7</v>
      </c>
      <c r="AG36" s="19">
        <v>-109.2</v>
      </c>
      <c r="AH36" s="19">
        <v>32.1</v>
      </c>
      <c r="AI36" s="19">
        <v>-46.3</v>
      </c>
      <c r="AJ36" s="19">
        <v>34.5</v>
      </c>
      <c r="AK36" s="19">
        <v>-71.8</v>
      </c>
      <c r="AL36" s="19">
        <v>32.1</v>
      </c>
      <c r="AM36" s="19">
        <v>-46.3</v>
      </c>
      <c r="AN36" s="19">
        <v>32.1</v>
      </c>
      <c r="AO36" s="19">
        <v>-46.3</v>
      </c>
      <c r="AP36" s="19" t="s">
        <v>195</v>
      </c>
      <c r="AQ36" s="21"/>
      <c r="AR36" s="21"/>
      <c r="AS36" s="21"/>
      <c r="AT36" s="21"/>
      <c r="AU36" s="21"/>
      <c r="AV36" s="21"/>
      <c r="AW36" s="21"/>
      <c r="AX36" s="21"/>
      <c r="AY36" s="21"/>
    </row>
    <row r="37" spans="1:51">
      <c r="A37" s="16" t="s">
        <v>23</v>
      </c>
      <c r="B37" s="16">
        <v>50</v>
      </c>
      <c r="C37" s="16">
        <v>70</v>
      </c>
      <c r="D37" s="16">
        <v>30</v>
      </c>
      <c r="E37" s="16">
        <v>15</v>
      </c>
      <c r="F37" s="16" t="s">
        <v>195</v>
      </c>
      <c r="G37" s="17">
        <v>33.35</v>
      </c>
      <c r="H37" s="17">
        <v>49.2</v>
      </c>
      <c r="I37" s="17">
        <v>5</v>
      </c>
      <c r="J37" s="17" t="s">
        <v>195</v>
      </c>
      <c r="K37" s="23">
        <v>47.9</v>
      </c>
      <c r="L37" s="23">
        <v>-57.5</v>
      </c>
      <c r="M37" s="23">
        <v>43.3</v>
      </c>
      <c r="N37" s="23">
        <v>-48.2</v>
      </c>
      <c r="O37" s="23" t="s">
        <v>195</v>
      </c>
      <c r="P37" s="8">
        <v>47.9</v>
      </c>
      <c r="Q37" s="8">
        <v>-57.3</v>
      </c>
      <c r="R37" s="8">
        <v>43.3</v>
      </c>
      <c r="S37" s="8">
        <v>-48.2</v>
      </c>
      <c r="T37" s="8" t="s">
        <v>195</v>
      </c>
      <c r="U37" s="5"/>
      <c r="V37" s="5"/>
      <c r="W37" s="5"/>
      <c r="X37" s="5"/>
      <c r="Y37" s="5"/>
      <c r="Z37" s="5"/>
      <c r="AA37" s="5"/>
      <c r="AB37" s="5"/>
      <c r="AC37" s="5" t="s">
        <v>195</v>
      </c>
      <c r="AD37" s="19">
        <v>30.4</v>
      </c>
      <c r="AE37" s="19">
        <v>-153</v>
      </c>
      <c r="AF37" s="19">
        <v>30.4</v>
      </c>
      <c r="AG37" s="19">
        <v>-130.6</v>
      </c>
      <c r="AH37" s="19">
        <v>23.6</v>
      </c>
      <c r="AI37" s="19">
        <v>-58</v>
      </c>
      <c r="AJ37" s="19">
        <v>25.6</v>
      </c>
      <c r="AK37" s="19">
        <v>-97.4</v>
      </c>
      <c r="AL37" s="19">
        <v>23.6</v>
      </c>
      <c r="AM37" s="19">
        <v>-33.4</v>
      </c>
      <c r="AN37" s="19">
        <v>23.6</v>
      </c>
      <c r="AO37" s="19">
        <v>-33.4</v>
      </c>
      <c r="AP37" s="19" t="s">
        <v>195</v>
      </c>
      <c r="AQ37" s="21"/>
      <c r="AR37" s="21"/>
      <c r="AS37" s="21"/>
      <c r="AT37" s="21"/>
      <c r="AU37" s="21"/>
      <c r="AV37" s="21"/>
      <c r="AW37" s="21"/>
      <c r="AX37" s="21"/>
      <c r="AY37" s="21"/>
    </row>
    <row r="38" spans="1:51">
      <c r="A38" s="16" t="s">
        <v>23</v>
      </c>
      <c r="B38" s="16">
        <v>50</v>
      </c>
      <c r="C38" s="16">
        <v>70</v>
      </c>
      <c r="D38" s="16">
        <v>30</v>
      </c>
      <c r="E38" s="16">
        <v>30</v>
      </c>
      <c r="F38" s="16" t="s">
        <v>195</v>
      </c>
      <c r="G38" s="17">
        <v>37.22</v>
      </c>
      <c r="H38" s="17">
        <v>50.3</v>
      </c>
      <c r="I38" s="17">
        <v>5</v>
      </c>
      <c r="J38" s="17" t="s">
        <v>195</v>
      </c>
      <c r="K38" s="23">
        <v>49.1</v>
      </c>
      <c r="L38" s="23">
        <v>-58.9</v>
      </c>
      <c r="M38" s="23">
        <v>44.3</v>
      </c>
      <c r="N38" s="23">
        <v>-49.3</v>
      </c>
      <c r="O38" s="23" t="s">
        <v>195</v>
      </c>
      <c r="P38" s="8">
        <v>49</v>
      </c>
      <c r="Q38" s="8">
        <v>-58.4</v>
      </c>
      <c r="R38" s="8">
        <v>44.3</v>
      </c>
      <c r="S38" s="8">
        <v>-49.3</v>
      </c>
      <c r="T38" s="8" t="s">
        <v>195</v>
      </c>
      <c r="U38" s="5"/>
      <c r="V38" s="5"/>
      <c r="W38" s="5"/>
      <c r="X38" s="5"/>
      <c r="Y38" s="5"/>
      <c r="Z38" s="5"/>
      <c r="AA38" s="5"/>
      <c r="AB38" s="5"/>
      <c r="AC38" s="5" t="s">
        <v>195</v>
      </c>
      <c r="AD38" s="19">
        <v>47.6</v>
      </c>
      <c r="AE38" s="19">
        <v>-95.4</v>
      </c>
      <c r="AF38" s="19">
        <v>47.6</v>
      </c>
      <c r="AG38" s="19">
        <v>-116.4</v>
      </c>
      <c r="AH38" s="19">
        <v>34.200000000000003</v>
      </c>
      <c r="AI38" s="19">
        <v>-49.3</v>
      </c>
      <c r="AJ38" s="19">
        <v>36.700000000000003</v>
      </c>
      <c r="AK38" s="19">
        <v>-76.5</v>
      </c>
      <c r="AL38" s="19">
        <v>34.200000000000003</v>
      </c>
      <c r="AM38" s="19">
        <v>-49.3</v>
      </c>
      <c r="AN38" s="19">
        <v>34.200000000000003</v>
      </c>
      <c r="AO38" s="19">
        <v>-49.3</v>
      </c>
      <c r="AP38" s="19" t="s">
        <v>195</v>
      </c>
      <c r="AQ38" s="21"/>
      <c r="AR38" s="21"/>
      <c r="AS38" s="21"/>
      <c r="AT38" s="21"/>
      <c r="AU38" s="21"/>
      <c r="AV38" s="21"/>
      <c r="AW38" s="21"/>
      <c r="AX38" s="21"/>
      <c r="AY38" s="21"/>
    </row>
    <row r="39" spans="1:51">
      <c r="A39" s="16" t="s">
        <v>23</v>
      </c>
      <c r="B39" s="16">
        <v>50</v>
      </c>
      <c r="C39" s="16">
        <v>70</v>
      </c>
      <c r="D39" s="16">
        <v>30</v>
      </c>
      <c r="E39" s="16">
        <v>45</v>
      </c>
      <c r="F39" s="16" t="s">
        <v>195</v>
      </c>
      <c r="G39" s="17">
        <v>42.5</v>
      </c>
      <c r="H39" s="17">
        <v>51.8</v>
      </c>
      <c r="I39" s="17">
        <v>5</v>
      </c>
      <c r="J39" s="17" t="s">
        <v>195</v>
      </c>
      <c r="K39" s="23">
        <v>50.5</v>
      </c>
      <c r="L39" s="23">
        <v>-60.5</v>
      </c>
      <c r="M39" s="23">
        <v>45.5</v>
      </c>
      <c r="N39" s="23">
        <v>-50.7</v>
      </c>
      <c r="O39" s="23" t="s">
        <v>195</v>
      </c>
      <c r="P39" s="8">
        <v>50.3</v>
      </c>
      <c r="Q39" s="8">
        <v>-59.8</v>
      </c>
      <c r="R39" s="8">
        <v>45.5</v>
      </c>
      <c r="S39" s="8">
        <v>-50.7</v>
      </c>
      <c r="T39" s="8" t="s">
        <v>195</v>
      </c>
      <c r="U39" s="5"/>
      <c r="V39" s="5"/>
      <c r="W39" s="5"/>
      <c r="X39" s="5"/>
      <c r="Y39" s="5"/>
      <c r="Z39" s="5"/>
      <c r="AA39" s="5"/>
      <c r="AB39" s="5"/>
      <c r="AC39" s="5" t="s">
        <v>195</v>
      </c>
      <c r="AD39" s="19">
        <v>49</v>
      </c>
      <c r="AE39" s="19">
        <v>-98.2</v>
      </c>
      <c r="AF39" s="19">
        <v>49</v>
      </c>
      <c r="AG39" s="19">
        <v>-119.7</v>
      </c>
      <c r="AH39" s="19">
        <v>35.200000000000003</v>
      </c>
      <c r="AI39" s="19">
        <v>-50.7</v>
      </c>
      <c r="AJ39" s="19">
        <v>37.799999999999997</v>
      </c>
      <c r="AK39" s="19">
        <v>-78.7</v>
      </c>
      <c r="AL39" s="19">
        <v>35.200000000000003</v>
      </c>
      <c r="AM39" s="19">
        <v>-50.7</v>
      </c>
      <c r="AN39" s="19">
        <v>35.200000000000003</v>
      </c>
      <c r="AO39" s="19">
        <v>-50.7</v>
      </c>
      <c r="AP39" s="19" t="s">
        <v>195</v>
      </c>
      <c r="AQ39" s="21"/>
      <c r="AR39" s="21"/>
      <c r="AS39" s="21"/>
      <c r="AT39" s="21"/>
      <c r="AU39" s="21"/>
      <c r="AV39" s="21"/>
      <c r="AW39" s="21"/>
      <c r="AX39" s="21"/>
      <c r="AY39" s="21"/>
    </row>
    <row r="40" spans="1:51">
      <c r="A40" s="16" t="s">
        <v>23</v>
      </c>
      <c r="B40" s="16">
        <v>50</v>
      </c>
      <c r="C40" s="16">
        <v>70</v>
      </c>
      <c r="D40" s="16">
        <v>45</v>
      </c>
      <c r="E40" s="16">
        <v>15</v>
      </c>
      <c r="F40" s="16" t="s">
        <v>195</v>
      </c>
      <c r="G40" s="17">
        <v>48.35</v>
      </c>
      <c r="H40" s="17">
        <v>53.2</v>
      </c>
      <c r="I40" s="17">
        <v>5</v>
      </c>
      <c r="J40" s="17" t="s">
        <v>195</v>
      </c>
      <c r="K40" s="23">
        <v>50.7</v>
      </c>
      <c r="L40" s="23">
        <v>-58.4</v>
      </c>
      <c r="M40" s="23">
        <v>46.8</v>
      </c>
      <c r="N40" s="23">
        <v>-52.1</v>
      </c>
      <c r="O40" s="23" t="s">
        <v>195</v>
      </c>
      <c r="P40" s="8">
        <v>50.6</v>
      </c>
      <c r="Q40" s="8">
        <v>-58.4</v>
      </c>
      <c r="R40" s="8">
        <v>46.8</v>
      </c>
      <c r="S40" s="8">
        <v>-52.1</v>
      </c>
      <c r="T40" s="8" t="s">
        <v>195</v>
      </c>
      <c r="U40" s="5"/>
      <c r="V40" s="5"/>
      <c r="W40" s="5"/>
      <c r="X40" s="5"/>
      <c r="Y40" s="5"/>
      <c r="Z40" s="5"/>
      <c r="AA40" s="5"/>
      <c r="AB40" s="5"/>
      <c r="AC40" s="5" t="s">
        <v>195</v>
      </c>
      <c r="AD40" s="19">
        <v>32.9</v>
      </c>
      <c r="AE40" s="19">
        <v>-165.5</v>
      </c>
      <c r="AF40" s="19">
        <v>32.9</v>
      </c>
      <c r="AG40" s="19">
        <v>-141.19999999999999</v>
      </c>
      <c r="AH40" s="19">
        <v>25.5</v>
      </c>
      <c r="AI40" s="19">
        <v>-62.7</v>
      </c>
      <c r="AJ40" s="19">
        <v>27.7</v>
      </c>
      <c r="AK40" s="19">
        <v>-105.3</v>
      </c>
      <c r="AL40" s="19">
        <v>25.5</v>
      </c>
      <c r="AM40" s="19">
        <v>-36.200000000000003</v>
      </c>
      <c r="AN40" s="19">
        <v>25.5</v>
      </c>
      <c r="AO40" s="19">
        <v>-36.200000000000003</v>
      </c>
      <c r="AP40" s="19" t="s">
        <v>195</v>
      </c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>
      <c r="A41" s="16" t="s">
        <v>23</v>
      </c>
      <c r="B41" s="16">
        <v>50</v>
      </c>
      <c r="C41" s="16">
        <v>70</v>
      </c>
      <c r="D41" s="16">
        <v>45</v>
      </c>
      <c r="E41" s="16">
        <v>30</v>
      </c>
      <c r="F41" s="16" t="s">
        <v>195</v>
      </c>
      <c r="G41" s="17">
        <v>52.22</v>
      </c>
      <c r="H41" s="17">
        <v>54</v>
      </c>
      <c r="I41" s="17">
        <v>5</v>
      </c>
      <c r="J41" s="17" t="s">
        <v>195</v>
      </c>
      <c r="K41" s="23">
        <v>51.5</v>
      </c>
      <c r="L41" s="23">
        <v>-59.4</v>
      </c>
      <c r="M41" s="23">
        <v>47.6</v>
      </c>
      <c r="N41" s="23">
        <v>-53</v>
      </c>
      <c r="O41" s="23" t="s">
        <v>195</v>
      </c>
      <c r="P41" s="8">
        <v>51.4</v>
      </c>
      <c r="Q41" s="8">
        <v>-59.2</v>
      </c>
      <c r="R41" s="8">
        <v>47.6</v>
      </c>
      <c r="S41" s="8">
        <v>-53</v>
      </c>
      <c r="T41" s="8" t="s">
        <v>195</v>
      </c>
      <c r="U41" s="5"/>
      <c r="V41" s="5"/>
      <c r="W41" s="5"/>
      <c r="X41" s="5"/>
      <c r="Y41" s="5"/>
      <c r="Z41" s="5"/>
      <c r="AA41" s="5"/>
      <c r="AB41" s="5"/>
      <c r="AC41" s="5" t="s">
        <v>195</v>
      </c>
      <c r="AD41" s="19">
        <v>51.2</v>
      </c>
      <c r="AE41" s="19">
        <v>-102.5</v>
      </c>
      <c r="AF41" s="19">
        <v>51.2</v>
      </c>
      <c r="AG41" s="19">
        <v>-125</v>
      </c>
      <c r="AH41" s="19">
        <v>36.700000000000003</v>
      </c>
      <c r="AI41" s="19">
        <v>-53</v>
      </c>
      <c r="AJ41" s="19">
        <v>39.5</v>
      </c>
      <c r="AK41" s="19">
        <v>-82.1</v>
      </c>
      <c r="AL41" s="19">
        <v>36.700000000000003</v>
      </c>
      <c r="AM41" s="19">
        <v>-53</v>
      </c>
      <c r="AN41" s="19">
        <v>36.700000000000003</v>
      </c>
      <c r="AO41" s="19">
        <v>-53</v>
      </c>
      <c r="AP41" s="19" t="s">
        <v>195</v>
      </c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>
      <c r="A42" s="16" t="s">
        <v>23</v>
      </c>
      <c r="B42" s="16">
        <v>50</v>
      </c>
      <c r="C42" s="16">
        <v>70</v>
      </c>
      <c r="D42" s="16">
        <v>45</v>
      </c>
      <c r="E42" s="16">
        <v>45</v>
      </c>
      <c r="F42" s="16" t="s">
        <v>195</v>
      </c>
      <c r="G42" s="17">
        <v>57.5</v>
      </c>
      <c r="H42" s="17">
        <v>55.2</v>
      </c>
      <c r="I42" s="17">
        <v>5</v>
      </c>
      <c r="J42" s="17" t="s">
        <v>195</v>
      </c>
      <c r="K42" s="23">
        <v>52.6</v>
      </c>
      <c r="L42" s="23">
        <v>-60.6</v>
      </c>
      <c r="M42" s="23">
        <v>48.5</v>
      </c>
      <c r="N42" s="23">
        <v>-54</v>
      </c>
      <c r="O42" s="23" t="s">
        <v>195</v>
      </c>
      <c r="P42" s="8">
        <v>52.4</v>
      </c>
      <c r="Q42" s="8">
        <v>-60.3</v>
      </c>
      <c r="R42" s="8">
        <v>48.5</v>
      </c>
      <c r="S42" s="8">
        <v>-54</v>
      </c>
      <c r="T42" s="8" t="s">
        <v>195</v>
      </c>
      <c r="U42" s="5"/>
      <c r="V42" s="5"/>
      <c r="W42" s="5"/>
      <c r="X42" s="5"/>
      <c r="Y42" s="5"/>
      <c r="Z42" s="5"/>
      <c r="AA42" s="5"/>
      <c r="AB42" s="5"/>
      <c r="AC42" s="5" t="s">
        <v>195</v>
      </c>
      <c r="AD42" s="19">
        <v>52.2</v>
      </c>
      <c r="AE42" s="19">
        <v>-104.6</v>
      </c>
      <c r="AF42" s="19">
        <v>52.2</v>
      </c>
      <c r="AG42" s="19">
        <v>-127.6</v>
      </c>
      <c r="AH42" s="19">
        <v>37.5</v>
      </c>
      <c r="AI42" s="19">
        <v>-54</v>
      </c>
      <c r="AJ42" s="19">
        <v>40.299999999999997</v>
      </c>
      <c r="AK42" s="19">
        <v>-83.8</v>
      </c>
      <c r="AL42" s="19">
        <v>37.5</v>
      </c>
      <c r="AM42" s="19">
        <v>-54</v>
      </c>
      <c r="AN42" s="19">
        <v>37.5</v>
      </c>
      <c r="AO42" s="19">
        <v>-54</v>
      </c>
      <c r="AP42" s="19" t="s">
        <v>195</v>
      </c>
      <c r="AQ42" s="21"/>
      <c r="AR42" s="21"/>
      <c r="AS42" s="21"/>
      <c r="AT42" s="21"/>
      <c r="AU42" s="21"/>
      <c r="AV42" s="21"/>
      <c r="AW42" s="21"/>
      <c r="AX42" s="21"/>
      <c r="AY42" s="21"/>
    </row>
    <row r="43" spans="1:51">
      <c r="A43" s="16" t="s">
        <v>24</v>
      </c>
      <c r="B43" s="16">
        <v>50</v>
      </c>
      <c r="C43" s="16">
        <v>70</v>
      </c>
      <c r="D43" s="16">
        <v>15</v>
      </c>
      <c r="E43" s="16">
        <v>15</v>
      </c>
      <c r="F43" s="16" t="s">
        <v>195</v>
      </c>
      <c r="G43" s="17">
        <v>18.350000000000001</v>
      </c>
      <c r="H43" s="17">
        <v>43.4</v>
      </c>
      <c r="I43" s="17">
        <v>5</v>
      </c>
      <c r="J43" s="17" t="s">
        <v>195</v>
      </c>
      <c r="K43" s="23">
        <v>43.4</v>
      </c>
      <c r="L43" s="23">
        <v>-55.5</v>
      </c>
      <c r="M43" s="23">
        <v>38.200000000000003</v>
      </c>
      <c r="N43" s="23">
        <v>-42.5</v>
      </c>
      <c r="O43" s="23" t="s">
        <v>195</v>
      </c>
      <c r="P43" s="8">
        <v>43.4</v>
      </c>
      <c r="Q43" s="8">
        <v>-55.5</v>
      </c>
      <c r="R43" s="8">
        <v>38.200000000000003</v>
      </c>
      <c r="S43" s="8">
        <v>-42.5</v>
      </c>
      <c r="T43" s="8" t="s">
        <v>195</v>
      </c>
      <c r="U43" s="5"/>
      <c r="V43" s="5"/>
      <c r="W43" s="5"/>
      <c r="X43" s="5"/>
      <c r="Y43" s="5"/>
      <c r="Z43" s="5"/>
      <c r="AA43" s="5"/>
      <c r="AB43" s="5"/>
      <c r="AC43" s="5" t="s">
        <v>195</v>
      </c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 t="s">
        <v>195</v>
      </c>
      <c r="AQ43" s="21">
        <v>32.200000000000003</v>
      </c>
      <c r="AR43" s="21">
        <v>-76.8</v>
      </c>
      <c r="AS43" s="21">
        <v>20.8</v>
      </c>
      <c r="AT43" s="21">
        <v>-64.2</v>
      </c>
      <c r="AU43" s="21">
        <v>20.8</v>
      </c>
      <c r="AV43" s="21">
        <v>-55.5</v>
      </c>
      <c r="AW43" s="21">
        <v>20.8</v>
      </c>
      <c r="AX43" s="21">
        <v>-51.2</v>
      </c>
      <c r="AY43" s="21"/>
    </row>
    <row r="44" spans="1:51">
      <c r="A44" s="16" t="s">
        <v>24</v>
      </c>
      <c r="B44" s="16">
        <v>50</v>
      </c>
      <c r="C44" s="16">
        <v>70</v>
      </c>
      <c r="D44" s="16">
        <v>15</v>
      </c>
      <c r="E44" s="16">
        <v>30</v>
      </c>
      <c r="F44" s="16" t="s">
        <v>195</v>
      </c>
      <c r="G44" s="17">
        <v>22.22</v>
      </c>
      <c r="H44" s="17">
        <v>45.1</v>
      </c>
      <c r="I44" s="17">
        <v>5</v>
      </c>
      <c r="J44" s="17" t="s">
        <v>195</v>
      </c>
      <c r="K44" s="23">
        <v>45.1</v>
      </c>
      <c r="L44" s="23">
        <v>-57.8</v>
      </c>
      <c r="M44" s="23">
        <v>39.700000000000003</v>
      </c>
      <c r="N44" s="23">
        <v>-44.2</v>
      </c>
      <c r="O44" s="23" t="s">
        <v>195</v>
      </c>
      <c r="P44" s="8">
        <v>45.1</v>
      </c>
      <c r="Q44" s="8">
        <v>-57.8</v>
      </c>
      <c r="R44" s="8">
        <v>39.700000000000003</v>
      </c>
      <c r="S44" s="8">
        <v>-44.2</v>
      </c>
      <c r="T44" s="8" t="s">
        <v>195</v>
      </c>
      <c r="U44" s="5"/>
      <c r="V44" s="5"/>
      <c r="W44" s="5"/>
      <c r="X44" s="5"/>
      <c r="Y44" s="5"/>
      <c r="Z44" s="5"/>
      <c r="AA44" s="5"/>
      <c r="AB44" s="5"/>
      <c r="AC44" s="5" t="s">
        <v>195</v>
      </c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 t="s">
        <v>195</v>
      </c>
      <c r="AQ44" s="21">
        <v>31.8</v>
      </c>
      <c r="AR44" s="21">
        <v>-62.6</v>
      </c>
      <c r="AS44" s="21">
        <v>21.7</v>
      </c>
      <c r="AT44" s="21">
        <v>-53.3</v>
      </c>
      <c r="AU44" s="21">
        <v>21.7</v>
      </c>
      <c r="AV44" s="21">
        <v>-44.2</v>
      </c>
      <c r="AW44" s="21">
        <v>21.7</v>
      </c>
      <c r="AX44" s="21">
        <v>-33.4</v>
      </c>
      <c r="AY44" s="21"/>
    </row>
    <row r="45" spans="1:51">
      <c r="A45" s="16" t="s">
        <v>24</v>
      </c>
      <c r="B45" s="16">
        <v>50</v>
      </c>
      <c r="C45" s="16">
        <v>70</v>
      </c>
      <c r="D45" s="16">
        <v>15</v>
      </c>
      <c r="E45" s="16">
        <v>45</v>
      </c>
      <c r="F45" s="16" t="s">
        <v>195</v>
      </c>
      <c r="G45" s="17">
        <v>27.5</v>
      </c>
      <c r="H45" s="17">
        <v>47.2</v>
      </c>
      <c r="I45" s="17">
        <v>5</v>
      </c>
      <c r="J45" s="17" t="s">
        <v>195</v>
      </c>
      <c r="K45" s="23">
        <v>47.2</v>
      </c>
      <c r="L45" s="23">
        <v>-60.4</v>
      </c>
      <c r="M45" s="23">
        <v>41.6</v>
      </c>
      <c r="N45" s="23">
        <v>-46.3</v>
      </c>
      <c r="O45" s="23" t="s">
        <v>195</v>
      </c>
      <c r="P45" s="8">
        <v>47.2</v>
      </c>
      <c r="Q45" s="8">
        <v>-60.4</v>
      </c>
      <c r="R45" s="8">
        <v>41.6</v>
      </c>
      <c r="S45" s="8">
        <v>-46.3</v>
      </c>
      <c r="T45" s="8" t="s">
        <v>195</v>
      </c>
      <c r="U45" s="5"/>
      <c r="V45" s="5"/>
      <c r="W45" s="5"/>
      <c r="X45" s="5"/>
      <c r="Y45" s="5"/>
      <c r="Z45" s="5"/>
      <c r="AA45" s="5"/>
      <c r="AB45" s="5"/>
      <c r="AC45" s="5" t="s">
        <v>195</v>
      </c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 t="s">
        <v>195</v>
      </c>
      <c r="AQ45" s="21">
        <v>33.299999999999997</v>
      </c>
      <c r="AR45" s="21">
        <v>-81.400000000000006</v>
      </c>
      <c r="AS45" s="21">
        <v>22.7</v>
      </c>
      <c r="AT45" s="21">
        <v>-55.7</v>
      </c>
      <c r="AU45" s="21">
        <v>22.7</v>
      </c>
      <c r="AV45" s="21">
        <v>-46.3</v>
      </c>
      <c r="AW45" s="21">
        <v>22.7</v>
      </c>
      <c r="AX45" s="21">
        <v>-44.8</v>
      </c>
      <c r="AY45" s="21"/>
    </row>
    <row r="46" spans="1:51">
      <c r="A46" s="16" t="s">
        <v>24</v>
      </c>
      <c r="B46" s="16">
        <v>50</v>
      </c>
      <c r="C46" s="16">
        <v>70</v>
      </c>
      <c r="D46" s="16">
        <v>30</v>
      </c>
      <c r="E46" s="16">
        <v>15</v>
      </c>
      <c r="F46" s="16" t="s">
        <v>195</v>
      </c>
      <c r="G46" s="17">
        <v>33.35</v>
      </c>
      <c r="H46" s="17">
        <v>49.2</v>
      </c>
      <c r="I46" s="17">
        <v>5</v>
      </c>
      <c r="J46" s="17" t="s">
        <v>195</v>
      </c>
      <c r="K46" s="23">
        <v>47.9</v>
      </c>
      <c r="L46" s="23">
        <v>-57.5</v>
      </c>
      <c r="M46" s="23">
        <v>43.3</v>
      </c>
      <c r="N46" s="23">
        <v>-48.2</v>
      </c>
      <c r="O46" s="23" t="s">
        <v>195</v>
      </c>
      <c r="P46" s="8">
        <v>47.9</v>
      </c>
      <c r="Q46" s="8">
        <v>-57.5</v>
      </c>
      <c r="R46" s="8">
        <v>43.3</v>
      </c>
      <c r="S46" s="8">
        <v>-48.2</v>
      </c>
      <c r="T46" s="8" t="s">
        <v>195</v>
      </c>
      <c r="U46" s="5"/>
      <c r="V46" s="5"/>
      <c r="W46" s="5"/>
      <c r="X46" s="5"/>
      <c r="Y46" s="5"/>
      <c r="Z46" s="5"/>
      <c r="AA46" s="5"/>
      <c r="AB46" s="5"/>
      <c r="AC46" s="5" t="s">
        <v>195</v>
      </c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 t="s">
        <v>195</v>
      </c>
      <c r="AQ46" s="21">
        <v>36.5</v>
      </c>
      <c r="AR46" s="21">
        <v>-106.1</v>
      </c>
      <c r="AS46" s="21">
        <v>23.6</v>
      </c>
      <c r="AT46" s="21">
        <v>-72.8</v>
      </c>
      <c r="AU46" s="21">
        <v>23.6</v>
      </c>
      <c r="AV46" s="21">
        <v>-71.2</v>
      </c>
      <c r="AW46" s="21">
        <v>23.6</v>
      </c>
      <c r="AX46" s="21">
        <v>-58</v>
      </c>
      <c r="AY46" s="21"/>
    </row>
    <row r="47" spans="1:51">
      <c r="A47" s="16" t="s">
        <v>24</v>
      </c>
      <c r="B47" s="16">
        <v>50</v>
      </c>
      <c r="C47" s="16">
        <v>70</v>
      </c>
      <c r="D47" s="16">
        <v>30</v>
      </c>
      <c r="E47" s="16">
        <v>30</v>
      </c>
      <c r="F47" s="16" t="s">
        <v>195</v>
      </c>
      <c r="G47" s="17">
        <v>37.22</v>
      </c>
      <c r="H47" s="17">
        <v>50.3</v>
      </c>
      <c r="I47" s="17">
        <v>5</v>
      </c>
      <c r="J47" s="17" t="s">
        <v>195</v>
      </c>
      <c r="K47" s="23">
        <v>49.1</v>
      </c>
      <c r="L47" s="23">
        <v>-58.9</v>
      </c>
      <c r="M47" s="23">
        <v>44.3</v>
      </c>
      <c r="N47" s="23">
        <v>-49.3</v>
      </c>
      <c r="O47" s="23" t="s">
        <v>195</v>
      </c>
      <c r="P47" s="8">
        <v>49.1</v>
      </c>
      <c r="Q47" s="8">
        <v>-58.9</v>
      </c>
      <c r="R47" s="8">
        <v>44.3</v>
      </c>
      <c r="S47" s="8">
        <v>-49.3</v>
      </c>
      <c r="T47" s="8" t="s">
        <v>195</v>
      </c>
      <c r="U47" s="5"/>
      <c r="V47" s="5"/>
      <c r="W47" s="5"/>
      <c r="X47" s="5"/>
      <c r="Y47" s="5"/>
      <c r="Z47" s="5"/>
      <c r="AA47" s="5"/>
      <c r="AB47" s="5"/>
      <c r="AC47" s="5" t="s">
        <v>195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 t="s">
        <v>195</v>
      </c>
      <c r="AQ47" s="21">
        <v>35.5</v>
      </c>
      <c r="AR47" s="21">
        <v>-69.8</v>
      </c>
      <c r="AS47" s="21">
        <v>24.2</v>
      </c>
      <c r="AT47" s="21">
        <v>-59.4</v>
      </c>
      <c r="AU47" s="21">
        <v>24.2</v>
      </c>
      <c r="AV47" s="21">
        <v>-49.3</v>
      </c>
      <c r="AW47" s="21">
        <v>24.2</v>
      </c>
      <c r="AX47" s="21">
        <v>-37.200000000000003</v>
      </c>
      <c r="AY47" s="21"/>
    </row>
    <row r="48" spans="1:51">
      <c r="A48" s="16" t="s">
        <v>24</v>
      </c>
      <c r="B48" s="16">
        <v>50</v>
      </c>
      <c r="C48" s="16">
        <v>70</v>
      </c>
      <c r="D48" s="16">
        <v>30</v>
      </c>
      <c r="E48" s="16">
        <v>45</v>
      </c>
      <c r="F48" s="16" t="s">
        <v>195</v>
      </c>
      <c r="G48" s="17">
        <v>42.5</v>
      </c>
      <c r="H48" s="17">
        <v>51.8</v>
      </c>
      <c r="I48" s="17">
        <v>5</v>
      </c>
      <c r="J48" s="17" t="s">
        <v>195</v>
      </c>
      <c r="K48" s="23">
        <v>50.5</v>
      </c>
      <c r="L48" s="23">
        <v>-60.5</v>
      </c>
      <c r="M48" s="23">
        <v>45.5</v>
      </c>
      <c r="N48" s="23">
        <v>-50.7</v>
      </c>
      <c r="O48" s="23" t="s">
        <v>195</v>
      </c>
      <c r="P48" s="8">
        <v>50.5</v>
      </c>
      <c r="Q48" s="8">
        <v>-60.5</v>
      </c>
      <c r="R48" s="8">
        <v>45.5</v>
      </c>
      <c r="S48" s="8">
        <v>-50.7</v>
      </c>
      <c r="T48" s="8" t="s">
        <v>195</v>
      </c>
      <c r="U48" s="5"/>
      <c r="V48" s="5"/>
      <c r="W48" s="5"/>
      <c r="X48" s="5"/>
      <c r="Y48" s="5"/>
      <c r="Z48" s="5"/>
      <c r="AA48" s="5"/>
      <c r="AB48" s="5"/>
      <c r="AC48" s="5" t="s">
        <v>195</v>
      </c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 t="s">
        <v>195</v>
      </c>
      <c r="AQ48" s="21">
        <v>36.5</v>
      </c>
      <c r="AR48" s="21">
        <v>-89.2</v>
      </c>
      <c r="AS48" s="21">
        <v>24.8</v>
      </c>
      <c r="AT48" s="21">
        <v>-61.1</v>
      </c>
      <c r="AU48" s="21">
        <v>24.8</v>
      </c>
      <c r="AV48" s="21">
        <v>-50.7</v>
      </c>
      <c r="AW48" s="21">
        <v>24.8</v>
      </c>
      <c r="AX48" s="21">
        <v>-49.1</v>
      </c>
      <c r="AY48" s="21"/>
    </row>
    <row r="49" spans="1:51">
      <c r="A49" s="16" t="s">
        <v>24</v>
      </c>
      <c r="B49" s="16">
        <v>50</v>
      </c>
      <c r="C49" s="16">
        <v>70</v>
      </c>
      <c r="D49" s="16">
        <v>45</v>
      </c>
      <c r="E49" s="16">
        <v>15</v>
      </c>
      <c r="F49" s="16" t="s">
        <v>195</v>
      </c>
      <c r="G49" s="17">
        <v>48.35</v>
      </c>
      <c r="H49" s="17">
        <v>53.2</v>
      </c>
      <c r="I49" s="17">
        <v>5</v>
      </c>
      <c r="J49" s="17" t="s">
        <v>195</v>
      </c>
      <c r="K49" s="23">
        <v>50.7</v>
      </c>
      <c r="L49" s="23">
        <v>-58.4</v>
      </c>
      <c r="M49" s="23">
        <v>46.8</v>
      </c>
      <c r="N49" s="23">
        <v>-52.1</v>
      </c>
      <c r="O49" s="23" t="s">
        <v>195</v>
      </c>
      <c r="P49" s="8">
        <v>50.7</v>
      </c>
      <c r="Q49" s="8">
        <v>-58.4</v>
      </c>
      <c r="R49" s="8">
        <v>46.8</v>
      </c>
      <c r="S49" s="8">
        <v>-52.1</v>
      </c>
      <c r="T49" s="8" t="s">
        <v>195</v>
      </c>
      <c r="U49" s="5"/>
      <c r="V49" s="5"/>
      <c r="W49" s="5"/>
      <c r="X49" s="5"/>
      <c r="Y49" s="5"/>
      <c r="Z49" s="5"/>
      <c r="AA49" s="5"/>
      <c r="AB49" s="5"/>
      <c r="AC49" s="5" t="s">
        <v>195</v>
      </c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 t="s">
        <v>195</v>
      </c>
      <c r="AQ49" s="21">
        <v>39.4</v>
      </c>
      <c r="AR49" s="21">
        <v>-131</v>
      </c>
      <c r="AS49" s="21">
        <v>25.5</v>
      </c>
      <c r="AT49" s="21">
        <v>-78.7</v>
      </c>
      <c r="AU49" s="21">
        <v>25.5</v>
      </c>
      <c r="AV49" s="21">
        <v>-84</v>
      </c>
      <c r="AW49" s="21">
        <v>25.5</v>
      </c>
      <c r="AX49" s="21">
        <v>-62.7</v>
      </c>
      <c r="AY49" s="21"/>
    </row>
    <row r="50" spans="1:51">
      <c r="A50" s="16" t="s">
        <v>24</v>
      </c>
      <c r="B50" s="16">
        <v>50</v>
      </c>
      <c r="C50" s="16">
        <v>70</v>
      </c>
      <c r="D50" s="16">
        <v>45</v>
      </c>
      <c r="E50" s="16">
        <v>30</v>
      </c>
      <c r="F50" s="16" t="s">
        <v>195</v>
      </c>
      <c r="G50" s="17">
        <v>52.22</v>
      </c>
      <c r="H50" s="17">
        <v>54</v>
      </c>
      <c r="I50" s="17">
        <v>5</v>
      </c>
      <c r="J50" s="17" t="s">
        <v>195</v>
      </c>
      <c r="K50" s="23">
        <v>51.5</v>
      </c>
      <c r="L50" s="23">
        <v>-59.4</v>
      </c>
      <c r="M50" s="23">
        <v>47.6</v>
      </c>
      <c r="N50" s="23">
        <v>-53</v>
      </c>
      <c r="O50" s="23" t="s">
        <v>195</v>
      </c>
      <c r="P50" s="8">
        <v>51.5</v>
      </c>
      <c r="Q50" s="8">
        <v>-59.4</v>
      </c>
      <c r="R50" s="8">
        <v>47.6</v>
      </c>
      <c r="S50" s="8">
        <v>-53</v>
      </c>
      <c r="T50" s="8" t="s">
        <v>195</v>
      </c>
      <c r="U50" s="5"/>
      <c r="V50" s="5"/>
      <c r="W50" s="5"/>
      <c r="X50" s="5"/>
      <c r="Y50" s="5"/>
      <c r="Z50" s="5"/>
      <c r="AA50" s="5"/>
      <c r="AB50" s="5"/>
      <c r="AC50" s="5" t="s">
        <v>195</v>
      </c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 t="s">
        <v>195</v>
      </c>
      <c r="AQ50" s="21">
        <v>38.1</v>
      </c>
      <c r="AR50" s="21">
        <v>-74.900000000000006</v>
      </c>
      <c r="AS50" s="21">
        <v>25.9</v>
      </c>
      <c r="AT50" s="21">
        <v>-63.8</v>
      </c>
      <c r="AU50" s="21">
        <v>25.9</v>
      </c>
      <c r="AV50" s="21">
        <v>-53</v>
      </c>
      <c r="AW50" s="21">
        <v>25.9</v>
      </c>
      <c r="AX50" s="21">
        <v>-39.9</v>
      </c>
      <c r="AY50" s="21"/>
    </row>
    <row r="51" spans="1:51">
      <c r="A51" s="16" t="s">
        <v>24</v>
      </c>
      <c r="B51" s="16">
        <v>50</v>
      </c>
      <c r="C51" s="16">
        <v>70</v>
      </c>
      <c r="D51" s="16">
        <v>45</v>
      </c>
      <c r="E51" s="16">
        <v>45</v>
      </c>
      <c r="F51" s="16" t="s">
        <v>195</v>
      </c>
      <c r="G51" s="17">
        <v>57.5</v>
      </c>
      <c r="H51" s="17">
        <v>55.2</v>
      </c>
      <c r="I51" s="17">
        <v>5</v>
      </c>
      <c r="J51" s="17" t="s">
        <v>195</v>
      </c>
      <c r="K51" s="23">
        <v>52.6</v>
      </c>
      <c r="L51" s="23">
        <v>-60.6</v>
      </c>
      <c r="M51" s="23">
        <v>48.5</v>
      </c>
      <c r="N51" s="23">
        <v>-54</v>
      </c>
      <c r="O51" s="23" t="s">
        <v>195</v>
      </c>
      <c r="P51" s="8">
        <v>52.6</v>
      </c>
      <c r="Q51" s="8">
        <v>-60.6</v>
      </c>
      <c r="R51" s="8">
        <v>48.5</v>
      </c>
      <c r="S51" s="8">
        <v>-54</v>
      </c>
      <c r="T51" s="8" t="s">
        <v>195</v>
      </c>
      <c r="U51" s="5"/>
      <c r="V51" s="5"/>
      <c r="W51" s="5"/>
      <c r="X51" s="5"/>
      <c r="Y51" s="5"/>
      <c r="Z51" s="5"/>
      <c r="AA51" s="5"/>
      <c r="AB51" s="5"/>
      <c r="AC51" s="5" t="s">
        <v>195</v>
      </c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 t="s">
        <v>195</v>
      </c>
      <c r="AQ51" s="21">
        <v>38.9</v>
      </c>
      <c r="AR51" s="21">
        <v>-95.1</v>
      </c>
      <c r="AS51" s="21">
        <v>26.5</v>
      </c>
      <c r="AT51" s="21">
        <v>-65.099999999999994</v>
      </c>
      <c r="AU51" s="21">
        <v>26.5</v>
      </c>
      <c r="AV51" s="21">
        <v>-54</v>
      </c>
      <c r="AW51" s="21">
        <v>26.5</v>
      </c>
      <c r="AX51" s="21">
        <v>-52.4</v>
      </c>
      <c r="AY51" s="21"/>
    </row>
    <row r="52" spans="1:51">
      <c r="A52" s="16" t="s">
        <v>20</v>
      </c>
      <c r="B52" s="16">
        <v>60</v>
      </c>
      <c r="C52" s="16">
        <v>80</v>
      </c>
      <c r="D52" s="16">
        <v>15</v>
      </c>
      <c r="E52" s="16">
        <v>0</v>
      </c>
      <c r="F52" s="16" t="s">
        <v>195</v>
      </c>
      <c r="G52" s="17">
        <v>15</v>
      </c>
      <c r="H52" s="17">
        <v>41.6</v>
      </c>
      <c r="I52" s="17">
        <v>0</v>
      </c>
      <c r="J52" s="17" t="s">
        <v>195</v>
      </c>
      <c r="K52" s="23">
        <v>41.3</v>
      </c>
      <c r="L52" s="23">
        <v>-52</v>
      </c>
      <c r="M52" s="23">
        <v>36.6</v>
      </c>
      <c r="N52" s="23">
        <v>-40.700000000000003</v>
      </c>
      <c r="O52" s="23" t="s">
        <v>195</v>
      </c>
      <c r="P52" s="8">
        <v>41.3</v>
      </c>
      <c r="Q52" s="8">
        <v>-52</v>
      </c>
      <c r="R52" s="8">
        <v>36.6</v>
      </c>
      <c r="S52" s="8">
        <v>-40.700000000000003</v>
      </c>
      <c r="T52" s="8" t="s">
        <v>195</v>
      </c>
      <c r="U52" s="5">
        <v>16.899999999999999</v>
      </c>
      <c r="V52" s="5">
        <v>-113.3</v>
      </c>
      <c r="W52" s="5">
        <v>15.8</v>
      </c>
      <c r="X52" s="5">
        <v>-65.7</v>
      </c>
      <c r="Y52" s="5">
        <v>15.8</v>
      </c>
      <c r="Z52" s="5">
        <v>-24.1</v>
      </c>
      <c r="AA52" s="5">
        <v>15.8</v>
      </c>
      <c r="AB52" s="5">
        <v>-49</v>
      </c>
      <c r="AC52" s="5" t="s">
        <v>195</v>
      </c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 t="s">
        <v>195</v>
      </c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>
      <c r="A53" s="16" t="s">
        <v>20</v>
      </c>
      <c r="B53" s="16">
        <v>60</v>
      </c>
      <c r="C53" s="16">
        <v>80</v>
      </c>
      <c r="D53" s="16">
        <v>30</v>
      </c>
      <c r="E53" s="16">
        <v>0</v>
      </c>
      <c r="F53" s="16" t="s">
        <v>195</v>
      </c>
      <c r="G53" s="17">
        <v>30</v>
      </c>
      <c r="H53" s="17">
        <v>48.1</v>
      </c>
      <c r="I53" s="17">
        <v>0</v>
      </c>
      <c r="J53" s="17" t="s">
        <v>195</v>
      </c>
      <c r="K53" s="23">
        <v>46.5</v>
      </c>
      <c r="L53" s="23">
        <v>-54.5</v>
      </c>
      <c r="M53" s="23">
        <v>42.3</v>
      </c>
      <c r="N53" s="23">
        <v>-47.1</v>
      </c>
      <c r="O53" s="23" t="s">
        <v>195</v>
      </c>
      <c r="P53" s="8">
        <v>46.5</v>
      </c>
      <c r="Q53" s="8">
        <v>-54.5</v>
      </c>
      <c r="R53" s="8">
        <v>42.3</v>
      </c>
      <c r="S53" s="8">
        <v>-47.1</v>
      </c>
      <c r="T53" s="8" t="s">
        <v>195</v>
      </c>
      <c r="U53" s="5">
        <v>18.3</v>
      </c>
      <c r="V53" s="5">
        <v>-99.2</v>
      </c>
      <c r="W53" s="5">
        <v>18.3</v>
      </c>
      <c r="X53" s="5">
        <v>-76</v>
      </c>
      <c r="Y53" s="5">
        <v>18.3</v>
      </c>
      <c r="Z53" s="5">
        <v>-56.7</v>
      </c>
      <c r="AA53" s="5"/>
      <c r="AB53" s="5"/>
      <c r="AC53" s="5" t="s">
        <v>195</v>
      </c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 t="s">
        <v>195</v>
      </c>
      <c r="AQ53" s="21"/>
      <c r="AR53" s="21"/>
      <c r="AS53" s="21"/>
      <c r="AT53" s="21"/>
      <c r="AU53" s="21"/>
      <c r="AV53" s="21"/>
      <c r="AW53" s="21"/>
      <c r="AX53" s="21"/>
      <c r="AY53" s="21"/>
    </row>
    <row r="54" spans="1:51">
      <c r="A54" s="16" t="s">
        <v>20</v>
      </c>
      <c r="B54" s="16">
        <v>60</v>
      </c>
      <c r="C54" s="16">
        <v>80</v>
      </c>
      <c r="D54" s="16">
        <v>45</v>
      </c>
      <c r="E54" s="16">
        <v>0</v>
      </c>
      <c r="F54" s="16" t="s">
        <v>195</v>
      </c>
      <c r="G54" s="17">
        <v>45</v>
      </c>
      <c r="H54" s="17">
        <v>52.4</v>
      </c>
      <c r="I54" s="17">
        <v>0</v>
      </c>
      <c r="J54" s="17" t="s">
        <v>195</v>
      </c>
      <c r="K54" s="23">
        <v>49.3</v>
      </c>
      <c r="L54" s="23">
        <v>-56.5</v>
      </c>
      <c r="M54" s="23">
        <v>46.1</v>
      </c>
      <c r="N54" s="23">
        <v>-51.3</v>
      </c>
      <c r="O54" s="23" t="s">
        <v>195</v>
      </c>
      <c r="P54" s="8">
        <v>49.3</v>
      </c>
      <c r="Q54" s="8">
        <v>-56.5</v>
      </c>
      <c r="R54" s="8">
        <v>46.1</v>
      </c>
      <c r="S54" s="8">
        <v>-51.3</v>
      </c>
      <c r="T54" s="8" t="s">
        <v>195</v>
      </c>
      <c r="U54" s="5">
        <v>19.899999999999999</v>
      </c>
      <c r="V54" s="5">
        <v>-89.7</v>
      </c>
      <c r="W54" s="5">
        <v>19.899999999999999</v>
      </c>
      <c r="X54" s="5">
        <v>-82.8</v>
      </c>
      <c r="Y54" s="5">
        <v>19.899999999999999</v>
      </c>
      <c r="Z54" s="5">
        <v>-73.8</v>
      </c>
      <c r="AA54" s="5"/>
      <c r="AB54" s="5"/>
      <c r="AC54" s="5" t="s">
        <v>195</v>
      </c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 t="s">
        <v>195</v>
      </c>
      <c r="AQ54" s="21"/>
      <c r="AR54" s="21"/>
      <c r="AS54" s="21"/>
      <c r="AT54" s="21"/>
      <c r="AU54" s="21"/>
      <c r="AV54" s="21"/>
      <c r="AW54" s="21"/>
      <c r="AX54" s="21"/>
      <c r="AY54" s="21"/>
    </row>
    <row r="55" spans="1:51">
      <c r="A55" s="16" t="s">
        <v>23</v>
      </c>
      <c r="B55" s="16">
        <v>60</v>
      </c>
      <c r="C55" s="16">
        <v>80</v>
      </c>
      <c r="D55" s="16">
        <v>15</v>
      </c>
      <c r="E55" s="16">
        <v>15</v>
      </c>
      <c r="F55" s="16" t="s">
        <v>195</v>
      </c>
      <c r="G55" s="17">
        <v>19.02</v>
      </c>
      <c r="H55" s="17">
        <v>43.7</v>
      </c>
      <c r="I55" s="17">
        <v>6</v>
      </c>
      <c r="J55" s="17" t="s">
        <v>195</v>
      </c>
      <c r="K55" s="23">
        <v>43.4</v>
      </c>
      <c r="L55" s="23">
        <v>-54.6</v>
      </c>
      <c r="M55" s="23">
        <v>38.4</v>
      </c>
      <c r="N55" s="23">
        <v>-42.8</v>
      </c>
      <c r="O55" s="23" t="s">
        <v>195</v>
      </c>
      <c r="P55" s="8">
        <v>43.3</v>
      </c>
      <c r="Q55" s="8">
        <v>-54.2</v>
      </c>
      <c r="R55" s="8">
        <v>38.4</v>
      </c>
      <c r="S55" s="8">
        <v>-42.8</v>
      </c>
      <c r="T55" s="8" t="s">
        <v>195</v>
      </c>
      <c r="U55" s="5"/>
      <c r="V55" s="5"/>
      <c r="W55" s="5"/>
      <c r="X55" s="5"/>
      <c r="Y55" s="5"/>
      <c r="Z55" s="5"/>
      <c r="AA55" s="5"/>
      <c r="AB55" s="5"/>
      <c r="AC55" s="5" t="s">
        <v>195</v>
      </c>
      <c r="AD55" s="19">
        <v>25.9</v>
      </c>
      <c r="AE55" s="19">
        <v>-124.6</v>
      </c>
      <c r="AF55" s="19">
        <v>25.9</v>
      </c>
      <c r="AG55" s="19">
        <v>-106.9</v>
      </c>
      <c r="AH55" s="19">
        <v>21</v>
      </c>
      <c r="AI55" s="19">
        <v>-51.6</v>
      </c>
      <c r="AJ55" s="19">
        <v>21</v>
      </c>
      <c r="AK55" s="19">
        <v>-76</v>
      </c>
      <c r="AL55" s="19">
        <v>21</v>
      </c>
      <c r="AM55" s="19">
        <v>-29.7</v>
      </c>
      <c r="AN55" s="19">
        <v>21</v>
      </c>
      <c r="AO55" s="19">
        <v>-29.7</v>
      </c>
      <c r="AP55" s="19" t="s">
        <v>195</v>
      </c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>
      <c r="A56" s="16" t="s">
        <v>23</v>
      </c>
      <c r="B56" s="16">
        <v>60</v>
      </c>
      <c r="C56" s="16">
        <v>80</v>
      </c>
      <c r="D56" s="16">
        <v>15</v>
      </c>
      <c r="E56" s="16">
        <v>30</v>
      </c>
      <c r="F56" s="16" t="s">
        <v>195</v>
      </c>
      <c r="G56" s="17">
        <v>23.66</v>
      </c>
      <c r="H56" s="17">
        <v>45.7</v>
      </c>
      <c r="I56" s="17">
        <v>6</v>
      </c>
      <c r="J56" s="17" t="s">
        <v>195</v>
      </c>
      <c r="K56" s="23">
        <v>45.5</v>
      </c>
      <c r="L56" s="23">
        <v>-57.2</v>
      </c>
      <c r="M56" s="23">
        <v>40.299999999999997</v>
      </c>
      <c r="N56" s="23">
        <v>-44.8</v>
      </c>
      <c r="O56" s="23" t="s">
        <v>195</v>
      </c>
      <c r="P56" s="8">
        <v>45.3</v>
      </c>
      <c r="Q56" s="8">
        <v>-56.2</v>
      </c>
      <c r="R56" s="8">
        <v>40.299999999999997</v>
      </c>
      <c r="S56" s="8">
        <v>-44.8</v>
      </c>
      <c r="T56" s="8" t="s">
        <v>195</v>
      </c>
      <c r="U56" s="5"/>
      <c r="V56" s="5"/>
      <c r="W56" s="5"/>
      <c r="X56" s="5"/>
      <c r="Y56" s="5"/>
      <c r="Z56" s="5"/>
      <c r="AA56" s="5"/>
      <c r="AB56" s="5"/>
      <c r="AC56" s="5" t="s">
        <v>195</v>
      </c>
      <c r="AD56" s="19">
        <v>40</v>
      </c>
      <c r="AE56" s="19">
        <v>-81.400000000000006</v>
      </c>
      <c r="AF56" s="19">
        <v>40</v>
      </c>
      <c r="AG56" s="19">
        <v>-99.1</v>
      </c>
      <c r="AH56" s="19">
        <v>31.1</v>
      </c>
      <c r="AI56" s="19">
        <v>-44.8</v>
      </c>
      <c r="AJ56" s="19">
        <v>31.1</v>
      </c>
      <c r="AK56" s="19">
        <v>-63.7</v>
      </c>
      <c r="AL56" s="19">
        <v>31.1</v>
      </c>
      <c r="AM56" s="19">
        <v>-44.8</v>
      </c>
      <c r="AN56" s="19">
        <v>31.1</v>
      </c>
      <c r="AO56" s="19">
        <v>-44.8</v>
      </c>
      <c r="AP56" s="19" t="s">
        <v>195</v>
      </c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>
      <c r="A57" s="16" t="s">
        <v>23</v>
      </c>
      <c r="B57" s="16">
        <v>60</v>
      </c>
      <c r="C57" s="16">
        <v>80</v>
      </c>
      <c r="D57" s="16">
        <v>15</v>
      </c>
      <c r="E57" s="16">
        <v>45</v>
      </c>
      <c r="F57" s="16" t="s">
        <v>195</v>
      </c>
      <c r="G57" s="17">
        <v>30</v>
      </c>
      <c r="H57" s="17">
        <v>48.1</v>
      </c>
      <c r="I57" s="17">
        <v>6</v>
      </c>
      <c r="J57" s="17" t="s">
        <v>195</v>
      </c>
      <c r="K57" s="23">
        <v>47.8</v>
      </c>
      <c r="L57" s="23">
        <v>-60.1</v>
      </c>
      <c r="M57" s="23">
        <v>42.3</v>
      </c>
      <c r="N57" s="23">
        <v>-47.1</v>
      </c>
      <c r="O57" s="23" t="s">
        <v>195</v>
      </c>
      <c r="P57" s="8">
        <v>47.5</v>
      </c>
      <c r="Q57" s="8">
        <v>-58.7</v>
      </c>
      <c r="R57" s="8">
        <v>42.3</v>
      </c>
      <c r="S57" s="8">
        <v>-47.1</v>
      </c>
      <c r="T57" s="8" t="s">
        <v>195</v>
      </c>
      <c r="U57" s="5"/>
      <c r="V57" s="5"/>
      <c r="W57" s="5"/>
      <c r="X57" s="5"/>
      <c r="Y57" s="5"/>
      <c r="Z57" s="5"/>
      <c r="AA57" s="5"/>
      <c r="AB57" s="5"/>
      <c r="AC57" s="5" t="s">
        <v>195</v>
      </c>
      <c r="AD57" s="19">
        <v>42</v>
      </c>
      <c r="AE57" s="19">
        <v>-85.6</v>
      </c>
      <c r="AF57" s="19">
        <v>42</v>
      </c>
      <c r="AG57" s="19">
        <v>-104.2</v>
      </c>
      <c r="AH57" s="19">
        <v>32.700000000000003</v>
      </c>
      <c r="AI57" s="19">
        <v>-47.1</v>
      </c>
      <c r="AJ57" s="19">
        <v>32.700000000000003</v>
      </c>
      <c r="AK57" s="19">
        <v>-66.900000000000006</v>
      </c>
      <c r="AL57" s="19">
        <v>32.700000000000003</v>
      </c>
      <c r="AM57" s="19">
        <v>-47.1</v>
      </c>
      <c r="AN57" s="19">
        <v>32.700000000000003</v>
      </c>
      <c r="AO57" s="19">
        <v>-47.1</v>
      </c>
      <c r="AP57" s="19" t="s">
        <v>195</v>
      </c>
      <c r="AQ57" s="21"/>
      <c r="AR57" s="21"/>
      <c r="AS57" s="21"/>
      <c r="AT57" s="21"/>
      <c r="AU57" s="21"/>
      <c r="AV57" s="21"/>
      <c r="AW57" s="21"/>
      <c r="AX57" s="21"/>
      <c r="AY57" s="21"/>
    </row>
    <row r="58" spans="1:51">
      <c r="A58" s="16" t="s">
        <v>23</v>
      </c>
      <c r="B58" s="16">
        <v>60</v>
      </c>
      <c r="C58" s="16">
        <v>80</v>
      </c>
      <c r="D58" s="16">
        <v>30</v>
      </c>
      <c r="E58" s="16">
        <v>15</v>
      </c>
      <c r="F58" s="16" t="s">
        <v>195</v>
      </c>
      <c r="G58" s="17">
        <v>34.020000000000003</v>
      </c>
      <c r="H58" s="17">
        <v>49.4</v>
      </c>
      <c r="I58" s="17">
        <v>6</v>
      </c>
      <c r="J58" s="17" t="s">
        <v>195</v>
      </c>
      <c r="K58" s="23">
        <v>47.7</v>
      </c>
      <c r="L58" s="23">
        <v>-56</v>
      </c>
      <c r="M58" s="23">
        <v>43.5</v>
      </c>
      <c r="N58" s="23">
        <v>-48.4</v>
      </c>
      <c r="O58" s="23" t="s">
        <v>195</v>
      </c>
      <c r="P58" s="8">
        <v>47.6</v>
      </c>
      <c r="Q58" s="8">
        <v>-55.7</v>
      </c>
      <c r="R58" s="8">
        <v>43.5</v>
      </c>
      <c r="S58" s="8">
        <v>-48.4</v>
      </c>
      <c r="T58" s="8" t="s">
        <v>195</v>
      </c>
      <c r="U58" s="5"/>
      <c r="V58" s="5"/>
      <c r="W58" s="5"/>
      <c r="X58" s="5"/>
      <c r="Y58" s="5"/>
      <c r="Z58" s="5"/>
      <c r="AA58" s="5"/>
      <c r="AB58" s="5"/>
      <c r="AC58" s="5" t="s">
        <v>195</v>
      </c>
      <c r="AD58" s="19">
        <v>29.3</v>
      </c>
      <c r="AE58" s="19">
        <v>-140.80000000000001</v>
      </c>
      <c r="AF58" s="19">
        <v>29.3</v>
      </c>
      <c r="AG58" s="19">
        <v>-120.8</v>
      </c>
      <c r="AH58" s="19">
        <v>23.7</v>
      </c>
      <c r="AI58" s="19">
        <v>-58.3</v>
      </c>
      <c r="AJ58" s="19">
        <v>23.7</v>
      </c>
      <c r="AK58" s="19">
        <v>-85.9</v>
      </c>
      <c r="AL58" s="19">
        <v>23.7</v>
      </c>
      <c r="AM58" s="19">
        <v>-33.6</v>
      </c>
      <c r="AN58" s="19">
        <v>23.7</v>
      </c>
      <c r="AO58" s="19">
        <v>-33.6</v>
      </c>
      <c r="AP58" s="19" t="s">
        <v>195</v>
      </c>
      <c r="AQ58" s="21"/>
      <c r="AR58" s="21"/>
      <c r="AS58" s="21"/>
      <c r="AT58" s="21"/>
      <c r="AU58" s="21"/>
      <c r="AV58" s="21"/>
      <c r="AW58" s="21"/>
      <c r="AX58" s="21"/>
      <c r="AY58" s="21"/>
    </row>
    <row r="59" spans="1:51">
      <c r="A59" s="16" t="s">
        <v>23</v>
      </c>
      <c r="B59" s="16">
        <v>60</v>
      </c>
      <c r="C59" s="16">
        <v>80</v>
      </c>
      <c r="D59" s="16">
        <v>30</v>
      </c>
      <c r="E59" s="16">
        <v>30</v>
      </c>
      <c r="F59" s="16" t="s">
        <v>195</v>
      </c>
      <c r="G59" s="17">
        <v>38.659999999999997</v>
      </c>
      <c r="H59" s="17">
        <v>50.7</v>
      </c>
      <c r="I59" s="17">
        <v>6</v>
      </c>
      <c r="J59" s="17" t="s">
        <v>195</v>
      </c>
      <c r="K59" s="23">
        <v>49</v>
      </c>
      <c r="L59" s="23">
        <v>-57.5</v>
      </c>
      <c r="M59" s="23">
        <v>44.6</v>
      </c>
      <c r="N59" s="23">
        <v>-49.7</v>
      </c>
      <c r="O59" s="23" t="s">
        <v>195</v>
      </c>
      <c r="P59" s="8">
        <v>48.8</v>
      </c>
      <c r="Q59" s="8">
        <v>-56.9</v>
      </c>
      <c r="R59" s="8">
        <v>44.6</v>
      </c>
      <c r="S59" s="8">
        <v>-49.7</v>
      </c>
      <c r="T59" s="8" t="s">
        <v>195</v>
      </c>
      <c r="U59" s="5"/>
      <c r="V59" s="5"/>
      <c r="W59" s="5"/>
      <c r="X59" s="5"/>
      <c r="Y59" s="5"/>
      <c r="Z59" s="5"/>
      <c r="AA59" s="5"/>
      <c r="AB59" s="5"/>
      <c r="AC59" s="5" t="s">
        <v>195</v>
      </c>
      <c r="AD59" s="19">
        <v>44.3</v>
      </c>
      <c r="AE59" s="19">
        <v>-90.3</v>
      </c>
      <c r="AF59" s="19">
        <v>44.3</v>
      </c>
      <c r="AG59" s="19">
        <v>-109.9</v>
      </c>
      <c r="AH59" s="19">
        <v>34.5</v>
      </c>
      <c r="AI59" s="19">
        <v>-49.7</v>
      </c>
      <c r="AJ59" s="19">
        <v>34.5</v>
      </c>
      <c r="AK59" s="19">
        <v>-70.599999999999994</v>
      </c>
      <c r="AL59" s="19">
        <v>34.5</v>
      </c>
      <c r="AM59" s="19">
        <v>-49.7</v>
      </c>
      <c r="AN59" s="19">
        <v>34.5</v>
      </c>
      <c r="AO59" s="19">
        <v>-49.7</v>
      </c>
      <c r="AP59" s="19" t="s">
        <v>195</v>
      </c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>
      <c r="A60" s="16" t="s">
        <v>23</v>
      </c>
      <c r="B60" s="16">
        <v>60</v>
      </c>
      <c r="C60" s="16">
        <v>80</v>
      </c>
      <c r="D60" s="16">
        <v>30</v>
      </c>
      <c r="E60" s="16">
        <v>45</v>
      </c>
      <c r="F60" s="16" t="s">
        <v>195</v>
      </c>
      <c r="G60" s="17">
        <v>45</v>
      </c>
      <c r="H60" s="17">
        <v>52.4</v>
      </c>
      <c r="I60" s="17">
        <v>6</v>
      </c>
      <c r="J60" s="17" t="s">
        <v>195</v>
      </c>
      <c r="K60" s="23">
        <v>50.6</v>
      </c>
      <c r="L60" s="23">
        <v>-59.4</v>
      </c>
      <c r="M60" s="23">
        <v>46.1</v>
      </c>
      <c r="N60" s="23">
        <v>-51.3</v>
      </c>
      <c r="O60" s="23" t="s">
        <v>195</v>
      </c>
      <c r="P60" s="8">
        <v>50.3</v>
      </c>
      <c r="Q60" s="8">
        <v>-58.3</v>
      </c>
      <c r="R60" s="8">
        <v>46.1</v>
      </c>
      <c r="S60" s="8">
        <v>-51.3</v>
      </c>
      <c r="T60" s="8" t="s">
        <v>195</v>
      </c>
      <c r="U60" s="5"/>
      <c r="V60" s="5"/>
      <c r="W60" s="5"/>
      <c r="X60" s="5"/>
      <c r="Y60" s="5"/>
      <c r="Z60" s="5"/>
      <c r="AA60" s="5"/>
      <c r="AB60" s="5"/>
      <c r="AC60" s="5" t="s">
        <v>195</v>
      </c>
      <c r="AD60" s="19">
        <v>45.7</v>
      </c>
      <c r="AE60" s="19">
        <v>-93.2</v>
      </c>
      <c r="AF60" s="19">
        <v>45.7</v>
      </c>
      <c r="AG60" s="19">
        <v>-113.5</v>
      </c>
      <c r="AH60" s="19">
        <v>35.6</v>
      </c>
      <c r="AI60" s="19">
        <v>-51.3</v>
      </c>
      <c r="AJ60" s="19">
        <v>35.6</v>
      </c>
      <c r="AK60" s="19">
        <v>-72.900000000000006</v>
      </c>
      <c r="AL60" s="19">
        <v>35.6</v>
      </c>
      <c r="AM60" s="19">
        <v>-51.3</v>
      </c>
      <c r="AN60" s="19">
        <v>35.6</v>
      </c>
      <c r="AO60" s="19">
        <v>-51.3</v>
      </c>
      <c r="AP60" s="19" t="s">
        <v>195</v>
      </c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>
      <c r="A61" s="16" t="s">
        <v>23</v>
      </c>
      <c r="B61" s="16">
        <v>60</v>
      </c>
      <c r="C61" s="16">
        <v>80</v>
      </c>
      <c r="D61" s="16">
        <v>45</v>
      </c>
      <c r="E61" s="16">
        <v>15</v>
      </c>
      <c r="F61" s="16" t="s">
        <v>195</v>
      </c>
      <c r="G61" s="17">
        <v>49.02</v>
      </c>
      <c r="H61" s="17">
        <v>53.3</v>
      </c>
      <c r="I61" s="17">
        <v>6</v>
      </c>
      <c r="J61" s="17" t="s">
        <v>195</v>
      </c>
      <c r="K61" s="23">
        <v>50.2</v>
      </c>
      <c r="L61" s="23">
        <v>-57.6</v>
      </c>
      <c r="M61" s="23">
        <v>46.9</v>
      </c>
      <c r="N61" s="23">
        <v>-52.3</v>
      </c>
      <c r="O61" s="23" t="s">
        <v>195</v>
      </c>
      <c r="P61" s="8">
        <v>50.1</v>
      </c>
      <c r="Q61" s="8">
        <v>-57.5</v>
      </c>
      <c r="R61" s="8">
        <v>46.9</v>
      </c>
      <c r="S61" s="8">
        <v>-52.3</v>
      </c>
      <c r="T61" s="8" t="s">
        <v>195</v>
      </c>
      <c r="U61" s="5"/>
      <c r="V61" s="5"/>
      <c r="W61" s="5"/>
      <c r="X61" s="5"/>
      <c r="Y61" s="5"/>
      <c r="Z61" s="5"/>
      <c r="AA61" s="5"/>
      <c r="AB61" s="5"/>
      <c r="AC61" s="5" t="s">
        <v>195</v>
      </c>
      <c r="AD61" s="19">
        <v>31.6</v>
      </c>
      <c r="AE61" s="19">
        <v>-152.1</v>
      </c>
      <c r="AF61" s="19">
        <v>31.6</v>
      </c>
      <c r="AG61" s="19">
        <v>-130.4</v>
      </c>
      <c r="AH61" s="19">
        <v>25.6</v>
      </c>
      <c r="AI61" s="19">
        <v>-62.9</v>
      </c>
      <c r="AJ61" s="19">
        <v>25.6</v>
      </c>
      <c r="AK61" s="19">
        <v>-92.8</v>
      </c>
      <c r="AL61" s="19">
        <v>25.6</v>
      </c>
      <c r="AM61" s="19">
        <v>-36.299999999999997</v>
      </c>
      <c r="AN61" s="19">
        <v>25.6</v>
      </c>
      <c r="AO61" s="19">
        <v>-36.299999999999997</v>
      </c>
      <c r="AP61" s="19" t="s">
        <v>195</v>
      </c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>
      <c r="A62" s="16" t="s">
        <v>23</v>
      </c>
      <c r="B62" s="16">
        <v>60</v>
      </c>
      <c r="C62" s="16">
        <v>80</v>
      </c>
      <c r="D62" s="16">
        <v>45</v>
      </c>
      <c r="E62" s="16">
        <v>30</v>
      </c>
      <c r="F62" s="16" t="s">
        <v>195</v>
      </c>
      <c r="G62" s="17">
        <v>53.66</v>
      </c>
      <c r="H62" s="17">
        <v>54.4</v>
      </c>
      <c r="I62" s="17">
        <v>6</v>
      </c>
      <c r="J62" s="17" t="s">
        <v>195</v>
      </c>
      <c r="K62" s="23">
        <v>51.2</v>
      </c>
      <c r="L62" s="23">
        <v>-58.7</v>
      </c>
      <c r="M62" s="23">
        <v>47.8</v>
      </c>
      <c r="N62" s="23">
        <v>-53.3</v>
      </c>
      <c r="O62" s="23" t="s">
        <v>195</v>
      </c>
      <c r="P62" s="8">
        <v>51</v>
      </c>
      <c r="Q62" s="8">
        <v>-58.4</v>
      </c>
      <c r="R62" s="8">
        <v>47.8</v>
      </c>
      <c r="S62" s="8">
        <v>-53.3</v>
      </c>
      <c r="T62" s="8" t="s">
        <v>195</v>
      </c>
      <c r="U62" s="5"/>
      <c r="V62" s="5"/>
      <c r="W62" s="5"/>
      <c r="X62" s="5"/>
      <c r="Y62" s="5"/>
      <c r="Z62" s="5"/>
      <c r="AA62" s="5"/>
      <c r="AB62" s="5"/>
      <c r="AC62" s="5" t="s">
        <v>195</v>
      </c>
      <c r="AD62" s="19">
        <v>47.5</v>
      </c>
      <c r="AE62" s="19">
        <v>-96.7</v>
      </c>
      <c r="AF62" s="19">
        <v>47.5</v>
      </c>
      <c r="AG62" s="19">
        <v>-117.8</v>
      </c>
      <c r="AH62" s="19">
        <v>37</v>
      </c>
      <c r="AI62" s="19">
        <v>-53.3</v>
      </c>
      <c r="AJ62" s="19">
        <v>37</v>
      </c>
      <c r="AK62" s="19">
        <v>-75.599999999999994</v>
      </c>
      <c r="AL62" s="19">
        <v>37</v>
      </c>
      <c r="AM62" s="19">
        <v>-53.3</v>
      </c>
      <c r="AN62" s="19">
        <v>37</v>
      </c>
      <c r="AO62" s="19">
        <v>-53.3</v>
      </c>
      <c r="AP62" s="19" t="s">
        <v>195</v>
      </c>
      <c r="AQ62" s="21"/>
      <c r="AR62" s="21"/>
      <c r="AS62" s="21"/>
      <c r="AT62" s="21"/>
      <c r="AU62" s="21"/>
      <c r="AV62" s="21"/>
      <c r="AW62" s="21"/>
      <c r="AX62" s="21"/>
      <c r="AY62" s="21"/>
    </row>
    <row r="63" spans="1:51">
      <c r="A63" s="16" t="s">
        <v>23</v>
      </c>
      <c r="B63" s="16">
        <v>60</v>
      </c>
      <c r="C63" s="16">
        <v>80</v>
      </c>
      <c r="D63" s="16">
        <v>45</v>
      </c>
      <c r="E63" s="16">
        <v>45</v>
      </c>
      <c r="F63" s="16" t="s">
        <v>195</v>
      </c>
      <c r="G63" s="17">
        <v>60</v>
      </c>
      <c r="H63" s="17">
        <v>55.6</v>
      </c>
      <c r="I63" s="17">
        <v>6</v>
      </c>
      <c r="J63" s="17" t="s">
        <v>195</v>
      </c>
      <c r="K63" s="23">
        <v>52.4</v>
      </c>
      <c r="L63" s="23">
        <v>-60.1</v>
      </c>
      <c r="M63" s="23">
        <v>49</v>
      </c>
      <c r="N63" s="23">
        <v>-54.5</v>
      </c>
      <c r="O63" s="23" t="s">
        <v>195</v>
      </c>
      <c r="P63" s="8">
        <v>52.1</v>
      </c>
      <c r="Q63" s="8">
        <v>-59.6</v>
      </c>
      <c r="R63" s="8">
        <v>49</v>
      </c>
      <c r="S63" s="8">
        <v>-54.5</v>
      </c>
      <c r="T63" s="8" t="s">
        <v>195</v>
      </c>
      <c r="U63" s="5"/>
      <c r="V63" s="5"/>
      <c r="W63" s="5"/>
      <c r="X63" s="5"/>
      <c r="Y63" s="5"/>
      <c r="Z63" s="5"/>
      <c r="AA63" s="5"/>
      <c r="AB63" s="5"/>
      <c r="AC63" s="5" t="s">
        <v>195</v>
      </c>
      <c r="AD63" s="19">
        <v>48.6</v>
      </c>
      <c r="AE63" s="19">
        <v>-99</v>
      </c>
      <c r="AF63" s="19">
        <v>48.6</v>
      </c>
      <c r="AG63" s="19">
        <v>-120.6</v>
      </c>
      <c r="AH63" s="19">
        <v>37.799999999999997</v>
      </c>
      <c r="AI63" s="19">
        <v>-54.5</v>
      </c>
      <c r="AJ63" s="19">
        <v>37.799999999999997</v>
      </c>
      <c r="AK63" s="19">
        <v>-77.400000000000006</v>
      </c>
      <c r="AL63" s="19">
        <v>37.799999999999997</v>
      </c>
      <c r="AM63" s="19">
        <v>-54.5</v>
      </c>
      <c r="AN63" s="19">
        <v>37.799999999999997</v>
      </c>
      <c r="AO63" s="19">
        <v>-54.5</v>
      </c>
      <c r="AP63" s="19" t="s">
        <v>195</v>
      </c>
      <c r="AQ63" s="21"/>
      <c r="AR63" s="21"/>
      <c r="AS63" s="21"/>
      <c r="AT63" s="21"/>
      <c r="AU63" s="21"/>
      <c r="AV63" s="21"/>
      <c r="AW63" s="21"/>
      <c r="AX63" s="21"/>
      <c r="AY63" s="21"/>
    </row>
    <row r="64" spans="1:51">
      <c r="A64" s="16" t="s">
        <v>24</v>
      </c>
      <c r="B64" s="16">
        <v>60</v>
      </c>
      <c r="C64" s="16">
        <v>80</v>
      </c>
      <c r="D64" s="16">
        <v>15</v>
      </c>
      <c r="E64" s="16">
        <v>15</v>
      </c>
      <c r="F64" s="16" t="s">
        <v>195</v>
      </c>
      <c r="G64" s="17">
        <v>19.02</v>
      </c>
      <c r="H64" s="17">
        <v>43.7</v>
      </c>
      <c r="I64" s="17">
        <v>6</v>
      </c>
      <c r="J64" s="17" t="s">
        <v>195</v>
      </c>
      <c r="K64" s="23">
        <v>43.4</v>
      </c>
      <c r="L64" s="23">
        <v>-54.6</v>
      </c>
      <c r="M64" s="23">
        <v>38.4</v>
      </c>
      <c r="N64" s="23">
        <v>-42.8</v>
      </c>
      <c r="O64" s="23" t="s">
        <v>195</v>
      </c>
      <c r="P64" s="8">
        <v>43.4</v>
      </c>
      <c r="Q64" s="8">
        <v>-54.6</v>
      </c>
      <c r="R64" s="8">
        <v>38.4</v>
      </c>
      <c r="S64" s="8">
        <v>-42.8</v>
      </c>
      <c r="T64" s="8" t="s">
        <v>195</v>
      </c>
      <c r="U64" s="5"/>
      <c r="V64" s="5"/>
      <c r="W64" s="5"/>
      <c r="X64" s="5"/>
      <c r="Y64" s="5"/>
      <c r="Z64" s="5"/>
      <c r="AA64" s="5"/>
      <c r="AB64" s="5"/>
      <c r="AC64" s="5" t="s">
        <v>195</v>
      </c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 t="s">
        <v>195</v>
      </c>
      <c r="AQ64" s="21">
        <v>29.7</v>
      </c>
      <c r="AR64" s="21">
        <v>-73.7</v>
      </c>
      <c r="AS64" s="21">
        <v>21</v>
      </c>
      <c r="AT64" s="21">
        <v>-64.7</v>
      </c>
      <c r="AU64" s="21">
        <v>21</v>
      </c>
      <c r="AV64" s="21">
        <v>-55.9</v>
      </c>
      <c r="AW64" s="21">
        <v>21</v>
      </c>
      <c r="AX64" s="21">
        <v>-51.6</v>
      </c>
      <c r="AY64" s="21"/>
    </row>
    <row r="65" spans="1:51">
      <c r="A65" s="16" t="s">
        <v>24</v>
      </c>
      <c r="B65" s="16">
        <v>60</v>
      </c>
      <c r="C65" s="16">
        <v>80</v>
      </c>
      <c r="D65" s="16">
        <v>15</v>
      </c>
      <c r="E65" s="16">
        <v>30</v>
      </c>
      <c r="F65" s="16" t="s">
        <v>195</v>
      </c>
      <c r="G65" s="17">
        <v>23.66</v>
      </c>
      <c r="H65" s="17">
        <v>45.7</v>
      </c>
      <c r="I65" s="17">
        <v>6</v>
      </c>
      <c r="J65" s="17" t="s">
        <v>195</v>
      </c>
      <c r="K65" s="23">
        <v>45.5</v>
      </c>
      <c r="L65" s="23">
        <v>-57.2</v>
      </c>
      <c r="M65" s="23">
        <v>40.299999999999997</v>
      </c>
      <c r="N65" s="23">
        <v>-44.8</v>
      </c>
      <c r="O65" s="23" t="s">
        <v>195</v>
      </c>
      <c r="P65" s="8">
        <v>45.5</v>
      </c>
      <c r="Q65" s="8">
        <v>-57.2</v>
      </c>
      <c r="R65" s="8">
        <v>40.299999999999997</v>
      </c>
      <c r="S65" s="8">
        <v>-44.8</v>
      </c>
      <c r="T65" s="8" t="s">
        <v>195</v>
      </c>
      <c r="U65" s="5"/>
      <c r="V65" s="5"/>
      <c r="W65" s="5"/>
      <c r="X65" s="5"/>
      <c r="Y65" s="5"/>
      <c r="Z65" s="5"/>
      <c r="AA65" s="5"/>
      <c r="AB65" s="5"/>
      <c r="AC65" s="5" t="s">
        <v>195</v>
      </c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 t="s">
        <v>195</v>
      </c>
      <c r="AQ65" s="21">
        <v>29.7</v>
      </c>
      <c r="AR65" s="21">
        <v>-59.3</v>
      </c>
      <c r="AS65" s="21">
        <v>22</v>
      </c>
      <c r="AT65" s="21">
        <v>-54</v>
      </c>
      <c r="AU65" s="21">
        <v>22</v>
      </c>
      <c r="AV65" s="21">
        <v>-44.8</v>
      </c>
      <c r="AW65" s="21">
        <v>22</v>
      </c>
      <c r="AX65" s="21">
        <v>-31.1</v>
      </c>
      <c r="AY65" s="21"/>
    </row>
    <row r="66" spans="1:51">
      <c r="A66" s="16" t="s">
        <v>24</v>
      </c>
      <c r="B66" s="16">
        <v>60</v>
      </c>
      <c r="C66" s="16">
        <v>80</v>
      </c>
      <c r="D66" s="16">
        <v>15</v>
      </c>
      <c r="E66" s="16">
        <v>45</v>
      </c>
      <c r="F66" s="16" t="s">
        <v>195</v>
      </c>
      <c r="G66" s="17">
        <v>30</v>
      </c>
      <c r="H66" s="17">
        <v>48.1</v>
      </c>
      <c r="I66" s="17">
        <v>6</v>
      </c>
      <c r="J66" s="17" t="s">
        <v>195</v>
      </c>
      <c r="K66" s="23">
        <v>47.8</v>
      </c>
      <c r="L66" s="23">
        <v>-60.1</v>
      </c>
      <c r="M66" s="23">
        <v>42.3</v>
      </c>
      <c r="N66" s="23">
        <v>-47.1</v>
      </c>
      <c r="O66" s="23" t="s">
        <v>195</v>
      </c>
      <c r="P66" s="8">
        <v>47.8</v>
      </c>
      <c r="Q66" s="8">
        <v>-60.1</v>
      </c>
      <c r="R66" s="8">
        <v>42.3</v>
      </c>
      <c r="S66" s="8">
        <v>-47.1</v>
      </c>
      <c r="T66" s="8" t="s">
        <v>195</v>
      </c>
      <c r="U66" s="5"/>
      <c r="V66" s="5"/>
      <c r="W66" s="5"/>
      <c r="X66" s="5"/>
      <c r="Y66" s="5"/>
      <c r="Z66" s="5"/>
      <c r="AA66" s="5"/>
      <c r="AB66" s="5"/>
      <c r="AC66" s="5" t="s">
        <v>195</v>
      </c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 t="s">
        <v>195</v>
      </c>
      <c r="AQ66" s="21">
        <v>31.3</v>
      </c>
      <c r="AR66" s="21">
        <v>-71.400000000000006</v>
      </c>
      <c r="AS66" s="21">
        <v>23.1</v>
      </c>
      <c r="AT66" s="21">
        <v>-56.7</v>
      </c>
      <c r="AU66" s="21">
        <v>23.1</v>
      </c>
      <c r="AV66" s="21">
        <v>-47.1</v>
      </c>
      <c r="AW66" s="21">
        <v>23.1</v>
      </c>
      <c r="AX66" s="21">
        <v>-42.4</v>
      </c>
      <c r="AY66" s="21"/>
    </row>
    <row r="67" spans="1:51">
      <c r="A67" s="16" t="s">
        <v>24</v>
      </c>
      <c r="B67" s="16">
        <v>60</v>
      </c>
      <c r="C67" s="16">
        <v>80</v>
      </c>
      <c r="D67" s="16">
        <v>30</v>
      </c>
      <c r="E67" s="16">
        <v>15</v>
      </c>
      <c r="F67" s="16" t="s">
        <v>195</v>
      </c>
      <c r="G67" s="17">
        <v>34.020000000000003</v>
      </c>
      <c r="H67" s="17">
        <v>49.4</v>
      </c>
      <c r="I67" s="17">
        <v>6</v>
      </c>
      <c r="J67" s="17" t="s">
        <v>195</v>
      </c>
      <c r="K67" s="23">
        <v>47.7</v>
      </c>
      <c r="L67" s="23">
        <v>-56</v>
      </c>
      <c r="M67" s="23">
        <v>43.5</v>
      </c>
      <c r="N67" s="23">
        <v>-48.4</v>
      </c>
      <c r="O67" s="23" t="s">
        <v>195</v>
      </c>
      <c r="P67" s="8">
        <v>47.7</v>
      </c>
      <c r="Q67" s="8">
        <v>-56</v>
      </c>
      <c r="R67" s="8">
        <v>43.5</v>
      </c>
      <c r="S67" s="8">
        <v>-48.4</v>
      </c>
      <c r="T67" s="8" t="s">
        <v>195</v>
      </c>
      <c r="U67" s="5"/>
      <c r="V67" s="5"/>
      <c r="W67" s="5"/>
      <c r="X67" s="5"/>
      <c r="Y67" s="5"/>
      <c r="Z67" s="5"/>
      <c r="AA67" s="5"/>
      <c r="AB67" s="5"/>
      <c r="AC67" s="5" t="s">
        <v>195</v>
      </c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 t="s">
        <v>195</v>
      </c>
      <c r="AQ67" s="21">
        <v>33.5</v>
      </c>
      <c r="AR67" s="21">
        <v>-90.3</v>
      </c>
      <c r="AS67" s="21">
        <v>23.7</v>
      </c>
      <c r="AT67" s="21">
        <v>-73.099999999999994</v>
      </c>
      <c r="AU67" s="21">
        <v>23.7</v>
      </c>
      <c r="AV67" s="21">
        <v>-66.5</v>
      </c>
      <c r="AW67" s="21">
        <v>23.7</v>
      </c>
      <c r="AX67" s="21">
        <v>-58.3</v>
      </c>
      <c r="AY67" s="21"/>
    </row>
    <row r="68" spans="1:51">
      <c r="A68" s="16" t="s">
        <v>24</v>
      </c>
      <c r="B68" s="16">
        <v>60</v>
      </c>
      <c r="C68" s="16">
        <v>80</v>
      </c>
      <c r="D68" s="16">
        <v>30</v>
      </c>
      <c r="E68" s="16">
        <v>30</v>
      </c>
      <c r="F68" s="16" t="s">
        <v>195</v>
      </c>
      <c r="G68" s="17">
        <v>38.659999999999997</v>
      </c>
      <c r="H68" s="17">
        <v>50.7</v>
      </c>
      <c r="I68" s="17">
        <v>6</v>
      </c>
      <c r="J68" s="17" t="s">
        <v>195</v>
      </c>
      <c r="K68" s="23">
        <v>49</v>
      </c>
      <c r="L68" s="23">
        <v>-57.5</v>
      </c>
      <c r="M68" s="23">
        <v>44.6</v>
      </c>
      <c r="N68" s="23">
        <v>-49.7</v>
      </c>
      <c r="O68" s="23" t="s">
        <v>195</v>
      </c>
      <c r="P68" s="8">
        <v>49</v>
      </c>
      <c r="Q68" s="8">
        <v>-57.5</v>
      </c>
      <c r="R68" s="8">
        <v>44.6</v>
      </c>
      <c r="S68" s="8">
        <v>-49.7</v>
      </c>
      <c r="T68" s="8" t="s">
        <v>195</v>
      </c>
      <c r="U68" s="5"/>
      <c r="V68" s="5"/>
      <c r="W68" s="5"/>
      <c r="X68" s="5"/>
      <c r="Y68" s="5"/>
      <c r="Z68" s="5"/>
      <c r="AA68" s="5"/>
      <c r="AB68" s="5"/>
      <c r="AC68" s="5" t="s">
        <v>195</v>
      </c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 t="s">
        <v>195</v>
      </c>
      <c r="AQ68" s="21">
        <v>33</v>
      </c>
      <c r="AR68" s="21">
        <v>-65.7</v>
      </c>
      <c r="AS68" s="21">
        <v>24.3</v>
      </c>
      <c r="AT68" s="21">
        <v>-59.9</v>
      </c>
      <c r="AU68" s="21">
        <v>24.3</v>
      </c>
      <c r="AV68" s="21">
        <v>-49.7</v>
      </c>
      <c r="AW68" s="21">
        <v>24.3</v>
      </c>
      <c r="AX68" s="21">
        <v>-34.5</v>
      </c>
      <c r="AY68" s="21"/>
    </row>
    <row r="69" spans="1:51">
      <c r="A69" s="16" t="s">
        <v>24</v>
      </c>
      <c r="B69" s="16">
        <v>60</v>
      </c>
      <c r="C69" s="16">
        <v>80</v>
      </c>
      <c r="D69" s="16">
        <v>30</v>
      </c>
      <c r="E69" s="16">
        <v>45</v>
      </c>
      <c r="F69" s="16" t="s">
        <v>195</v>
      </c>
      <c r="G69" s="17">
        <v>45</v>
      </c>
      <c r="H69" s="17">
        <v>52.4</v>
      </c>
      <c r="I69" s="17">
        <v>6</v>
      </c>
      <c r="J69" s="17" t="s">
        <v>195</v>
      </c>
      <c r="K69" s="23">
        <v>50.6</v>
      </c>
      <c r="L69" s="23">
        <v>-59.4</v>
      </c>
      <c r="M69" s="23">
        <v>46.1</v>
      </c>
      <c r="N69" s="23">
        <v>-51.3</v>
      </c>
      <c r="O69" s="23" t="s">
        <v>195</v>
      </c>
      <c r="P69" s="8">
        <v>50.6</v>
      </c>
      <c r="Q69" s="8">
        <v>-59.4</v>
      </c>
      <c r="R69" s="8">
        <v>46.1</v>
      </c>
      <c r="S69" s="8">
        <v>-51.3</v>
      </c>
      <c r="T69" s="8" t="s">
        <v>195</v>
      </c>
      <c r="U69" s="5"/>
      <c r="V69" s="5"/>
      <c r="W69" s="5"/>
      <c r="X69" s="5"/>
      <c r="Y69" s="5"/>
      <c r="Z69" s="5"/>
      <c r="AA69" s="5"/>
      <c r="AB69" s="5"/>
      <c r="AC69" s="5" t="s">
        <v>195</v>
      </c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 t="s">
        <v>195</v>
      </c>
      <c r="AQ69" s="21">
        <v>34</v>
      </c>
      <c r="AR69" s="21">
        <v>-77.8</v>
      </c>
      <c r="AS69" s="21">
        <v>25.1</v>
      </c>
      <c r="AT69" s="21">
        <v>-61.8</v>
      </c>
      <c r="AU69" s="21">
        <v>25.1</v>
      </c>
      <c r="AV69" s="21">
        <v>-51.3</v>
      </c>
      <c r="AW69" s="21">
        <v>25.1</v>
      </c>
      <c r="AX69" s="21">
        <v>-46.2</v>
      </c>
      <c r="AY69" s="21"/>
    </row>
    <row r="70" spans="1:51">
      <c r="A70" s="16" t="s">
        <v>24</v>
      </c>
      <c r="B70" s="16">
        <v>60</v>
      </c>
      <c r="C70" s="16">
        <v>80</v>
      </c>
      <c r="D70" s="16">
        <v>45</v>
      </c>
      <c r="E70" s="16">
        <v>15</v>
      </c>
      <c r="F70" s="16" t="s">
        <v>195</v>
      </c>
      <c r="G70" s="17">
        <v>49.02</v>
      </c>
      <c r="H70" s="17">
        <v>53.3</v>
      </c>
      <c r="I70" s="17">
        <v>6</v>
      </c>
      <c r="J70" s="17" t="s">
        <v>195</v>
      </c>
      <c r="K70" s="23">
        <v>50.2</v>
      </c>
      <c r="L70" s="23">
        <v>-57.6</v>
      </c>
      <c r="M70" s="23">
        <v>46.9</v>
      </c>
      <c r="N70" s="23">
        <v>-52.3</v>
      </c>
      <c r="O70" s="23" t="s">
        <v>195</v>
      </c>
      <c r="P70" s="8">
        <v>50.2</v>
      </c>
      <c r="Q70" s="8">
        <v>-57.6</v>
      </c>
      <c r="R70" s="8">
        <v>46.9</v>
      </c>
      <c r="S70" s="8">
        <v>-52.3</v>
      </c>
      <c r="T70" s="8" t="s">
        <v>195</v>
      </c>
      <c r="U70" s="5"/>
      <c r="V70" s="5"/>
      <c r="W70" s="5"/>
      <c r="X70" s="5"/>
      <c r="Y70" s="5"/>
      <c r="Z70" s="5"/>
      <c r="AA70" s="5"/>
      <c r="AB70" s="5"/>
      <c r="AC70" s="5" t="s">
        <v>195</v>
      </c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 t="s">
        <v>195</v>
      </c>
      <c r="AQ70" s="21">
        <v>36.200000000000003</v>
      </c>
      <c r="AR70" s="21">
        <v>-123.5</v>
      </c>
      <c r="AS70" s="21">
        <v>25.6</v>
      </c>
      <c r="AT70" s="21">
        <v>-78.900000000000006</v>
      </c>
      <c r="AU70" s="21">
        <v>25.6</v>
      </c>
      <c r="AV70" s="21">
        <v>-84.3</v>
      </c>
      <c r="AW70" s="21">
        <v>25.6</v>
      </c>
      <c r="AX70" s="21">
        <v>-62.9</v>
      </c>
      <c r="AY70" s="21"/>
    </row>
    <row r="71" spans="1:51">
      <c r="A71" s="16" t="s">
        <v>24</v>
      </c>
      <c r="B71" s="16">
        <v>60</v>
      </c>
      <c r="C71" s="16">
        <v>80</v>
      </c>
      <c r="D71" s="16">
        <v>45</v>
      </c>
      <c r="E71" s="16">
        <v>30</v>
      </c>
      <c r="F71" s="16" t="s">
        <v>195</v>
      </c>
      <c r="G71" s="17">
        <v>53.66</v>
      </c>
      <c r="H71" s="17">
        <v>54.4</v>
      </c>
      <c r="I71" s="17">
        <v>6</v>
      </c>
      <c r="J71" s="17" t="s">
        <v>195</v>
      </c>
      <c r="K71" s="23">
        <v>51.2</v>
      </c>
      <c r="L71" s="23">
        <v>-58.7</v>
      </c>
      <c r="M71" s="23">
        <v>47.8</v>
      </c>
      <c r="N71" s="23">
        <v>-53.3</v>
      </c>
      <c r="O71" s="23" t="s">
        <v>195</v>
      </c>
      <c r="P71" s="8">
        <v>51.2</v>
      </c>
      <c r="Q71" s="8">
        <v>-58.7</v>
      </c>
      <c r="R71" s="8">
        <v>47.8</v>
      </c>
      <c r="S71" s="8">
        <v>-53.3</v>
      </c>
      <c r="T71" s="8" t="s">
        <v>195</v>
      </c>
      <c r="U71" s="5"/>
      <c r="V71" s="5"/>
      <c r="W71" s="5"/>
      <c r="X71" s="5"/>
      <c r="Y71" s="5"/>
      <c r="Z71" s="5"/>
      <c r="AA71" s="5"/>
      <c r="AB71" s="5"/>
      <c r="AC71" s="5" t="s">
        <v>195</v>
      </c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 t="s">
        <v>195</v>
      </c>
      <c r="AQ71" s="21">
        <v>35.299999999999997</v>
      </c>
      <c r="AR71" s="21">
        <v>-70.400000000000006</v>
      </c>
      <c r="AS71" s="21">
        <v>26.1</v>
      </c>
      <c r="AT71" s="21">
        <v>-64.099999999999994</v>
      </c>
      <c r="AU71" s="21">
        <v>26.1</v>
      </c>
      <c r="AV71" s="21">
        <v>-53.3</v>
      </c>
      <c r="AW71" s="21">
        <v>26.1</v>
      </c>
      <c r="AX71" s="21">
        <v>-37</v>
      </c>
      <c r="AY71" s="21"/>
    </row>
    <row r="72" spans="1:51">
      <c r="A72" s="16" t="s">
        <v>24</v>
      </c>
      <c r="B72" s="16">
        <v>60</v>
      </c>
      <c r="C72" s="16">
        <v>80</v>
      </c>
      <c r="D72" s="16">
        <v>45</v>
      </c>
      <c r="E72" s="16">
        <v>45</v>
      </c>
      <c r="F72" s="16" t="s">
        <v>195</v>
      </c>
      <c r="G72" s="17">
        <v>60</v>
      </c>
      <c r="H72" s="17">
        <v>55.6</v>
      </c>
      <c r="I72" s="17">
        <v>6</v>
      </c>
      <c r="J72" s="17" t="s">
        <v>195</v>
      </c>
      <c r="K72" s="23">
        <v>52.4</v>
      </c>
      <c r="L72" s="23">
        <v>-60.1</v>
      </c>
      <c r="M72" s="23">
        <v>49</v>
      </c>
      <c r="N72" s="23">
        <v>-54.5</v>
      </c>
      <c r="O72" s="23" t="s">
        <v>195</v>
      </c>
      <c r="P72" s="8">
        <v>52.4</v>
      </c>
      <c r="Q72" s="8">
        <v>-60.1</v>
      </c>
      <c r="R72" s="8">
        <v>49</v>
      </c>
      <c r="S72" s="8">
        <v>-54.5</v>
      </c>
      <c r="T72" s="8" t="s">
        <v>195</v>
      </c>
      <c r="U72" s="5"/>
      <c r="V72" s="5"/>
      <c r="W72" s="5"/>
      <c r="X72" s="5"/>
      <c r="Y72" s="5"/>
      <c r="Z72" s="5"/>
      <c r="AA72" s="5"/>
      <c r="AB72" s="5"/>
      <c r="AC72" s="5" t="s">
        <v>195</v>
      </c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 t="s">
        <v>195</v>
      </c>
      <c r="AQ72" s="21">
        <v>36.200000000000003</v>
      </c>
      <c r="AR72" s="21">
        <v>-82.6</v>
      </c>
      <c r="AS72" s="21">
        <v>26.7</v>
      </c>
      <c r="AT72" s="21">
        <v>-65.7</v>
      </c>
      <c r="AU72" s="21">
        <v>26.7</v>
      </c>
      <c r="AV72" s="21">
        <v>-54.5</v>
      </c>
      <c r="AW72" s="21">
        <v>26.7</v>
      </c>
      <c r="AX72" s="21">
        <v>-49.1</v>
      </c>
      <c r="AY72" s="21"/>
    </row>
  </sheetData>
  <sortState xmlns:xlrd2="http://schemas.microsoft.com/office/spreadsheetml/2017/richdata2" ref="A10:CG72">
    <sortCondition ref="B10:B7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C503-ABDA-4895-82E4-84650588D8A5}">
  <dimension ref="A1:O45"/>
  <sheetViews>
    <sheetView workbookViewId="0">
      <selection activeCell="G26" sqref="G26"/>
    </sheetView>
  </sheetViews>
  <sheetFormatPr defaultRowHeight="14.25"/>
  <cols>
    <col min="1" max="1" width="18.625" customWidth="1"/>
    <col min="2" max="2" width="33.75" customWidth="1"/>
    <col min="7" max="7" width="12.875" customWidth="1"/>
  </cols>
  <sheetData>
    <row r="1" spans="1:15" s="1" customFormat="1" ht="15">
      <c r="A1" s="1" t="s">
        <v>143</v>
      </c>
    </row>
    <row r="2" spans="1:15">
      <c r="A2" t="s">
        <v>62</v>
      </c>
      <c r="K2" t="s">
        <v>86</v>
      </c>
      <c r="L2" s="5">
        <v>0.18</v>
      </c>
    </row>
    <row r="3" spans="1:15">
      <c r="A3" t="s">
        <v>63</v>
      </c>
      <c r="G3" t="s">
        <v>59</v>
      </c>
      <c r="K3" t="s">
        <v>79</v>
      </c>
      <c r="L3" s="5">
        <v>0.85</v>
      </c>
    </row>
    <row r="4" spans="1:15">
      <c r="A4" s="12" t="s">
        <v>132</v>
      </c>
      <c r="B4" s="5">
        <v>40</v>
      </c>
      <c r="C4" t="s">
        <v>1</v>
      </c>
      <c r="E4" t="s">
        <v>55</v>
      </c>
      <c r="F4">
        <f>MIN(H4,H5)</f>
        <v>4</v>
      </c>
      <c r="G4" t="s">
        <v>56</v>
      </c>
      <c r="H4">
        <f>0.4*B7</f>
        <v>7.071227789631239</v>
      </c>
      <c r="I4" t="s">
        <v>1</v>
      </c>
      <c r="K4" t="s">
        <v>76</v>
      </c>
      <c r="L4" s="5">
        <v>0.88</v>
      </c>
      <c r="N4" t="s">
        <v>76</v>
      </c>
      <c r="O4" t="s">
        <v>145</v>
      </c>
    </row>
    <row r="5" spans="1:15" ht="15" thickBot="1">
      <c r="A5" t="s">
        <v>133</v>
      </c>
      <c r="B5" s="5">
        <v>60</v>
      </c>
      <c r="C5" t="s">
        <v>1</v>
      </c>
      <c r="G5" t="s">
        <v>58</v>
      </c>
      <c r="H5">
        <f>0.1*MIN(B4,B5)</f>
        <v>4</v>
      </c>
      <c r="I5" t="s">
        <v>1</v>
      </c>
      <c r="N5">
        <v>0.85</v>
      </c>
      <c r="O5" t="s">
        <v>90</v>
      </c>
    </row>
    <row r="6" spans="1:15" ht="15" thickBot="1">
      <c r="A6" t="s">
        <v>50</v>
      </c>
      <c r="B6" s="5">
        <v>15</v>
      </c>
      <c r="C6" t="s">
        <v>1</v>
      </c>
      <c r="E6" t="s">
        <v>60</v>
      </c>
      <c r="F6">
        <f>MAX(H6:H7)</f>
        <v>3</v>
      </c>
      <c r="G6" t="s">
        <v>61</v>
      </c>
      <c r="H6">
        <f>0.04*MIN(B4,B5)</f>
        <v>1.6</v>
      </c>
      <c r="I6" t="s">
        <v>1</v>
      </c>
      <c r="K6" s="3" t="s">
        <v>78</v>
      </c>
      <c r="L6" s="4">
        <f>0.00256*B9*B9*L4*L3</f>
        <v>43.084800000000001</v>
      </c>
      <c r="M6" t="s">
        <v>41</v>
      </c>
      <c r="N6">
        <v>0.88</v>
      </c>
      <c r="O6" t="s">
        <v>144</v>
      </c>
    </row>
    <row r="7" spans="1:15" ht="15" thickBot="1">
      <c r="A7" s="11" t="s">
        <v>57</v>
      </c>
      <c r="B7" s="11">
        <f>0.5*($B$6 + $B$6+TAN($B$8 * 6.28 / 360)*$B$4/2)</f>
        <v>17.678069474078097</v>
      </c>
      <c r="C7" s="11" t="s">
        <v>1</v>
      </c>
      <c r="G7">
        <v>3</v>
      </c>
      <c r="H7">
        <v>3</v>
      </c>
      <c r="I7" t="s">
        <v>1</v>
      </c>
      <c r="N7">
        <v>0.91</v>
      </c>
      <c r="O7" t="s">
        <v>104</v>
      </c>
    </row>
    <row r="8" spans="1:15" ht="15" thickBot="1">
      <c r="A8" t="s">
        <v>94</v>
      </c>
      <c r="B8" s="5">
        <v>15</v>
      </c>
      <c r="C8" t="s">
        <v>42</v>
      </c>
      <c r="E8" s="3" t="s">
        <v>55</v>
      </c>
      <c r="F8" s="4">
        <f>MAX(F6,F4)</f>
        <v>4</v>
      </c>
      <c r="G8" t="s">
        <v>1</v>
      </c>
      <c r="N8">
        <v>0.96</v>
      </c>
      <c r="O8" t="s">
        <v>91</v>
      </c>
    </row>
    <row r="9" spans="1:15">
      <c r="A9" t="s">
        <v>51</v>
      </c>
      <c r="B9" s="5">
        <v>150</v>
      </c>
      <c r="C9" t="s">
        <v>52</v>
      </c>
      <c r="E9" t="s">
        <v>142</v>
      </c>
      <c r="F9">
        <f>B7/B4</f>
        <v>0.44195173685195244</v>
      </c>
    </row>
    <row r="10" spans="1:15">
      <c r="B10" s="5"/>
    </row>
    <row r="11" spans="1:15" ht="15">
      <c r="A11" s="1" t="s">
        <v>72</v>
      </c>
      <c r="G11" t="s">
        <v>80</v>
      </c>
      <c r="H11" t="s">
        <v>80</v>
      </c>
      <c r="I11" t="s">
        <v>81</v>
      </c>
      <c r="J11" t="s">
        <v>82</v>
      </c>
      <c r="L11" t="s">
        <v>88</v>
      </c>
      <c r="M11" t="s">
        <v>89</v>
      </c>
    </row>
    <row r="12" spans="1:15" ht="15">
      <c r="A12" s="1" t="s">
        <v>130</v>
      </c>
      <c r="C12" t="s">
        <v>65</v>
      </c>
      <c r="E12" t="s">
        <v>74</v>
      </c>
      <c r="F12" t="s">
        <v>75</v>
      </c>
      <c r="G12" t="s">
        <v>84</v>
      </c>
      <c r="H12" t="s">
        <v>85</v>
      </c>
      <c r="I12" t="s">
        <v>83</v>
      </c>
      <c r="J12" s="6" t="s">
        <v>87</v>
      </c>
      <c r="L12" t="s">
        <v>41</v>
      </c>
      <c r="M12" t="s">
        <v>41</v>
      </c>
    </row>
    <row r="13" spans="1:15">
      <c r="A13" s="14">
        <v>3</v>
      </c>
      <c r="B13" t="s">
        <v>100</v>
      </c>
      <c r="C13">
        <f>F8*F8</f>
        <v>16</v>
      </c>
      <c r="E13">
        <v>0.65</v>
      </c>
      <c r="F13">
        <v>-1.7</v>
      </c>
      <c r="G13">
        <f>$L$6*E13</f>
        <v>28.005120000000002</v>
      </c>
      <c r="H13">
        <f>$L$6*F13</f>
        <v>-73.244159999999994</v>
      </c>
      <c r="I13">
        <f>$L$6*$L$2</f>
        <v>7.7552640000000004</v>
      </c>
      <c r="J13">
        <f>-$L$6*$L$2</f>
        <v>-7.7552640000000004</v>
      </c>
      <c r="L13">
        <f>G13+I13</f>
        <v>35.760384000000002</v>
      </c>
      <c r="M13">
        <f>H13+J13</f>
        <v>-80.999423999999991</v>
      </c>
    </row>
    <row r="14" spans="1:15">
      <c r="A14" s="14" t="s">
        <v>116</v>
      </c>
      <c r="B14" t="s">
        <v>102</v>
      </c>
      <c r="C14">
        <f>(B5-2*F8)*F8</f>
        <v>208</v>
      </c>
      <c r="E14">
        <v>0.3</v>
      </c>
      <c r="F14">
        <v>-1.1000000000000001</v>
      </c>
      <c r="G14">
        <f t="shared" ref="G14:H16" si="0">$L$6*E14</f>
        <v>12.92544</v>
      </c>
      <c r="H14">
        <f t="shared" si="0"/>
        <v>-47.393280000000004</v>
      </c>
      <c r="I14">
        <f t="shared" ref="I14:I23" si="1">$L$6*$L$2</f>
        <v>7.7552640000000004</v>
      </c>
      <c r="J14">
        <f t="shared" ref="J14:J23" si="2">-$L$6*$L$2</f>
        <v>-7.7552640000000004</v>
      </c>
      <c r="L14">
        <f t="shared" ref="L14:M16" si="3">G14+I14</f>
        <v>20.680703999999999</v>
      </c>
      <c r="M14">
        <f t="shared" si="3"/>
        <v>-55.148544000000001</v>
      </c>
    </row>
    <row r="15" spans="1:15">
      <c r="A15" s="14" t="s">
        <v>118</v>
      </c>
      <c r="B15" t="s">
        <v>128</v>
      </c>
      <c r="C15">
        <f>C27-C13-C14-C16</f>
        <v>231.74399999999997</v>
      </c>
      <c r="E15">
        <v>0.3</v>
      </c>
      <c r="F15">
        <v>-1.3</v>
      </c>
      <c r="G15">
        <f t="shared" si="0"/>
        <v>12.92544</v>
      </c>
      <c r="H15">
        <f t="shared" si="0"/>
        <v>-56.010240000000003</v>
      </c>
      <c r="I15">
        <f t="shared" si="1"/>
        <v>7.7552640000000004</v>
      </c>
      <c r="J15">
        <f t="shared" si="2"/>
        <v>-7.7552640000000004</v>
      </c>
      <c r="L15">
        <f t="shared" si="3"/>
        <v>20.680703999999999</v>
      </c>
      <c r="M15">
        <f t="shared" si="3"/>
        <v>-63.765504000000007</v>
      </c>
    </row>
    <row r="16" spans="1:15">
      <c r="A16" s="15" t="s">
        <v>120</v>
      </c>
      <c r="B16" s="13" t="s">
        <v>127</v>
      </c>
      <c r="C16" s="13">
        <f>0.5*((B5-2*C29-2*F8)+(B5-2*F8-2*C29-2*C30))*C30</f>
        <v>344.25600000000003</v>
      </c>
      <c r="E16">
        <v>0.3</v>
      </c>
      <c r="F16">
        <v>-1</v>
      </c>
      <c r="G16">
        <f t="shared" si="0"/>
        <v>12.92544</v>
      </c>
      <c r="H16">
        <f t="shared" si="0"/>
        <v>-43.084800000000001</v>
      </c>
      <c r="I16">
        <f t="shared" si="1"/>
        <v>7.7552640000000004</v>
      </c>
      <c r="J16">
        <f t="shared" si="2"/>
        <v>-7.7552640000000004</v>
      </c>
      <c r="L16">
        <f t="shared" si="3"/>
        <v>20.680703999999999</v>
      </c>
      <c r="M16">
        <f t="shared" si="3"/>
        <v>-50.840063999999998</v>
      </c>
    </row>
    <row r="17" spans="1:13">
      <c r="B17" t="s">
        <v>140</v>
      </c>
      <c r="C17">
        <f>2*SUM(C13:C16)</f>
        <v>1600</v>
      </c>
    </row>
    <row r="19" spans="1:13" ht="15">
      <c r="A19" s="1" t="s">
        <v>131</v>
      </c>
    </row>
    <row r="20" spans="1:13">
      <c r="A20" s="14">
        <v>3</v>
      </c>
      <c r="B20" t="s">
        <v>100</v>
      </c>
      <c r="C20">
        <f>F8*F8</f>
        <v>16</v>
      </c>
      <c r="E20">
        <v>0.63</v>
      </c>
      <c r="F20">
        <v>-1.7</v>
      </c>
      <c r="G20">
        <f t="shared" ref="G20" si="4">$L$6*E20</f>
        <v>27.143424</v>
      </c>
      <c r="H20">
        <f t="shared" ref="H20" si="5">$L$6*F20</f>
        <v>-73.244159999999994</v>
      </c>
      <c r="I20">
        <f t="shared" si="1"/>
        <v>7.7552640000000004</v>
      </c>
      <c r="J20">
        <f t="shared" si="2"/>
        <v>-7.7552640000000004</v>
      </c>
      <c r="L20">
        <f t="shared" ref="L20" si="6">G20+I20</f>
        <v>34.898688</v>
      </c>
      <c r="M20">
        <f t="shared" ref="M20" si="7">H20+J20</f>
        <v>-80.999423999999991</v>
      </c>
    </row>
    <row r="21" spans="1:13">
      <c r="A21" s="14" t="s">
        <v>115</v>
      </c>
      <c r="B21" t="s">
        <v>117</v>
      </c>
      <c r="C21">
        <f>(B4-2*$F$8)*$F$8</f>
        <v>128</v>
      </c>
      <c r="E21">
        <v>0.3</v>
      </c>
      <c r="F21">
        <v>-1.22</v>
      </c>
      <c r="G21">
        <f t="shared" ref="G21:G23" si="8">$L$6*E21</f>
        <v>12.92544</v>
      </c>
      <c r="H21">
        <f t="shared" ref="H21:H23" si="9">$L$6*F21</f>
        <v>-52.563456000000002</v>
      </c>
      <c r="I21">
        <f t="shared" si="1"/>
        <v>7.7552640000000004</v>
      </c>
      <c r="J21">
        <f t="shared" si="2"/>
        <v>-7.7552640000000004</v>
      </c>
      <c r="L21">
        <f t="shared" ref="L21:L23" si="10">G21+I21</f>
        <v>20.680703999999999</v>
      </c>
      <c r="M21">
        <f t="shared" ref="M21:M23" si="11">H21+J21</f>
        <v>-60.318719999999999</v>
      </c>
    </row>
    <row r="22" spans="1:13">
      <c r="A22" s="14" t="s">
        <v>119</v>
      </c>
      <c r="B22" t="s">
        <v>139</v>
      </c>
      <c r="C22">
        <f>C28-C20-C21-C23</f>
        <v>149.00166399999998</v>
      </c>
      <c r="E22">
        <v>0.3</v>
      </c>
      <c r="F22">
        <v>-1.43</v>
      </c>
      <c r="G22">
        <f t="shared" si="8"/>
        <v>12.92544</v>
      </c>
      <c r="H22">
        <f t="shared" si="9"/>
        <v>-61.611263999999998</v>
      </c>
      <c r="I22">
        <f t="shared" si="1"/>
        <v>7.7552640000000004</v>
      </c>
      <c r="J22">
        <f t="shared" si="2"/>
        <v>-7.7552640000000004</v>
      </c>
      <c r="L22">
        <f t="shared" si="10"/>
        <v>20.680703999999999</v>
      </c>
      <c r="M22">
        <f t="shared" si="11"/>
        <v>-69.366528000000002</v>
      </c>
    </row>
    <row r="23" spans="1:13">
      <c r="A23" s="15" t="s">
        <v>134</v>
      </c>
      <c r="B23" s="13" t="s">
        <v>138</v>
      </c>
      <c r="C23" s="13">
        <f>0.5*(B4-2*F8-2*C29)*C31</f>
        <v>106.99833600000002</v>
      </c>
      <c r="E23">
        <v>0.3</v>
      </c>
      <c r="F23">
        <v>-1</v>
      </c>
      <c r="G23">
        <f t="shared" si="8"/>
        <v>12.92544</v>
      </c>
      <c r="H23">
        <f t="shared" si="9"/>
        <v>-43.084800000000001</v>
      </c>
      <c r="I23">
        <f t="shared" si="1"/>
        <v>7.7552640000000004</v>
      </c>
      <c r="J23">
        <f t="shared" si="2"/>
        <v>-7.7552640000000004</v>
      </c>
      <c r="L23">
        <f t="shared" si="10"/>
        <v>20.680703999999999</v>
      </c>
      <c r="M23">
        <f t="shared" si="11"/>
        <v>-50.840063999999998</v>
      </c>
    </row>
    <row r="24" spans="1:13">
      <c r="B24" t="s">
        <v>140</v>
      </c>
      <c r="C24">
        <f>2*SUM(C20:C23)</f>
        <v>800</v>
      </c>
    </row>
    <row r="25" spans="1:13" ht="15">
      <c r="B25" s="1" t="s">
        <v>141</v>
      </c>
      <c r="C25" s="1">
        <f>C17+C24</f>
        <v>2400</v>
      </c>
      <c r="D25" s="1" t="str">
        <f>IF(C25=B4*B5,"OK","N.G.")</f>
        <v>OK</v>
      </c>
    </row>
    <row r="27" spans="1:13">
      <c r="A27" t="s">
        <v>126</v>
      </c>
      <c r="B27" t="s">
        <v>121</v>
      </c>
      <c r="C27">
        <f>0.5*(2*B5-B4)*0.5*B4</f>
        <v>800</v>
      </c>
    </row>
    <row r="28" spans="1:13">
      <c r="A28" t="s">
        <v>136</v>
      </c>
      <c r="B28" t="s">
        <v>137</v>
      </c>
      <c r="C28">
        <f>0.5*B4*0.5*B4</f>
        <v>400</v>
      </c>
    </row>
    <row r="29" spans="1:13">
      <c r="A29" t="s">
        <v>122</v>
      </c>
      <c r="B29" t="s">
        <v>123</v>
      </c>
      <c r="C29">
        <f>1.414*F8</f>
        <v>5.6559999999999997</v>
      </c>
    </row>
    <row r="30" spans="1:13">
      <c r="A30" t="s">
        <v>124</v>
      </c>
      <c r="B30" t="s">
        <v>125</v>
      </c>
      <c r="C30">
        <f>B4/2-2*F8</f>
        <v>12</v>
      </c>
    </row>
    <row r="31" spans="1:13">
      <c r="A31" t="s">
        <v>129</v>
      </c>
      <c r="B31" t="s">
        <v>135</v>
      </c>
      <c r="C31">
        <f>0.5*B4-C29-F8</f>
        <v>10.344000000000001</v>
      </c>
    </row>
    <row r="34" spans="1:13" ht="15">
      <c r="C34" s="1"/>
    </row>
    <row r="36" spans="1:13" ht="15">
      <c r="A36" s="1" t="s">
        <v>106</v>
      </c>
    </row>
    <row r="37" spans="1:13">
      <c r="A37">
        <v>5</v>
      </c>
      <c r="B37" t="s">
        <v>64</v>
      </c>
      <c r="C37">
        <f>F8*B6</f>
        <v>60</v>
      </c>
      <c r="E37">
        <v>0.83</v>
      </c>
      <c r="F37">
        <v>-1.1299999999999999</v>
      </c>
      <c r="G37">
        <f>$L$6*E37</f>
        <v>35.760384000000002</v>
      </c>
      <c r="H37">
        <f>$L$6*F37</f>
        <v>-48.685823999999997</v>
      </c>
      <c r="I37">
        <f t="shared" ref="I37:I38" si="12">$L$6*$L$2</f>
        <v>7.7552640000000004</v>
      </c>
      <c r="J37">
        <f t="shared" ref="J37:J38" si="13">-$L$6*$L$2</f>
        <v>-7.7552640000000004</v>
      </c>
      <c r="L37">
        <f>G37+I37</f>
        <v>43.515647999999999</v>
      </c>
      <c r="M37">
        <f>H37+J37</f>
        <v>-56.441087999999993</v>
      </c>
    </row>
    <row r="38" spans="1:13">
      <c r="A38">
        <v>4</v>
      </c>
      <c r="B38" t="s">
        <v>73</v>
      </c>
      <c r="C38">
        <f>($B$5-2*$F$8)*($B$6)</f>
        <v>780</v>
      </c>
      <c r="E38">
        <v>0.71</v>
      </c>
      <c r="F38">
        <v>-0.8</v>
      </c>
      <c r="G38">
        <f>$L$6*E38</f>
        <v>30.590208000000001</v>
      </c>
      <c r="H38">
        <f>$L$6*F38</f>
        <v>-34.467840000000002</v>
      </c>
      <c r="I38">
        <f t="shared" si="12"/>
        <v>7.7552640000000004</v>
      </c>
      <c r="J38">
        <f t="shared" si="13"/>
        <v>-7.7552640000000004</v>
      </c>
      <c r="L38">
        <f>G38+I38</f>
        <v>38.345472000000001</v>
      </c>
      <c r="M38">
        <f>H38+J38</f>
        <v>-42.223104000000006</v>
      </c>
    </row>
    <row r="40" spans="1:13" ht="15">
      <c r="A40" s="1" t="s">
        <v>107</v>
      </c>
    </row>
    <row r="41" spans="1:13">
      <c r="A41">
        <v>5</v>
      </c>
      <c r="B41" t="s">
        <v>64</v>
      </c>
      <c r="C41">
        <f>F8*B6</f>
        <v>60</v>
      </c>
      <c r="E41">
        <v>0.83</v>
      </c>
      <c r="F41">
        <v>-1.1299999999999999</v>
      </c>
      <c r="G41">
        <f>$L$6*E41</f>
        <v>35.760384000000002</v>
      </c>
      <c r="H41">
        <f>$L$6*F41</f>
        <v>-48.685823999999997</v>
      </c>
      <c r="I41">
        <f t="shared" ref="I41:I42" si="14">$L$6*$L$2</f>
        <v>7.7552640000000004</v>
      </c>
      <c r="J41">
        <f t="shared" ref="J41:J42" si="15">-$L$6*$L$2</f>
        <v>-7.7552640000000004</v>
      </c>
      <c r="L41">
        <f>G41+I41</f>
        <v>43.515647999999999</v>
      </c>
      <c r="M41">
        <f>H41+J41</f>
        <v>-56.441087999999993</v>
      </c>
    </row>
    <row r="42" spans="1:13">
      <c r="A42">
        <v>4</v>
      </c>
      <c r="B42" t="s">
        <v>66</v>
      </c>
      <c r="C42">
        <f>(B4-2*F8)*B6</f>
        <v>480</v>
      </c>
      <c r="E42">
        <v>0.7</v>
      </c>
      <c r="F42">
        <v>-0.8</v>
      </c>
      <c r="G42">
        <f>$L$6*E42</f>
        <v>30.15936</v>
      </c>
      <c r="H42">
        <f>$L$6*F42</f>
        <v>-34.467840000000002</v>
      </c>
      <c r="I42">
        <f t="shared" si="14"/>
        <v>7.7552640000000004</v>
      </c>
      <c r="J42">
        <f t="shared" si="15"/>
        <v>-7.7552640000000004</v>
      </c>
      <c r="L42">
        <f>G42+I42</f>
        <v>37.914624000000003</v>
      </c>
      <c r="M42">
        <f>H42+J42</f>
        <v>-42.223104000000006</v>
      </c>
    </row>
    <row r="45" spans="1:13">
      <c r="B45">
        <f>TAN($B$8*6.28/360)</f>
        <v>0.2678069474078098</v>
      </c>
      <c r="C45">
        <f>B45*F8</f>
        <v>1.0712277896312392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67DB-9A88-4ABF-84B4-12216DDE4A4E}">
  <dimension ref="A1:AY72"/>
  <sheetViews>
    <sheetView zoomScale="85" zoomScaleNormal="85" workbookViewId="0">
      <selection activeCell="A10" sqref="A10:XFD72"/>
    </sheetView>
  </sheetViews>
  <sheetFormatPr defaultRowHeight="14.25"/>
  <cols>
    <col min="3" max="3" width="13" bestFit="1" customWidth="1"/>
    <col min="7" max="7" width="10.875" bestFit="1" customWidth="1"/>
    <col min="31" max="31" width="13.25" bestFit="1" customWidth="1"/>
    <col min="34" max="35" width="9" style="8"/>
  </cols>
  <sheetData>
    <row r="1" spans="1:51" s="2" customFormat="1" ht="23.25">
      <c r="A1" s="2" t="s">
        <v>0</v>
      </c>
      <c r="D1" s="10" t="s">
        <v>9</v>
      </c>
      <c r="G1" s="26" t="s">
        <v>196</v>
      </c>
      <c r="AH1" s="7"/>
      <c r="AI1" s="7"/>
    </row>
    <row r="2" spans="1:51" ht="18">
      <c r="A2" s="25" t="s">
        <v>27</v>
      </c>
      <c r="AH2" s="9" t="s">
        <v>110</v>
      </c>
    </row>
    <row r="4" spans="1:51" ht="18">
      <c r="A4" s="25" t="s">
        <v>39</v>
      </c>
    </row>
    <row r="5" spans="1:51" ht="18">
      <c r="A5" s="25" t="s">
        <v>40</v>
      </c>
      <c r="T5" s="1"/>
      <c r="U5" s="1" t="s">
        <v>25</v>
      </c>
      <c r="V5" s="1"/>
      <c r="W5" s="1"/>
      <c r="X5" s="1"/>
      <c r="Y5" s="1"/>
      <c r="Z5" s="1"/>
      <c r="AA5" s="1"/>
      <c r="AB5" s="1"/>
      <c r="AE5" s="1" t="s">
        <v>25</v>
      </c>
    </row>
    <row r="6" spans="1:51" ht="15.75" customHeight="1"/>
    <row r="7" spans="1:51" ht="15">
      <c r="A7" s="16"/>
      <c r="B7" s="16"/>
      <c r="C7" s="16"/>
      <c r="D7" s="16"/>
      <c r="E7" s="16"/>
      <c r="F7" s="16"/>
      <c r="G7" s="17"/>
      <c r="H7" s="17"/>
      <c r="I7" s="17"/>
      <c r="J7" s="17"/>
      <c r="K7" s="23"/>
      <c r="L7" s="23" t="s">
        <v>109</v>
      </c>
      <c r="M7" s="23"/>
      <c r="N7" s="23"/>
      <c r="O7" s="23"/>
      <c r="P7" s="8"/>
      <c r="Q7" s="8" t="s">
        <v>108</v>
      </c>
      <c r="R7" s="8"/>
      <c r="S7" s="8"/>
      <c r="T7" s="8"/>
      <c r="U7" s="5"/>
      <c r="V7" s="5"/>
      <c r="W7" s="5"/>
      <c r="X7" s="5"/>
      <c r="Y7" s="18"/>
      <c r="Z7" s="18"/>
      <c r="AA7" s="18"/>
      <c r="AB7" s="18"/>
      <c r="AC7" s="18"/>
      <c r="AD7" s="20"/>
      <c r="AE7" s="20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21"/>
      <c r="AR7" s="22"/>
      <c r="AS7" s="22"/>
      <c r="AT7" s="22"/>
      <c r="AU7" s="22"/>
      <c r="AV7" s="22" t="s">
        <v>146</v>
      </c>
      <c r="AW7" s="22"/>
      <c r="AX7" s="22"/>
      <c r="AY7" s="22"/>
    </row>
    <row r="8" spans="1:51">
      <c r="A8" s="16" t="s">
        <v>16</v>
      </c>
      <c r="B8" s="16" t="s">
        <v>2</v>
      </c>
      <c r="C8" s="16" t="s">
        <v>3</v>
      </c>
      <c r="D8" s="16" t="s">
        <v>43</v>
      </c>
      <c r="E8" s="16" t="s">
        <v>4</v>
      </c>
      <c r="F8" s="16"/>
      <c r="G8" s="17" t="s">
        <v>44</v>
      </c>
      <c r="H8" s="17" t="s">
        <v>26</v>
      </c>
      <c r="I8" s="17" t="s">
        <v>19</v>
      </c>
      <c r="J8" s="17"/>
      <c r="K8" s="23"/>
      <c r="L8" s="23" t="s">
        <v>36</v>
      </c>
      <c r="M8" s="23"/>
      <c r="N8" s="23"/>
      <c r="O8" s="23"/>
      <c r="P8" s="8"/>
      <c r="Q8" s="8" t="s">
        <v>36</v>
      </c>
      <c r="R8" s="8"/>
      <c r="S8" s="8"/>
      <c r="T8" s="8"/>
      <c r="U8" s="5"/>
      <c r="V8" s="5"/>
      <c r="W8" s="5" t="s">
        <v>33</v>
      </c>
      <c r="X8" s="5"/>
      <c r="Y8" s="5"/>
      <c r="Z8" s="5"/>
      <c r="AA8" s="5"/>
      <c r="AB8" s="5"/>
      <c r="AC8" s="5"/>
      <c r="AD8" s="19"/>
      <c r="AE8" s="19"/>
      <c r="AF8" s="19" t="s">
        <v>38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1"/>
      <c r="AR8" s="21"/>
      <c r="AS8" s="21"/>
      <c r="AT8" s="21"/>
      <c r="AU8" s="21"/>
      <c r="AV8" s="21"/>
      <c r="AW8" s="21"/>
      <c r="AX8" s="21"/>
      <c r="AY8" s="21"/>
    </row>
    <row r="9" spans="1:51">
      <c r="A9" s="16"/>
      <c r="B9" s="16" t="s">
        <v>1</v>
      </c>
      <c r="C9" s="16" t="s">
        <v>1</v>
      </c>
      <c r="D9" s="16" t="s">
        <v>1</v>
      </c>
      <c r="E9" s="16" t="s">
        <v>42</v>
      </c>
      <c r="F9" s="16"/>
      <c r="G9" s="17" t="s">
        <v>45</v>
      </c>
      <c r="H9" s="17" t="s">
        <v>41</v>
      </c>
      <c r="I9" s="17" t="s">
        <v>18</v>
      </c>
      <c r="J9" s="17"/>
      <c r="K9" s="23" t="s">
        <v>14</v>
      </c>
      <c r="L9" s="23" t="s">
        <v>15</v>
      </c>
      <c r="M9" s="23" t="s">
        <v>12</v>
      </c>
      <c r="N9" s="23" t="s">
        <v>13</v>
      </c>
      <c r="O9" s="23"/>
      <c r="P9" s="8" t="s">
        <v>14</v>
      </c>
      <c r="Q9" s="8" t="s">
        <v>15</v>
      </c>
      <c r="R9" s="8" t="s">
        <v>12</v>
      </c>
      <c r="S9" s="8" t="s">
        <v>13</v>
      </c>
      <c r="T9" s="8"/>
      <c r="U9" s="5" t="s">
        <v>10</v>
      </c>
      <c r="V9" s="5" t="s">
        <v>11</v>
      </c>
      <c r="W9" s="5" t="s">
        <v>7</v>
      </c>
      <c r="X9" s="5" t="s">
        <v>8</v>
      </c>
      <c r="Y9" s="5" t="s">
        <v>5</v>
      </c>
      <c r="Z9" s="5" t="s">
        <v>6</v>
      </c>
      <c r="AA9" s="5" t="s">
        <v>21</v>
      </c>
      <c r="AB9" s="5" t="s">
        <v>22</v>
      </c>
      <c r="AC9" s="5"/>
      <c r="AD9" s="19" t="s">
        <v>111</v>
      </c>
      <c r="AE9" s="19" t="s">
        <v>112</v>
      </c>
      <c r="AF9" s="19" t="s">
        <v>113</v>
      </c>
      <c r="AG9" s="19" t="s">
        <v>114</v>
      </c>
      <c r="AH9" s="19" t="s">
        <v>31</v>
      </c>
      <c r="AI9" s="19" t="s">
        <v>32</v>
      </c>
      <c r="AJ9" s="19" t="s">
        <v>29</v>
      </c>
      <c r="AK9" s="19" t="s">
        <v>30</v>
      </c>
      <c r="AL9" s="19" t="s">
        <v>34</v>
      </c>
      <c r="AM9" s="19" t="s">
        <v>35</v>
      </c>
      <c r="AN9" s="19" t="s">
        <v>5</v>
      </c>
      <c r="AO9" s="19" t="s">
        <v>6</v>
      </c>
      <c r="AP9" s="19"/>
      <c r="AQ9" s="21" t="s">
        <v>46</v>
      </c>
      <c r="AR9" s="21" t="s">
        <v>47</v>
      </c>
      <c r="AS9" s="21" t="s">
        <v>31</v>
      </c>
      <c r="AT9" s="21" t="s">
        <v>32</v>
      </c>
      <c r="AU9" s="21" t="s">
        <v>34</v>
      </c>
      <c r="AV9" s="21" t="s">
        <v>35</v>
      </c>
      <c r="AW9" s="21" t="s">
        <v>5</v>
      </c>
      <c r="AX9" s="21" t="s">
        <v>6</v>
      </c>
      <c r="AY9" s="21"/>
    </row>
    <row r="10" spans="1:51">
      <c r="A10" s="16" t="s">
        <v>20</v>
      </c>
      <c r="B10" s="16">
        <v>40</v>
      </c>
      <c r="C10" s="16">
        <v>60</v>
      </c>
      <c r="D10" s="16">
        <v>15</v>
      </c>
      <c r="E10" s="16">
        <v>0</v>
      </c>
      <c r="F10" s="16" t="s">
        <v>195</v>
      </c>
      <c r="G10" s="17">
        <v>15</v>
      </c>
      <c r="H10" s="17">
        <v>50.4</v>
      </c>
      <c r="I10" s="17">
        <v>0</v>
      </c>
      <c r="J10" s="17" t="s">
        <v>195</v>
      </c>
      <c r="K10" s="23">
        <v>50.7</v>
      </c>
      <c r="L10" s="23">
        <v>-66.099999999999994</v>
      </c>
      <c r="M10" s="23">
        <v>44.4</v>
      </c>
      <c r="N10" s="23">
        <v>-49.4</v>
      </c>
      <c r="O10" s="23" t="s">
        <v>195</v>
      </c>
      <c r="P10" s="8">
        <v>50.7</v>
      </c>
      <c r="Q10" s="8">
        <v>-66.099999999999994</v>
      </c>
      <c r="R10" s="8">
        <v>44.7</v>
      </c>
      <c r="S10" s="8">
        <v>-49.6</v>
      </c>
      <c r="T10" s="8" t="s">
        <v>195</v>
      </c>
      <c r="U10" s="5">
        <v>20.5</v>
      </c>
      <c r="V10" s="5">
        <v>-137.5</v>
      </c>
      <c r="W10" s="5">
        <v>19.2</v>
      </c>
      <c r="X10" s="5">
        <v>-79.7</v>
      </c>
      <c r="Y10" s="5">
        <v>19.2</v>
      </c>
      <c r="Z10" s="5">
        <v>-54.5</v>
      </c>
      <c r="AA10" s="5">
        <v>19.2</v>
      </c>
      <c r="AB10" s="5">
        <v>-59.5</v>
      </c>
      <c r="AC10" s="5" t="s">
        <v>195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 t="s">
        <v>195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>
      <c r="A11" s="16" t="s">
        <v>20</v>
      </c>
      <c r="B11" s="16">
        <v>40</v>
      </c>
      <c r="C11" s="16">
        <v>60</v>
      </c>
      <c r="D11" s="16">
        <v>30</v>
      </c>
      <c r="E11" s="16">
        <v>0</v>
      </c>
      <c r="F11" s="16" t="s">
        <v>195</v>
      </c>
      <c r="G11" s="17">
        <v>30</v>
      </c>
      <c r="H11" s="17">
        <v>56.9</v>
      </c>
      <c r="I11" s="17">
        <v>0</v>
      </c>
      <c r="J11" s="17" t="s">
        <v>195</v>
      </c>
      <c r="K11" s="23">
        <v>56</v>
      </c>
      <c r="L11" s="23">
        <v>-68.599999999999994</v>
      </c>
      <c r="M11" s="23">
        <v>50.1</v>
      </c>
      <c r="N11" s="23">
        <v>-55.8</v>
      </c>
      <c r="O11" s="23" t="s">
        <v>195</v>
      </c>
      <c r="P11" s="8">
        <v>56</v>
      </c>
      <c r="Q11" s="8">
        <v>-68.599999999999994</v>
      </c>
      <c r="R11" s="8">
        <v>50.1</v>
      </c>
      <c r="S11" s="8">
        <v>-55.8</v>
      </c>
      <c r="T11" s="8" t="s">
        <v>195</v>
      </c>
      <c r="U11" s="5">
        <v>21.6</v>
      </c>
      <c r="V11" s="5">
        <v>-117.3</v>
      </c>
      <c r="W11" s="5">
        <v>21.6</v>
      </c>
      <c r="X11" s="5">
        <v>-89.9</v>
      </c>
      <c r="Y11" s="5">
        <v>21.7</v>
      </c>
      <c r="Z11" s="5">
        <v>-84.1</v>
      </c>
      <c r="AA11" s="5"/>
      <c r="AB11" s="5"/>
      <c r="AC11" s="5" t="s">
        <v>195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 t="s">
        <v>195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>
      <c r="A12" s="16" t="s">
        <v>20</v>
      </c>
      <c r="B12" s="16">
        <v>40</v>
      </c>
      <c r="C12" s="16">
        <v>60</v>
      </c>
      <c r="D12" s="16">
        <v>45</v>
      </c>
      <c r="E12" s="16">
        <v>0</v>
      </c>
      <c r="F12" s="16" t="s">
        <v>195</v>
      </c>
      <c r="G12" s="17">
        <v>45</v>
      </c>
      <c r="H12" s="17">
        <v>61.1</v>
      </c>
      <c r="I12" s="17">
        <v>0</v>
      </c>
      <c r="J12" s="17" t="s">
        <v>195</v>
      </c>
      <c r="K12" s="23">
        <v>59</v>
      </c>
      <c r="L12" s="23">
        <v>-69.2</v>
      </c>
      <c r="M12" s="23">
        <v>53.7</v>
      </c>
      <c r="N12" s="23">
        <v>-59.8</v>
      </c>
      <c r="O12" s="23" t="s">
        <v>195</v>
      </c>
      <c r="P12" s="8">
        <v>59</v>
      </c>
      <c r="Q12" s="8">
        <v>-69.2</v>
      </c>
      <c r="R12" s="8">
        <v>53.7</v>
      </c>
      <c r="S12" s="8">
        <v>-59.8</v>
      </c>
      <c r="T12" s="8" t="s">
        <v>195</v>
      </c>
      <c r="U12" s="5">
        <v>23.2</v>
      </c>
      <c r="V12" s="5">
        <v>-104.6</v>
      </c>
      <c r="W12" s="5">
        <v>23.2</v>
      </c>
      <c r="X12" s="5">
        <v>-96.5</v>
      </c>
      <c r="Y12" s="5"/>
      <c r="Z12" s="5"/>
      <c r="AA12" s="5"/>
      <c r="AB12" s="5"/>
      <c r="AC12" s="5" t="s">
        <v>195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 t="s">
        <v>195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>
      <c r="A13" s="16" t="s">
        <v>23</v>
      </c>
      <c r="B13" s="16">
        <v>40</v>
      </c>
      <c r="C13" s="16">
        <v>60</v>
      </c>
      <c r="D13" s="16">
        <v>15</v>
      </c>
      <c r="E13" s="16">
        <v>15</v>
      </c>
      <c r="F13" s="16" t="s">
        <v>195</v>
      </c>
      <c r="G13" s="17">
        <v>17.68</v>
      </c>
      <c r="H13" s="17">
        <v>51.9</v>
      </c>
      <c r="I13" s="17">
        <v>4</v>
      </c>
      <c r="J13" s="17" t="s">
        <v>195</v>
      </c>
      <c r="K13" s="23">
        <v>52.2</v>
      </c>
      <c r="L13" s="23">
        <v>-68</v>
      </c>
      <c r="M13" s="23">
        <v>45.7</v>
      </c>
      <c r="N13" s="23">
        <v>-50.9</v>
      </c>
      <c r="O13" s="23" t="s">
        <v>195</v>
      </c>
      <c r="P13" s="8">
        <v>52.2</v>
      </c>
      <c r="Q13" s="8">
        <v>-67.8</v>
      </c>
      <c r="R13" s="8">
        <v>45.7</v>
      </c>
      <c r="S13" s="8">
        <v>-50.9</v>
      </c>
      <c r="T13" s="8" t="s">
        <v>195</v>
      </c>
      <c r="U13" s="5"/>
      <c r="V13" s="5"/>
      <c r="W13" s="5"/>
      <c r="X13" s="5"/>
      <c r="Y13" s="5"/>
      <c r="Z13" s="5"/>
      <c r="AA13" s="5"/>
      <c r="AB13" s="5"/>
      <c r="AC13" s="5" t="s">
        <v>195</v>
      </c>
      <c r="AD13" s="19">
        <v>34.4</v>
      </c>
      <c r="AE13" s="19">
        <v>-179.1</v>
      </c>
      <c r="AF13" s="19">
        <v>34.4</v>
      </c>
      <c r="AG13" s="19">
        <v>-151.69999999999999</v>
      </c>
      <c r="AH13" s="19">
        <v>24.9</v>
      </c>
      <c r="AI13" s="19">
        <v>-65.599999999999994</v>
      </c>
      <c r="AJ13" s="19">
        <v>29.3</v>
      </c>
      <c r="AK13" s="19">
        <v>-115.1</v>
      </c>
      <c r="AL13" s="19">
        <v>24.9</v>
      </c>
      <c r="AM13" s="19">
        <v>-35.299999999999997</v>
      </c>
      <c r="AN13" s="19">
        <v>24.9</v>
      </c>
      <c r="AO13" s="19">
        <v>-35.299999999999997</v>
      </c>
      <c r="AP13" s="19" t="s">
        <v>195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16" t="s">
        <v>23</v>
      </c>
      <c r="B14" s="16">
        <v>40</v>
      </c>
      <c r="C14" s="16">
        <v>60</v>
      </c>
      <c r="D14" s="16">
        <v>15</v>
      </c>
      <c r="E14" s="16">
        <v>30</v>
      </c>
      <c r="F14" s="16" t="s">
        <v>195</v>
      </c>
      <c r="G14" s="17">
        <v>20.77</v>
      </c>
      <c r="H14" s="17">
        <v>53.4</v>
      </c>
      <c r="I14" s="17">
        <v>4</v>
      </c>
      <c r="J14" s="17" t="s">
        <v>195</v>
      </c>
      <c r="K14" s="23">
        <v>53.7</v>
      </c>
      <c r="L14" s="23">
        <v>-69.900000000000006</v>
      </c>
      <c r="M14" s="23">
        <v>47</v>
      </c>
      <c r="N14" s="23">
        <v>-52.3</v>
      </c>
      <c r="O14" s="23" t="s">
        <v>195</v>
      </c>
      <c r="P14" s="8">
        <v>53.6</v>
      </c>
      <c r="Q14" s="8">
        <v>-69.400000000000006</v>
      </c>
      <c r="R14" s="8">
        <v>47</v>
      </c>
      <c r="S14" s="8">
        <v>-52.3</v>
      </c>
      <c r="T14" s="8" t="s">
        <v>195</v>
      </c>
      <c r="U14" s="5"/>
      <c r="V14" s="5"/>
      <c r="W14" s="5"/>
      <c r="X14" s="5"/>
      <c r="Y14" s="5"/>
      <c r="Z14" s="5"/>
      <c r="AA14" s="5"/>
      <c r="AB14" s="5"/>
      <c r="AC14" s="5" t="s">
        <v>195</v>
      </c>
      <c r="AD14" s="19">
        <v>54.4</v>
      </c>
      <c r="AE14" s="19">
        <v>-109</v>
      </c>
      <c r="AF14" s="19">
        <v>54.4</v>
      </c>
      <c r="AG14" s="19">
        <v>-133.4</v>
      </c>
      <c r="AH14" s="19">
        <v>36.299999999999997</v>
      </c>
      <c r="AI14" s="19">
        <v>-52.3</v>
      </c>
      <c r="AJ14" s="19">
        <v>42.3</v>
      </c>
      <c r="AK14" s="19">
        <v>-88.1</v>
      </c>
      <c r="AL14" s="19">
        <v>36.299999999999997</v>
      </c>
      <c r="AM14" s="19">
        <v>-52.3</v>
      </c>
      <c r="AN14" s="19">
        <v>36.299999999999997</v>
      </c>
      <c r="AO14" s="19">
        <v>-52.3</v>
      </c>
      <c r="AP14" s="19" t="s">
        <v>195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>
      <c r="A15" s="16" t="s">
        <v>23</v>
      </c>
      <c r="B15" s="16">
        <v>40</v>
      </c>
      <c r="C15" s="16">
        <v>60</v>
      </c>
      <c r="D15" s="16">
        <v>15</v>
      </c>
      <c r="E15" s="16">
        <v>45</v>
      </c>
      <c r="F15" s="16" t="s">
        <v>195</v>
      </c>
      <c r="G15" s="17">
        <v>25</v>
      </c>
      <c r="H15" s="17">
        <v>55.1</v>
      </c>
      <c r="I15" s="17">
        <v>4</v>
      </c>
      <c r="J15" s="17" t="s">
        <v>195</v>
      </c>
      <c r="K15" s="23">
        <v>55.5</v>
      </c>
      <c r="L15" s="23">
        <v>-72.2</v>
      </c>
      <c r="M15" s="23">
        <v>48.5</v>
      </c>
      <c r="N15" s="23">
        <v>-54</v>
      </c>
      <c r="O15" s="23" t="s">
        <v>195</v>
      </c>
      <c r="P15" s="8">
        <v>55.3</v>
      </c>
      <c r="Q15" s="8">
        <v>-71.3</v>
      </c>
      <c r="R15" s="8">
        <v>48.5</v>
      </c>
      <c r="S15" s="8">
        <v>-54</v>
      </c>
      <c r="T15" s="8" t="s">
        <v>195</v>
      </c>
      <c r="U15" s="5"/>
      <c r="V15" s="5"/>
      <c r="W15" s="5"/>
      <c r="X15" s="5"/>
      <c r="Y15" s="5"/>
      <c r="Z15" s="5"/>
      <c r="AA15" s="5"/>
      <c r="AB15" s="5"/>
      <c r="AC15" s="5" t="s">
        <v>195</v>
      </c>
      <c r="AD15" s="19">
        <v>56.2</v>
      </c>
      <c r="AE15" s="19">
        <v>-112.6</v>
      </c>
      <c r="AF15" s="19">
        <v>56.2</v>
      </c>
      <c r="AG15" s="19">
        <v>-137.80000000000001</v>
      </c>
      <c r="AH15" s="19">
        <v>37.5</v>
      </c>
      <c r="AI15" s="19">
        <v>-54</v>
      </c>
      <c r="AJ15" s="19">
        <v>43.7</v>
      </c>
      <c r="AK15" s="19">
        <v>-91</v>
      </c>
      <c r="AL15" s="19">
        <v>37.5</v>
      </c>
      <c r="AM15" s="19">
        <v>-54</v>
      </c>
      <c r="AN15" s="19">
        <v>37.5</v>
      </c>
      <c r="AO15" s="19">
        <v>-54</v>
      </c>
      <c r="AP15" s="19" t="s">
        <v>195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>
      <c r="A16" s="16" t="s">
        <v>23</v>
      </c>
      <c r="B16" s="16">
        <v>40</v>
      </c>
      <c r="C16" s="16">
        <v>60</v>
      </c>
      <c r="D16" s="16">
        <v>30</v>
      </c>
      <c r="E16" s="16">
        <v>15</v>
      </c>
      <c r="F16" s="16" t="s">
        <v>195</v>
      </c>
      <c r="G16" s="17">
        <v>32.68</v>
      </c>
      <c r="H16" s="17">
        <v>57.8</v>
      </c>
      <c r="I16" s="17">
        <v>4</v>
      </c>
      <c r="J16" s="17" t="s">
        <v>195</v>
      </c>
      <c r="K16" s="23">
        <v>56.8</v>
      </c>
      <c r="L16" s="23">
        <v>-69.7</v>
      </c>
      <c r="M16" s="23">
        <v>50.8</v>
      </c>
      <c r="N16" s="23">
        <v>-56.6</v>
      </c>
      <c r="O16" s="23" t="s">
        <v>195</v>
      </c>
      <c r="P16" s="8">
        <v>56.8</v>
      </c>
      <c r="Q16" s="8">
        <v>-69.5</v>
      </c>
      <c r="R16" s="8">
        <v>50.8</v>
      </c>
      <c r="S16" s="8">
        <v>-56.6</v>
      </c>
      <c r="T16" s="8" t="s">
        <v>195</v>
      </c>
      <c r="U16" s="5"/>
      <c r="V16" s="5"/>
      <c r="W16" s="5"/>
      <c r="X16" s="5"/>
      <c r="Y16" s="5"/>
      <c r="Z16" s="5"/>
      <c r="AA16" s="5"/>
      <c r="AB16" s="5"/>
      <c r="AC16" s="5" t="s">
        <v>195</v>
      </c>
      <c r="AD16" s="19">
        <v>38.200000000000003</v>
      </c>
      <c r="AE16" s="19">
        <v>-199.3</v>
      </c>
      <c r="AF16" s="19">
        <v>38.200000000000003</v>
      </c>
      <c r="AG16" s="19">
        <v>-168.8</v>
      </c>
      <c r="AH16" s="19">
        <v>27.7</v>
      </c>
      <c r="AI16" s="19">
        <v>-73</v>
      </c>
      <c r="AJ16" s="19">
        <v>32.6</v>
      </c>
      <c r="AK16" s="19">
        <v>-128.1</v>
      </c>
      <c r="AL16" s="19">
        <v>27.7</v>
      </c>
      <c r="AM16" s="19">
        <v>-39.299999999999997</v>
      </c>
      <c r="AN16" s="19">
        <v>27.7</v>
      </c>
      <c r="AO16" s="19">
        <v>-39.299999999999997</v>
      </c>
      <c r="AP16" s="19" t="s">
        <v>195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>
      <c r="A17" s="16" t="s">
        <v>23</v>
      </c>
      <c r="B17" s="16">
        <v>40</v>
      </c>
      <c r="C17" s="16">
        <v>60</v>
      </c>
      <c r="D17" s="16">
        <v>30</v>
      </c>
      <c r="E17" s="16">
        <v>30</v>
      </c>
      <c r="F17" s="16" t="s">
        <v>195</v>
      </c>
      <c r="G17" s="17">
        <v>35.770000000000003</v>
      </c>
      <c r="H17" s="17">
        <v>58.7</v>
      </c>
      <c r="I17" s="17">
        <v>4</v>
      </c>
      <c r="J17" s="17" t="s">
        <v>195</v>
      </c>
      <c r="K17" s="23">
        <v>57.7</v>
      </c>
      <c r="L17" s="23">
        <v>-70.8</v>
      </c>
      <c r="M17" s="23">
        <v>51.6</v>
      </c>
      <c r="N17" s="23">
        <v>-57.5</v>
      </c>
      <c r="O17" s="23" t="s">
        <v>195</v>
      </c>
      <c r="P17" s="8">
        <v>57.7</v>
      </c>
      <c r="Q17" s="8">
        <v>-70.400000000000006</v>
      </c>
      <c r="R17" s="8">
        <v>51.6</v>
      </c>
      <c r="S17" s="8">
        <v>-57.5</v>
      </c>
      <c r="T17" s="8" t="s">
        <v>195</v>
      </c>
      <c r="U17" s="5"/>
      <c r="V17" s="5"/>
      <c r="W17" s="5"/>
      <c r="X17" s="5"/>
      <c r="Y17" s="5"/>
      <c r="Z17" s="5"/>
      <c r="AA17" s="5"/>
      <c r="AB17" s="5"/>
      <c r="AC17" s="5" t="s">
        <v>195</v>
      </c>
      <c r="AD17" s="19">
        <v>59.8</v>
      </c>
      <c r="AE17" s="19">
        <v>-119.8</v>
      </c>
      <c r="AF17" s="19">
        <v>59.8</v>
      </c>
      <c r="AG17" s="19">
        <v>-146.69999999999999</v>
      </c>
      <c r="AH17" s="19">
        <v>39.9</v>
      </c>
      <c r="AI17" s="19">
        <v>-57.5</v>
      </c>
      <c r="AJ17" s="19">
        <v>46.5</v>
      </c>
      <c r="AK17" s="19">
        <v>-96.9</v>
      </c>
      <c r="AL17" s="19">
        <v>39.9</v>
      </c>
      <c r="AM17" s="19">
        <v>-57.5</v>
      </c>
      <c r="AN17" s="19">
        <v>39.9</v>
      </c>
      <c r="AO17" s="19">
        <v>-57.5</v>
      </c>
      <c r="AP17" s="19" t="s">
        <v>195</v>
      </c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>
      <c r="A18" s="16" t="s">
        <v>23</v>
      </c>
      <c r="B18" s="16">
        <v>40</v>
      </c>
      <c r="C18" s="16">
        <v>60</v>
      </c>
      <c r="D18" s="16">
        <v>30</v>
      </c>
      <c r="E18" s="16">
        <v>45</v>
      </c>
      <c r="F18" s="16" t="s">
        <v>195</v>
      </c>
      <c r="G18" s="17">
        <v>40</v>
      </c>
      <c r="H18" s="17">
        <v>59.8</v>
      </c>
      <c r="I18" s="17">
        <v>4</v>
      </c>
      <c r="J18" s="17" t="s">
        <v>195</v>
      </c>
      <c r="K18" s="23">
        <v>58.9</v>
      </c>
      <c r="L18" s="23">
        <v>-72.099999999999994</v>
      </c>
      <c r="M18" s="23">
        <v>52.6</v>
      </c>
      <c r="N18" s="23">
        <v>-58.6</v>
      </c>
      <c r="O18" s="23" t="s">
        <v>195</v>
      </c>
      <c r="P18" s="8">
        <v>58.7</v>
      </c>
      <c r="Q18" s="8">
        <v>-71.599999999999994</v>
      </c>
      <c r="R18" s="8">
        <v>52.6</v>
      </c>
      <c r="S18" s="8">
        <v>-58.6</v>
      </c>
      <c r="T18" s="8" t="s">
        <v>195</v>
      </c>
      <c r="U18" s="5"/>
      <c r="V18" s="5"/>
      <c r="W18" s="5"/>
      <c r="X18" s="5"/>
      <c r="Y18" s="5"/>
      <c r="Z18" s="5"/>
      <c r="AA18" s="5"/>
      <c r="AB18" s="5"/>
      <c r="AC18" s="5" t="s">
        <v>195</v>
      </c>
      <c r="AD18" s="19">
        <v>61</v>
      </c>
      <c r="AE18" s="19">
        <v>-122.2</v>
      </c>
      <c r="AF18" s="19">
        <v>61</v>
      </c>
      <c r="AG18" s="19">
        <v>-149.6</v>
      </c>
      <c r="AH18" s="19">
        <v>40.700000000000003</v>
      </c>
      <c r="AI18" s="19">
        <v>-58.6</v>
      </c>
      <c r="AJ18" s="19">
        <v>47.5</v>
      </c>
      <c r="AK18" s="19">
        <v>-98.8</v>
      </c>
      <c r="AL18" s="19">
        <v>40.700000000000003</v>
      </c>
      <c r="AM18" s="19">
        <v>-58.6</v>
      </c>
      <c r="AN18" s="19">
        <v>40.700000000000003</v>
      </c>
      <c r="AO18" s="19">
        <v>-58.6</v>
      </c>
      <c r="AP18" s="19" t="s">
        <v>195</v>
      </c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>
      <c r="A19" s="16" t="s">
        <v>23</v>
      </c>
      <c r="B19" s="16">
        <v>40</v>
      </c>
      <c r="C19" s="16">
        <v>60</v>
      </c>
      <c r="D19" s="16">
        <v>45</v>
      </c>
      <c r="E19" s="16">
        <v>15</v>
      </c>
      <c r="F19" s="16" t="s">
        <v>195</v>
      </c>
      <c r="G19" s="17">
        <v>47.68</v>
      </c>
      <c r="H19" s="17">
        <v>61.7</v>
      </c>
      <c r="I19" s="17">
        <v>4</v>
      </c>
      <c r="J19" s="17" t="s">
        <v>195</v>
      </c>
      <c r="K19" s="23">
        <v>59.6</v>
      </c>
      <c r="L19" s="23">
        <v>-69.900000000000006</v>
      </c>
      <c r="M19" s="23">
        <v>54.3</v>
      </c>
      <c r="N19" s="23">
        <v>-60.4</v>
      </c>
      <c r="O19" s="23" t="s">
        <v>195</v>
      </c>
      <c r="P19" s="8">
        <v>59.5</v>
      </c>
      <c r="Q19" s="8">
        <v>-69.8</v>
      </c>
      <c r="R19" s="8">
        <v>54.3</v>
      </c>
      <c r="S19" s="8">
        <v>-60.4</v>
      </c>
      <c r="T19" s="8" t="s">
        <v>195</v>
      </c>
      <c r="U19" s="5"/>
      <c r="V19" s="5"/>
      <c r="W19" s="5"/>
      <c r="X19" s="5"/>
      <c r="Y19" s="5"/>
      <c r="Z19" s="5"/>
      <c r="AA19" s="5"/>
      <c r="AB19" s="5"/>
      <c r="AC19" s="5" t="s">
        <v>195</v>
      </c>
      <c r="AD19" s="19">
        <v>40.799999999999997</v>
      </c>
      <c r="AE19" s="19">
        <v>-212.8</v>
      </c>
      <c r="AF19" s="19">
        <v>40.799999999999997</v>
      </c>
      <c r="AG19" s="19">
        <v>-180.2</v>
      </c>
      <c r="AH19" s="19">
        <v>29.6</v>
      </c>
      <c r="AI19" s="19">
        <v>-78</v>
      </c>
      <c r="AJ19" s="19">
        <v>34.799999999999997</v>
      </c>
      <c r="AK19" s="19">
        <v>-136.80000000000001</v>
      </c>
      <c r="AL19" s="19">
        <v>29.6</v>
      </c>
      <c r="AM19" s="19">
        <v>-41.9</v>
      </c>
      <c r="AN19" s="19">
        <v>29.6</v>
      </c>
      <c r="AO19" s="19">
        <v>-41.9</v>
      </c>
      <c r="AP19" s="19" t="s">
        <v>195</v>
      </c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>
      <c r="A20" s="16" t="s">
        <v>23</v>
      </c>
      <c r="B20" s="16">
        <v>40</v>
      </c>
      <c r="C20" s="16">
        <v>60</v>
      </c>
      <c r="D20" s="16">
        <v>45</v>
      </c>
      <c r="E20" s="16">
        <v>30</v>
      </c>
      <c r="F20" s="16" t="s">
        <v>195</v>
      </c>
      <c r="G20" s="17">
        <v>50.77</v>
      </c>
      <c r="H20" s="17">
        <v>62.4</v>
      </c>
      <c r="I20" s="17">
        <v>4</v>
      </c>
      <c r="J20" s="17" t="s">
        <v>195</v>
      </c>
      <c r="K20" s="23">
        <v>60.2</v>
      </c>
      <c r="L20" s="23">
        <v>-70.7</v>
      </c>
      <c r="M20" s="23">
        <v>54.9</v>
      </c>
      <c r="N20" s="23">
        <v>-61.1</v>
      </c>
      <c r="O20" s="23" t="s">
        <v>195</v>
      </c>
      <c r="P20" s="8">
        <v>60.1</v>
      </c>
      <c r="Q20" s="8">
        <v>-70.400000000000006</v>
      </c>
      <c r="R20" s="8">
        <v>54.9</v>
      </c>
      <c r="S20" s="8">
        <v>-61.1</v>
      </c>
      <c r="T20" s="8" t="s">
        <v>195</v>
      </c>
      <c r="U20" s="5"/>
      <c r="V20" s="5"/>
      <c r="W20" s="5"/>
      <c r="X20" s="5"/>
      <c r="Y20" s="5"/>
      <c r="Z20" s="5"/>
      <c r="AA20" s="5"/>
      <c r="AB20" s="5"/>
      <c r="AC20" s="5" t="s">
        <v>195</v>
      </c>
      <c r="AD20" s="19">
        <v>63.6</v>
      </c>
      <c r="AE20" s="19">
        <v>-127.3</v>
      </c>
      <c r="AF20" s="19">
        <v>63.6</v>
      </c>
      <c r="AG20" s="19">
        <v>-155.9</v>
      </c>
      <c r="AH20" s="19">
        <v>42.4</v>
      </c>
      <c r="AI20" s="19">
        <v>-61.1</v>
      </c>
      <c r="AJ20" s="19">
        <v>49.5</v>
      </c>
      <c r="AK20" s="19">
        <v>-103</v>
      </c>
      <c r="AL20" s="19">
        <v>42.4</v>
      </c>
      <c r="AM20" s="19">
        <v>-61.1</v>
      </c>
      <c r="AN20" s="19">
        <v>42.4</v>
      </c>
      <c r="AO20" s="19">
        <v>-61.1</v>
      </c>
      <c r="AP20" s="19" t="s">
        <v>195</v>
      </c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>
      <c r="A21" s="16" t="s">
        <v>23</v>
      </c>
      <c r="B21" s="16">
        <v>40</v>
      </c>
      <c r="C21" s="16">
        <v>60</v>
      </c>
      <c r="D21" s="16">
        <v>45</v>
      </c>
      <c r="E21" s="16">
        <v>45</v>
      </c>
      <c r="F21" s="16" t="s">
        <v>195</v>
      </c>
      <c r="G21" s="17">
        <v>55</v>
      </c>
      <c r="H21" s="17">
        <v>63.2</v>
      </c>
      <c r="I21" s="17">
        <v>4</v>
      </c>
      <c r="J21" s="17" t="s">
        <v>195</v>
      </c>
      <c r="K21" s="23">
        <v>61.1</v>
      </c>
      <c r="L21" s="23">
        <v>-71.7</v>
      </c>
      <c r="M21" s="23">
        <v>55.6</v>
      </c>
      <c r="N21" s="23">
        <v>-62</v>
      </c>
      <c r="O21" s="23" t="s">
        <v>195</v>
      </c>
      <c r="P21" s="8">
        <v>60.9</v>
      </c>
      <c r="Q21" s="8">
        <v>-71.099999999999994</v>
      </c>
      <c r="R21" s="8">
        <v>55.6</v>
      </c>
      <c r="S21" s="8">
        <v>-62</v>
      </c>
      <c r="T21" s="8" t="s">
        <v>195</v>
      </c>
      <c r="U21" s="5"/>
      <c r="V21" s="5"/>
      <c r="W21" s="5"/>
      <c r="X21" s="5"/>
      <c r="Y21" s="5"/>
      <c r="Z21" s="5"/>
      <c r="AA21" s="5"/>
      <c r="AB21" s="5"/>
      <c r="AC21" s="5" t="s">
        <v>195</v>
      </c>
      <c r="AD21" s="19">
        <v>64.5</v>
      </c>
      <c r="AE21" s="19">
        <v>-129.1</v>
      </c>
      <c r="AF21" s="19">
        <v>64.5</v>
      </c>
      <c r="AG21" s="19">
        <v>-158.1</v>
      </c>
      <c r="AH21" s="19">
        <v>43</v>
      </c>
      <c r="AI21" s="19">
        <v>-62</v>
      </c>
      <c r="AJ21" s="19">
        <v>50.2</v>
      </c>
      <c r="AK21" s="19">
        <v>-104.4</v>
      </c>
      <c r="AL21" s="19">
        <v>43</v>
      </c>
      <c r="AM21" s="19">
        <v>-62</v>
      </c>
      <c r="AN21" s="19">
        <v>43</v>
      </c>
      <c r="AO21" s="19">
        <v>-62</v>
      </c>
      <c r="AP21" s="19" t="s">
        <v>195</v>
      </c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>
      <c r="A22" s="16" t="s">
        <v>24</v>
      </c>
      <c r="B22" s="16">
        <v>40</v>
      </c>
      <c r="C22" s="16">
        <v>60</v>
      </c>
      <c r="D22" s="16">
        <v>15</v>
      </c>
      <c r="E22" s="16">
        <v>15</v>
      </c>
      <c r="F22" s="16" t="s">
        <v>195</v>
      </c>
      <c r="G22" s="17">
        <v>17.68</v>
      </c>
      <c r="H22" s="17">
        <v>51.9</v>
      </c>
      <c r="I22" s="17">
        <v>4</v>
      </c>
      <c r="J22" s="17" t="s">
        <v>195</v>
      </c>
      <c r="K22" s="23">
        <v>52.2</v>
      </c>
      <c r="L22" s="23">
        <v>-68</v>
      </c>
      <c r="M22" s="23">
        <v>45.7</v>
      </c>
      <c r="N22" s="23">
        <v>-50.9</v>
      </c>
      <c r="O22" s="23" t="s">
        <v>195</v>
      </c>
      <c r="P22" s="8">
        <v>52.2</v>
      </c>
      <c r="Q22" s="8">
        <v>-68</v>
      </c>
      <c r="R22" s="8">
        <v>46</v>
      </c>
      <c r="S22" s="8">
        <v>-51</v>
      </c>
      <c r="T22" s="8" t="s">
        <v>195</v>
      </c>
      <c r="U22" s="5"/>
      <c r="V22" s="5"/>
      <c r="W22" s="5"/>
      <c r="X22" s="5"/>
      <c r="Y22" s="5"/>
      <c r="Z22" s="5"/>
      <c r="AA22" s="5"/>
      <c r="AB22" s="5"/>
      <c r="AC22" s="5" t="s">
        <v>195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 t="s">
        <v>195</v>
      </c>
      <c r="AQ22" s="21">
        <v>42.2</v>
      </c>
      <c r="AR22" s="21">
        <v>-97.5</v>
      </c>
      <c r="AS22" s="21">
        <v>24.9</v>
      </c>
      <c r="AT22" s="21">
        <v>-83.4</v>
      </c>
      <c r="AU22" s="21">
        <v>24.9</v>
      </c>
      <c r="AV22" s="21">
        <v>-72</v>
      </c>
      <c r="AW22" s="21">
        <v>24.9</v>
      </c>
      <c r="AX22" s="21">
        <v>-61.2</v>
      </c>
      <c r="AY22" s="21"/>
    </row>
    <row r="23" spans="1:51">
      <c r="A23" s="16" t="s">
        <v>24</v>
      </c>
      <c r="B23" s="16">
        <v>40</v>
      </c>
      <c r="C23" s="16">
        <v>60</v>
      </c>
      <c r="D23" s="16">
        <v>15</v>
      </c>
      <c r="E23" s="16">
        <v>30</v>
      </c>
      <c r="F23" s="16" t="s">
        <v>195</v>
      </c>
      <c r="G23" s="17">
        <v>20.77</v>
      </c>
      <c r="H23" s="17">
        <v>53.4</v>
      </c>
      <c r="I23" s="17">
        <v>4</v>
      </c>
      <c r="J23" s="17" t="s">
        <v>195</v>
      </c>
      <c r="K23" s="23">
        <v>53.7</v>
      </c>
      <c r="L23" s="23">
        <v>-69.900000000000006</v>
      </c>
      <c r="M23" s="23">
        <v>47</v>
      </c>
      <c r="N23" s="23">
        <v>-52.3</v>
      </c>
      <c r="O23" s="23" t="s">
        <v>195</v>
      </c>
      <c r="P23" s="8">
        <v>53.7</v>
      </c>
      <c r="Q23" s="8">
        <v>-69.900000000000006</v>
      </c>
      <c r="R23" s="8">
        <v>47.3</v>
      </c>
      <c r="S23" s="8">
        <v>-52.5</v>
      </c>
      <c r="T23" s="8" t="s">
        <v>195</v>
      </c>
      <c r="U23" s="5"/>
      <c r="V23" s="5"/>
      <c r="W23" s="5"/>
      <c r="X23" s="5"/>
      <c r="Y23" s="5"/>
      <c r="Z23" s="5"/>
      <c r="AA23" s="5"/>
      <c r="AB23" s="5"/>
      <c r="AC23" s="5" t="s">
        <v>195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 t="s">
        <v>195</v>
      </c>
      <c r="AQ23" s="21">
        <v>41.1</v>
      </c>
      <c r="AR23" s="21">
        <v>-81.5</v>
      </c>
      <c r="AS23" s="21">
        <v>25.6</v>
      </c>
      <c r="AT23" s="21">
        <v>-63</v>
      </c>
      <c r="AU23" s="21">
        <v>25.6</v>
      </c>
      <c r="AV23" s="21">
        <v>-52.3</v>
      </c>
      <c r="AW23" s="21">
        <v>25.6</v>
      </c>
      <c r="AX23" s="21">
        <v>-45.2</v>
      </c>
      <c r="AY23" s="21"/>
    </row>
    <row r="24" spans="1:51">
      <c r="A24" s="16" t="s">
        <v>24</v>
      </c>
      <c r="B24" s="16">
        <v>40</v>
      </c>
      <c r="C24" s="16">
        <v>60</v>
      </c>
      <c r="D24" s="16">
        <v>15</v>
      </c>
      <c r="E24" s="16">
        <v>45</v>
      </c>
      <c r="F24" s="16" t="s">
        <v>195</v>
      </c>
      <c r="G24" s="17">
        <v>25</v>
      </c>
      <c r="H24" s="17">
        <v>55.1</v>
      </c>
      <c r="I24" s="17">
        <v>4</v>
      </c>
      <c r="J24" s="17" t="s">
        <v>195</v>
      </c>
      <c r="K24" s="23">
        <v>55.5</v>
      </c>
      <c r="L24" s="23">
        <v>-72.2</v>
      </c>
      <c r="M24" s="23">
        <v>48.5</v>
      </c>
      <c r="N24" s="23">
        <v>-54</v>
      </c>
      <c r="O24" s="23" t="s">
        <v>195</v>
      </c>
      <c r="P24" s="8">
        <v>55.5</v>
      </c>
      <c r="Q24" s="8">
        <v>-72.2</v>
      </c>
      <c r="R24" s="8">
        <v>48.8</v>
      </c>
      <c r="S24" s="8">
        <v>-54.2</v>
      </c>
      <c r="T24" s="8" t="s">
        <v>195</v>
      </c>
      <c r="U24" s="5"/>
      <c r="V24" s="5"/>
      <c r="W24" s="5"/>
      <c r="X24" s="5"/>
      <c r="Y24" s="5"/>
      <c r="Z24" s="5"/>
      <c r="AA24" s="5"/>
      <c r="AB24" s="5"/>
      <c r="AC24" s="5" t="s">
        <v>195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 t="s">
        <v>195</v>
      </c>
      <c r="AQ24" s="21">
        <v>42.4</v>
      </c>
      <c r="AR24" s="21">
        <v>-115.4</v>
      </c>
      <c r="AS24" s="21">
        <v>26.5</v>
      </c>
      <c r="AT24" s="21">
        <v>-65</v>
      </c>
      <c r="AU24" s="21">
        <v>26.5</v>
      </c>
      <c r="AV24" s="21">
        <v>-54</v>
      </c>
      <c r="AW24" s="21">
        <v>26.5</v>
      </c>
      <c r="AX24" s="21">
        <v>-59.1</v>
      </c>
      <c r="AY24" s="21"/>
    </row>
    <row r="25" spans="1:51">
      <c r="A25" s="16" t="s">
        <v>24</v>
      </c>
      <c r="B25" s="16">
        <v>40</v>
      </c>
      <c r="C25" s="16">
        <v>60</v>
      </c>
      <c r="D25" s="16">
        <v>30</v>
      </c>
      <c r="E25" s="16">
        <v>15</v>
      </c>
      <c r="F25" s="16" t="s">
        <v>195</v>
      </c>
      <c r="G25" s="17">
        <v>32.68</v>
      </c>
      <c r="H25" s="17">
        <v>57.8</v>
      </c>
      <c r="I25" s="17">
        <v>4</v>
      </c>
      <c r="J25" s="17" t="s">
        <v>195</v>
      </c>
      <c r="K25" s="23">
        <v>56.8</v>
      </c>
      <c r="L25" s="23">
        <v>-69.7</v>
      </c>
      <c r="M25" s="23">
        <v>50.8</v>
      </c>
      <c r="N25" s="23">
        <v>-56.6</v>
      </c>
      <c r="O25" s="23" t="s">
        <v>195</v>
      </c>
      <c r="P25" s="8">
        <v>56.8</v>
      </c>
      <c r="Q25" s="8">
        <v>-69.7</v>
      </c>
      <c r="R25" s="8">
        <v>50.8</v>
      </c>
      <c r="S25" s="8">
        <v>-56.6</v>
      </c>
      <c r="T25" s="8" t="s">
        <v>195</v>
      </c>
      <c r="U25" s="5"/>
      <c r="V25" s="5"/>
      <c r="W25" s="5"/>
      <c r="X25" s="5"/>
      <c r="Y25" s="5"/>
      <c r="Z25" s="5"/>
      <c r="AA25" s="5"/>
      <c r="AB25" s="5"/>
      <c r="AC25" s="5" t="s">
        <v>195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 t="s">
        <v>195</v>
      </c>
      <c r="AQ25" s="21">
        <v>47</v>
      </c>
      <c r="AR25" s="21">
        <v>-151.9</v>
      </c>
      <c r="AS25" s="21">
        <v>27.7</v>
      </c>
      <c r="AT25" s="21">
        <v>-92.8</v>
      </c>
      <c r="AU25" s="21">
        <v>27.7</v>
      </c>
      <c r="AV25" s="21">
        <v>-102.9</v>
      </c>
      <c r="AW25" s="21">
        <v>27.7</v>
      </c>
      <c r="AX25" s="21">
        <v>-68.2</v>
      </c>
      <c r="AY25" s="21"/>
    </row>
    <row r="26" spans="1:51">
      <c r="A26" s="16" t="s">
        <v>24</v>
      </c>
      <c r="B26" s="16">
        <v>40</v>
      </c>
      <c r="C26" s="16">
        <v>60</v>
      </c>
      <c r="D26" s="16">
        <v>30</v>
      </c>
      <c r="E26" s="16">
        <v>30</v>
      </c>
      <c r="F26" s="16" t="s">
        <v>195</v>
      </c>
      <c r="G26" s="17">
        <v>35.770000000000003</v>
      </c>
      <c r="H26" s="17">
        <v>58.7</v>
      </c>
      <c r="I26" s="17">
        <v>4</v>
      </c>
      <c r="J26" s="17" t="s">
        <v>195</v>
      </c>
      <c r="K26" s="23">
        <v>57.7</v>
      </c>
      <c r="L26" s="23">
        <v>-70.8</v>
      </c>
      <c r="M26" s="23">
        <v>51.6</v>
      </c>
      <c r="N26" s="23">
        <v>-57.5</v>
      </c>
      <c r="O26" s="23" t="s">
        <v>195</v>
      </c>
      <c r="P26" s="8">
        <v>57.7</v>
      </c>
      <c r="Q26" s="8">
        <v>-70.8</v>
      </c>
      <c r="R26" s="8">
        <v>51.6</v>
      </c>
      <c r="S26" s="8">
        <v>-57.5</v>
      </c>
      <c r="T26" s="8" t="s">
        <v>195</v>
      </c>
      <c r="U26" s="5"/>
      <c r="V26" s="5"/>
      <c r="W26" s="5"/>
      <c r="X26" s="5"/>
      <c r="Y26" s="5"/>
      <c r="Z26" s="5"/>
      <c r="AA26" s="5"/>
      <c r="AB26" s="5"/>
      <c r="AC26" s="5" t="s">
        <v>195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 t="s">
        <v>195</v>
      </c>
      <c r="AQ26" s="21">
        <v>45.2</v>
      </c>
      <c r="AR26" s="21">
        <v>-89.6</v>
      </c>
      <c r="AS26" s="21">
        <v>28.2</v>
      </c>
      <c r="AT26" s="21">
        <v>-69.2</v>
      </c>
      <c r="AU26" s="21">
        <v>28.2</v>
      </c>
      <c r="AV26" s="21">
        <v>-57.5</v>
      </c>
      <c r="AW26" s="21">
        <v>28.2</v>
      </c>
      <c r="AX26" s="21">
        <v>-49.7</v>
      </c>
      <c r="AY26" s="21"/>
    </row>
    <row r="27" spans="1:51">
      <c r="A27" s="16" t="s">
        <v>24</v>
      </c>
      <c r="B27" s="16">
        <v>40</v>
      </c>
      <c r="C27" s="16">
        <v>60</v>
      </c>
      <c r="D27" s="16">
        <v>30</v>
      </c>
      <c r="E27" s="16">
        <v>45</v>
      </c>
      <c r="F27" s="16" t="s">
        <v>195</v>
      </c>
      <c r="G27" s="17">
        <v>40</v>
      </c>
      <c r="H27" s="17">
        <v>59.8</v>
      </c>
      <c r="I27" s="17">
        <v>4</v>
      </c>
      <c r="J27" s="17" t="s">
        <v>195</v>
      </c>
      <c r="K27" s="23">
        <v>58.9</v>
      </c>
      <c r="L27" s="23">
        <v>-72.099999999999994</v>
      </c>
      <c r="M27" s="23">
        <v>52.6</v>
      </c>
      <c r="N27" s="23">
        <v>-58.6</v>
      </c>
      <c r="O27" s="23" t="s">
        <v>195</v>
      </c>
      <c r="P27" s="8">
        <v>58.9</v>
      </c>
      <c r="Q27" s="8">
        <v>-72.099999999999994</v>
      </c>
      <c r="R27" s="8">
        <v>52.6</v>
      </c>
      <c r="S27" s="8">
        <v>-58.6</v>
      </c>
      <c r="T27" s="8" t="s">
        <v>195</v>
      </c>
      <c r="U27" s="5"/>
      <c r="V27" s="5"/>
      <c r="W27" s="5"/>
      <c r="X27" s="5"/>
      <c r="Y27" s="5"/>
      <c r="Z27" s="5"/>
      <c r="AA27" s="5"/>
      <c r="AB27" s="5"/>
      <c r="AC27" s="5" t="s">
        <v>195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 t="s">
        <v>195</v>
      </c>
      <c r="AQ27" s="21">
        <v>46.1</v>
      </c>
      <c r="AR27" s="21">
        <v>-125.2</v>
      </c>
      <c r="AS27" s="21">
        <v>28.7</v>
      </c>
      <c r="AT27" s="21">
        <v>-70.599999999999994</v>
      </c>
      <c r="AU27" s="21">
        <v>28.7</v>
      </c>
      <c r="AV27" s="21">
        <v>-58.6</v>
      </c>
      <c r="AW27" s="21">
        <v>28.7</v>
      </c>
      <c r="AX27" s="21">
        <v>-64.099999999999994</v>
      </c>
      <c r="AY27" s="21"/>
    </row>
    <row r="28" spans="1:51">
      <c r="A28" s="16" t="s">
        <v>24</v>
      </c>
      <c r="B28" s="16">
        <v>40</v>
      </c>
      <c r="C28" s="16">
        <v>60</v>
      </c>
      <c r="D28" s="16">
        <v>45</v>
      </c>
      <c r="E28" s="16">
        <v>15</v>
      </c>
      <c r="F28" s="16" t="s">
        <v>195</v>
      </c>
      <c r="G28" s="17">
        <v>47.68</v>
      </c>
      <c r="H28" s="17">
        <v>61.7</v>
      </c>
      <c r="I28" s="17">
        <v>4</v>
      </c>
      <c r="J28" s="17" t="s">
        <v>195</v>
      </c>
      <c r="K28" s="23">
        <v>59.6</v>
      </c>
      <c r="L28" s="23">
        <v>-69.900000000000006</v>
      </c>
      <c r="M28" s="23">
        <v>54.3</v>
      </c>
      <c r="N28" s="23">
        <v>-60.4</v>
      </c>
      <c r="O28" s="23" t="s">
        <v>195</v>
      </c>
      <c r="P28" s="8">
        <v>59.6</v>
      </c>
      <c r="Q28" s="8">
        <v>-69.900000000000006</v>
      </c>
      <c r="R28" s="8">
        <v>54.3</v>
      </c>
      <c r="S28" s="8">
        <v>-60.4</v>
      </c>
      <c r="T28" s="8" t="s">
        <v>195</v>
      </c>
      <c r="U28" s="5"/>
      <c r="V28" s="5"/>
      <c r="W28" s="5"/>
      <c r="X28" s="5"/>
      <c r="Y28" s="5"/>
      <c r="Z28" s="5"/>
      <c r="AA28" s="5"/>
      <c r="AB28" s="5"/>
      <c r="AC28" s="5" t="s">
        <v>195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 t="s">
        <v>195</v>
      </c>
      <c r="AQ28" s="21">
        <v>50.2</v>
      </c>
      <c r="AR28" s="21">
        <v>-162.19999999999999</v>
      </c>
      <c r="AS28" s="21">
        <v>29.6</v>
      </c>
      <c r="AT28" s="21">
        <v>-99.1</v>
      </c>
      <c r="AU28" s="21">
        <v>29.6</v>
      </c>
      <c r="AV28" s="21">
        <v>-109.9</v>
      </c>
      <c r="AW28" s="21">
        <v>29.6</v>
      </c>
      <c r="AX28" s="21">
        <v>-72.8</v>
      </c>
      <c r="AY28" s="21"/>
    </row>
    <row r="29" spans="1:51">
      <c r="A29" s="16" t="s">
        <v>24</v>
      </c>
      <c r="B29" s="16">
        <v>40</v>
      </c>
      <c r="C29" s="16">
        <v>60</v>
      </c>
      <c r="D29" s="16">
        <v>45</v>
      </c>
      <c r="E29" s="16">
        <v>30</v>
      </c>
      <c r="F29" s="16" t="s">
        <v>195</v>
      </c>
      <c r="G29" s="17">
        <v>50.77</v>
      </c>
      <c r="H29" s="17">
        <v>62.4</v>
      </c>
      <c r="I29" s="17">
        <v>4</v>
      </c>
      <c r="J29" s="17" t="s">
        <v>195</v>
      </c>
      <c r="K29" s="23">
        <v>60.2</v>
      </c>
      <c r="L29" s="23">
        <v>-70.7</v>
      </c>
      <c r="M29" s="23">
        <v>54.9</v>
      </c>
      <c r="N29" s="23">
        <v>-61.1</v>
      </c>
      <c r="O29" s="23" t="s">
        <v>195</v>
      </c>
      <c r="P29" s="8">
        <v>60.2</v>
      </c>
      <c r="Q29" s="8">
        <v>-70.7</v>
      </c>
      <c r="R29" s="8">
        <v>54.9</v>
      </c>
      <c r="S29" s="8">
        <v>-61.1</v>
      </c>
      <c r="T29" s="8" t="s">
        <v>195</v>
      </c>
      <c r="U29" s="5"/>
      <c r="V29" s="5"/>
      <c r="W29" s="5"/>
      <c r="X29" s="5"/>
      <c r="Y29" s="5"/>
      <c r="Z29" s="5"/>
      <c r="AA29" s="5"/>
      <c r="AB29" s="5"/>
      <c r="AC29" s="5" t="s">
        <v>195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 t="s">
        <v>195</v>
      </c>
      <c r="AQ29" s="21">
        <v>48</v>
      </c>
      <c r="AR29" s="21">
        <v>-95.2</v>
      </c>
      <c r="AS29" s="21">
        <v>29.9</v>
      </c>
      <c r="AT29" s="21">
        <v>-73.599999999999994</v>
      </c>
      <c r="AU29" s="21">
        <v>29.9</v>
      </c>
      <c r="AV29" s="21">
        <v>-61.1</v>
      </c>
      <c r="AW29" s="21">
        <v>29.9</v>
      </c>
      <c r="AX29" s="21">
        <v>-52.8</v>
      </c>
      <c r="AY29" s="21"/>
    </row>
    <row r="30" spans="1:51">
      <c r="A30" s="16" t="s">
        <v>24</v>
      </c>
      <c r="B30" s="16">
        <v>40</v>
      </c>
      <c r="C30" s="16">
        <v>60</v>
      </c>
      <c r="D30" s="16">
        <v>45</v>
      </c>
      <c r="E30" s="16">
        <v>45</v>
      </c>
      <c r="F30" s="16" t="s">
        <v>195</v>
      </c>
      <c r="G30" s="17">
        <v>55</v>
      </c>
      <c r="H30" s="17">
        <v>63.2</v>
      </c>
      <c r="I30" s="17">
        <v>4</v>
      </c>
      <c r="J30" s="17" t="s">
        <v>195</v>
      </c>
      <c r="K30" s="23">
        <v>61.1</v>
      </c>
      <c r="L30" s="23">
        <v>-71.7</v>
      </c>
      <c r="M30" s="23">
        <v>55.6</v>
      </c>
      <c r="N30" s="23">
        <v>-62</v>
      </c>
      <c r="O30" s="23" t="s">
        <v>195</v>
      </c>
      <c r="P30" s="8">
        <v>61.1</v>
      </c>
      <c r="Q30" s="8">
        <v>-71.7</v>
      </c>
      <c r="R30" s="8">
        <v>55.6</v>
      </c>
      <c r="S30" s="8">
        <v>-62</v>
      </c>
      <c r="T30" s="8" t="s">
        <v>195</v>
      </c>
      <c r="U30" s="5"/>
      <c r="V30" s="5"/>
      <c r="W30" s="5"/>
      <c r="X30" s="5"/>
      <c r="Y30" s="5"/>
      <c r="Z30" s="5"/>
      <c r="AA30" s="5"/>
      <c r="AB30" s="5"/>
      <c r="AC30" s="5" t="s">
        <v>195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 t="s">
        <v>195</v>
      </c>
      <c r="AQ30" s="21">
        <v>48.7</v>
      </c>
      <c r="AR30" s="21">
        <v>-132.4</v>
      </c>
      <c r="AS30" s="21">
        <v>30.3</v>
      </c>
      <c r="AT30" s="21">
        <v>-74.599999999999994</v>
      </c>
      <c r="AU30" s="21">
        <v>30.3</v>
      </c>
      <c r="AV30" s="21">
        <v>-62</v>
      </c>
      <c r="AW30" s="21">
        <v>30.3</v>
      </c>
      <c r="AX30" s="21">
        <v>-67.8</v>
      </c>
      <c r="AY30" s="21"/>
    </row>
    <row r="31" spans="1:51">
      <c r="A31" s="16" t="s">
        <v>20</v>
      </c>
      <c r="B31" s="16">
        <v>50</v>
      </c>
      <c r="C31" s="16">
        <v>70</v>
      </c>
      <c r="D31" s="16">
        <v>15</v>
      </c>
      <c r="E31" s="16">
        <v>0</v>
      </c>
      <c r="F31" s="16" t="s">
        <v>195</v>
      </c>
      <c r="G31" s="17">
        <v>15</v>
      </c>
      <c r="H31" s="17">
        <v>50.4</v>
      </c>
      <c r="I31" s="17">
        <v>0</v>
      </c>
      <c r="J31" s="17" t="s">
        <v>195</v>
      </c>
      <c r="K31" s="23">
        <v>50.4</v>
      </c>
      <c r="L31" s="23">
        <v>-64.599999999999994</v>
      </c>
      <c r="M31" s="23">
        <v>44.4</v>
      </c>
      <c r="N31" s="23">
        <v>-49.4</v>
      </c>
      <c r="O31" s="23" t="s">
        <v>195</v>
      </c>
      <c r="P31" s="8">
        <v>50.4</v>
      </c>
      <c r="Q31" s="8">
        <v>-64.599999999999994</v>
      </c>
      <c r="R31" s="8">
        <v>44.4</v>
      </c>
      <c r="S31" s="8">
        <v>-49.4</v>
      </c>
      <c r="T31" s="8" t="s">
        <v>195</v>
      </c>
      <c r="U31" s="5">
        <v>20.5</v>
      </c>
      <c r="V31" s="5">
        <v>-137.5</v>
      </c>
      <c r="W31" s="5">
        <v>19.2</v>
      </c>
      <c r="X31" s="5">
        <v>-79.7</v>
      </c>
      <c r="Y31" s="5">
        <v>19.2</v>
      </c>
      <c r="Z31" s="5">
        <v>-30.7</v>
      </c>
      <c r="AA31" s="5">
        <v>19.2</v>
      </c>
      <c r="AB31" s="5">
        <v>-59.5</v>
      </c>
      <c r="AC31" s="5" t="s">
        <v>195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 t="s">
        <v>195</v>
      </c>
      <c r="AQ31" s="21"/>
      <c r="AR31" s="21"/>
      <c r="AS31" s="21"/>
      <c r="AT31" s="21"/>
      <c r="AU31" s="21"/>
      <c r="AV31" s="21"/>
      <c r="AW31" s="21"/>
      <c r="AX31" s="21"/>
      <c r="AY31" s="21"/>
    </row>
    <row r="32" spans="1:51">
      <c r="A32" s="16" t="s">
        <v>20</v>
      </c>
      <c r="B32" s="16">
        <v>50</v>
      </c>
      <c r="C32" s="16">
        <v>70</v>
      </c>
      <c r="D32" s="16">
        <v>30</v>
      </c>
      <c r="E32" s="16">
        <v>0</v>
      </c>
      <c r="F32" s="16" t="s">
        <v>195</v>
      </c>
      <c r="G32" s="17">
        <v>30</v>
      </c>
      <c r="H32" s="17">
        <v>56.9</v>
      </c>
      <c r="I32" s="17">
        <v>0</v>
      </c>
      <c r="J32" s="17" t="s">
        <v>195</v>
      </c>
      <c r="K32" s="23">
        <v>55.5</v>
      </c>
      <c r="L32" s="23">
        <v>-66.599999999999994</v>
      </c>
      <c r="M32" s="23">
        <v>50.1</v>
      </c>
      <c r="N32" s="23">
        <v>-55.8</v>
      </c>
      <c r="O32" s="23" t="s">
        <v>195</v>
      </c>
      <c r="P32" s="8">
        <v>55.5</v>
      </c>
      <c r="Q32" s="8">
        <v>-66.599999999999994</v>
      </c>
      <c r="R32" s="8">
        <v>50.1</v>
      </c>
      <c r="S32" s="8">
        <v>-55.8</v>
      </c>
      <c r="T32" s="8" t="s">
        <v>195</v>
      </c>
      <c r="U32" s="5">
        <v>21.6</v>
      </c>
      <c r="V32" s="5">
        <v>-117.3</v>
      </c>
      <c r="W32" s="5">
        <v>21.6</v>
      </c>
      <c r="X32" s="5">
        <v>-89.9</v>
      </c>
      <c r="Y32" s="5">
        <v>21.6</v>
      </c>
      <c r="Z32" s="5">
        <v>-68</v>
      </c>
      <c r="AA32" s="5"/>
      <c r="AB32" s="5"/>
      <c r="AC32" s="5" t="s">
        <v>195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 t="s">
        <v>195</v>
      </c>
      <c r="AQ32" s="21"/>
      <c r="AR32" s="21"/>
      <c r="AS32" s="21"/>
      <c r="AT32" s="21"/>
      <c r="AU32" s="21"/>
      <c r="AV32" s="21"/>
      <c r="AW32" s="21"/>
      <c r="AX32" s="21"/>
      <c r="AY32" s="21"/>
    </row>
    <row r="33" spans="1:51">
      <c r="A33" s="16" t="s">
        <v>20</v>
      </c>
      <c r="B33" s="16">
        <v>50</v>
      </c>
      <c r="C33" s="16">
        <v>70</v>
      </c>
      <c r="D33" s="16">
        <v>45</v>
      </c>
      <c r="E33" s="16">
        <v>0</v>
      </c>
      <c r="F33" s="16" t="s">
        <v>195</v>
      </c>
      <c r="G33" s="17">
        <v>45</v>
      </c>
      <c r="H33" s="17">
        <v>61.1</v>
      </c>
      <c r="I33" s="17">
        <v>0</v>
      </c>
      <c r="J33" s="17" t="s">
        <v>195</v>
      </c>
      <c r="K33" s="23">
        <v>58.2</v>
      </c>
      <c r="L33" s="23">
        <v>-67.099999999999994</v>
      </c>
      <c r="M33" s="23">
        <v>53.7</v>
      </c>
      <c r="N33" s="23">
        <v>-59.8</v>
      </c>
      <c r="O33" s="23" t="s">
        <v>195</v>
      </c>
      <c r="P33" s="8">
        <v>58.2</v>
      </c>
      <c r="Q33" s="8">
        <v>-67.099999999999994</v>
      </c>
      <c r="R33" s="8">
        <v>53.7</v>
      </c>
      <c r="S33" s="8">
        <v>-59.8</v>
      </c>
      <c r="T33" s="8" t="s">
        <v>195</v>
      </c>
      <c r="U33" s="5">
        <v>23.2</v>
      </c>
      <c r="V33" s="5">
        <v>-104.6</v>
      </c>
      <c r="W33" s="5">
        <v>23.2</v>
      </c>
      <c r="X33" s="5">
        <v>-96.5</v>
      </c>
      <c r="Y33" s="5"/>
      <c r="Z33" s="5"/>
      <c r="AA33" s="5"/>
      <c r="AB33" s="5"/>
      <c r="AC33" s="5" t="s">
        <v>195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 t="s">
        <v>195</v>
      </c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>
      <c r="A34" s="16" t="s">
        <v>23</v>
      </c>
      <c r="B34" s="16">
        <v>50</v>
      </c>
      <c r="C34" s="16">
        <v>70</v>
      </c>
      <c r="D34" s="16">
        <v>15</v>
      </c>
      <c r="E34" s="16">
        <v>15</v>
      </c>
      <c r="F34" s="16" t="s">
        <v>195</v>
      </c>
      <c r="G34" s="17">
        <v>18.350000000000001</v>
      </c>
      <c r="H34" s="17">
        <v>52.2</v>
      </c>
      <c r="I34" s="17">
        <v>5</v>
      </c>
      <c r="J34" s="17" t="s">
        <v>195</v>
      </c>
      <c r="K34" s="23">
        <v>52.2</v>
      </c>
      <c r="L34" s="23">
        <v>-66.900000000000006</v>
      </c>
      <c r="M34" s="23">
        <v>46</v>
      </c>
      <c r="N34" s="23">
        <v>-51.2</v>
      </c>
      <c r="O34" s="23" t="s">
        <v>195</v>
      </c>
      <c r="P34" s="8">
        <v>52.2</v>
      </c>
      <c r="Q34" s="8">
        <v>-66.5</v>
      </c>
      <c r="R34" s="8">
        <v>46</v>
      </c>
      <c r="S34" s="8">
        <v>-51.2</v>
      </c>
      <c r="T34" s="8" t="s">
        <v>195</v>
      </c>
      <c r="U34" s="5"/>
      <c r="V34" s="5"/>
      <c r="W34" s="5"/>
      <c r="X34" s="5"/>
      <c r="Y34" s="5"/>
      <c r="Z34" s="5"/>
      <c r="AA34" s="5"/>
      <c r="AB34" s="5"/>
      <c r="AC34" s="5" t="s">
        <v>195</v>
      </c>
      <c r="AD34" s="19">
        <v>32.299999999999997</v>
      </c>
      <c r="AE34" s="19">
        <v>-162.6</v>
      </c>
      <c r="AF34" s="19">
        <v>32.299999999999997</v>
      </c>
      <c r="AG34" s="19">
        <v>-138.69999999999999</v>
      </c>
      <c r="AH34" s="19">
        <v>25.1</v>
      </c>
      <c r="AI34" s="19">
        <v>-61.6</v>
      </c>
      <c r="AJ34" s="19">
        <v>27.2</v>
      </c>
      <c r="AK34" s="19">
        <v>-103.4</v>
      </c>
      <c r="AL34" s="19">
        <v>25.1</v>
      </c>
      <c r="AM34" s="19">
        <v>-35.5</v>
      </c>
      <c r="AN34" s="19">
        <v>25.1</v>
      </c>
      <c r="AO34" s="19">
        <v>-35.5</v>
      </c>
      <c r="AP34" s="19" t="s">
        <v>195</v>
      </c>
      <c r="AQ34" s="21"/>
      <c r="AR34" s="21"/>
      <c r="AS34" s="21"/>
      <c r="AT34" s="21"/>
      <c r="AU34" s="21"/>
      <c r="AV34" s="21"/>
      <c r="AW34" s="21"/>
      <c r="AX34" s="21"/>
      <c r="AY34" s="21"/>
    </row>
    <row r="35" spans="1:51">
      <c r="A35" s="16" t="s">
        <v>23</v>
      </c>
      <c r="B35" s="16">
        <v>50</v>
      </c>
      <c r="C35" s="16">
        <v>70</v>
      </c>
      <c r="D35" s="16">
        <v>15</v>
      </c>
      <c r="E35" s="16">
        <v>30</v>
      </c>
      <c r="F35" s="16" t="s">
        <v>195</v>
      </c>
      <c r="G35" s="17">
        <v>22.22</v>
      </c>
      <c r="H35" s="17">
        <v>54</v>
      </c>
      <c r="I35" s="17">
        <v>5</v>
      </c>
      <c r="J35" s="17" t="s">
        <v>195</v>
      </c>
      <c r="K35" s="23">
        <v>54</v>
      </c>
      <c r="L35" s="23">
        <v>-69.099999999999994</v>
      </c>
      <c r="M35" s="23">
        <v>47.5</v>
      </c>
      <c r="N35" s="23">
        <v>-52.9</v>
      </c>
      <c r="O35" s="23" t="s">
        <v>195</v>
      </c>
      <c r="P35" s="8">
        <v>53.9</v>
      </c>
      <c r="Q35" s="8">
        <v>-68.3</v>
      </c>
      <c r="R35" s="8">
        <v>47.5</v>
      </c>
      <c r="S35" s="8">
        <v>-52.9</v>
      </c>
      <c r="T35" s="8" t="s">
        <v>195</v>
      </c>
      <c r="U35" s="5"/>
      <c r="V35" s="5"/>
      <c r="W35" s="5"/>
      <c r="X35" s="5"/>
      <c r="Y35" s="5"/>
      <c r="Z35" s="5"/>
      <c r="AA35" s="5"/>
      <c r="AB35" s="5"/>
      <c r="AC35" s="5" t="s">
        <v>195</v>
      </c>
      <c r="AD35" s="19">
        <v>51.1</v>
      </c>
      <c r="AE35" s="19">
        <v>-102.4</v>
      </c>
      <c r="AF35" s="19">
        <v>51.1</v>
      </c>
      <c r="AG35" s="19">
        <v>-124.9</v>
      </c>
      <c r="AH35" s="19">
        <v>36.700000000000003</v>
      </c>
      <c r="AI35" s="19">
        <v>-52.9</v>
      </c>
      <c r="AJ35" s="19">
        <v>39.4</v>
      </c>
      <c r="AK35" s="19">
        <v>-82.1</v>
      </c>
      <c r="AL35" s="19">
        <v>36.700000000000003</v>
      </c>
      <c r="AM35" s="19">
        <v>-52.9</v>
      </c>
      <c r="AN35" s="19">
        <v>36.700000000000003</v>
      </c>
      <c r="AO35" s="19">
        <v>-52.9</v>
      </c>
      <c r="AP35" s="19" t="s">
        <v>195</v>
      </c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>
      <c r="A36" s="16" t="s">
        <v>23</v>
      </c>
      <c r="B36" s="16">
        <v>50</v>
      </c>
      <c r="C36" s="16">
        <v>70</v>
      </c>
      <c r="D36" s="16">
        <v>15</v>
      </c>
      <c r="E36" s="16">
        <v>45</v>
      </c>
      <c r="F36" s="16" t="s">
        <v>195</v>
      </c>
      <c r="G36" s="17">
        <v>27.5</v>
      </c>
      <c r="H36" s="17">
        <v>56</v>
      </c>
      <c r="I36" s="17">
        <v>5</v>
      </c>
      <c r="J36" s="17" t="s">
        <v>195</v>
      </c>
      <c r="K36" s="23">
        <v>56</v>
      </c>
      <c r="L36" s="23">
        <v>-71.7</v>
      </c>
      <c r="M36" s="23">
        <v>49.3</v>
      </c>
      <c r="N36" s="23">
        <v>-54.9</v>
      </c>
      <c r="O36" s="23" t="s">
        <v>195</v>
      </c>
      <c r="P36" s="8">
        <v>55.8</v>
      </c>
      <c r="Q36" s="8">
        <v>-70.3</v>
      </c>
      <c r="R36" s="8">
        <v>49.3</v>
      </c>
      <c r="S36" s="8">
        <v>-54.9</v>
      </c>
      <c r="T36" s="8" t="s">
        <v>195</v>
      </c>
      <c r="U36" s="5"/>
      <c r="V36" s="5"/>
      <c r="W36" s="5"/>
      <c r="X36" s="5"/>
      <c r="Y36" s="5"/>
      <c r="Z36" s="5"/>
      <c r="AA36" s="5"/>
      <c r="AB36" s="5"/>
      <c r="AC36" s="5" t="s">
        <v>195</v>
      </c>
      <c r="AD36" s="19">
        <v>53.1</v>
      </c>
      <c r="AE36" s="19">
        <v>-106.3</v>
      </c>
      <c r="AF36" s="19">
        <v>53.1</v>
      </c>
      <c r="AG36" s="19">
        <v>-129.69999999999999</v>
      </c>
      <c r="AH36" s="19">
        <v>38.1</v>
      </c>
      <c r="AI36" s="19">
        <v>-54.9</v>
      </c>
      <c r="AJ36" s="19">
        <v>40.9</v>
      </c>
      <c r="AK36" s="19">
        <v>-85.2</v>
      </c>
      <c r="AL36" s="19">
        <v>38.1</v>
      </c>
      <c r="AM36" s="19">
        <v>-54.9</v>
      </c>
      <c r="AN36" s="19">
        <v>38.1</v>
      </c>
      <c r="AO36" s="19">
        <v>-54.9</v>
      </c>
      <c r="AP36" s="19" t="s">
        <v>195</v>
      </c>
      <c r="AQ36" s="21"/>
      <c r="AR36" s="21"/>
      <c r="AS36" s="21"/>
      <c r="AT36" s="21"/>
      <c r="AU36" s="21"/>
      <c r="AV36" s="21"/>
      <c r="AW36" s="21"/>
      <c r="AX36" s="21"/>
      <c r="AY36" s="21"/>
    </row>
    <row r="37" spans="1:51">
      <c r="A37" s="16" t="s">
        <v>23</v>
      </c>
      <c r="B37" s="16">
        <v>50</v>
      </c>
      <c r="C37" s="16">
        <v>70</v>
      </c>
      <c r="D37" s="16">
        <v>30</v>
      </c>
      <c r="E37" s="16">
        <v>15</v>
      </c>
      <c r="F37" s="16" t="s">
        <v>195</v>
      </c>
      <c r="G37" s="17">
        <v>33.35</v>
      </c>
      <c r="H37" s="17">
        <v>58</v>
      </c>
      <c r="I37" s="17">
        <v>5</v>
      </c>
      <c r="J37" s="17" t="s">
        <v>195</v>
      </c>
      <c r="K37" s="23">
        <v>56.5</v>
      </c>
      <c r="L37" s="23">
        <v>-67.8</v>
      </c>
      <c r="M37" s="23">
        <v>51</v>
      </c>
      <c r="N37" s="23">
        <v>-56.8</v>
      </c>
      <c r="O37" s="23" t="s">
        <v>195</v>
      </c>
      <c r="P37" s="8">
        <v>56.5</v>
      </c>
      <c r="Q37" s="8">
        <v>-67.599999999999994</v>
      </c>
      <c r="R37" s="8">
        <v>51</v>
      </c>
      <c r="S37" s="8">
        <v>-56.8</v>
      </c>
      <c r="T37" s="8" t="s">
        <v>195</v>
      </c>
      <c r="U37" s="5"/>
      <c r="V37" s="5"/>
      <c r="W37" s="5"/>
      <c r="X37" s="5"/>
      <c r="Y37" s="5"/>
      <c r="Z37" s="5"/>
      <c r="AA37" s="5"/>
      <c r="AB37" s="5"/>
      <c r="AC37" s="5" t="s">
        <v>195</v>
      </c>
      <c r="AD37" s="19">
        <v>35.799999999999997</v>
      </c>
      <c r="AE37" s="19">
        <v>-180.3</v>
      </c>
      <c r="AF37" s="19">
        <v>35.799999999999997</v>
      </c>
      <c r="AG37" s="19">
        <v>-153.9</v>
      </c>
      <c r="AH37" s="19">
        <v>27.8</v>
      </c>
      <c r="AI37" s="19">
        <v>-68.400000000000006</v>
      </c>
      <c r="AJ37" s="19">
        <v>30.1</v>
      </c>
      <c r="AK37" s="19">
        <v>-114.8</v>
      </c>
      <c r="AL37" s="19">
        <v>27.8</v>
      </c>
      <c r="AM37" s="19">
        <v>-39.4</v>
      </c>
      <c r="AN37" s="19">
        <v>27.8</v>
      </c>
      <c r="AO37" s="19">
        <v>-39.4</v>
      </c>
      <c r="AP37" s="19" t="s">
        <v>195</v>
      </c>
      <c r="AQ37" s="21"/>
      <c r="AR37" s="21"/>
      <c r="AS37" s="21"/>
      <c r="AT37" s="21"/>
      <c r="AU37" s="21"/>
      <c r="AV37" s="21"/>
      <c r="AW37" s="21"/>
      <c r="AX37" s="21"/>
      <c r="AY37" s="21"/>
    </row>
    <row r="38" spans="1:51">
      <c r="A38" s="16" t="s">
        <v>23</v>
      </c>
      <c r="B38" s="16">
        <v>50</v>
      </c>
      <c r="C38" s="16">
        <v>70</v>
      </c>
      <c r="D38" s="16">
        <v>30</v>
      </c>
      <c r="E38" s="16">
        <v>30</v>
      </c>
      <c r="F38" s="16" t="s">
        <v>195</v>
      </c>
      <c r="G38" s="17">
        <v>37.22</v>
      </c>
      <c r="H38" s="17">
        <v>59.1</v>
      </c>
      <c r="I38" s="17">
        <v>5</v>
      </c>
      <c r="J38" s="17" t="s">
        <v>195</v>
      </c>
      <c r="K38" s="23">
        <v>57.6</v>
      </c>
      <c r="L38" s="23">
        <v>-69.099999999999994</v>
      </c>
      <c r="M38" s="23">
        <v>52</v>
      </c>
      <c r="N38" s="23">
        <v>-57.9</v>
      </c>
      <c r="O38" s="23" t="s">
        <v>195</v>
      </c>
      <c r="P38" s="8">
        <v>57.5</v>
      </c>
      <c r="Q38" s="8">
        <v>-68.599999999999994</v>
      </c>
      <c r="R38" s="8">
        <v>52</v>
      </c>
      <c r="S38" s="8">
        <v>-57.9</v>
      </c>
      <c r="T38" s="8" t="s">
        <v>195</v>
      </c>
      <c r="U38" s="5"/>
      <c r="V38" s="5"/>
      <c r="W38" s="5"/>
      <c r="X38" s="5"/>
      <c r="Y38" s="5"/>
      <c r="Z38" s="5"/>
      <c r="AA38" s="5"/>
      <c r="AB38" s="5"/>
      <c r="AC38" s="5" t="s">
        <v>195</v>
      </c>
      <c r="AD38" s="19">
        <v>55.9</v>
      </c>
      <c r="AE38" s="19">
        <v>-112</v>
      </c>
      <c r="AF38" s="19">
        <v>55.9</v>
      </c>
      <c r="AG38" s="19">
        <v>-136.69999999999999</v>
      </c>
      <c r="AH38" s="19">
        <v>40.200000000000003</v>
      </c>
      <c r="AI38" s="19">
        <v>-57.9</v>
      </c>
      <c r="AJ38" s="19">
        <v>43.1</v>
      </c>
      <c r="AK38" s="19">
        <v>-89.8</v>
      </c>
      <c r="AL38" s="19">
        <v>40.200000000000003</v>
      </c>
      <c r="AM38" s="19">
        <v>-57.9</v>
      </c>
      <c r="AN38" s="19">
        <v>40.200000000000003</v>
      </c>
      <c r="AO38" s="19">
        <v>-57.9</v>
      </c>
      <c r="AP38" s="19" t="s">
        <v>195</v>
      </c>
      <c r="AQ38" s="21"/>
      <c r="AR38" s="21"/>
      <c r="AS38" s="21"/>
      <c r="AT38" s="21"/>
      <c r="AU38" s="21"/>
      <c r="AV38" s="21"/>
      <c r="AW38" s="21"/>
      <c r="AX38" s="21"/>
      <c r="AY38" s="21"/>
    </row>
    <row r="39" spans="1:51">
      <c r="A39" s="16" t="s">
        <v>23</v>
      </c>
      <c r="B39" s="16">
        <v>50</v>
      </c>
      <c r="C39" s="16">
        <v>70</v>
      </c>
      <c r="D39" s="16">
        <v>30</v>
      </c>
      <c r="E39" s="16">
        <v>45</v>
      </c>
      <c r="F39" s="16" t="s">
        <v>195</v>
      </c>
      <c r="G39" s="17">
        <v>42.5</v>
      </c>
      <c r="H39" s="17">
        <v>60.5</v>
      </c>
      <c r="I39" s="17">
        <v>5</v>
      </c>
      <c r="J39" s="17" t="s">
        <v>195</v>
      </c>
      <c r="K39" s="23">
        <v>58.9</v>
      </c>
      <c r="L39" s="23">
        <v>-70.7</v>
      </c>
      <c r="M39" s="23">
        <v>53.2</v>
      </c>
      <c r="N39" s="23">
        <v>-59.2</v>
      </c>
      <c r="O39" s="23" t="s">
        <v>195</v>
      </c>
      <c r="P39" s="8">
        <v>58.7</v>
      </c>
      <c r="Q39" s="8">
        <v>-69.8</v>
      </c>
      <c r="R39" s="8">
        <v>53.2</v>
      </c>
      <c r="S39" s="8">
        <v>-59.2</v>
      </c>
      <c r="T39" s="8" t="s">
        <v>195</v>
      </c>
      <c r="U39" s="5"/>
      <c r="V39" s="5"/>
      <c r="W39" s="5"/>
      <c r="X39" s="5"/>
      <c r="Y39" s="5"/>
      <c r="Z39" s="5"/>
      <c r="AA39" s="5"/>
      <c r="AB39" s="5"/>
      <c r="AC39" s="5" t="s">
        <v>195</v>
      </c>
      <c r="AD39" s="19">
        <v>57.2</v>
      </c>
      <c r="AE39" s="19">
        <v>-114.7</v>
      </c>
      <c r="AF39" s="19">
        <v>57.2</v>
      </c>
      <c r="AG39" s="19">
        <v>-139.9</v>
      </c>
      <c r="AH39" s="19">
        <v>41.1</v>
      </c>
      <c r="AI39" s="19">
        <v>-59.2</v>
      </c>
      <c r="AJ39" s="19">
        <v>44.1</v>
      </c>
      <c r="AK39" s="19">
        <v>-91.9</v>
      </c>
      <c r="AL39" s="19">
        <v>41.1</v>
      </c>
      <c r="AM39" s="19">
        <v>-59.2</v>
      </c>
      <c r="AN39" s="19">
        <v>41.1</v>
      </c>
      <c r="AO39" s="19">
        <v>-59.2</v>
      </c>
      <c r="AP39" s="19" t="s">
        <v>195</v>
      </c>
      <c r="AQ39" s="21"/>
      <c r="AR39" s="21"/>
      <c r="AS39" s="21"/>
      <c r="AT39" s="21"/>
      <c r="AU39" s="21"/>
      <c r="AV39" s="21"/>
      <c r="AW39" s="21"/>
      <c r="AX39" s="21"/>
      <c r="AY39" s="21"/>
    </row>
    <row r="40" spans="1:51">
      <c r="A40" s="16" t="s">
        <v>23</v>
      </c>
      <c r="B40" s="16">
        <v>50</v>
      </c>
      <c r="C40" s="16">
        <v>70</v>
      </c>
      <c r="D40" s="16">
        <v>45</v>
      </c>
      <c r="E40" s="16">
        <v>15</v>
      </c>
      <c r="F40" s="16" t="s">
        <v>195</v>
      </c>
      <c r="G40" s="17">
        <v>48.35</v>
      </c>
      <c r="H40" s="17">
        <v>61.8</v>
      </c>
      <c r="I40" s="17">
        <v>5</v>
      </c>
      <c r="J40" s="17" t="s">
        <v>195</v>
      </c>
      <c r="K40" s="23">
        <v>58.9</v>
      </c>
      <c r="L40" s="23">
        <v>-68</v>
      </c>
      <c r="M40" s="23">
        <v>54.4</v>
      </c>
      <c r="N40" s="23">
        <v>-60.6</v>
      </c>
      <c r="O40" s="23" t="s">
        <v>195</v>
      </c>
      <c r="P40" s="8">
        <v>58.9</v>
      </c>
      <c r="Q40" s="8">
        <v>-67.900000000000006</v>
      </c>
      <c r="R40" s="8">
        <v>54.4</v>
      </c>
      <c r="S40" s="8">
        <v>-60.6</v>
      </c>
      <c r="T40" s="8" t="s">
        <v>195</v>
      </c>
      <c r="U40" s="5"/>
      <c r="V40" s="5"/>
      <c r="W40" s="5"/>
      <c r="X40" s="5"/>
      <c r="Y40" s="5"/>
      <c r="Z40" s="5"/>
      <c r="AA40" s="5"/>
      <c r="AB40" s="5"/>
      <c r="AC40" s="5" t="s">
        <v>195</v>
      </c>
      <c r="AD40" s="19">
        <v>38.200000000000003</v>
      </c>
      <c r="AE40" s="19">
        <v>-192.4</v>
      </c>
      <c r="AF40" s="19">
        <v>38.200000000000003</v>
      </c>
      <c r="AG40" s="19">
        <v>-164.1</v>
      </c>
      <c r="AH40" s="19">
        <v>29.7</v>
      </c>
      <c r="AI40" s="19">
        <v>-73</v>
      </c>
      <c r="AJ40" s="19">
        <v>32.1</v>
      </c>
      <c r="AK40" s="19">
        <v>-122.4</v>
      </c>
      <c r="AL40" s="19">
        <v>29.7</v>
      </c>
      <c r="AM40" s="19">
        <v>-42</v>
      </c>
      <c r="AN40" s="19">
        <v>29.7</v>
      </c>
      <c r="AO40" s="19">
        <v>-42</v>
      </c>
      <c r="AP40" s="19" t="s">
        <v>195</v>
      </c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>
      <c r="A41" s="16" t="s">
        <v>23</v>
      </c>
      <c r="B41" s="16">
        <v>50</v>
      </c>
      <c r="C41" s="16">
        <v>70</v>
      </c>
      <c r="D41" s="16">
        <v>45</v>
      </c>
      <c r="E41" s="16">
        <v>30</v>
      </c>
      <c r="F41" s="16" t="s">
        <v>195</v>
      </c>
      <c r="G41" s="17">
        <v>52.22</v>
      </c>
      <c r="H41" s="17">
        <v>62.7</v>
      </c>
      <c r="I41" s="17">
        <v>5</v>
      </c>
      <c r="J41" s="17" t="s">
        <v>195</v>
      </c>
      <c r="K41" s="23">
        <v>59.7</v>
      </c>
      <c r="L41" s="23">
        <v>-68.900000000000006</v>
      </c>
      <c r="M41" s="23">
        <v>55.1</v>
      </c>
      <c r="N41" s="23">
        <v>-61.4</v>
      </c>
      <c r="O41" s="23" t="s">
        <v>195</v>
      </c>
      <c r="P41" s="8">
        <v>59.6</v>
      </c>
      <c r="Q41" s="8">
        <v>-68.7</v>
      </c>
      <c r="R41" s="8">
        <v>55.1</v>
      </c>
      <c r="S41" s="8">
        <v>-61.4</v>
      </c>
      <c r="T41" s="8" t="s">
        <v>195</v>
      </c>
      <c r="U41" s="5"/>
      <c r="V41" s="5"/>
      <c r="W41" s="5"/>
      <c r="X41" s="5"/>
      <c r="Y41" s="5"/>
      <c r="Z41" s="5"/>
      <c r="AA41" s="5"/>
      <c r="AB41" s="5"/>
      <c r="AC41" s="5" t="s">
        <v>195</v>
      </c>
      <c r="AD41" s="19">
        <v>59.3</v>
      </c>
      <c r="AE41" s="19">
        <v>-118.8</v>
      </c>
      <c r="AF41" s="19">
        <v>59.3</v>
      </c>
      <c r="AG41" s="19">
        <v>-145</v>
      </c>
      <c r="AH41" s="19">
        <v>42.6</v>
      </c>
      <c r="AI41" s="19">
        <v>-61.4</v>
      </c>
      <c r="AJ41" s="19">
        <v>45.7</v>
      </c>
      <c r="AK41" s="19">
        <v>-95.2</v>
      </c>
      <c r="AL41" s="19">
        <v>42.6</v>
      </c>
      <c r="AM41" s="19">
        <v>-61.4</v>
      </c>
      <c r="AN41" s="19">
        <v>42.6</v>
      </c>
      <c r="AO41" s="19">
        <v>-61.4</v>
      </c>
      <c r="AP41" s="19" t="s">
        <v>195</v>
      </c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>
      <c r="A42" s="16" t="s">
        <v>23</v>
      </c>
      <c r="B42" s="16">
        <v>50</v>
      </c>
      <c r="C42" s="16">
        <v>70</v>
      </c>
      <c r="D42" s="16">
        <v>45</v>
      </c>
      <c r="E42" s="16">
        <v>45</v>
      </c>
      <c r="F42" s="16" t="s">
        <v>195</v>
      </c>
      <c r="G42" s="17">
        <v>57.5</v>
      </c>
      <c r="H42" s="17">
        <v>63.7</v>
      </c>
      <c r="I42" s="17">
        <v>5</v>
      </c>
      <c r="J42" s="17" t="s">
        <v>195</v>
      </c>
      <c r="K42" s="23">
        <v>60.7</v>
      </c>
      <c r="L42" s="23">
        <v>-70</v>
      </c>
      <c r="M42" s="23">
        <v>56.1</v>
      </c>
      <c r="N42" s="23">
        <v>-62.4</v>
      </c>
      <c r="O42" s="23" t="s">
        <v>195</v>
      </c>
      <c r="P42" s="8">
        <v>60.5</v>
      </c>
      <c r="Q42" s="8">
        <v>-69.7</v>
      </c>
      <c r="R42" s="8">
        <v>56.1</v>
      </c>
      <c r="S42" s="8">
        <v>-62.4</v>
      </c>
      <c r="T42" s="8" t="s">
        <v>195</v>
      </c>
      <c r="U42" s="5"/>
      <c r="V42" s="5"/>
      <c r="W42" s="5"/>
      <c r="X42" s="5"/>
      <c r="Y42" s="5"/>
      <c r="Z42" s="5"/>
      <c r="AA42" s="5"/>
      <c r="AB42" s="5"/>
      <c r="AC42" s="5" t="s">
        <v>195</v>
      </c>
      <c r="AD42" s="19">
        <v>60.3</v>
      </c>
      <c r="AE42" s="19">
        <v>-120.9</v>
      </c>
      <c r="AF42" s="19">
        <v>60.3</v>
      </c>
      <c r="AG42" s="19">
        <v>-147.4</v>
      </c>
      <c r="AH42" s="19">
        <v>43.3</v>
      </c>
      <c r="AI42" s="19">
        <v>-62.4</v>
      </c>
      <c r="AJ42" s="19">
        <v>46.5</v>
      </c>
      <c r="AK42" s="19">
        <v>-96.9</v>
      </c>
      <c r="AL42" s="19">
        <v>43.3</v>
      </c>
      <c r="AM42" s="19">
        <v>-62.4</v>
      </c>
      <c r="AN42" s="19">
        <v>43.3</v>
      </c>
      <c r="AO42" s="19">
        <v>-62.4</v>
      </c>
      <c r="AP42" s="19" t="s">
        <v>195</v>
      </c>
      <c r="AQ42" s="21"/>
      <c r="AR42" s="21"/>
      <c r="AS42" s="21"/>
      <c r="AT42" s="21"/>
      <c r="AU42" s="21"/>
      <c r="AV42" s="21"/>
      <c r="AW42" s="21"/>
      <c r="AX42" s="21"/>
      <c r="AY42" s="21"/>
    </row>
    <row r="43" spans="1:51">
      <c r="A43" s="16" t="s">
        <v>24</v>
      </c>
      <c r="B43" s="16">
        <v>50</v>
      </c>
      <c r="C43" s="16">
        <v>70</v>
      </c>
      <c r="D43" s="16">
        <v>15</v>
      </c>
      <c r="E43" s="16">
        <v>15</v>
      </c>
      <c r="F43" s="16" t="s">
        <v>195</v>
      </c>
      <c r="G43" s="17">
        <v>18.350000000000001</v>
      </c>
      <c r="H43" s="17">
        <v>52.2</v>
      </c>
      <c r="I43" s="17">
        <v>5</v>
      </c>
      <c r="J43" s="17" t="s">
        <v>195</v>
      </c>
      <c r="K43" s="23">
        <v>52.2</v>
      </c>
      <c r="L43" s="23">
        <v>-66.900000000000006</v>
      </c>
      <c r="M43" s="23">
        <v>46</v>
      </c>
      <c r="N43" s="23">
        <v>-51.2</v>
      </c>
      <c r="O43" s="23" t="s">
        <v>195</v>
      </c>
      <c r="P43" s="8">
        <v>52.2</v>
      </c>
      <c r="Q43" s="8">
        <v>-66.900000000000006</v>
      </c>
      <c r="R43" s="8">
        <v>46</v>
      </c>
      <c r="S43" s="8">
        <v>-51.2</v>
      </c>
      <c r="T43" s="8" t="s">
        <v>195</v>
      </c>
      <c r="U43" s="5"/>
      <c r="V43" s="5"/>
      <c r="W43" s="5"/>
      <c r="X43" s="5"/>
      <c r="Y43" s="5"/>
      <c r="Z43" s="5"/>
      <c r="AA43" s="5"/>
      <c r="AB43" s="5"/>
      <c r="AC43" s="5" t="s">
        <v>195</v>
      </c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 t="s">
        <v>195</v>
      </c>
      <c r="AQ43" s="21">
        <v>38.700000000000003</v>
      </c>
      <c r="AR43" s="21">
        <v>-92.6</v>
      </c>
      <c r="AS43" s="21">
        <v>25.1</v>
      </c>
      <c r="AT43" s="21">
        <v>-77.3</v>
      </c>
      <c r="AU43" s="21">
        <v>25.1</v>
      </c>
      <c r="AV43" s="21">
        <v>-66.900000000000006</v>
      </c>
      <c r="AW43" s="21">
        <v>25.1</v>
      </c>
      <c r="AX43" s="21">
        <v>-61.6</v>
      </c>
      <c r="AY43" s="21"/>
    </row>
    <row r="44" spans="1:51">
      <c r="A44" s="16" t="s">
        <v>24</v>
      </c>
      <c r="B44" s="16">
        <v>50</v>
      </c>
      <c r="C44" s="16">
        <v>70</v>
      </c>
      <c r="D44" s="16">
        <v>15</v>
      </c>
      <c r="E44" s="16">
        <v>30</v>
      </c>
      <c r="F44" s="16" t="s">
        <v>195</v>
      </c>
      <c r="G44" s="17">
        <v>22.22</v>
      </c>
      <c r="H44" s="17">
        <v>54</v>
      </c>
      <c r="I44" s="17">
        <v>5</v>
      </c>
      <c r="J44" s="17" t="s">
        <v>195</v>
      </c>
      <c r="K44" s="23">
        <v>54</v>
      </c>
      <c r="L44" s="23">
        <v>-69.099999999999994</v>
      </c>
      <c r="M44" s="23">
        <v>47.5</v>
      </c>
      <c r="N44" s="23">
        <v>-52.9</v>
      </c>
      <c r="O44" s="23" t="s">
        <v>195</v>
      </c>
      <c r="P44" s="8">
        <v>54</v>
      </c>
      <c r="Q44" s="8">
        <v>-69.099999999999994</v>
      </c>
      <c r="R44" s="8">
        <v>47.5</v>
      </c>
      <c r="S44" s="8">
        <v>-52.9</v>
      </c>
      <c r="T44" s="8" t="s">
        <v>195</v>
      </c>
      <c r="U44" s="5"/>
      <c r="V44" s="5"/>
      <c r="W44" s="5"/>
      <c r="X44" s="5"/>
      <c r="Y44" s="5"/>
      <c r="Z44" s="5"/>
      <c r="AA44" s="5"/>
      <c r="AB44" s="5"/>
      <c r="AC44" s="5" t="s">
        <v>195</v>
      </c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 t="s">
        <v>195</v>
      </c>
      <c r="AQ44" s="21">
        <v>38.1</v>
      </c>
      <c r="AR44" s="21">
        <v>-74.900000000000006</v>
      </c>
      <c r="AS44" s="21">
        <v>25.9</v>
      </c>
      <c r="AT44" s="21">
        <v>-63.7</v>
      </c>
      <c r="AU44" s="21">
        <v>25.9</v>
      </c>
      <c r="AV44" s="21">
        <v>-52.9</v>
      </c>
      <c r="AW44" s="21">
        <v>25.9</v>
      </c>
      <c r="AX44" s="21">
        <v>-39.9</v>
      </c>
      <c r="AY44" s="21"/>
    </row>
    <row r="45" spans="1:51">
      <c r="A45" s="16" t="s">
        <v>24</v>
      </c>
      <c r="B45" s="16">
        <v>50</v>
      </c>
      <c r="C45" s="16">
        <v>70</v>
      </c>
      <c r="D45" s="16">
        <v>15</v>
      </c>
      <c r="E45" s="16">
        <v>45</v>
      </c>
      <c r="F45" s="16" t="s">
        <v>195</v>
      </c>
      <c r="G45" s="17">
        <v>27.5</v>
      </c>
      <c r="H45" s="17">
        <v>56</v>
      </c>
      <c r="I45" s="17">
        <v>5</v>
      </c>
      <c r="J45" s="17" t="s">
        <v>195</v>
      </c>
      <c r="K45" s="23">
        <v>56</v>
      </c>
      <c r="L45" s="23">
        <v>-71.7</v>
      </c>
      <c r="M45" s="23">
        <v>49.3</v>
      </c>
      <c r="N45" s="23">
        <v>-54.9</v>
      </c>
      <c r="O45" s="23" t="s">
        <v>195</v>
      </c>
      <c r="P45" s="8">
        <v>56</v>
      </c>
      <c r="Q45" s="8">
        <v>-71.7</v>
      </c>
      <c r="R45" s="8">
        <v>49.3</v>
      </c>
      <c r="S45" s="8">
        <v>-54.9</v>
      </c>
      <c r="T45" s="8" t="s">
        <v>195</v>
      </c>
      <c r="U45" s="5"/>
      <c r="V45" s="5"/>
      <c r="W45" s="5"/>
      <c r="X45" s="5"/>
      <c r="Y45" s="5"/>
      <c r="Z45" s="5"/>
      <c r="AA45" s="5"/>
      <c r="AB45" s="5"/>
      <c r="AC45" s="5" t="s">
        <v>195</v>
      </c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 t="s">
        <v>195</v>
      </c>
      <c r="AQ45" s="21">
        <v>39.5</v>
      </c>
      <c r="AR45" s="21">
        <v>-96.6</v>
      </c>
      <c r="AS45" s="21">
        <v>26.9</v>
      </c>
      <c r="AT45" s="21">
        <v>-66.099999999999994</v>
      </c>
      <c r="AU45" s="21">
        <v>26.9</v>
      </c>
      <c r="AV45" s="21">
        <v>-54.9</v>
      </c>
      <c r="AW45" s="21">
        <v>26.9</v>
      </c>
      <c r="AX45" s="21">
        <v>-53.2</v>
      </c>
      <c r="AY45" s="21"/>
    </row>
    <row r="46" spans="1:51">
      <c r="A46" s="16" t="s">
        <v>24</v>
      </c>
      <c r="B46" s="16">
        <v>50</v>
      </c>
      <c r="C46" s="16">
        <v>70</v>
      </c>
      <c r="D46" s="16">
        <v>30</v>
      </c>
      <c r="E46" s="16">
        <v>15</v>
      </c>
      <c r="F46" s="16" t="s">
        <v>195</v>
      </c>
      <c r="G46" s="17">
        <v>33.35</v>
      </c>
      <c r="H46" s="17">
        <v>58</v>
      </c>
      <c r="I46" s="17">
        <v>5</v>
      </c>
      <c r="J46" s="17" t="s">
        <v>195</v>
      </c>
      <c r="K46" s="23">
        <v>56.5</v>
      </c>
      <c r="L46" s="23">
        <v>-67.8</v>
      </c>
      <c r="M46" s="23">
        <v>51</v>
      </c>
      <c r="N46" s="23">
        <v>-56.8</v>
      </c>
      <c r="O46" s="23" t="s">
        <v>195</v>
      </c>
      <c r="P46" s="8">
        <v>56.5</v>
      </c>
      <c r="Q46" s="8">
        <v>-67.8</v>
      </c>
      <c r="R46" s="8">
        <v>51</v>
      </c>
      <c r="S46" s="8">
        <v>-56.8</v>
      </c>
      <c r="T46" s="8" t="s">
        <v>195</v>
      </c>
      <c r="U46" s="5"/>
      <c r="V46" s="5"/>
      <c r="W46" s="5"/>
      <c r="X46" s="5"/>
      <c r="Y46" s="5"/>
      <c r="Z46" s="5"/>
      <c r="AA46" s="5"/>
      <c r="AB46" s="5"/>
      <c r="AC46" s="5" t="s">
        <v>195</v>
      </c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 t="s">
        <v>195</v>
      </c>
      <c r="AQ46" s="21">
        <v>43</v>
      </c>
      <c r="AR46" s="21">
        <v>-125</v>
      </c>
      <c r="AS46" s="21">
        <v>27.8</v>
      </c>
      <c r="AT46" s="21">
        <v>-85.8</v>
      </c>
      <c r="AU46" s="21">
        <v>27.8</v>
      </c>
      <c r="AV46" s="21">
        <v>-83.9</v>
      </c>
      <c r="AW46" s="21">
        <v>27.8</v>
      </c>
      <c r="AX46" s="21">
        <v>-68.400000000000006</v>
      </c>
      <c r="AY46" s="21"/>
    </row>
    <row r="47" spans="1:51">
      <c r="A47" s="16" t="s">
        <v>24</v>
      </c>
      <c r="B47" s="16">
        <v>50</v>
      </c>
      <c r="C47" s="16">
        <v>70</v>
      </c>
      <c r="D47" s="16">
        <v>30</v>
      </c>
      <c r="E47" s="16">
        <v>30</v>
      </c>
      <c r="F47" s="16" t="s">
        <v>195</v>
      </c>
      <c r="G47" s="17">
        <v>37.22</v>
      </c>
      <c r="H47" s="17">
        <v>59.1</v>
      </c>
      <c r="I47" s="17">
        <v>5</v>
      </c>
      <c r="J47" s="17" t="s">
        <v>195</v>
      </c>
      <c r="K47" s="23">
        <v>57.6</v>
      </c>
      <c r="L47" s="23">
        <v>-69.099999999999994</v>
      </c>
      <c r="M47" s="23">
        <v>52</v>
      </c>
      <c r="N47" s="23">
        <v>-57.9</v>
      </c>
      <c r="O47" s="23" t="s">
        <v>195</v>
      </c>
      <c r="P47" s="8">
        <v>57.6</v>
      </c>
      <c r="Q47" s="8">
        <v>-69.099999999999994</v>
      </c>
      <c r="R47" s="8">
        <v>52</v>
      </c>
      <c r="S47" s="8">
        <v>-57.9</v>
      </c>
      <c r="T47" s="8" t="s">
        <v>195</v>
      </c>
      <c r="U47" s="5"/>
      <c r="V47" s="5"/>
      <c r="W47" s="5"/>
      <c r="X47" s="5"/>
      <c r="Y47" s="5"/>
      <c r="Z47" s="5"/>
      <c r="AA47" s="5"/>
      <c r="AB47" s="5"/>
      <c r="AC47" s="5" t="s">
        <v>195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 t="s">
        <v>195</v>
      </c>
      <c r="AQ47" s="21">
        <v>41.6</v>
      </c>
      <c r="AR47" s="21">
        <v>-81.900000000000006</v>
      </c>
      <c r="AS47" s="21">
        <v>28.4</v>
      </c>
      <c r="AT47" s="21">
        <v>-69.7</v>
      </c>
      <c r="AU47" s="21">
        <v>28.4</v>
      </c>
      <c r="AV47" s="21">
        <v>-57.9</v>
      </c>
      <c r="AW47" s="21">
        <v>28.4</v>
      </c>
      <c r="AX47" s="21">
        <v>-43.6</v>
      </c>
      <c r="AY47" s="21"/>
    </row>
    <row r="48" spans="1:51">
      <c r="A48" s="16" t="s">
        <v>24</v>
      </c>
      <c r="B48" s="16">
        <v>50</v>
      </c>
      <c r="C48" s="16">
        <v>70</v>
      </c>
      <c r="D48" s="16">
        <v>30</v>
      </c>
      <c r="E48" s="16">
        <v>45</v>
      </c>
      <c r="F48" s="16" t="s">
        <v>195</v>
      </c>
      <c r="G48" s="17">
        <v>42.5</v>
      </c>
      <c r="H48" s="17">
        <v>60.5</v>
      </c>
      <c r="I48" s="17">
        <v>5</v>
      </c>
      <c r="J48" s="17" t="s">
        <v>195</v>
      </c>
      <c r="K48" s="23">
        <v>58.9</v>
      </c>
      <c r="L48" s="23">
        <v>-70.7</v>
      </c>
      <c r="M48" s="23">
        <v>53.2</v>
      </c>
      <c r="N48" s="23">
        <v>-59.2</v>
      </c>
      <c r="O48" s="23" t="s">
        <v>195</v>
      </c>
      <c r="P48" s="8">
        <v>58.9</v>
      </c>
      <c r="Q48" s="8">
        <v>-70.7</v>
      </c>
      <c r="R48" s="8">
        <v>53.2</v>
      </c>
      <c r="S48" s="8">
        <v>-59.2</v>
      </c>
      <c r="T48" s="8" t="s">
        <v>195</v>
      </c>
      <c r="U48" s="5"/>
      <c r="V48" s="5"/>
      <c r="W48" s="5"/>
      <c r="X48" s="5"/>
      <c r="Y48" s="5"/>
      <c r="Z48" s="5"/>
      <c r="AA48" s="5"/>
      <c r="AB48" s="5"/>
      <c r="AC48" s="5" t="s">
        <v>195</v>
      </c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 t="s">
        <v>195</v>
      </c>
      <c r="AQ48" s="21">
        <v>42.6</v>
      </c>
      <c r="AR48" s="21">
        <v>-104.2</v>
      </c>
      <c r="AS48" s="21">
        <v>29</v>
      </c>
      <c r="AT48" s="21">
        <v>-71.3</v>
      </c>
      <c r="AU48" s="21">
        <v>29</v>
      </c>
      <c r="AV48" s="21">
        <v>-59.2</v>
      </c>
      <c r="AW48" s="21">
        <v>29</v>
      </c>
      <c r="AX48" s="21">
        <v>-57.4</v>
      </c>
      <c r="AY48" s="21"/>
    </row>
    <row r="49" spans="1:51">
      <c r="A49" s="16" t="s">
        <v>24</v>
      </c>
      <c r="B49" s="16">
        <v>50</v>
      </c>
      <c r="C49" s="16">
        <v>70</v>
      </c>
      <c r="D49" s="16">
        <v>45</v>
      </c>
      <c r="E49" s="16">
        <v>15</v>
      </c>
      <c r="F49" s="16" t="s">
        <v>195</v>
      </c>
      <c r="G49" s="17">
        <v>48.35</v>
      </c>
      <c r="H49" s="17">
        <v>61.8</v>
      </c>
      <c r="I49" s="17">
        <v>5</v>
      </c>
      <c r="J49" s="17" t="s">
        <v>195</v>
      </c>
      <c r="K49" s="23">
        <v>58.9</v>
      </c>
      <c r="L49" s="23">
        <v>-68</v>
      </c>
      <c r="M49" s="23">
        <v>54.4</v>
      </c>
      <c r="N49" s="23">
        <v>-60.6</v>
      </c>
      <c r="O49" s="23" t="s">
        <v>195</v>
      </c>
      <c r="P49" s="8">
        <v>58.9</v>
      </c>
      <c r="Q49" s="8">
        <v>-68</v>
      </c>
      <c r="R49" s="8">
        <v>54.4</v>
      </c>
      <c r="S49" s="8">
        <v>-60.6</v>
      </c>
      <c r="T49" s="8" t="s">
        <v>195</v>
      </c>
      <c r="U49" s="5"/>
      <c r="V49" s="5"/>
      <c r="W49" s="5"/>
      <c r="X49" s="5"/>
      <c r="Y49" s="5"/>
      <c r="Z49" s="5"/>
      <c r="AA49" s="5"/>
      <c r="AB49" s="5"/>
      <c r="AC49" s="5" t="s">
        <v>195</v>
      </c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 t="s">
        <v>195</v>
      </c>
      <c r="AQ49" s="21">
        <v>45.9</v>
      </c>
      <c r="AR49" s="21">
        <v>-152.30000000000001</v>
      </c>
      <c r="AS49" s="21">
        <v>29.7</v>
      </c>
      <c r="AT49" s="21">
        <v>-91.5</v>
      </c>
      <c r="AU49" s="21">
        <v>29.7</v>
      </c>
      <c r="AV49" s="21">
        <v>-97.7</v>
      </c>
      <c r="AW49" s="21">
        <v>29.7</v>
      </c>
      <c r="AX49" s="21">
        <v>-73</v>
      </c>
      <c r="AY49" s="21"/>
    </row>
    <row r="50" spans="1:51">
      <c r="A50" s="16" t="s">
        <v>24</v>
      </c>
      <c r="B50" s="16">
        <v>50</v>
      </c>
      <c r="C50" s="16">
        <v>70</v>
      </c>
      <c r="D50" s="16">
        <v>45</v>
      </c>
      <c r="E50" s="16">
        <v>30</v>
      </c>
      <c r="F50" s="16" t="s">
        <v>195</v>
      </c>
      <c r="G50" s="17">
        <v>52.22</v>
      </c>
      <c r="H50" s="17">
        <v>62.7</v>
      </c>
      <c r="I50" s="17">
        <v>5</v>
      </c>
      <c r="J50" s="17" t="s">
        <v>195</v>
      </c>
      <c r="K50" s="23">
        <v>59.7</v>
      </c>
      <c r="L50" s="23">
        <v>-68.900000000000006</v>
      </c>
      <c r="M50" s="23">
        <v>55.1</v>
      </c>
      <c r="N50" s="23">
        <v>-61.4</v>
      </c>
      <c r="O50" s="23" t="s">
        <v>195</v>
      </c>
      <c r="P50" s="8">
        <v>59.7</v>
      </c>
      <c r="Q50" s="8">
        <v>-68.900000000000006</v>
      </c>
      <c r="R50" s="8">
        <v>55.1</v>
      </c>
      <c r="S50" s="8">
        <v>-61.4</v>
      </c>
      <c r="T50" s="8" t="s">
        <v>195</v>
      </c>
      <c r="U50" s="5"/>
      <c r="V50" s="5"/>
      <c r="W50" s="5"/>
      <c r="X50" s="5"/>
      <c r="Y50" s="5"/>
      <c r="Z50" s="5"/>
      <c r="AA50" s="5"/>
      <c r="AB50" s="5"/>
      <c r="AC50" s="5" t="s">
        <v>195</v>
      </c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 t="s">
        <v>195</v>
      </c>
      <c r="AQ50" s="21">
        <v>44.2</v>
      </c>
      <c r="AR50" s="21">
        <v>-86.9</v>
      </c>
      <c r="AS50" s="21">
        <v>30.1</v>
      </c>
      <c r="AT50" s="21">
        <v>-73.900000000000006</v>
      </c>
      <c r="AU50" s="21">
        <v>30.1</v>
      </c>
      <c r="AV50" s="21">
        <v>-61.4</v>
      </c>
      <c r="AW50" s="21">
        <v>30.1</v>
      </c>
      <c r="AX50" s="21">
        <v>-46.3</v>
      </c>
      <c r="AY50" s="21"/>
    </row>
    <row r="51" spans="1:51">
      <c r="A51" s="16" t="s">
        <v>24</v>
      </c>
      <c r="B51" s="16">
        <v>50</v>
      </c>
      <c r="C51" s="16">
        <v>70</v>
      </c>
      <c r="D51" s="16">
        <v>45</v>
      </c>
      <c r="E51" s="16">
        <v>45</v>
      </c>
      <c r="F51" s="16" t="s">
        <v>195</v>
      </c>
      <c r="G51" s="17">
        <v>57.5</v>
      </c>
      <c r="H51" s="17">
        <v>63.7</v>
      </c>
      <c r="I51" s="17">
        <v>5</v>
      </c>
      <c r="J51" s="17" t="s">
        <v>195</v>
      </c>
      <c r="K51" s="23">
        <v>60.7</v>
      </c>
      <c r="L51" s="23">
        <v>-70</v>
      </c>
      <c r="M51" s="23">
        <v>56.1</v>
      </c>
      <c r="N51" s="23">
        <v>-62.4</v>
      </c>
      <c r="O51" s="23" t="s">
        <v>195</v>
      </c>
      <c r="P51" s="8">
        <v>60.7</v>
      </c>
      <c r="Q51" s="8">
        <v>-70</v>
      </c>
      <c r="R51" s="8">
        <v>56.1</v>
      </c>
      <c r="S51" s="8">
        <v>-62.4</v>
      </c>
      <c r="T51" s="8" t="s">
        <v>195</v>
      </c>
      <c r="U51" s="5"/>
      <c r="V51" s="5"/>
      <c r="W51" s="5"/>
      <c r="X51" s="5"/>
      <c r="Y51" s="5"/>
      <c r="Z51" s="5"/>
      <c r="AA51" s="5"/>
      <c r="AB51" s="5"/>
      <c r="AC51" s="5" t="s">
        <v>195</v>
      </c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 t="s">
        <v>195</v>
      </c>
      <c r="AQ51" s="21">
        <v>44.9</v>
      </c>
      <c r="AR51" s="21">
        <v>-109.8</v>
      </c>
      <c r="AS51" s="21">
        <v>30.6</v>
      </c>
      <c r="AT51" s="21">
        <v>-75.2</v>
      </c>
      <c r="AU51" s="21">
        <v>30.6</v>
      </c>
      <c r="AV51" s="21">
        <v>-62.4</v>
      </c>
      <c r="AW51" s="21">
        <v>30.6</v>
      </c>
      <c r="AX51" s="21">
        <v>-60.5</v>
      </c>
      <c r="AY51" s="21"/>
    </row>
    <row r="52" spans="1:51">
      <c r="A52" s="16" t="s">
        <v>20</v>
      </c>
      <c r="B52" s="16">
        <v>60</v>
      </c>
      <c r="C52" s="16">
        <v>80</v>
      </c>
      <c r="D52" s="16">
        <v>15</v>
      </c>
      <c r="E52" s="16">
        <v>0</v>
      </c>
      <c r="F52" s="16" t="s">
        <v>195</v>
      </c>
      <c r="G52" s="17">
        <v>15</v>
      </c>
      <c r="H52" s="17">
        <v>50.4</v>
      </c>
      <c r="I52" s="17">
        <v>0</v>
      </c>
      <c r="J52" s="17" t="s">
        <v>195</v>
      </c>
      <c r="K52" s="23">
        <v>50.1</v>
      </c>
      <c r="L52" s="23">
        <v>-63.1</v>
      </c>
      <c r="M52" s="23">
        <v>44.4</v>
      </c>
      <c r="N52" s="23">
        <v>-49.4</v>
      </c>
      <c r="O52" s="23" t="s">
        <v>195</v>
      </c>
      <c r="P52" s="8">
        <v>50.1</v>
      </c>
      <c r="Q52" s="8">
        <v>-63.1</v>
      </c>
      <c r="R52" s="8">
        <v>44.4</v>
      </c>
      <c r="S52" s="8">
        <v>-49.4</v>
      </c>
      <c r="T52" s="8" t="s">
        <v>195</v>
      </c>
      <c r="U52" s="5">
        <v>20.5</v>
      </c>
      <c r="V52" s="5">
        <v>-137.5</v>
      </c>
      <c r="W52" s="5">
        <v>19.2</v>
      </c>
      <c r="X52" s="5">
        <v>-79.7</v>
      </c>
      <c r="Y52" s="5">
        <v>19.2</v>
      </c>
      <c r="Z52" s="5">
        <v>-29.3</v>
      </c>
      <c r="AA52" s="5">
        <v>19.2</v>
      </c>
      <c r="AB52" s="5">
        <v>-59.5</v>
      </c>
      <c r="AC52" s="5" t="s">
        <v>195</v>
      </c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 t="s">
        <v>195</v>
      </c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>
      <c r="A53" s="16" t="s">
        <v>20</v>
      </c>
      <c r="B53" s="16">
        <v>60</v>
      </c>
      <c r="C53" s="16">
        <v>80</v>
      </c>
      <c r="D53" s="16">
        <v>30</v>
      </c>
      <c r="E53" s="16">
        <v>0</v>
      </c>
      <c r="F53" s="16" t="s">
        <v>195</v>
      </c>
      <c r="G53" s="17">
        <v>30</v>
      </c>
      <c r="H53" s="17">
        <v>56.9</v>
      </c>
      <c r="I53" s="17">
        <v>0</v>
      </c>
      <c r="J53" s="17" t="s">
        <v>195</v>
      </c>
      <c r="K53" s="23">
        <v>55</v>
      </c>
      <c r="L53" s="23">
        <v>-64.5</v>
      </c>
      <c r="M53" s="23">
        <v>50.1</v>
      </c>
      <c r="N53" s="23">
        <v>-55.8</v>
      </c>
      <c r="O53" s="23" t="s">
        <v>195</v>
      </c>
      <c r="P53" s="8">
        <v>55</v>
      </c>
      <c r="Q53" s="8">
        <v>-64.5</v>
      </c>
      <c r="R53" s="8">
        <v>50.1</v>
      </c>
      <c r="S53" s="8">
        <v>-55.8</v>
      </c>
      <c r="T53" s="8" t="s">
        <v>195</v>
      </c>
      <c r="U53" s="5">
        <v>21.6</v>
      </c>
      <c r="V53" s="5">
        <v>-117.3</v>
      </c>
      <c r="W53" s="5">
        <v>21.6</v>
      </c>
      <c r="X53" s="5">
        <v>-89.9</v>
      </c>
      <c r="Y53" s="5">
        <v>21.6</v>
      </c>
      <c r="Z53" s="5">
        <v>-67.099999999999994</v>
      </c>
      <c r="AA53" s="5"/>
      <c r="AB53" s="5"/>
      <c r="AC53" s="5" t="s">
        <v>195</v>
      </c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 t="s">
        <v>195</v>
      </c>
      <c r="AQ53" s="21"/>
      <c r="AR53" s="21"/>
      <c r="AS53" s="21"/>
      <c r="AT53" s="21"/>
      <c r="AU53" s="21"/>
      <c r="AV53" s="21"/>
      <c r="AW53" s="21"/>
      <c r="AX53" s="21"/>
      <c r="AY53" s="21"/>
    </row>
    <row r="54" spans="1:51">
      <c r="A54" s="16" t="s">
        <v>20</v>
      </c>
      <c r="B54" s="16">
        <v>60</v>
      </c>
      <c r="C54" s="16">
        <v>80</v>
      </c>
      <c r="D54" s="16">
        <v>45</v>
      </c>
      <c r="E54" s="16">
        <v>0</v>
      </c>
      <c r="F54" s="16" t="s">
        <v>195</v>
      </c>
      <c r="G54" s="17">
        <v>45</v>
      </c>
      <c r="H54" s="17">
        <v>61.1</v>
      </c>
      <c r="I54" s="17">
        <v>0</v>
      </c>
      <c r="J54" s="17" t="s">
        <v>195</v>
      </c>
      <c r="K54" s="23">
        <v>57.5</v>
      </c>
      <c r="L54" s="23">
        <v>-65.900000000000006</v>
      </c>
      <c r="M54" s="23">
        <v>53.7</v>
      </c>
      <c r="N54" s="23">
        <v>-59.8</v>
      </c>
      <c r="O54" s="23" t="s">
        <v>195</v>
      </c>
      <c r="P54" s="8">
        <v>57.5</v>
      </c>
      <c r="Q54" s="8">
        <v>-65.900000000000006</v>
      </c>
      <c r="R54" s="8">
        <v>53.7</v>
      </c>
      <c r="S54" s="8">
        <v>-59.8</v>
      </c>
      <c r="T54" s="8" t="s">
        <v>195</v>
      </c>
      <c r="U54" s="5">
        <v>23.2</v>
      </c>
      <c r="V54" s="5">
        <v>-104.6</v>
      </c>
      <c r="W54" s="5">
        <v>23.2</v>
      </c>
      <c r="X54" s="5">
        <v>-96.5</v>
      </c>
      <c r="Y54" s="5">
        <v>23.2</v>
      </c>
      <c r="Z54" s="5">
        <v>-86</v>
      </c>
      <c r="AA54" s="5"/>
      <c r="AB54" s="5"/>
      <c r="AC54" s="5" t="s">
        <v>195</v>
      </c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 t="s">
        <v>195</v>
      </c>
      <c r="AQ54" s="21"/>
      <c r="AR54" s="21"/>
      <c r="AS54" s="21"/>
      <c r="AT54" s="21"/>
      <c r="AU54" s="21"/>
      <c r="AV54" s="21"/>
      <c r="AW54" s="21"/>
      <c r="AX54" s="21"/>
      <c r="AY54" s="21"/>
    </row>
    <row r="55" spans="1:51">
      <c r="A55" s="16" t="s">
        <v>23</v>
      </c>
      <c r="B55" s="16">
        <v>60</v>
      </c>
      <c r="C55" s="16">
        <v>80</v>
      </c>
      <c r="D55" s="16">
        <v>15</v>
      </c>
      <c r="E55" s="16">
        <v>15</v>
      </c>
      <c r="F55" s="16" t="s">
        <v>195</v>
      </c>
      <c r="G55" s="17">
        <v>19.02</v>
      </c>
      <c r="H55" s="17">
        <v>52.6</v>
      </c>
      <c r="I55" s="17">
        <v>6</v>
      </c>
      <c r="J55" s="17" t="s">
        <v>195</v>
      </c>
      <c r="K55" s="23">
        <v>52.3</v>
      </c>
      <c r="L55" s="23">
        <v>-65.7</v>
      </c>
      <c r="M55" s="23">
        <v>46.3</v>
      </c>
      <c r="N55" s="23">
        <v>-51.5</v>
      </c>
      <c r="O55" s="23" t="s">
        <v>195</v>
      </c>
      <c r="P55" s="8">
        <v>52.1</v>
      </c>
      <c r="Q55" s="8">
        <v>-65.2</v>
      </c>
      <c r="R55" s="8">
        <v>46.3</v>
      </c>
      <c r="S55" s="8">
        <v>-51.5</v>
      </c>
      <c r="T55" s="8" t="s">
        <v>195</v>
      </c>
      <c r="U55" s="5"/>
      <c r="V55" s="5"/>
      <c r="W55" s="5"/>
      <c r="X55" s="5"/>
      <c r="Y55" s="5"/>
      <c r="Z55" s="5"/>
      <c r="AA55" s="5"/>
      <c r="AB55" s="5"/>
      <c r="AC55" s="5" t="s">
        <v>195</v>
      </c>
      <c r="AD55" s="19">
        <v>31.2</v>
      </c>
      <c r="AE55" s="19">
        <v>-149.9</v>
      </c>
      <c r="AF55" s="19">
        <v>31.2</v>
      </c>
      <c r="AG55" s="19">
        <v>-128.6</v>
      </c>
      <c r="AH55" s="19">
        <v>25.2</v>
      </c>
      <c r="AI55" s="19">
        <v>-62</v>
      </c>
      <c r="AJ55" s="19">
        <v>25.2</v>
      </c>
      <c r="AK55" s="19">
        <v>-91.5</v>
      </c>
      <c r="AL55" s="19">
        <v>25.2</v>
      </c>
      <c r="AM55" s="19">
        <v>-35.700000000000003</v>
      </c>
      <c r="AN55" s="19">
        <v>25.2</v>
      </c>
      <c r="AO55" s="19">
        <v>-35.700000000000003</v>
      </c>
      <c r="AP55" s="19" t="s">
        <v>195</v>
      </c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>
      <c r="A56" s="16" t="s">
        <v>23</v>
      </c>
      <c r="B56" s="16">
        <v>60</v>
      </c>
      <c r="C56" s="16">
        <v>80</v>
      </c>
      <c r="D56" s="16">
        <v>15</v>
      </c>
      <c r="E56" s="16">
        <v>30</v>
      </c>
      <c r="F56" s="16" t="s">
        <v>195</v>
      </c>
      <c r="G56" s="17">
        <v>23.66</v>
      </c>
      <c r="H56" s="17">
        <v>54.6</v>
      </c>
      <c r="I56" s="17">
        <v>6</v>
      </c>
      <c r="J56" s="17" t="s">
        <v>195</v>
      </c>
      <c r="K56" s="23">
        <v>54.3</v>
      </c>
      <c r="L56" s="23">
        <v>-68.3</v>
      </c>
      <c r="M56" s="23">
        <v>48</v>
      </c>
      <c r="N56" s="23">
        <v>-53.5</v>
      </c>
      <c r="O56" s="23" t="s">
        <v>195</v>
      </c>
      <c r="P56" s="8">
        <v>54</v>
      </c>
      <c r="Q56" s="8">
        <v>-67.099999999999994</v>
      </c>
      <c r="R56" s="8">
        <v>48</v>
      </c>
      <c r="S56" s="8">
        <v>-53.5</v>
      </c>
      <c r="T56" s="8" t="s">
        <v>195</v>
      </c>
      <c r="U56" s="5"/>
      <c r="V56" s="5"/>
      <c r="W56" s="5"/>
      <c r="X56" s="5"/>
      <c r="Y56" s="5"/>
      <c r="Z56" s="5"/>
      <c r="AA56" s="5"/>
      <c r="AB56" s="5"/>
      <c r="AC56" s="5" t="s">
        <v>195</v>
      </c>
      <c r="AD56" s="19">
        <v>47.7</v>
      </c>
      <c r="AE56" s="19">
        <v>-97.2</v>
      </c>
      <c r="AF56" s="19">
        <v>47.7</v>
      </c>
      <c r="AG56" s="19">
        <v>-118.3</v>
      </c>
      <c r="AH56" s="19">
        <v>37.1</v>
      </c>
      <c r="AI56" s="19">
        <v>-53.5</v>
      </c>
      <c r="AJ56" s="19">
        <v>37.1</v>
      </c>
      <c r="AK56" s="19">
        <v>-76</v>
      </c>
      <c r="AL56" s="19">
        <v>37.1</v>
      </c>
      <c r="AM56" s="19">
        <v>-53.5</v>
      </c>
      <c r="AN56" s="19">
        <v>37.1</v>
      </c>
      <c r="AO56" s="19">
        <v>-53.5</v>
      </c>
      <c r="AP56" s="19" t="s">
        <v>195</v>
      </c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>
      <c r="A57" s="16" t="s">
        <v>23</v>
      </c>
      <c r="B57" s="16">
        <v>60</v>
      </c>
      <c r="C57" s="16">
        <v>80</v>
      </c>
      <c r="D57" s="16">
        <v>15</v>
      </c>
      <c r="E57" s="16">
        <v>45</v>
      </c>
      <c r="F57" s="16" t="s">
        <v>195</v>
      </c>
      <c r="G57" s="17">
        <v>30</v>
      </c>
      <c r="H57" s="17">
        <v>56.9</v>
      </c>
      <c r="I57" s="17">
        <v>6</v>
      </c>
      <c r="J57" s="17" t="s">
        <v>195</v>
      </c>
      <c r="K57" s="23">
        <v>56.6</v>
      </c>
      <c r="L57" s="23">
        <v>-71.099999999999994</v>
      </c>
      <c r="M57" s="23">
        <v>50.1</v>
      </c>
      <c r="N57" s="23">
        <v>-55.8</v>
      </c>
      <c r="O57" s="23" t="s">
        <v>195</v>
      </c>
      <c r="P57" s="8">
        <v>56.2</v>
      </c>
      <c r="Q57" s="8">
        <v>-69.400000000000006</v>
      </c>
      <c r="R57" s="8">
        <v>50.1</v>
      </c>
      <c r="S57" s="8">
        <v>-55.8</v>
      </c>
      <c r="T57" s="8" t="s">
        <v>195</v>
      </c>
      <c r="U57" s="5"/>
      <c r="V57" s="5"/>
      <c r="W57" s="5"/>
      <c r="X57" s="5"/>
      <c r="Y57" s="5"/>
      <c r="Z57" s="5"/>
      <c r="AA57" s="5"/>
      <c r="AB57" s="5"/>
      <c r="AC57" s="5" t="s">
        <v>195</v>
      </c>
      <c r="AD57" s="19">
        <v>49.7</v>
      </c>
      <c r="AE57" s="19">
        <v>-101.2</v>
      </c>
      <c r="AF57" s="19">
        <v>49.7</v>
      </c>
      <c r="AG57" s="19">
        <v>-123.3</v>
      </c>
      <c r="AH57" s="19">
        <v>38.700000000000003</v>
      </c>
      <c r="AI57" s="19">
        <v>-55.8</v>
      </c>
      <c r="AJ57" s="19">
        <v>38.700000000000003</v>
      </c>
      <c r="AK57" s="19">
        <v>-79.2</v>
      </c>
      <c r="AL57" s="19">
        <v>38.700000000000003</v>
      </c>
      <c r="AM57" s="19">
        <v>-55.8</v>
      </c>
      <c r="AN57" s="19">
        <v>38.700000000000003</v>
      </c>
      <c r="AO57" s="19">
        <v>-55.8</v>
      </c>
      <c r="AP57" s="19" t="s">
        <v>195</v>
      </c>
      <c r="AQ57" s="21"/>
      <c r="AR57" s="21"/>
      <c r="AS57" s="21"/>
      <c r="AT57" s="21"/>
      <c r="AU57" s="21"/>
      <c r="AV57" s="21"/>
      <c r="AW57" s="21"/>
      <c r="AX57" s="21"/>
      <c r="AY57" s="21"/>
    </row>
    <row r="58" spans="1:51">
      <c r="A58" s="16" t="s">
        <v>23</v>
      </c>
      <c r="B58" s="16">
        <v>60</v>
      </c>
      <c r="C58" s="16">
        <v>80</v>
      </c>
      <c r="D58" s="16">
        <v>30</v>
      </c>
      <c r="E58" s="16">
        <v>15</v>
      </c>
      <c r="F58" s="16" t="s">
        <v>195</v>
      </c>
      <c r="G58" s="17">
        <v>34.020000000000003</v>
      </c>
      <c r="H58" s="17">
        <v>58.2</v>
      </c>
      <c r="I58" s="17">
        <v>6</v>
      </c>
      <c r="J58" s="17" t="s">
        <v>195</v>
      </c>
      <c r="K58" s="23">
        <v>56.2</v>
      </c>
      <c r="L58" s="23">
        <v>-66</v>
      </c>
      <c r="M58" s="23">
        <v>51.2</v>
      </c>
      <c r="N58" s="23">
        <v>-57</v>
      </c>
      <c r="O58" s="23" t="s">
        <v>195</v>
      </c>
      <c r="P58" s="8">
        <v>56.1</v>
      </c>
      <c r="Q58" s="8">
        <v>-65.599999999999994</v>
      </c>
      <c r="R58" s="8">
        <v>51.2</v>
      </c>
      <c r="S58" s="8">
        <v>-57</v>
      </c>
      <c r="T58" s="8" t="s">
        <v>195</v>
      </c>
      <c r="U58" s="5"/>
      <c r="V58" s="5"/>
      <c r="W58" s="5"/>
      <c r="X58" s="5"/>
      <c r="Y58" s="5"/>
      <c r="Z58" s="5"/>
      <c r="AA58" s="5"/>
      <c r="AB58" s="5"/>
      <c r="AC58" s="5" t="s">
        <v>195</v>
      </c>
      <c r="AD58" s="19">
        <v>34.5</v>
      </c>
      <c r="AE58" s="19">
        <v>-165.8</v>
      </c>
      <c r="AF58" s="19">
        <v>34.5</v>
      </c>
      <c r="AG58" s="19">
        <v>-142.30000000000001</v>
      </c>
      <c r="AH58" s="19">
        <v>27.9</v>
      </c>
      <c r="AI58" s="19">
        <v>-68.599999999999994</v>
      </c>
      <c r="AJ58" s="19">
        <v>27.9</v>
      </c>
      <c r="AK58" s="19">
        <v>-101.2</v>
      </c>
      <c r="AL58" s="19">
        <v>27.9</v>
      </c>
      <c r="AM58" s="19">
        <v>-39.5</v>
      </c>
      <c r="AN58" s="19">
        <v>27.9</v>
      </c>
      <c r="AO58" s="19">
        <v>-39.5</v>
      </c>
      <c r="AP58" s="19" t="s">
        <v>195</v>
      </c>
      <c r="AQ58" s="21"/>
      <c r="AR58" s="21"/>
      <c r="AS58" s="21"/>
      <c r="AT58" s="21"/>
      <c r="AU58" s="21"/>
      <c r="AV58" s="21"/>
      <c r="AW58" s="21"/>
      <c r="AX58" s="21"/>
      <c r="AY58" s="21"/>
    </row>
    <row r="59" spans="1:51">
      <c r="A59" s="16" t="s">
        <v>23</v>
      </c>
      <c r="B59" s="16">
        <v>60</v>
      </c>
      <c r="C59" s="16">
        <v>80</v>
      </c>
      <c r="D59" s="16">
        <v>30</v>
      </c>
      <c r="E59" s="16">
        <v>30</v>
      </c>
      <c r="F59" s="16" t="s">
        <v>195</v>
      </c>
      <c r="G59" s="17">
        <v>38.659999999999997</v>
      </c>
      <c r="H59" s="17">
        <v>59.5</v>
      </c>
      <c r="I59" s="17">
        <v>6</v>
      </c>
      <c r="J59" s="17" t="s">
        <v>195</v>
      </c>
      <c r="K59" s="23">
        <v>57.4</v>
      </c>
      <c r="L59" s="23">
        <v>-67.400000000000006</v>
      </c>
      <c r="M59" s="23">
        <v>52.3</v>
      </c>
      <c r="N59" s="23">
        <v>-58.3</v>
      </c>
      <c r="O59" s="23" t="s">
        <v>195</v>
      </c>
      <c r="P59" s="8">
        <v>57.3</v>
      </c>
      <c r="Q59" s="8">
        <v>-66.7</v>
      </c>
      <c r="R59" s="8">
        <v>52.3</v>
      </c>
      <c r="S59" s="8">
        <v>-58.3</v>
      </c>
      <c r="T59" s="8" t="s">
        <v>195</v>
      </c>
      <c r="U59" s="5"/>
      <c r="V59" s="5"/>
      <c r="W59" s="5"/>
      <c r="X59" s="5"/>
      <c r="Y59" s="5"/>
      <c r="Z59" s="5"/>
      <c r="AA59" s="5"/>
      <c r="AB59" s="5"/>
      <c r="AC59" s="5" t="s">
        <v>195</v>
      </c>
      <c r="AD59" s="19">
        <v>51.9</v>
      </c>
      <c r="AE59" s="19">
        <v>-105.8</v>
      </c>
      <c r="AF59" s="19">
        <v>51.9</v>
      </c>
      <c r="AG59" s="19">
        <v>-128.80000000000001</v>
      </c>
      <c r="AH59" s="19">
        <v>40.4</v>
      </c>
      <c r="AI59" s="19">
        <v>-58.3</v>
      </c>
      <c r="AJ59" s="19">
        <v>40.4</v>
      </c>
      <c r="AK59" s="19">
        <v>-82.8</v>
      </c>
      <c r="AL59" s="19">
        <v>40.4</v>
      </c>
      <c r="AM59" s="19">
        <v>-58.3</v>
      </c>
      <c r="AN59" s="19">
        <v>40.4</v>
      </c>
      <c r="AO59" s="19">
        <v>-58.3</v>
      </c>
      <c r="AP59" s="19" t="s">
        <v>195</v>
      </c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>
      <c r="A60" s="16" t="s">
        <v>23</v>
      </c>
      <c r="B60" s="16">
        <v>60</v>
      </c>
      <c r="C60" s="16">
        <v>80</v>
      </c>
      <c r="D60" s="16">
        <v>30</v>
      </c>
      <c r="E60" s="16">
        <v>45</v>
      </c>
      <c r="F60" s="16" t="s">
        <v>195</v>
      </c>
      <c r="G60" s="17">
        <v>45</v>
      </c>
      <c r="H60" s="17">
        <v>61.1</v>
      </c>
      <c r="I60" s="17">
        <v>6</v>
      </c>
      <c r="J60" s="17" t="s">
        <v>195</v>
      </c>
      <c r="K60" s="23">
        <v>59</v>
      </c>
      <c r="L60" s="23">
        <v>-69.2</v>
      </c>
      <c r="M60" s="23">
        <v>53.7</v>
      </c>
      <c r="N60" s="23">
        <v>-59.8</v>
      </c>
      <c r="O60" s="23" t="s">
        <v>195</v>
      </c>
      <c r="P60" s="8">
        <v>58.7</v>
      </c>
      <c r="Q60" s="8">
        <v>-67.900000000000006</v>
      </c>
      <c r="R60" s="8">
        <v>53.7</v>
      </c>
      <c r="S60" s="8">
        <v>-59.8</v>
      </c>
      <c r="T60" s="8" t="s">
        <v>195</v>
      </c>
      <c r="U60" s="5"/>
      <c r="V60" s="5"/>
      <c r="W60" s="5"/>
      <c r="X60" s="5"/>
      <c r="Y60" s="5"/>
      <c r="Z60" s="5"/>
      <c r="AA60" s="5"/>
      <c r="AB60" s="5"/>
      <c r="AC60" s="5" t="s">
        <v>195</v>
      </c>
      <c r="AD60" s="19">
        <v>53.3</v>
      </c>
      <c r="AE60" s="19">
        <v>-108.6</v>
      </c>
      <c r="AF60" s="19">
        <v>53.3</v>
      </c>
      <c r="AG60" s="19">
        <v>-132.30000000000001</v>
      </c>
      <c r="AH60" s="19">
        <v>41.5</v>
      </c>
      <c r="AI60" s="19">
        <v>-59.8</v>
      </c>
      <c r="AJ60" s="19">
        <v>41.5</v>
      </c>
      <c r="AK60" s="19">
        <v>-85</v>
      </c>
      <c r="AL60" s="19">
        <v>41.5</v>
      </c>
      <c r="AM60" s="19">
        <v>-59.8</v>
      </c>
      <c r="AN60" s="19">
        <v>41.5</v>
      </c>
      <c r="AO60" s="19">
        <v>-59.8</v>
      </c>
      <c r="AP60" s="19" t="s">
        <v>195</v>
      </c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>
      <c r="A61" s="16" t="s">
        <v>23</v>
      </c>
      <c r="B61" s="16">
        <v>60</v>
      </c>
      <c r="C61" s="16">
        <v>80</v>
      </c>
      <c r="D61" s="16">
        <v>45</v>
      </c>
      <c r="E61" s="16">
        <v>15</v>
      </c>
      <c r="F61" s="16" t="s">
        <v>195</v>
      </c>
      <c r="G61" s="17">
        <v>49.02</v>
      </c>
      <c r="H61" s="17">
        <v>62</v>
      </c>
      <c r="I61" s="17">
        <v>6</v>
      </c>
      <c r="J61" s="17" t="s">
        <v>195</v>
      </c>
      <c r="K61" s="23">
        <v>58.3</v>
      </c>
      <c r="L61" s="23">
        <v>-66.900000000000006</v>
      </c>
      <c r="M61" s="23">
        <v>54.5</v>
      </c>
      <c r="N61" s="23">
        <v>-60.7</v>
      </c>
      <c r="O61" s="23" t="s">
        <v>195</v>
      </c>
      <c r="P61" s="8">
        <v>58.3</v>
      </c>
      <c r="Q61" s="8">
        <v>-66.8</v>
      </c>
      <c r="R61" s="8">
        <v>54.5</v>
      </c>
      <c r="S61" s="8">
        <v>-60.7</v>
      </c>
      <c r="T61" s="8" t="s">
        <v>195</v>
      </c>
      <c r="U61" s="5"/>
      <c r="V61" s="5"/>
      <c r="W61" s="5"/>
      <c r="X61" s="5"/>
      <c r="Y61" s="5"/>
      <c r="Z61" s="5"/>
      <c r="AA61" s="5"/>
      <c r="AB61" s="5"/>
      <c r="AC61" s="5" t="s">
        <v>195</v>
      </c>
      <c r="AD61" s="19">
        <v>36.700000000000003</v>
      </c>
      <c r="AE61" s="19">
        <v>-176.7</v>
      </c>
      <c r="AF61" s="19">
        <v>36.700000000000003</v>
      </c>
      <c r="AG61" s="19">
        <v>-151.6</v>
      </c>
      <c r="AH61" s="19">
        <v>29.7</v>
      </c>
      <c r="AI61" s="19">
        <v>-73.099999999999994</v>
      </c>
      <c r="AJ61" s="19">
        <v>29.7</v>
      </c>
      <c r="AK61" s="19">
        <v>-107.8</v>
      </c>
      <c r="AL61" s="19">
        <v>29.7</v>
      </c>
      <c r="AM61" s="19">
        <v>-42.1</v>
      </c>
      <c r="AN61" s="19">
        <v>29.7</v>
      </c>
      <c r="AO61" s="19">
        <v>-42.1</v>
      </c>
      <c r="AP61" s="19" t="s">
        <v>195</v>
      </c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>
      <c r="A62" s="16" t="s">
        <v>23</v>
      </c>
      <c r="B62" s="16">
        <v>60</v>
      </c>
      <c r="C62" s="16">
        <v>80</v>
      </c>
      <c r="D62" s="16">
        <v>45</v>
      </c>
      <c r="E62" s="16">
        <v>30</v>
      </c>
      <c r="F62" s="16" t="s">
        <v>195</v>
      </c>
      <c r="G62" s="17">
        <v>53.66</v>
      </c>
      <c r="H62" s="17">
        <v>63</v>
      </c>
      <c r="I62" s="17">
        <v>6</v>
      </c>
      <c r="J62" s="17" t="s">
        <v>195</v>
      </c>
      <c r="K62" s="23">
        <v>59.3</v>
      </c>
      <c r="L62" s="23">
        <v>-68</v>
      </c>
      <c r="M62" s="23">
        <v>55.4</v>
      </c>
      <c r="N62" s="23">
        <v>-61.7</v>
      </c>
      <c r="O62" s="23" t="s">
        <v>195</v>
      </c>
      <c r="P62" s="8">
        <v>59.1</v>
      </c>
      <c r="Q62" s="8">
        <v>-67.7</v>
      </c>
      <c r="R62" s="8">
        <v>55.4</v>
      </c>
      <c r="S62" s="8">
        <v>-61.7</v>
      </c>
      <c r="T62" s="8" t="s">
        <v>195</v>
      </c>
      <c r="U62" s="5"/>
      <c r="V62" s="5"/>
      <c r="W62" s="5"/>
      <c r="X62" s="5"/>
      <c r="Y62" s="5"/>
      <c r="Z62" s="5"/>
      <c r="AA62" s="5"/>
      <c r="AB62" s="5"/>
      <c r="AC62" s="5" t="s">
        <v>195</v>
      </c>
      <c r="AD62" s="19">
        <v>55</v>
      </c>
      <c r="AE62" s="19">
        <v>-112</v>
      </c>
      <c r="AF62" s="19">
        <v>55</v>
      </c>
      <c r="AG62" s="19">
        <v>-136.4</v>
      </c>
      <c r="AH62" s="19">
        <v>42.8</v>
      </c>
      <c r="AI62" s="19">
        <v>-61.7</v>
      </c>
      <c r="AJ62" s="19">
        <v>42.8</v>
      </c>
      <c r="AK62" s="19">
        <v>-87.6</v>
      </c>
      <c r="AL62" s="19">
        <v>42.8</v>
      </c>
      <c r="AM62" s="19">
        <v>-61.7</v>
      </c>
      <c r="AN62" s="19">
        <v>42.8</v>
      </c>
      <c r="AO62" s="19">
        <v>-61.7</v>
      </c>
      <c r="AP62" s="19" t="s">
        <v>195</v>
      </c>
      <c r="AQ62" s="21"/>
      <c r="AR62" s="21"/>
      <c r="AS62" s="21"/>
      <c r="AT62" s="21"/>
      <c r="AU62" s="21"/>
      <c r="AV62" s="21"/>
      <c r="AW62" s="21"/>
      <c r="AX62" s="21"/>
      <c r="AY62" s="21"/>
    </row>
    <row r="63" spans="1:51">
      <c r="A63" s="16" t="s">
        <v>23</v>
      </c>
      <c r="B63" s="16">
        <v>60</v>
      </c>
      <c r="C63" s="16">
        <v>80</v>
      </c>
      <c r="D63" s="16">
        <v>45</v>
      </c>
      <c r="E63" s="16">
        <v>45</v>
      </c>
      <c r="F63" s="16" t="s">
        <v>195</v>
      </c>
      <c r="G63" s="17">
        <v>60</v>
      </c>
      <c r="H63" s="17">
        <v>64.2</v>
      </c>
      <c r="I63" s="17">
        <v>6</v>
      </c>
      <c r="J63" s="17" t="s">
        <v>195</v>
      </c>
      <c r="K63" s="23">
        <v>60.4</v>
      </c>
      <c r="L63" s="23">
        <v>-69.3</v>
      </c>
      <c r="M63" s="23">
        <v>56.5</v>
      </c>
      <c r="N63" s="23">
        <v>-62.9</v>
      </c>
      <c r="O63" s="23" t="s">
        <v>195</v>
      </c>
      <c r="P63" s="8">
        <v>60.1</v>
      </c>
      <c r="Q63" s="8">
        <v>-68.8</v>
      </c>
      <c r="R63" s="8">
        <v>56.5</v>
      </c>
      <c r="S63" s="8">
        <v>-62.9</v>
      </c>
      <c r="T63" s="8" t="s">
        <v>195</v>
      </c>
      <c r="U63" s="5"/>
      <c r="V63" s="5"/>
      <c r="W63" s="5"/>
      <c r="X63" s="5"/>
      <c r="Y63" s="5"/>
      <c r="Z63" s="5"/>
      <c r="AA63" s="5"/>
      <c r="AB63" s="5"/>
      <c r="AC63" s="5" t="s">
        <v>195</v>
      </c>
      <c r="AD63" s="19">
        <v>56.1</v>
      </c>
      <c r="AE63" s="19">
        <v>-114.2</v>
      </c>
      <c r="AF63" s="19">
        <v>56.1</v>
      </c>
      <c r="AG63" s="19">
        <v>-139.1</v>
      </c>
      <c r="AH63" s="19">
        <v>43.7</v>
      </c>
      <c r="AI63" s="19">
        <v>-62.9</v>
      </c>
      <c r="AJ63" s="19">
        <v>43.7</v>
      </c>
      <c r="AK63" s="19">
        <v>-89.3</v>
      </c>
      <c r="AL63" s="19">
        <v>43.7</v>
      </c>
      <c r="AM63" s="19">
        <v>-62.9</v>
      </c>
      <c r="AN63" s="19">
        <v>43.7</v>
      </c>
      <c r="AO63" s="19">
        <v>-62.9</v>
      </c>
      <c r="AP63" s="19" t="s">
        <v>195</v>
      </c>
      <c r="AQ63" s="21"/>
      <c r="AR63" s="21"/>
      <c r="AS63" s="21"/>
      <c r="AT63" s="21"/>
      <c r="AU63" s="21"/>
      <c r="AV63" s="21"/>
      <c r="AW63" s="21"/>
      <c r="AX63" s="21"/>
      <c r="AY63" s="21"/>
    </row>
    <row r="64" spans="1:51">
      <c r="A64" s="16" t="s">
        <v>24</v>
      </c>
      <c r="B64" s="16">
        <v>60</v>
      </c>
      <c r="C64" s="16">
        <v>80</v>
      </c>
      <c r="D64" s="16">
        <v>15</v>
      </c>
      <c r="E64" s="16">
        <v>15</v>
      </c>
      <c r="F64" s="16" t="s">
        <v>195</v>
      </c>
      <c r="G64" s="17">
        <v>19.02</v>
      </c>
      <c r="H64" s="17">
        <v>52.6</v>
      </c>
      <c r="I64" s="17">
        <v>6</v>
      </c>
      <c r="J64" s="17" t="s">
        <v>195</v>
      </c>
      <c r="K64" s="23">
        <v>52.3</v>
      </c>
      <c r="L64" s="23">
        <v>-65.7</v>
      </c>
      <c r="M64" s="23">
        <v>46.3</v>
      </c>
      <c r="N64" s="23">
        <v>-51.5</v>
      </c>
      <c r="O64" s="23" t="s">
        <v>195</v>
      </c>
      <c r="P64" s="8">
        <v>52.3</v>
      </c>
      <c r="Q64" s="8">
        <v>-65.7</v>
      </c>
      <c r="R64" s="8">
        <v>46.3</v>
      </c>
      <c r="S64" s="8">
        <v>-51.5</v>
      </c>
      <c r="T64" s="8" t="s">
        <v>195</v>
      </c>
      <c r="U64" s="5"/>
      <c r="V64" s="5"/>
      <c r="W64" s="5"/>
      <c r="X64" s="5"/>
      <c r="Y64" s="5"/>
      <c r="Z64" s="5"/>
      <c r="AA64" s="5"/>
      <c r="AB64" s="5"/>
      <c r="AC64" s="5" t="s">
        <v>195</v>
      </c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 t="s">
        <v>195</v>
      </c>
      <c r="AQ64" s="21">
        <v>35.700000000000003</v>
      </c>
      <c r="AR64" s="21">
        <v>-88.7</v>
      </c>
      <c r="AS64" s="21">
        <v>25.2</v>
      </c>
      <c r="AT64" s="21">
        <v>-77.8</v>
      </c>
      <c r="AU64" s="21">
        <v>25.2</v>
      </c>
      <c r="AV64" s="21">
        <v>-67.3</v>
      </c>
      <c r="AW64" s="21">
        <v>25.2</v>
      </c>
      <c r="AX64" s="21">
        <v>-62</v>
      </c>
      <c r="AY64" s="21"/>
    </row>
    <row r="65" spans="1:51">
      <c r="A65" s="16" t="s">
        <v>24</v>
      </c>
      <c r="B65" s="16">
        <v>60</v>
      </c>
      <c r="C65" s="16">
        <v>80</v>
      </c>
      <c r="D65" s="16">
        <v>15</v>
      </c>
      <c r="E65" s="16">
        <v>30</v>
      </c>
      <c r="F65" s="16" t="s">
        <v>195</v>
      </c>
      <c r="G65" s="17">
        <v>23.66</v>
      </c>
      <c r="H65" s="17">
        <v>54.6</v>
      </c>
      <c r="I65" s="17">
        <v>6</v>
      </c>
      <c r="J65" s="17" t="s">
        <v>195</v>
      </c>
      <c r="K65" s="23">
        <v>54.3</v>
      </c>
      <c r="L65" s="23">
        <v>-68.3</v>
      </c>
      <c r="M65" s="23">
        <v>48</v>
      </c>
      <c r="N65" s="23">
        <v>-53.5</v>
      </c>
      <c r="O65" s="23" t="s">
        <v>195</v>
      </c>
      <c r="P65" s="8">
        <v>54.3</v>
      </c>
      <c r="Q65" s="8">
        <v>-68.3</v>
      </c>
      <c r="R65" s="8">
        <v>48</v>
      </c>
      <c r="S65" s="8">
        <v>-53.5</v>
      </c>
      <c r="T65" s="8" t="s">
        <v>195</v>
      </c>
      <c r="U65" s="5"/>
      <c r="V65" s="5"/>
      <c r="W65" s="5"/>
      <c r="X65" s="5"/>
      <c r="Y65" s="5"/>
      <c r="Z65" s="5"/>
      <c r="AA65" s="5"/>
      <c r="AB65" s="5"/>
      <c r="AC65" s="5" t="s">
        <v>195</v>
      </c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 t="s">
        <v>195</v>
      </c>
      <c r="AQ65" s="21">
        <v>35.5</v>
      </c>
      <c r="AR65" s="21">
        <v>-70.7</v>
      </c>
      <c r="AS65" s="21">
        <v>26.2</v>
      </c>
      <c r="AT65" s="21">
        <v>-64.400000000000006</v>
      </c>
      <c r="AU65" s="21">
        <v>26.2</v>
      </c>
      <c r="AV65" s="21">
        <v>-53.5</v>
      </c>
      <c r="AW65" s="21">
        <v>26.2</v>
      </c>
      <c r="AX65" s="21">
        <v>-37.1</v>
      </c>
      <c r="AY65" s="21"/>
    </row>
    <row r="66" spans="1:51">
      <c r="A66" s="16" t="s">
        <v>24</v>
      </c>
      <c r="B66" s="16">
        <v>60</v>
      </c>
      <c r="C66" s="16">
        <v>80</v>
      </c>
      <c r="D66" s="16">
        <v>15</v>
      </c>
      <c r="E66" s="16">
        <v>45</v>
      </c>
      <c r="F66" s="16" t="s">
        <v>195</v>
      </c>
      <c r="G66" s="17">
        <v>30</v>
      </c>
      <c r="H66" s="17">
        <v>56.9</v>
      </c>
      <c r="I66" s="17">
        <v>6</v>
      </c>
      <c r="J66" s="17" t="s">
        <v>195</v>
      </c>
      <c r="K66" s="23">
        <v>56.6</v>
      </c>
      <c r="L66" s="23">
        <v>-71.099999999999994</v>
      </c>
      <c r="M66" s="23">
        <v>50.1</v>
      </c>
      <c r="N66" s="23">
        <v>-55.8</v>
      </c>
      <c r="O66" s="23" t="s">
        <v>195</v>
      </c>
      <c r="P66" s="8">
        <v>56.6</v>
      </c>
      <c r="Q66" s="8">
        <v>-71.099999999999994</v>
      </c>
      <c r="R66" s="8">
        <v>50.1</v>
      </c>
      <c r="S66" s="8">
        <v>-55.8</v>
      </c>
      <c r="T66" s="8" t="s">
        <v>195</v>
      </c>
      <c r="U66" s="5"/>
      <c r="V66" s="5"/>
      <c r="W66" s="5"/>
      <c r="X66" s="5"/>
      <c r="Y66" s="5"/>
      <c r="Z66" s="5"/>
      <c r="AA66" s="5"/>
      <c r="AB66" s="5"/>
      <c r="AC66" s="5" t="s">
        <v>195</v>
      </c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 t="s">
        <v>195</v>
      </c>
      <c r="AQ66" s="21">
        <v>37</v>
      </c>
      <c r="AR66" s="21">
        <v>-84.5</v>
      </c>
      <c r="AS66" s="21">
        <v>27.3</v>
      </c>
      <c r="AT66" s="21">
        <v>-67.099999999999994</v>
      </c>
      <c r="AU66" s="21">
        <v>27.3</v>
      </c>
      <c r="AV66" s="21">
        <v>-55.8</v>
      </c>
      <c r="AW66" s="21">
        <v>27.3</v>
      </c>
      <c r="AX66" s="21">
        <v>-50.2</v>
      </c>
      <c r="AY66" s="21"/>
    </row>
    <row r="67" spans="1:51">
      <c r="A67" s="16" t="s">
        <v>24</v>
      </c>
      <c r="B67" s="16">
        <v>60</v>
      </c>
      <c r="C67" s="16">
        <v>80</v>
      </c>
      <c r="D67" s="16">
        <v>30</v>
      </c>
      <c r="E67" s="16">
        <v>15</v>
      </c>
      <c r="F67" s="16" t="s">
        <v>195</v>
      </c>
      <c r="G67" s="17">
        <v>34.020000000000003</v>
      </c>
      <c r="H67" s="17">
        <v>58.2</v>
      </c>
      <c r="I67" s="17">
        <v>6</v>
      </c>
      <c r="J67" s="17" t="s">
        <v>195</v>
      </c>
      <c r="K67" s="23">
        <v>56.2</v>
      </c>
      <c r="L67" s="23">
        <v>-66</v>
      </c>
      <c r="M67" s="23">
        <v>51.2</v>
      </c>
      <c r="N67" s="23">
        <v>-57</v>
      </c>
      <c r="O67" s="23" t="s">
        <v>195</v>
      </c>
      <c r="P67" s="8">
        <v>56.2</v>
      </c>
      <c r="Q67" s="8">
        <v>-66</v>
      </c>
      <c r="R67" s="8">
        <v>51.2</v>
      </c>
      <c r="S67" s="8">
        <v>-57</v>
      </c>
      <c r="T67" s="8" t="s">
        <v>195</v>
      </c>
      <c r="U67" s="5"/>
      <c r="V67" s="5"/>
      <c r="W67" s="5"/>
      <c r="X67" s="5"/>
      <c r="Y67" s="5"/>
      <c r="Z67" s="5"/>
      <c r="AA67" s="5"/>
      <c r="AB67" s="5"/>
      <c r="AC67" s="5" t="s">
        <v>195</v>
      </c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 t="s">
        <v>195</v>
      </c>
      <c r="AQ67" s="21">
        <v>39.5</v>
      </c>
      <c r="AR67" s="21">
        <v>-106.3</v>
      </c>
      <c r="AS67" s="21">
        <v>27.9</v>
      </c>
      <c r="AT67" s="21">
        <v>-86.1</v>
      </c>
      <c r="AU67" s="21">
        <v>27.9</v>
      </c>
      <c r="AV67" s="21">
        <v>-78.3</v>
      </c>
      <c r="AW67" s="21">
        <v>27.9</v>
      </c>
      <c r="AX67" s="21">
        <v>-68.599999999999994</v>
      </c>
      <c r="AY67" s="21"/>
    </row>
    <row r="68" spans="1:51">
      <c r="A68" s="16" t="s">
        <v>24</v>
      </c>
      <c r="B68" s="16">
        <v>60</v>
      </c>
      <c r="C68" s="16">
        <v>80</v>
      </c>
      <c r="D68" s="16">
        <v>30</v>
      </c>
      <c r="E68" s="16">
        <v>30</v>
      </c>
      <c r="F68" s="16" t="s">
        <v>195</v>
      </c>
      <c r="G68" s="17">
        <v>38.659999999999997</v>
      </c>
      <c r="H68" s="17">
        <v>59.5</v>
      </c>
      <c r="I68" s="17">
        <v>6</v>
      </c>
      <c r="J68" s="17" t="s">
        <v>195</v>
      </c>
      <c r="K68" s="23">
        <v>57.4</v>
      </c>
      <c r="L68" s="23">
        <v>-67.400000000000006</v>
      </c>
      <c r="M68" s="23">
        <v>52.3</v>
      </c>
      <c r="N68" s="23">
        <v>-58.3</v>
      </c>
      <c r="O68" s="23" t="s">
        <v>195</v>
      </c>
      <c r="P68" s="8">
        <v>57.4</v>
      </c>
      <c r="Q68" s="8">
        <v>-67.400000000000006</v>
      </c>
      <c r="R68" s="8">
        <v>52.3</v>
      </c>
      <c r="S68" s="8">
        <v>-58.3</v>
      </c>
      <c r="T68" s="8" t="s">
        <v>195</v>
      </c>
      <c r="U68" s="5"/>
      <c r="V68" s="5"/>
      <c r="W68" s="5"/>
      <c r="X68" s="5"/>
      <c r="Y68" s="5"/>
      <c r="Z68" s="5"/>
      <c r="AA68" s="5"/>
      <c r="AB68" s="5"/>
      <c r="AC68" s="5" t="s">
        <v>195</v>
      </c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 t="s">
        <v>195</v>
      </c>
      <c r="AQ68" s="21">
        <v>38.700000000000003</v>
      </c>
      <c r="AR68" s="21">
        <v>-77</v>
      </c>
      <c r="AS68" s="21">
        <v>28.5</v>
      </c>
      <c r="AT68" s="21">
        <v>-70.2</v>
      </c>
      <c r="AU68" s="21">
        <v>28.5</v>
      </c>
      <c r="AV68" s="21">
        <v>-58.3</v>
      </c>
      <c r="AW68" s="21">
        <v>28.5</v>
      </c>
      <c r="AX68" s="21">
        <v>-40.4</v>
      </c>
      <c r="AY68" s="21"/>
    </row>
    <row r="69" spans="1:51">
      <c r="A69" s="16" t="s">
        <v>24</v>
      </c>
      <c r="B69" s="16">
        <v>60</v>
      </c>
      <c r="C69" s="16">
        <v>80</v>
      </c>
      <c r="D69" s="16">
        <v>30</v>
      </c>
      <c r="E69" s="16">
        <v>45</v>
      </c>
      <c r="F69" s="16" t="s">
        <v>195</v>
      </c>
      <c r="G69" s="17">
        <v>45</v>
      </c>
      <c r="H69" s="17">
        <v>61.1</v>
      </c>
      <c r="I69" s="17">
        <v>6</v>
      </c>
      <c r="J69" s="17" t="s">
        <v>195</v>
      </c>
      <c r="K69" s="23">
        <v>59</v>
      </c>
      <c r="L69" s="23">
        <v>-69.2</v>
      </c>
      <c r="M69" s="23">
        <v>53.7</v>
      </c>
      <c r="N69" s="23">
        <v>-59.8</v>
      </c>
      <c r="O69" s="23" t="s">
        <v>195</v>
      </c>
      <c r="P69" s="8">
        <v>59</v>
      </c>
      <c r="Q69" s="8">
        <v>-69.2</v>
      </c>
      <c r="R69" s="8">
        <v>53.7</v>
      </c>
      <c r="S69" s="8">
        <v>-59.8</v>
      </c>
      <c r="T69" s="8" t="s">
        <v>195</v>
      </c>
      <c r="U69" s="5"/>
      <c r="V69" s="5"/>
      <c r="W69" s="5"/>
      <c r="X69" s="5"/>
      <c r="Y69" s="5"/>
      <c r="Z69" s="5"/>
      <c r="AA69" s="5"/>
      <c r="AB69" s="5"/>
      <c r="AC69" s="5" t="s">
        <v>195</v>
      </c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 t="s">
        <v>195</v>
      </c>
      <c r="AQ69" s="21">
        <v>39.700000000000003</v>
      </c>
      <c r="AR69" s="21">
        <v>-90.6</v>
      </c>
      <c r="AS69" s="21">
        <v>29.3</v>
      </c>
      <c r="AT69" s="21">
        <v>-72.099999999999994</v>
      </c>
      <c r="AU69" s="21">
        <v>29.3</v>
      </c>
      <c r="AV69" s="21">
        <v>-59.8</v>
      </c>
      <c r="AW69" s="21">
        <v>29.3</v>
      </c>
      <c r="AX69" s="21">
        <v>-53.9</v>
      </c>
      <c r="AY69" s="21"/>
    </row>
    <row r="70" spans="1:51">
      <c r="A70" s="16" t="s">
        <v>24</v>
      </c>
      <c r="B70" s="16">
        <v>60</v>
      </c>
      <c r="C70" s="16">
        <v>80</v>
      </c>
      <c r="D70" s="16">
        <v>45</v>
      </c>
      <c r="E70" s="16">
        <v>15</v>
      </c>
      <c r="F70" s="16" t="s">
        <v>195</v>
      </c>
      <c r="G70" s="17">
        <v>49.02</v>
      </c>
      <c r="H70" s="17">
        <v>62</v>
      </c>
      <c r="I70" s="17">
        <v>6</v>
      </c>
      <c r="J70" s="17" t="s">
        <v>195</v>
      </c>
      <c r="K70" s="23">
        <v>58.3</v>
      </c>
      <c r="L70" s="23">
        <v>-66.900000000000006</v>
      </c>
      <c r="M70" s="23">
        <v>54.5</v>
      </c>
      <c r="N70" s="23">
        <v>-60.7</v>
      </c>
      <c r="O70" s="23" t="s">
        <v>195</v>
      </c>
      <c r="P70" s="8">
        <v>58.3</v>
      </c>
      <c r="Q70" s="8">
        <v>-66.900000000000006</v>
      </c>
      <c r="R70" s="8">
        <v>54.5</v>
      </c>
      <c r="S70" s="8">
        <v>-60.7</v>
      </c>
      <c r="T70" s="8" t="s">
        <v>195</v>
      </c>
      <c r="U70" s="5"/>
      <c r="V70" s="5"/>
      <c r="W70" s="5"/>
      <c r="X70" s="5"/>
      <c r="Y70" s="5"/>
      <c r="Z70" s="5"/>
      <c r="AA70" s="5"/>
      <c r="AB70" s="5"/>
      <c r="AC70" s="5" t="s">
        <v>195</v>
      </c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 t="s">
        <v>195</v>
      </c>
      <c r="AQ70" s="21">
        <v>42.1</v>
      </c>
      <c r="AR70" s="21">
        <v>-143.6</v>
      </c>
      <c r="AS70" s="21">
        <v>29.7</v>
      </c>
      <c r="AT70" s="21">
        <v>-91.7</v>
      </c>
      <c r="AU70" s="21">
        <v>29.7</v>
      </c>
      <c r="AV70" s="21">
        <v>-97.9</v>
      </c>
      <c r="AW70" s="21">
        <v>29.7</v>
      </c>
      <c r="AX70" s="21">
        <v>-73.099999999999994</v>
      </c>
      <c r="AY70" s="21"/>
    </row>
    <row r="71" spans="1:51">
      <c r="A71" s="16" t="s">
        <v>24</v>
      </c>
      <c r="B71" s="16">
        <v>60</v>
      </c>
      <c r="C71" s="16">
        <v>80</v>
      </c>
      <c r="D71" s="16">
        <v>45</v>
      </c>
      <c r="E71" s="16">
        <v>30</v>
      </c>
      <c r="F71" s="16" t="s">
        <v>195</v>
      </c>
      <c r="G71" s="17">
        <v>53.66</v>
      </c>
      <c r="H71" s="17">
        <v>63</v>
      </c>
      <c r="I71" s="17">
        <v>6</v>
      </c>
      <c r="J71" s="17" t="s">
        <v>195</v>
      </c>
      <c r="K71" s="23">
        <v>59.3</v>
      </c>
      <c r="L71" s="23">
        <v>-68</v>
      </c>
      <c r="M71" s="23">
        <v>55.4</v>
      </c>
      <c r="N71" s="23">
        <v>-61.7</v>
      </c>
      <c r="O71" s="23" t="s">
        <v>195</v>
      </c>
      <c r="P71" s="8">
        <v>59.3</v>
      </c>
      <c r="Q71" s="8">
        <v>-68</v>
      </c>
      <c r="R71" s="8">
        <v>55.4</v>
      </c>
      <c r="S71" s="8">
        <v>-61.7</v>
      </c>
      <c r="T71" s="8" t="s">
        <v>195</v>
      </c>
      <c r="U71" s="5"/>
      <c r="V71" s="5"/>
      <c r="W71" s="5"/>
      <c r="X71" s="5"/>
      <c r="Y71" s="5"/>
      <c r="Z71" s="5"/>
      <c r="AA71" s="5"/>
      <c r="AB71" s="5"/>
      <c r="AC71" s="5" t="s">
        <v>195</v>
      </c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 t="s">
        <v>195</v>
      </c>
      <c r="AQ71" s="21">
        <v>40.9</v>
      </c>
      <c r="AR71" s="21">
        <v>-81.599999999999994</v>
      </c>
      <c r="AS71" s="21">
        <v>30.2</v>
      </c>
      <c r="AT71" s="21">
        <v>-74.3</v>
      </c>
      <c r="AU71" s="21">
        <v>30.2</v>
      </c>
      <c r="AV71" s="21">
        <v>-61.7</v>
      </c>
      <c r="AW71" s="21">
        <v>30.2</v>
      </c>
      <c r="AX71" s="21">
        <v>-42.8</v>
      </c>
      <c r="AY71" s="21"/>
    </row>
    <row r="72" spans="1:51">
      <c r="A72" s="16" t="s">
        <v>24</v>
      </c>
      <c r="B72" s="16">
        <v>60</v>
      </c>
      <c r="C72" s="16">
        <v>80</v>
      </c>
      <c r="D72" s="16">
        <v>45</v>
      </c>
      <c r="E72" s="16">
        <v>45</v>
      </c>
      <c r="F72" s="16" t="s">
        <v>195</v>
      </c>
      <c r="G72" s="17">
        <v>60</v>
      </c>
      <c r="H72" s="17">
        <v>64.2</v>
      </c>
      <c r="I72" s="17">
        <v>6</v>
      </c>
      <c r="J72" s="17" t="s">
        <v>195</v>
      </c>
      <c r="K72" s="23">
        <v>60.4</v>
      </c>
      <c r="L72" s="23">
        <v>-69.3</v>
      </c>
      <c r="M72" s="23">
        <v>56.5</v>
      </c>
      <c r="N72" s="23">
        <v>-62.9</v>
      </c>
      <c r="O72" s="23" t="s">
        <v>195</v>
      </c>
      <c r="P72" s="8">
        <v>60.4</v>
      </c>
      <c r="Q72" s="8">
        <v>-69.3</v>
      </c>
      <c r="R72" s="8">
        <v>56.5</v>
      </c>
      <c r="S72" s="8">
        <v>-62.9</v>
      </c>
      <c r="T72" s="8" t="s">
        <v>195</v>
      </c>
      <c r="U72" s="5"/>
      <c r="V72" s="5"/>
      <c r="W72" s="5"/>
      <c r="X72" s="5"/>
      <c r="Y72" s="5"/>
      <c r="Z72" s="5"/>
      <c r="AA72" s="5"/>
      <c r="AB72" s="5"/>
      <c r="AC72" s="5" t="s">
        <v>195</v>
      </c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 t="s">
        <v>195</v>
      </c>
      <c r="AQ72" s="21">
        <v>41.7</v>
      </c>
      <c r="AR72" s="21">
        <v>-95.3</v>
      </c>
      <c r="AS72" s="21">
        <v>30.8</v>
      </c>
      <c r="AT72" s="21">
        <v>-75.7</v>
      </c>
      <c r="AU72" s="21">
        <v>30.8</v>
      </c>
      <c r="AV72" s="21">
        <v>-62.9</v>
      </c>
      <c r="AW72" s="21">
        <v>30.8</v>
      </c>
      <c r="AX72" s="21">
        <v>-56.6</v>
      </c>
      <c r="AY72" s="21"/>
    </row>
  </sheetData>
  <sortState xmlns:xlrd2="http://schemas.microsoft.com/office/spreadsheetml/2017/richdata2" ref="A10:AY72">
    <sortCondition ref="B10:B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FA19-7905-45AD-ACE1-2BF09D3D3F05}">
  <dimension ref="A1:AV64"/>
  <sheetViews>
    <sheetView topLeftCell="A42" workbookViewId="0">
      <selection activeCell="A2" sqref="A2:XFD64"/>
    </sheetView>
  </sheetViews>
  <sheetFormatPr defaultRowHeight="14.25"/>
  <cols>
    <col min="1" max="9" width="10.625" bestFit="1" customWidth="1"/>
    <col min="10" max="48" width="11.625" bestFit="1" customWidth="1"/>
  </cols>
  <sheetData>
    <row r="1" spans="1:48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  <c r="AJ1" t="s">
        <v>182</v>
      </c>
      <c r="AK1" t="s">
        <v>183</v>
      </c>
      <c r="AL1" t="s">
        <v>184</v>
      </c>
      <c r="AM1" t="s">
        <v>185</v>
      </c>
      <c r="AN1" t="s">
        <v>186</v>
      </c>
      <c r="AO1" t="s">
        <v>187</v>
      </c>
      <c r="AP1" t="s">
        <v>188</v>
      </c>
      <c r="AQ1" t="s">
        <v>189</v>
      </c>
      <c r="AR1" t="s">
        <v>190</v>
      </c>
      <c r="AS1" t="s">
        <v>191</v>
      </c>
      <c r="AT1" t="s">
        <v>192</v>
      </c>
      <c r="AU1" t="s">
        <v>193</v>
      </c>
      <c r="AV1" t="s">
        <v>194</v>
      </c>
    </row>
    <row r="2" spans="1:48">
      <c r="A2" s="24" t="s">
        <v>20</v>
      </c>
      <c r="B2">
        <v>40</v>
      </c>
      <c r="C2">
        <v>60</v>
      </c>
      <c r="D2">
        <v>15</v>
      </c>
      <c r="E2">
        <v>0</v>
      </c>
      <c r="F2" s="24" t="s">
        <v>195</v>
      </c>
      <c r="G2">
        <v>15</v>
      </c>
      <c r="H2">
        <v>41.6</v>
      </c>
      <c r="I2">
        <v>0</v>
      </c>
      <c r="J2" s="24" t="s">
        <v>195</v>
      </c>
      <c r="K2">
        <v>41.8</v>
      </c>
      <c r="L2">
        <v>-54.4</v>
      </c>
      <c r="M2">
        <v>36.6</v>
      </c>
      <c r="N2">
        <v>-40.700000000000003</v>
      </c>
      <c r="O2" s="24" t="s">
        <v>195</v>
      </c>
      <c r="P2">
        <v>41.8</v>
      </c>
      <c r="Q2">
        <v>-54.4</v>
      </c>
      <c r="R2">
        <v>36.799999999999997</v>
      </c>
      <c r="S2">
        <v>-40.9</v>
      </c>
      <c r="T2" s="24" t="s">
        <v>195</v>
      </c>
      <c r="U2">
        <v>16.899999999999999</v>
      </c>
      <c r="V2">
        <v>-112.6</v>
      </c>
      <c r="W2">
        <v>15.8</v>
      </c>
      <c r="X2">
        <v>-65.7</v>
      </c>
      <c r="Y2">
        <v>15.9</v>
      </c>
      <c r="Z2">
        <v>-44.9</v>
      </c>
      <c r="AA2">
        <v>15.8</v>
      </c>
      <c r="AB2">
        <v>-49</v>
      </c>
      <c r="AC2" s="24" t="s">
        <v>195</v>
      </c>
      <c r="AJ2" s="24" t="s">
        <v>195</v>
      </c>
      <c r="AK2" s="24" t="s">
        <v>195</v>
      </c>
      <c r="AL2" s="24" t="s">
        <v>195</v>
      </c>
      <c r="AM2" s="24" t="s">
        <v>195</v>
      </c>
      <c r="AN2" s="24" t="s">
        <v>195</v>
      </c>
      <c r="AO2" s="24" t="s">
        <v>195</v>
      </c>
      <c r="AP2" s="24" t="s">
        <v>195</v>
      </c>
    </row>
    <row r="3" spans="1:48">
      <c r="A3" s="24" t="s">
        <v>20</v>
      </c>
      <c r="B3">
        <v>40</v>
      </c>
      <c r="C3">
        <v>60</v>
      </c>
      <c r="D3">
        <v>30</v>
      </c>
      <c r="E3">
        <v>0</v>
      </c>
      <c r="F3" s="24" t="s">
        <v>195</v>
      </c>
      <c r="G3">
        <v>30</v>
      </c>
      <c r="H3">
        <v>48.1</v>
      </c>
      <c r="I3">
        <v>0</v>
      </c>
      <c r="J3" s="24" t="s">
        <v>195</v>
      </c>
      <c r="K3">
        <v>47.3</v>
      </c>
      <c r="L3">
        <v>-58</v>
      </c>
      <c r="M3">
        <v>42.3</v>
      </c>
      <c r="N3">
        <v>-47.1</v>
      </c>
      <c r="O3" s="24" t="s">
        <v>195</v>
      </c>
      <c r="P3">
        <v>47.3</v>
      </c>
      <c r="Q3">
        <v>-58</v>
      </c>
      <c r="R3">
        <v>42.3</v>
      </c>
      <c r="S3">
        <v>-47.1</v>
      </c>
      <c r="T3" s="24" t="s">
        <v>195</v>
      </c>
      <c r="U3">
        <v>18.3</v>
      </c>
      <c r="V3">
        <v>-99.2</v>
      </c>
      <c r="W3">
        <v>18.3</v>
      </c>
      <c r="X3">
        <v>-76</v>
      </c>
      <c r="Y3">
        <v>18.399999999999999</v>
      </c>
      <c r="Z3">
        <v>-71.099999999999994</v>
      </c>
      <c r="AC3" s="24" t="s">
        <v>195</v>
      </c>
      <c r="AJ3" s="24" t="s">
        <v>195</v>
      </c>
      <c r="AK3" s="24" t="s">
        <v>195</v>
      </c>
      <c r="AL3" s="24" t="s">
        <v>195</v>
      </c>
      <c r="AM3" s="24" t="s">
        <v>195</v>
      </c>
      <c r="AN3" s="24" t="s">
        <v>195</v>
      </c>
      <c r="AO3" s="24" t="s">
        <v>195</v>
      </c>
      <c r="AP3" s="24" t="s">
        <v>195</v>
      </c>
    </row>
    <row r="4" spans="1:48">
      <c r="A4" s="24" t="s">
        <v>20</v>
      </c>
      <c r="B4">
        <v>40</v>
      </c>
      <c r="C4">
        <v>60</v>
      </c>
      <c r="D4">
        <v>45</v>
      </c>
      <c r="E4">
        <v>0</v>
      </c>
      <c r="F4" s="24" t="s">
        <v>195</v>
      </c>
      <c r="G4">
        <v>45</v>
      </c>
      <c r="H4">
        <v>52.4</v>
      </c>
      <c r="I4">
        <v>0</v>
      </c>
      <c r="J4" s="24" t="s">
        <v>195</v>
      </c>
      <c r="K4">
        <v>50.6</v>
      </c>
      <c r="L4">
        <v>-59.4</v>
      </c>
      <c r="M4">
        <v>46.1</v>
      </c>
      <c r="N4">
        <v>-51.3</v>
      </c>
      <c r="O4" s="24" t="s">
        <v>195</v>
      </c>
      <c r="P4">
        <v>50.6</v>
      </c>
      <c r="Q4">
        <v>-59.4</v>
      </c>
      <c r="R4">
        <v>46.1</v>
      </c>
      <c r="S4">
        <v>-51.3</v>
      </c>
      <c r="T4" s="24" t="s">
        <v>195</v>
      </c>
      <c r="U4">
        <v>19.899999999999999</v>
      </c>
      <c r="V4">
        <v>-89.7</v>
      </c>
      <c r="W4">
        <v>19.899999999999999</v>
      </c>
      <c r="X4">
        <v>-82.8</v>
      </c>
      <c r="AC4" s="24" t="s">
        <v>195</v>
      </c>
      <c r="AJ4" s="24" t="s">
        <v>195</v>
      </c>
      <c r="AK4" s="24" t="s">
        <v>195</v>
      </c>
      <c r="AL4" s="24" t="s">
        <v>195</v>
      </c>
      <c r="AM4" s="24" t="s">
        <v>195</v>
      </c>
      <c r="AN4" s="24" t="s">
        <v>195</v>
      </c>
      <c r="AO4" s="24" t="s">
        <v>195</v>
      </c>
      <c r="AP4" s="24" t="s">
        <v>195</v>
      </c>
    </row>
    <row r="5" spans="1:48">
      <c r="A5" s="24" t="s">
        <v>20</v>
      </c>
      <c r="B5">
        <v>50</v>
      </c>
      <c r="C5">
        <v>70</v>
      </c>
      <c r="D5">
        <v>15</v>
      </c>
      <c r="E5">
        <v>0</v>
      </c>
      <c r="F5" s="24" t="s">
        <v>195</v>
      </c>
      <c r="G5">
        <v>15</v>
      </c>
      <c r="H5">
        <v>41.6</v>
      </c>
      <c r="I5">
        <v>0</v>
      </c>
      <c r="J5" s="24" t="s">
        <v>195</v>
      </c>
      <c r="K5">
        <v>41.6</v>
      </c>
      <c r="L5">
        <v>-53.2</v>
      </c>
      <c r="M5">
        <v>36.6</v>
      </c>
      <c r="N5">
        <v>-40.700000000000003</v>
      </c>
      <c r="O5" s="24" t="s">
        <v>195</v>
      </c>
      <c r="P5">
        <v>41.6</v>
      </c>
      <c r="Q5">
        <v>-53.2</v>
      </c>
      <c r="R5">
        <v>36.6</v>
      </c>
      <c r="S5">
        <v>-40.700000000000003</v>
      </c>
      <c r="T5" s="24" t="s">
        <v>195</v>
      </c>
      <c r="U5">
        <v>16.899999999999999</v>
      </c>
      <c r="V5">
        <v>-112.6</v>
      </c>
      <c r="W5">
        <v>15.8</v>
      </c>
      <c r="X5">
        <v>-65.7</v>
      </c>
      <c r="Y5">
        <v>15.8</v>
      </c>
      <c r="Z5">
        <v>-25.3</v>
      </c>
      <c r="AA5">
        <v>15.8</v>
      </c>
      <c r="AB5">
        <v>-49</v>
      </c>
      <c r="AC5" s="24" t="s">
        <v>195</v>
      </c>
      <c r="AJ5" s="24" t="s">
        <v>195</v>
      </c>
      <c r="AK5" s="24" t="s">
        <v>195</v>
      </c>
      <c r="AL5" s="24" t="s">
        <v>195</v>
      </c>
      <c r="AM5" s="24" t="s">
        <v>195</v>
      </c>
      <c r="AN5" s="24" t="s">
        <v>195</v>
      </c>
      <c r="AO5" s="24" t="s">
        <v>195</v>
      </c>
      <c r="AP5" s="24" t="s">
        <v>195</v>
      </c>
    </row>
    <row r="6" spans="1:48">
      <c r="A6" s="24" t="s">
        <v>20</v>
      </c>
      <c r="B6">
        <v>50</v>
      </c>
      <c r="C6">
        <v>70</v>
      </c>
      <c r="D6">
        <v>30</v>
      </c>
      <c r="E6">
        <v>0</v>
      </c>
      <c r="F6" s="24" t="s">
        <v>195</v>
      </c>
      <c r="G6">
        <v>30</v>
      </c>
      <c r="H6">
        <v>48.1</v>
      </c>
      <c r="I6">
        <v>0</v>
      </c>
      <c r="J6" s="24" t="s">
        <v>195</v>
      </c>
      <c r="K6">
        <v>46.9</v>
      </c>
      <c r="L6">
        <v>-56.3</v>
      </c>
      <c r="M6">
        <v>42.3</v>
      </c>
      <c r="N6">
        <v>-47.1</v>
      </c>
      <c r="O6" s="24" t="s">
        <v>195</v>
      </c>
      <c r="P6">
        <v>46.9</v>
      </c>
      <c r="Q6">
        <v>-56.3</v>
      </c>
      <c r="R6">
        <v>42.3</v>
      </c>
      <c r="S6">
        <v>-47.1</v>
      </c>
      <c r="T6" s="24" t="s">
        <v>195</v>
      </c>
      <c r="U6">
        <v>18.3</v>
      </c>
      <c r="V6">
        <v>-99.2</v>
      </c>
      <c r="W6">
        <v>18.3</v>
      </c>
      <c r="X6">
        <v>-76</v>
      </c>
      <c r="Y6">
        <v>18.3</v>
      </c>
      <c r="Z6">
        <v>-57.4</v>
      </c>
      <c r="AC6" s="24" t="s">
        <v>195</v>
      </c>
      <c r="AJ6" s="24" t="s">
        <v>195</v>
      </c>
      <c r="AK6" s="24" t="s">
        <v>195</v>
      </c>
      <c r="AL6" s="24" t="s">
        <v>195</v>
      </c>
      <c r="AM6" s="24" t="s">
        <v>195</v>
      </c>
      <c r="AN6" s="24" t="s">
        <v>195</v>
      </c>
      <c r="AO6" s="24" t="s">
        <v>195</v>
      </c>
      <c r="AP6" s="24" t="s">
        <v>195</v>
      </c>
    </row>
    <row r="7" spans="1:48">
      <c r="A7" s="24" t="s">
        <v>20</v>
      </c>
      <c r="B7">
        <v>50</v>
      </c>
      <c r="C7">
        <v>70</v>
      </c>
      <c r="D7">
        <v>45</v>
      </c>
      <c r="E7">
        <v>0</v>
      </c>
      <c r="F7" s="24" t="s">
        <v>195</v>
      </c>
      <c r="G7">
        <v>45</v>
      </c>
      <c r="H7">
        <v>52.4</v>
      </c>
      <c r="I7">
        <v>0</v>
      </c>
      <c r="J7" s="24" t="s">
        <v>195</v>
      </c>
      <c r="K7">
        <v>49.9</v>
      </c>
      <c r="L7">
        <v>-57.6</v>
      </c>
      <c r="M7">
        <v>46.1</v>
      </c>
      <c r="N7">
        <v>-51.3</v>
      </c>
      <c r="O7" s="24" t="s">
        <v>195</v>
      </c>
      <c r="P7">
        <v>49.9</v>
      </c>
      <c r="Q7">
        <v>-57.6</v>
      </c>
      <c r="R7">
        <v>46.1</v>
      </c>
      <c r="S7">
        <v>-51.3</v>
      </c>
      <c r="T7" s="24" t="s">
        <v>195</v>
      </c>
      <c r="U7">
        <v>19.899999999999999</v>
      </c>
      <c r="V7">
        <v>-89.7</v>
      </c>
      <c r="W7">
        <v>19.899999999999999</v>
      </c>
      <c r="X7">
        <v>-82.8</v>
      </c>
      <c r="AC7" s="24" t="s">
        <v>195</v>
      </c>
      <c r="AJ7" s="24" t="s">
        <v>195</v>
      </c>
      <c r="AK7" s="24" t="s">
        <v>195</v>
      </c>
      <c r="AL7" s="24" t="s">
        <v>195</v>
      </c>
      <c r="AM7" s="24" t="s">
        <v>195</v>
      </c>
      <c r="AN7" s="24" t="s">
        <v>195</v>
      </c>
      <c r="AO7" s="24" t="s">
        <v>195</v>
      </c>
      <c r="AP7" s="24" t="s">
        <v>195</v>
      </c>
    </row>
    <row r="8" spans="1:48">
      <c r="A8" s="24" t="s">
        <v>20</v>
      </c>
      <c r="B8">
        <v>60</v>
      </c>
      <c r="C8">
        <v>80</v>
      </c>
      <c r="D8">
        <v>15</v>
      </c>
      <c r="E8">
        <v>0</v>
      </c>
      <c r="F8" s="24" t="s">
        <v>195</v>
      </c>
      <c r="G8">
        <v>15</v>
      </c>
      <c r="H8">
        <v>41.6</v>
      </c>
      <c r="I8">
        <v>0</v>
      </c>
      <c r="J8" s="24" t="s">
        <v>195</v>
      </c>
      <c r="K8">
        <v>41.3</v>
      </c>
      <c r="L8">
        <v>-52</v>
      </c>
      <c r="M8">
        <v>36.6</v>
      </c>
      <c r="N8">
        <v>-40.700000000000003</v>
      </c>
      <c r="O8" s="24" t="s">
        <v>195</v>
      </c>
      <c r="P8">
        <v>41.3</v>
      </c>
      <c r="Q8">
        <v>-52</v>
      </c>
      <c r="R8">
        <v>36.6</v>
      </c>
      <c r="S8">
        <v>-40.700000000000003</v>
      </c>
      <c r="T8" s="24" t="s">
        <v>195</v>
      </c>
      <c r="U8">
        <v>16.899999999999999</v>
      </c>
      <c r="V8">
        <v>-112.6</v>
      </c>
      <c r="W8">
        <v>15.8</v>
      </c>
      <c r="X8">
        <v>-65.7</v>
      </c>
      <c r="Y8">
        <v>15.8</v>
      </c>
      <c r="Z8">
        <v>-24.1</v>
      </c>
      <c r="AA8">
        <v>15.8</v>
      </c>
      <c r="AB8">
        <v>-49</v>
      </c>
      <c r="AC8" s="24" t="s">
        <v>195</v>
      </c>
      <c r="AJ8" s="24" t="s">
        <v>195</v>
      </c>
      <c r="AK8" s="24" t="s">
        <v>195</v>
      </c>
      <c r="AL8" s="24" t="s">
        <v>195</v>
      </c>
      <c r="AM8" s="24" t="s">
        <v>195</v>
      </c>
      <c r="AN8" s="24" t="s">
        <v>195</v>
      </c>
      <c r="AO8" s="24" t="s">
        <v>195</v>
      </c>
      <c r="AP8" s="24" t="s">
        <v>195</v>
      </c>
    </row>
    <row r="9" spans="1:48">
      <c r="A9" s="24" t="s">
        <v>20</v>
      </c>
      <c r="B9">
        <v>60</v>
      </c>
      <c r="C9">
        <v>80</v>
      </c>
      <c r="D9">
        <v>30</v>
      </c>
      <c r="E9">
        <v>0</v>
      </c>
      <c r="F9" s="24" t="s">
        <v>195</v>
      </c>
      <c r="G9">
        <v>30</v>
      </c>
      <c r="H9">
        <v>48.1</v>
      </c>
      <c r="I9">
        <v>0</v>
      </c>
      <c r="J9" s="24" t="s">
        <v>195</v>
      </c>
      <c r="K9">
        <v>46.5</v>
      </c>
      <c r="L9">
        <v>-54.5</v>
      </c>
      <c r="M9">
        <v>42.3</v>
      </c>
      <c r="N9">
        <v>-47.1</v>
      </c>
      <c r="O9" s="24" t="s">
        <v>195</v>
      </c>
      <c r="P9">
        <v>46.5</v>
      </c>
      <c r="Q9">
        <v>-54.5</v>
      </c>
      <c r="R9">
        <v>42.3</v>
      </c>
      <c r="S9">
        <v>-47.1</v>
      </c>
      <c r="T9" s="24" t="s">
        <v>195</v>
      </c>
      <c r="U9">
        <v>18.3</v>
      </c>
      <c r="V9">
        <v>-99.2</v>
      </c>
      <c r="W9">
        <v>18.3</v>
      </c>
      <c r="X9">
        <v>-76</v>
      </c>
      <c r="Y9">
        <v>18.3</v>
      </c>
      <c r="Z9">
        <v>-56.7</v>
      </c>
      <c r="AC9" s="24" t="s">
        <v>195</v>
      </c>
      <c r="AJ9" s="24" t="s">
        <v>195</v>
      </c>
      <c r="AK9" s="24" t="s">
        <v>195</v>
      </c>
      <c r="AL9" s="24" t="s">
        <v>195</v>
      </c>
      <c r="AM9" s="24" t="s">
        <v>195</v>
      </c>
      <c r="AN9" s="24" t="s">
        <v>195</v>
      </c>
      <c r="AO9" s="24" t="s">
        <v>195</v>
      </c>
      <c r="AP9" s="24" t="s">
        <v>195</v>
      </c>
    </row>
    <row r="10" spans="1:48">
      <c r="A10" s="24" t="s">
        <v>20</v>
      </c>
      <c r="B10">
        <v>60</v>
      </c>
      <c r="C10">
        <v>80</v>
      </c>
      <c r="D10">
        <v>45</v>
      </c>
      <c r="E10">
        <v>0</v>
      </c>
      <c r="F10" s="24" t="s">
        <v>195</v>
      </c>
      <c r="G10">
        <v>45</v>
      </c>
      <c r="H10">
        <v>52.4</v>
      </c>
      <c r="I10">
        <v>0</v>
      </c>
      <c r="J10" s="24" t="s">
        <v>195</v>
      </c>
      <c r="K10">
        <v>49.3</v>
      </c>
      <c r="L10">
        <v>-56.5</v>
      </c>
      <c r="M10">
        <v>46.1</v>
      </c>
      <c r="N10">
        <v>-51.3</v>
      </c>
      <c r="O10" s="24" t="s">
        <v>195</v>
      </c>
      <c r="P10">
        <v>49.3</v>
      </c>
      <c r="Q10">
        <v>-56.5</v>
      </c>
      <c r="R10">
        <v>46.1</v>
      </c>
      <c r="S10">
        <v>-51.3</v>
      </c>
      <c r="T10" s="24" t="s">
        <v>195</v>
      </c>
      <c r="U10">
        <v>19.899999999999999</v>
      </c>
      <c r="V10">
        <v>-89.7</v>
      </c>
      <c r="W10">
        <v>19.899999999999999</v>
      </c>
      <c r="X10">
        <v>-82.8</v>
      </c>
      <c r="Y10">
        <v>19.899999999999999</v>
      </c>
      <c r="Z10">
        <v>-73.8</v>
      </c>
      <c r="AC10" s="24" t="s">
        <v>195</v>
      </c>
      <c r="AJ10" s="24" t="s">
        <v>195</v>
      </c>
      <c r="AK10" s="24" t="s">
        <v>195</v>
      </c>
      <c r="AL10" s="24" t="s">
        <v>195</v>
      </c>
      <c r="AM10" s="24" t="s">
        <v>195</v>
      </c>
      <c r="AN10" s="24" t="s">
        <v>195</v>
      </c>
      <c r="AO10" s="24" t="s">
        <v>195</v>
      </c>
      <c r="AP10" s="24" t="s">
        <v>195</v>
      </c>
    </row>
    <row r="11" spans="1:48">
      <c r="A11" s="24" t="s">
        <v>23</v>
      </c>
      <c r="B11">
        <v>40</v>
      </c>
      <c r="C11">
        <v>60</v>
      </c>
      <c r="D11">
        <v>15</v>
      </c>
      <c r="E11">
        <v>15</v>
      </c>
      <c r="F11" s="24" t="s">
        <v>195</v>
      </c>
      <c r="G11">
        <v>17.68</v>
      </c>
      <c r="H11">
        <v>43</v>
      </c>
      <c r="I11">
        <v>4</v>
      </c>
      <c r="J11" s="24" t="s">
        <v>195</v>
      </c>
      <c r="K11">
        <v>43.3</v>
      </c>
      <c r="L11">
        <v>-56.4</v>
      </c>
      <c r="M11">
        <v>37.9</v>
      </c>
      <c r="N11">
        <v>-42.2</v>
      </c>
      <c r="O11" s="24" t="s">
        <v>195</v>
      </c>
      <c r="P11">
        <v>43.2</v>
      </c>
      <c r="Q11">
        <v>-56.2</v>
      </c>
      <c r="R11">
        <v>37.9</v>
      </c>
      <c r="S11">
        <v>-42.2</v>
      </c>
      <c r="T11" s="24" t="s">
        <v>195</v>
      </c>
      <c r="AC11" s="24" t="s">
        <v>195</v>
      </c>
      <c r="AD11">
        <v>32.299999999999997</v>
      </c>
      <c r="AE11">
        <v>-148.4</v>
      </c>
      <c r="AF11">
        <v>25.3</v>
      </c>
      <c r="AG11">
        <v>-78.8</v>
      </c>
      <c r="AH11">
        <v>20.7</v>
      </c>
      <c r="AI11">
        <v>-29.3</v>
      </c>
      <c r="AJ11" s="24" t="s">
        <v>195</v>
      </c>
      <c r="AK11" s="24" t="s">
        <v>195</v>
      </c>
      <c r="AL11" s="24" t="s">
        <v>195</v>
      </c>
      <c r="AM11" s="24" t="s">
        <v>195</v>
      </c>
      <c r="AN11" s="24" t="s">
        <v>195</v>
      </c>
      <c r="AO11" s="24" t="s">
        <v>195</v>
      </c>
      <c r="AP11" s="24" t="s">
        <v>195</v>
      </c>
    </row>
    <row r="12" spans="1:48">
      <c r="A12" s="24" t="s">
        <v>23</v>
      </c>
      <c r="B12">
        <v>40</v>
      </c>
      <c r="C12">
        <v>60</v>
      </c>
      <c r="D12">
        <v>15</v>
      </c>
      <c r="E12">
        <v>30</v>
      </c>
      <c r="F12" s="24" t="s">
        <v>195</v>
      </c>
      <c r="G12">
        <v>20.77</v>
      </c>
      <c r="H12">
        <v>44.5</v>
      </c>
      <c r="I12">
        <v>4</v>
      </c>
      <c r="J12" s="24" t="s">
        <v>195</v>
      </c>
      <c r="K12">
        <v>44.8</v>
      </c>
      <c r="L12">
        <v>-58.3</v>
      </c>
      <c r="M12">
        <v>39.200000000000003</v>
      </c>
      <c r="N12">
        <v>-43.6</v>
      </c>
      <c r="O12" s="24" t="s">
        <v>195</v>
      </c>
      <c r="P12">
        <v>44.7</v>
      </c>
      <c r="Q12">
        <v>-57.9</v>
      </c>
      <c r="R12">
        <v>39.200000000000003</v>
      </c>
      <c r="S12">
        <v>-43.6</v>
      </c>
      <c r="T12" s="24" t="s">
        <v>195</v>
      </c>
      <c r="AC12" s="24" t="s">
        <v>195</v>
      </c>
      <c r="AD12">
        <v>45.4</v>
      </c>
      <c r="AE12">
        <v>-109.9</v>
      </c>
      <c r="AF12">
        <v>37</v>
      </c>
      <c r="AG12">
        <v>-70.099999999999994</v>
      </c>
      <c r="AH12">
        <v>30.3</v>
      </c>
      <c r="AI12">
        <v>-43.6</v>
      </c>
      <c r="AJ12" s="24" t="s">
        <v>195</v>
      </c>
      <c r="AK12" s="24" t="s">
        <v>195</v>
      </c>
      <c r="AL12" s="24" t="s">
        <v>195</v>
      </c>
      <c r="AM12" s="24" t="s">
        <v>195</v>
      </c>
      <c r="AN12" s="24" t="s">
        <v>195</v>
      </c>
      <c r="AO12" s="24" t="s">
        <v>195</v>
      </c>
      <c r="AP12" s="24" t="s">
        <v>195</v>
      </c>
    </row>
    <row r="13" spans="1:48">
      <c r="A13" s="24" t="s">
        <v>23</v>
      </c>
      <c r="B13">
        <v>40</v>
      </c>
      <c r="C13">
        <v>60</v>
      </c>
      <c r="D13">
        <v>15</v>
      </c>
      <c r="E13">
        <v>45</v>
      </c>
      <c r="F13" s="24" t="s">
        <v>195</v>
      </c>
      <c r="G13">
        <v>25</v>
      </c>
      <c r="H13">
        <v>46.3</v>
      </c>
      <c r="I13">
        <v>4</v>
      </c>
      <c r="J13" s="24" t="s">
        <v>195</v>
      </c>
      <c r="K13">
        <v>46.6</v>
      </c>
      <c r="L13">
        <v>-60.6</v>
      </c>
      <c r="M13">
        <v>40.700000000000003</v>
      </c>
      <c r="N13">
        <v>-45.4</v>
      </c>
      <c r="O13" s="24" t="s">
        <v>195</v>
      </c>
      <c r="P13">
        <v>46.4</v>
      </c>
      <c r="Q13">
        <v>-59.9</v>
      </c>
      <c r="R13">
        <v>40.700000000000003</v>
      </c>
      <c r="S13">
        <v>-45.4</v>
      </c>
      <c r="T13" s="24" t="s">
        <v>195</v>
      </c>
      <c r="AC13" s="24" t="s">
        <v>195</v>
      </c>
      <c r="AD13">
        <v>47.2</v>
      </c>
      <c r="AE13">
        <v>-114.3</v>
      </c>
      <c r="AF13">
        <v>38.5</v>
      </c>
      <c r="AG13">
        <v>-72.8</v>
      </c>
      <c r="AH13">
        <v>31.5</v>
      </c>
      <c r="AI13">
        <v>-45.4</v>
      </c>
      <c r="AJ13" s="24" t="s">
        <v>195</v>
      </c>
      <c r="AK13" s="24" t="s">
        <v>195</v>
      </c>
      <c r="AL13" s="24" t="s">
        <v>195</v>
      </c>
      <c r="AM13" s="24" t="s">
        <v>195</v>
      </c>
      <c r="AN13" s="24" t="s">
        <v>195</v>
      </c>
      <c r="AO13" s="24" t="s">
        <v>195</v>
      </c>
      <c r="AP13" s="24" t="s">
        <v>195</v>
      </c>
    </row>
    <row r="14" spans="1:48">
      <c r="A14" s="24" t="s">
        <v>23</v>
      </c>
      <c r="B14">
        <v>40</v>
      </c>
      <c r="C14">
        <v>60</v>
      </c>
      <c r="D14">
        <v>30</v>
      </c>
      <c r="E14">
        <v>15</v>
      </c>
      <c r="F14" s="24" t="s">
        <v>195</v>
      </c>
      <c r="G14">
        <v>32.68</v>
      </c>
      <c r="H14">
        <v>49</v>
      </c>
      <c r="I14">
        <v>4</v>
      </c>
      <c r="J14" s="24" t="s">
        <v>195</v>
      </c>
      <c r="K14">
        <v>48.2</v>
      </c>
      <c r="L14">
        <v>-59.1</v>
      </c>
      <c r="M14">
        <v>43.1</v>
      </c>
      <c r="N14">
        <v>-48</v>
      </c>
      <c r="O14" s="24" t="s">
        <v>195</v>
      </c>
      <c r="P14">
        <v>48.2</v>
      </c>
      <c r="Q14">
        <v>-58.9</v>
      </c>
      <c r="R14">
        <v>43.1</v>
      </c>
      <c r="S14">
        <v>-48</v>
      </c>
      <c r="T14" s="24" t="s">
        <v>195</v>
      </c>
      <c r="AC14" s="24" t="s">
        <v>195</v>
      </c>
      <c r="AD14">
        <v>36.700000000000003</v>
      </c>
      <c r="AE14">
        <v>-168.9</v>
      </c>
      <c r="AF14">
        <v>28.8</v>
      </c>
      <c r="AG14">
        <v>-89.7</v>
      </c>
      <c r="AH14">
        <v>23.5</v>
      </c>
      <c r="AI14">
        <v>-33.299999999999997</v>
      </c>
      <c r="AJ14" s="24" t="s">
        <v>195</v>
      </c>
      <c r="AK14" s="24" t="s">
        <v>195</v>
      </c>
      <c r="AL14" s="24" t="s">
        <v>195</v>
      </c>
      <c r="AM14" s="24" t="s">
        <v>195</v>
      </c>
      <c r="AN14" s="24" t="s">
        <v>195</v>
      </c>
      <c r="AO14" s="24" t="s">
        <v>195</v>
      </c>
      <c r="AP14" s="24" t="s">
        <v>195</v>
      </c>
    </row>
    <row r="15" spans="1:48">
      <c r="A15" s="24" t="s">
        <v>23</v>
      </c>
      <c r="B15">
        <v>40</v>
      </c>
      <c r="C15">
        <v>60</v>
      </c>
      <c r="D15">
        <v>30</v>
      </c>
      <c r="E15">
        <v>30</v>
      </c>
      <c r="F15" s="24" t="s">
        <v>195</v>
      </c>
      <c r="G15">
        <v>35.770000000000003</v>
      </c>
      <c r="H15">
        <v>49.9</v>
      </c>
      <c r="I15">
        <v>4</v>
      </c>
      <c r="J15" s="24" t="s">
        <v>195</v>
      </c>
      <c r="K15">
        <v>49.1</v>
      </c>
      <c r="L15">
        <v>-60.2</v>
      </c>
      <c r="M15">
        <v>43.9</v>
      </c>
      <c r="N15">
        <v>-48.9</v>
      </c>
      <c r="O15" s="24" t="s">
        <v>195</v>
      </c>
      <c r="P15">
        <v>49</v>
      </c>
      <c r="Q15">
        <v>-59.9</v>
      </c>
      <c r="R15">
        <v>43.9</v>
      </c>
      <c r="S15">
        <v>-48.9</v>
      </c>
      <c r="T15" s="24" t="s">
        <v>195</v>
      </c>
      <c r="AC15" s="24" t="s">
        <v>195</v>
      </c>
      <c r="AD15">
        <v>50.9</v>
      </c>
      <c r="AE15">
        <v>-123.3</v>
      </c>
      <c r="AF15">
        <v>41.5</v>
      </c>
      <c r="AG15">
        <v>-78.599999999999994</v>
      </c>
      <c r="AH15">
        <v>33.9</v>
      </c>
      <c r="AI15">
        <v>-48.9</v>
      </c>
      <c r="AJ15" s="24" t="s">
        <v>195</v>
      </c>
      <c r="AK15" s="24" t="s">
        <v>195</v>
      </c>
      <c r="AL15" s="24" t="s">
        <v>195</v>
      </c>
      <c r="AM15" s="24" t="s">
        <v>195</v>
      </c>
      <c r="AN15" s="24" t="s">
        <v>195</v>
      </c>
      <c r="AO15" s="24" t="s">
        <v>195</v>
      </c>
      <c r="AP15" s="24" t="s">
        <v>195</v>
      </c>
    </row>
    <row r="16" spans="1:48">
      <c r="A16" s="24" t="s">
        <v>23</v>
      </c>
      <c r="B16">
        <v>40</v>
      </c>
      <c r="C16">
        <v>60</v>
      </c>
      <c r="D16">
        <v>30</v>
      </c>
      <c r="E16">
        <v>45</v>
      </c>
      <c r="F16" s="24" t="s">
        <v>195</v>
      </c>
      <c r="G16">
        <v>40</v>
      </c>
      <c r="H16">
        <v>51.1</v>
      </c>
      <c r="I16">
        <v>4</v>
      </c>
      <c r="J16" s="24" t="s">
        <v>195</v>
      </c>
      <c r="K16">
        <v>50.3</v>
      </c>
      <c r="L16">
        <v>-61.6</v>
      </c>
      <c r="M16">
        <v>45</v>
      </c>
      <c r="N16">
        <v>-50.1</v>
      </c>
      <c r="O16" s="24" t="s">
        <v>195</v>
      </c>
      <c r="P16">
        <v>50.2</v>
      </c>
      <c r="Q16">
        <v>-61.1</v>
      </c>
      <c r="R16">
        <v>45</v>
      </c>
      <c r="S16">
        <v>-50.1</v>
      </c>
      <c r="T16" s="24" t="s">
        <v>195</v>
      </c>
      <c r="AC16" s="24" t="s">
        <v>195</v>
      </c>
      <c r="AD16">
        <v>52.1</v>
      </c>
      <c r="AE16">
        <v>-126.2</v>
      </c>
      <c r="AF16">
        <v>42.5</v>
      </c>
      <c r="AG16">
        <v>-80.400000000000006</v>
      </c>
      <c r="AH16">
        <v>34.700000000000003</v>
      </c>
      <c r="AI16">
        <v>-50.1</v>
      </c>
      <c r="AJ16" s="24" t="s">
        <v>195</v>
      </c>
      <c r="AK16" s="24" t="s">
        <v>195</v>
      </c>
      <c r="AL16" s="24" t="s">
        <v>195</v>
      </c>
      <c r="AM16" s="24" t="s">
        <v>195</v>
      </c>
      <c r="AN16" s="24" t="s">
        <v>195</v>
      </c>
      <c r="AO16" s="24" t="s">
        <v>195</v>
      </c>
      <c r="AP16" s="24" t="s">
        <v>195</v>
      </c>
    </row>
    <row r="17" spans="1:42">
      <c r="A17" s="24" t="s">
        <v>23</v>
      </c>
      <c r="B17">
        <v>40</v>
      </c>
      <c r="C17">
        <v>60</v>
      </c>
      <c r="D17">
        <v>45</v>
      </c>
      <c r="E17">
        <v>15</v>
      </c>
      <c r="F17" s="24" t="s">
        <v>195</v>
      </c>
      <c r="G17">
        <v>47.68</v>
      </c>
      <c r="H17">
        <v>53</v>
      </c>
      <c r="I17">
        <v>4</v>
      </c>
      <c r="J17" s="24" t="s">
        <v>195</v>
      </c>
      <c r="K17">
        <v>51.2</v>
      </c>
      <c r="L17">
        <v>-60.1</v>
      </c>
      <c r="M17">
        <v>46.7</v>
      </c>
      <c r="N17">
        <v>-52</v>
      </c>
      <c r="O17" s="24" t="s">
        <v>195</v>
      </c>
      <c r="P17">
        <v>51.2</v>
      </c>
      <c r="Q17">
        <v>-60</v>
      </c>
      <c r="R17">
        <v>46.7</v>
      </c>
      <c r="S17">
        <v>-52</v>
      </c>
      <c r="T17" s="24" t="s">
        <v>195</v>
      </c>
      <c r="AC17" s="24" t="s">
        <v>195</v>
      </c>
      <c r="AD17">
        <v>39.799999999999997</v>
      </c>
      <c r="AE17">
        <v>-182.9</v>
      </c>
      <c r="AF17">
        <v>31.2</v>
      </c>
      <c r="AG17">
        <v>-97.1</v>
      </c>
      <c r="AH17">
        <v>25.4</v>
      </c>
      <c r="AI17">
        <v>-36.1</v>
      </c>
      <c r="AJ17" s="24" t="s">
        <v>195</v>
      </c>
      <c r="AK17" s="24" t="s">
        <v>195</v>
      </c>
      <c r="AL17" s="24" t="s">
        <v>195</v>
      </c>
      <c r="AM17" s="24" t="s">
        <v>195</v>
      </c>
      <c r="AN17" s="24" t="s">
        <v>195</v>
      </c>
      <c r="AO17" s="24" t="s">
        <v>195</v>
      </c>
      <c r="AP17" s="24" t="s">
        <v>195</v>
      </c>
    </row>
    <row r="18" spans="1:42">
      <c r="A18" s="24" t="s">
        <v>23</v>
      </c>
      <c r="B18">
        <v>40</v>
      </c>
      <c r="C18">
        <v>60</v>
      </c>
      <c r="D18">
        <v>45</v>
      </c>
      <c r="E18">
        <v>30</v>
      </c>
      <c r="F18" s="24" t="s">
        <v>195</v>
      </c>
      <c r="G18">
        <v>50.77</v>
      </c>
      <c r="H18">
        <v>53.7</v>
      </c>
      <c r="I18">
        <v>4</v>
      </c>
      <c r="J18" s="24" t="s">
        <v>195</v>
      </c>
      <c r="K18">
        <v>51.9</v>
      </c>
      <c r="L18">
        <v>-60.9</v>
      </c>
      <c r="M18">
        <v>47.3</v>
      </c>
      <c r="N18">
        <v>-52.7</v>
      </c>
      <c r="O18" s="24" t="s">
        <v>195</v>
      </c>
      <c r="P18">
        <v>51.8</v>
      </c>
      <c r="Q18">
        <v>-60.6</v>
      </c>
      <c r="R18">
        <v>47.3</v>
      </c>
      <c r="S18">
        <v>-52.7</v>
      </c>
      <c r="T18" s="24" t="s">
        <v>195</v>
      </c>
      <c r="AC18" s="24" t="s">
        <v>195</v>
      </c>
      <c r="AD18">
        <v>54.8</v>
      </c>
      <c r="AE18">
        <v>-132.69999999999999</v>
      </c>
      <c r="AF18">
        <v>44.7</v>
      </c>
      <c r="AG18">
        <v>-84.6</v>
      </c>
      <c r="AH18">
        <v>36.5</v>
      </c>
      <c r="AI18">
        <v>-52.7</v>
      </c>
      <c r="AJ18" s="24" t="s">
        <v>195</v>
      </c>
      <c r="AK18" s="24" t="s">
        <v>195</v>
      </c>
      <c r="AL18" s="24" t="s">
        <v>195</v>
      </c>
      <c r="AM18" s="24" t="s">
        <v>195</v>
      </c>
      <c r="AN18" s="24" t="s">
        <v>195</v>
      </c>
      <c r="AO18" s="24" t="s">
        <v>195</v>
      </c>
      <c r="AP18" s="24" t="s">
        <v>195</v>
      </c>
    </row>
    <row r="19" spans="1:42">
      <c r="A19" s="24" t="s">
        <v>23</v>
      </c>
      <c r="B19">
        <v>40</v>
      </c>
      <c r="C19">
        <v>60</v>
      </c>
      <c r="D19">
        <v>45</v>
      </c>
      <c r="E19">
        <v>45</v>
      </c>
      <c r="F19" s="24" t="s">
        <v>195</v>
      </c>
      <c r="G19">
        <v>55</v>
      </c>
      <c r="H19">
        <v>54.6</v>
      </c>
      <c r="I19">
        <v>4</v>
      </c>
      <c r="J19" s="24" t="s">
        <v>195</v>
      </c>
      <c r="K19">
        <v>52.8</v>
      </c>
      <c r="L19">
        <v>-62</v>
      </c>
      <c r="M19">
        <v>48.1</v>
      </c>
      <c r="N19">
        <v>-53.5</v>
      </c>
      <c r="O19" s="24" t="s">
        <v>195</v>
      </c>
      <c r="P19">
        <v>52.6</v>
      </c>
      <c r="Q19">
        <v>-61.4</v>
      </c>
      <c r="R19">
        <v>48.1</v>
      </c>
      <c r="S19">
        <v>-53.5</v>
      </c>
      <c r="T19" s="24" t="s">
        <v>195</v>
      </c>
      <c r="AC19" s="24" t="s">
        <v>195</v>
      </c>
      <c r="AD19">
        <v>55.7</v>
      </c>
      <c r="AE19">
        <v>-135</v>
      </c>
      <c r="AF19">
        <v>45.5</v>
      </c>
      <c r="AG19">
        <v>-86</v>
      </c>
      <c r="AH19">
        <v>37.200000000000003</v>
      </c>
      <c r="AI19">
        <v>-53.5</v>
      </c>
      <c r="AJ19" s="24" t="s">
        <v>195</v>
      </c>
      <c r="AK19" s="24" t="s">
        <v>195</v>
      </c>
      <c r="AL19" s="24" t="s">
        <v>195</v>
      </c>
      <c r="AM19" s="24" t="s">
        <v>195</v>
      </c>
      <c r="AN19" s="24" t="s">
        <v>195</v>
      </c>
      <c r="AO19" s="24" t="s">
        <v>195</v>
      </c>
      <c r="AP19" s="24" t="s">
        <v>195</v>
      </c>
    </row>
    <row r="20" spans="1:42">
      <c r="A20" s="24" t="s">
        <v>23</v>
      </c>
      <c r="B20">
        <v>50</v>
      </c>
      <c r="C20">
        <v>70</v>
      </c>
      <c r="D20">
        <v>15</v>
      </c>
      <c r="E20">
        <v>15</v>
      </c>
      <c r="F20" s="24" t="s">
        <v>195</v>
      </c>
      <c r="G20">
        <v>18.350000000000001</v>
      </c>
      <c r="H20">
        <v>43.4</v>
      </c>
      <c r="I20">
        <v>5</v>
      </c>
      <c r="J20" s="24" t="s">
        <v>195</v>
      </c>
      <c r="K20">
        <v>43.4</v>
      </c>
      <c r="L20">
        <v>-55.5</v>
      </c>
      <c r="M20">
        <v>38.200000000000003</v>
      </c>
      <c r="N20">
        <v>-42.5</v>
      </c>
      <c r="O20" s="24" t="s">
        <v>195</v>
      </c>
      <c r="P20">
        <v>43.3</v>
      </c>
      <c r="Q20">
        <v>-55.2</v>
      </c>
      <c r="R20">
        <v>38.200000000000003</v>
      </c>
      <c r="S20">
        <v>-42.5</v>
      </c>
      <c r="T20" s="24" t="s">
        <v>195</v>
      </c>
      <c r="AC20" s="24" t="s">
        <v>195</v>
      </c>
      <c r="AD20">
        <v>30.8</v>
      </c>
      <c r="AE20">
        <v>-135</v>
      </c>
      <c r="AF20">
        <v>23</v>
      </c>
      <c r="AG20">
        <v>-68.5</v>
      </c>
      <c r="AH20">
        <v>20.8</v>
      </c>
      <c r="AI20">
        <v>-29.5</v>
      </c>
      <c r="AJ20" s="24" t="s">
        <v>195</v>
      </c>
      <c r="AK20" s="24" t="s">
        <v>195</v>
      </c>
      <c r="AL20" s="24" t="s">
        <v>195</v>
      </c>
      <c r="AM20" s="24" t="s">
        <v>195</v>
      </c>
      <c r="AN20" s="24" t="s">
        <v>195</v>
      </c>
      <c r="AO20" s="24" t="s">
        <v>195</v>
      </c>
      <c r="AP20" s="24" t="s">
        <v>195</v>
      </c>
    </row>
    <row r="21" spans="1:42">
      <c r="A21" s="24" t="s">
        <v>23</v>
      </c>
      <c r="B21">
        <v>50</v>
      </c>
      <c r="C21">
        <v>70</v>
      </c>
      <c r="D21">
        <v>15</v>
      </c>
      <c r="E21">
        <v>30</v>
      </c>
      <c r="F21" s="24" t="s">
        <v>195</v>
      </c>
      <c r="G21">
        <v>22.22</v>
      </c>
      <c r="H21">
        <v>45.1</v>
      </c>
      <c r="I21">
        <v>5</v>
      </c>
      <c r="J21" s="24" t="s">
        <v>195</v>
      </c>
      <c r="K21">
        <v>45.1</v>
      </c>
      <c r="L21">
        <v>-57.8</v>
      </c>
      <c r="M21">
        <v>39.700000000000003</v>
      </c>
      <c r="N21">
        <v>-44.2</v>
      </c>
      <c r="O21" s="24" t="s">
        <v>195</v>
      </c>
      <c r="P21">
        <v>45</v>
      </c>
      <c r="Q21">
        <v>-57.1</v>
      </c>
      <c r="R21">
        <v>39.700000000000003</v>
      </c>
      <c r="S21">
        <v>-44.2</v>
      </c>
      <c r="T21" s="24" t="s">
        <v>195</v>
      </c>
      <c r="AC21" s="24" t="s">
        <v>195</v>
      </c>
      <c r="AD21">
        <v>43.3</v>
      </c>
      <c r="AE21">
        <v>-101.8</v>
      </c>
      <c r="AF21">
        <v>34.299999999999997</v>
      </c>
      <c r="AG21">
        <v>-64.599999999999994</v>
      </c>
      <c r="AH21">
        <v>30.7</v>
      </c>
      <c r="AI21">
        <v>-44.2</v>
      </c>
      <c r="AJ21" s="24" t="s">
        <v>195</v>
      </c>
      <c r="AK21" s="24" t="s">
        <v>195</v>
      </c>
      <c r="AL21" s="24" t="s">
        <v>195</v>
      </c>
      <c r="AM21" s="24" t="s">
        <v>195</v>
      </c>
      <c r="AN21" s="24" t="s">
        <v>195</v>
      </c>
      <c r="AO21" s="24" t="s">
        <v>195</v>
      </c>
      <c r="AP21" s="24" t="s">
        <v>195</v>
      </c>
    </row>
    <row r="22" spans="1:42">
      <c r="A22" s="24" t="s">
        <v>23</v>
      </c>
      <c r="B22">
        <v>50</v>
      </c>
      <c r="C22">
        <v>70</v>
      </c>
      <c r="D22">
        <v>15</v>
      </c>
      <c r="E22">
        <v>45</v>
      </c>
      <c r="F22" s="24" t="s">
        <v>195</v>
      </c>
      <c r="G22">
        <v>27.5</v>
      </c>
      <c r="H22">
        <v>47.2</v>
      </c>
      <c r="I22">
        <v>5</v>
      </c>
      <c r="J22" s="24" t="s">
        <v>195</v>
      </c>
      <c r="K22">
        <v>47.2</v>
      </c>
      <c r="L22">
        <v>-60.4</v>
      </c>
      <c r="M22">
        <v>41.6</v>
      </c>
      <c r="N22">
        <v>-46.3</v>
      </c>
      <c r="O22" s="24" t="s">
        <v>195</v>
      </c>
      <c r="P22">
        <v>47</v>
      </c>
      <c r="Q22">
        <v>-59.3</v>
      </c>
      <c r="R22">
        <v>41.6</v>
      </c>
      <c r="S22">
        <v>-46.3</v>
      </c>
      <c r="T22" s="24" t="s">
        <v>195</v>
      </c>
      <c r="AC22" s="24" t="s">
        <v>195</v>
      </c>
      <c r="AD22">
        <v>45.3</v>
      </c>
      <c r="AE22">
        <v>-106.5</v>
      </c>
      <c r="AF22">
        <v>35.9</v>
      </c>
      <c r="AG22">
        <v>-67.5</v>
      </c>
      <c r="AH22">
        <v>32.1</v>
      </c>
      <c r="AI22">
        <v>-46.3</v>
      </c>
      <c r="AJ22" s="24" t="s">
        <v>195</v>
      </c>
      <c r="AK22" s="24" t="s">
        <v>195</v>
      </c>
      <c r="AL22" s="24" t="s">
        <v>195</v>
      </c>
      <c r="AM22" s="24" t="s">
        <v>195</v>
      </c>
      <c r="AN22" s="24" t="s">
        <v>195</v>
      </c>
      <c r="AO22" s="24" t="s">
        <v>195</v>
      </c>
      <c r="AP22" s="24" t="s">
        <v>195</v>
      </c>
    </row>
    <row r="23" spans="1:42">
      <c r="A23" s="24" t="s">
        <v>23</v>
      </c>
      <c r="B23">
        <v>50</v>
      </c>
      <c r="C23">
        <v>70</v>
      </c>
      <c r="D23">
        <v>30</v>
      </c>
      <c r="E23">
        <v>15</v>
      </c>
      <c r="F23" s="24" t="s">
        <v>195</v>
      </c>
      <c r="G23">
        <v>33.35</v>
      </c>
      <c r="H23">
        <v>49.2</v>
      </c>
      <c r="I23">
        <v>5</v>
      </c>
      <c r="J23" s="24" t="s">
        <v>195</v>
      </c>
      <c r="K23">
        <v>47.9</v>
      </c>
      <c r="L23">
        <v>-57.5</v>
      </c>
      <c r="M23">
        <v>43.3</v>
      </c>
      <c r="N23">
        <v>-48.2</v>
      </c>
      <c r="O23" s="24" t="s">
        <v>195</v>
      </c>
      <c r="P23">
        <v>47.9</v>
      </c>
      <c r="Q23">
        <v>-57.3</v>
      </c>
      <c r="R23">
        <v>43.3</v>
      </c>
      <c r="S23">
        <v>-48.2</v>
      </c>
      <c r="T23" s="24" t="s">
        <v>195</v>
      </c>
      <c r="AC23" s="24" t="s">
        <v>195</v>
      </c>
      <c r="AD23">
        <v>34.9</v>
      </c>
      <c r="AE23">
        <v>-153.1</v>
      </c>
      <c r="AF23">
        <v>26.1</v>
      </c>
      <c r="AG23">
        <v>-77.7</v>
      </c>
      <c r="AH23">
        <v>23.6</v>
      </c>
      <c r="AI23">
        <v>-33.4</v>
      </c>
      <c r="AJ23" s="24" t="s">
        <v>195</v>
      </c>
      <c r="AK23" s="24" t="s">
        <v>195</v>
      </c>
      <c r="AL23" s="24" t="s">
        <v>195</v>
      </c>
      <c r="AM23" s="24" t="s">
        <v>195</v>
      </c>
      <c r="AN23" s="24" t="s">
        <v>195</v>
      </c>
      <c r="AO23" s="24" t="s">
        <v>195</v>
      </c>
      <c r="AP23" s="24" t="s">
        <v>195</v>
      </c>
    </row>
    <row r="24" spans="1:42">
      <c r="A24" s="24" t="s">
        <v>23</v>
      </c>
      <c r="B24">
        <v>50</v>
      </c>
      <c r="C24">
        <v>70</v>
      </c>
      <c r="D24">
        <v>30</v>
      </c>
      <c r="E24">
        <v>30</v>
      </c>
      <c r="F24" s="24" t="s">
        <v>195</v>
      </c>
      <c r="G24">
        <v>37.22</v>
      </c>
      <c r="H24">
        <v>50.3</v>
      </c>
      <c r="I24">
        <v>5</v>
      </c>
      <c r="J24" s="24" t="s">
        <v>195</v>
      </c>
      <c r="K24">
        <v>49.1</v>
      </c>
      <c r="L24">
        <v>-58.9</v>
      </c>
      <c r="M24">
        <v>44.3</v>
      </c>
      <c r="N24">
        <v>-49.3</v>
      </c>
      <c r="O24" s="24" t="s">
        <v>195</v>
      </c>
      <c r="P24">
        <v>49</v>
      </c>
      <c r="Q24">
        <v>-58.4</v>
      </c>
      <c r="R24">
        <v>44.3</v>
      </c>
      <c r="S24">
        <v>-49.3</v>
      </c>
      <c r="T24" s="24" t="s">
        <v>195</v>
      </c>
      <c r="AC24" s="24" t="s">
        <v>195</v>
      </c>
      <c r="AD24">
        <v>48.3</v>
      </c>
      <c r="AE24">
        <v>-113.5</v>
      </c>
      <c r="AF24">
        <v>38.200000000000003</v>
      </c>
      <c r="AG24">
        <v>-72</v>
      </c>
      <c r="AH24">
        <v>34.200000000000003</v>
      </c>
      <c r="AI24">
        <v>-49.3</v>
      </c>
      <c r="AJ24" s="24" t="s">
        <v>195</v>
      </c>
      <c r="AK24" s="24" t="s">
        <v>195</v>
      </c>
      <c r="AL24" s="24" t="s">
        <v>195</v>
      </c>
      <c r="AM24" s="24" t="s">
        <v>195</v>
      </c>
      <c r="AN24" s="24" t="s">
        <v>195</v>
      </c>
      <c r="AO24" s="24" t="s">
        <v>195</v>
      </c>
      <c r="AP24" s="24" t="s">
        <v>195</v>
      </c>
    </row>
    <row r="25" spans="1:42">
      <c r="A25" s="24" t="s">
        <v>23</v>
      </c>
      <c r="B25">
        <v>50</v>
      </c>
      <c r="C25">
        <v>70</v>
      </c>
      <c r="D25">
        <v>30</v>
      </c>
      <c r="E25">
        <v>45</v>
      </c>
      <c r="F25" s="24" t="s">
        <v>195</v>
      </c>
      <c r="G25">
        <v>42.5</v>
      </c>
      <c r="H25">
        <v>51.8</v>
      </c>
      <c r="I25">
        <v>5</v>
      </c>
      <c r="J25" s="24" t="s">
        <v>195</v>
      </c>
      <c r="K25">
        <v>50.5</v>
      </c>
      <c r="L25">
        <v>-60.5</v>
      </c>
      <c r="M25">
        <v>45.5</v>
      </c>
      <c r="N25">
        <v>-50.7</v>
      </c>
      <c r="O25" s="24" t="s">
        <v>195</v>
      </c>
      <c r="P25">
        <v>50.3</v>
      </c>
      <c r="Q25">
        <v>-59.8</v>
      </c>
      <c r="R25">
        <v>45.5</v>
      </c>
      <c r="S25">
        <v>-50.7</v>
      </c>
      <c r="T25" s="24" t="s">
        <v>195</v>
      </c>
      <c r="AC25" s="24" t="s">
        <v>195</v>
      </c>
      <c r="AD25">
        <v>49.7</v>
      </c>
      <c r="AE25">
        <v>-116.7</v>
      </c>
      <c r="AF25">
        <v>39.299999999999997</v>
      </c>
      <c r="AG25">
        <v>-74</v>
      </c>
      <c r="AH25">
        <v>35.200000000000003</v>
      </c>
      <c r="AI25">
        <v>-50.7</v>
      </c>
      <c r="AJ25" s="24" t="s">
        <v>195</v>
      </c>
      <c r="AK25" s="24" t="s">
        <v>195</v>
      </c>
      <c r="AL25" s="24" t="s">
        <v>195</v>
      </c>
      <c r="AM25" s="24" t="s">
        <v>195</v>
      </c>
      <c r="AN25" s="24" t="s">
        <v>195</v>
      </c>
      <c r="AO25" s="24" t="s">
        <v>195</v>
      </c>
      <c r="AP25" s="24" t="s">
        <v>195</v>
      </c>
    </row>
    <row r="26" spans="1:42">
      <c r="A26" s="24" t="s">
        <v>23</v>
      </c>
      <c r="B26">
        <v>50</v>
      </c>
      <c r="C26">
        <v>70</v>
      </c>
      <c r="D26">
        <v>45</v>
      </c>
      <c r="E26">
        <v>15</v>
      </c>
      <c r="F26" s="24" t="s">
        <v>195</v>
      </c>
      <c r="G26">
        <v>48.35</v>
      </c>
      <c r="H26">
        <v>53.2</v>
      </c>
      <c r="I26">
        <v>5</v>
      </c>
      <c r="J26" s="24" t="s">
        <v>195</v>
      </c>
      <c r="K26">
        <v>50.7</v>
      </c>
      <c r="L26">
        <v>-58.4</v>
      </c>
      <c r="M26">
        <v>46.8</v>
      </c>
      <c r="N26">
        <v>-52.1</v>
      </c>
      <c r="O26" s="24" t="s">
        <v>195</v>
      </c>
      <c r="P26">
        <v>50.6</v>
      </c>
      <c r="Q26">
        <v>-58.4</v>
      </c>
      <c r="R26">
        <v>46.8</v>
      </c>
      <c r="S26">
        <v>-52.1</v>
      </c>
      <c r="T26" s="24" t="s">
        <v>195</v>
      </c>
      <c r="AC26" s="24" t="s">
        <v>195</v>
      </c>
      <c r="AD26">
        <v>37.799999999999997</v>
      </c>
      <c r="AE26">
        <v>-165.5</v>
      </c>
      <c r="AF26">
        <v>28.2</v>
      </c>
      <c r="AG26">
        <v>-84</v>
      </c>
      <c r="AH26">
        <v>25.5</v>
      </c>
      <c r="AI26">
        <v>-36.200000000000003</v>
      </c>
      <c r="AJ26" s="24" t="s">
        <v>195</v>
      </c>
      <c r="AK26" s="24" t="s">
        <v>195</v>
      </c>
      <c r="AL26" s="24" t="s">
        <v>195</v>
      </c>
      <c r="AM26" s="24" t="s">
        <v>195</v>
      </c>
      <c r="AN26" s="24" t="s">
        <v>195</v>
      </c>
      <c r="AO26" s="24" t="s">
        <v>195</v>
      </c>
      <c r="AP26" s="24" t="s">
        <v>195</v>
      </c>
    </row>
    <row r="27" spans="1:42">
      <c r="A27" s="24" t="s">
        <v>23</v>
      </c>
      <c r="B27">
        <v>50</v>
      </c>
      <c r="C27">
        <v>70</v>
      </c>
      <c r="D27">
        <v>45</v>
      </c>
      <c r="E27">
        <v>30</v>
      </c>
      <c r="F27" s="24" t="s">
        <v>195</v>
      </c>
      <c r="G27">
        <v>52.22</v>
      </c>
      <c r="H27">
        <v>54</v>
      </c>
      <c r="I27">
        <v>5</v>
      </c>
      <c r="J27" s="24" t="s">
        <v>195</v>
      </c>
      <c r="K27">
        <v>51.5</v>
      </c>
      <c r="L27">
        <v>-59.4</v>
      </c>
      <c r="M27">
        <v>47.6</v>
      </c>
      <c r="N27">
        <v>-53</v>
      </c>
      <c r="O27" s="24" t="s">
        <v>195</v>
      </c>
      <c r="P27">
        <v>51.4</v>
      </c>
      <c r="Q27">
        <v>-59.2</v>
      </c>
      <c r="R27">
        <v>47.6</v>
      </c>
      <c r="S27">
        <v>-53</v>
      </c>
      <c r="T27" s="24" t="s">
        <v>195</v>
      </c>
      <c r="AC27" s="24" t="s">
        <v>195</v>
      </c>
      <c r="AD27">
        <v>51.9</v>
      </c>
      <c r="AE27">
        <v>-121.9</v>
      </c>
      <c r="AF27">
        <v>41.1</v>
      </c>
      <c r="AG27">
        <v>-77.3</v>
      </c>
      <c r="AH27">
        <v>36.700000000000003</v>
      </c>
      <c r="AI27">
        <v>-53</v>
      </c>
      <c r="AJ27" s="24" t="s">
        <v>195</v>
      </c>
      <c r="AK27" s="24" t="s">
        <v>195</v>
      </c>
      <c r="AL27" s="24" t="s">
        <v>195</v>
      </c>
      <c r="AM27" s="24" t="s">
        <v>195</v>
      </c>
      <c r="AN27" s="24" t="s">
        <v>195</v>
      </c>
      <c r="AO27" s="24" t="s">
        <v>195</v>
      </c>
      <c r="AP27" s="24" t="s">
        <v>195</v>
      </c>
    </row>
    <row r="28" spans="1:42">
      <c r="A28" s="24" t="s">
        <v>23</v>
      </c>
      <c r="B28">
        <v>50</v>
      </c>
      <c r="C28">
        <v>70</v>
      </c>
      <c r="D28">
        <v>45</v>
      </c>
      <c r="E28">
        <v>45</v>
      </c>
      <c r="F28" s="24" t="s">
        <v>195</v>
      </c>
      <c r="G28">
        <v>57.5</v>
      </c>
      <c r="H28">
        <v>55.2</v>
      </c>
      <c r="I28">
        <v>5</v>
      </c>
      <c r="J28" s="24" t="s">
        <v>195</v>
      </c>
      <c r="K28">
        <v>52.6</v>
      </c>
      <c r="L28">
        <v>-60.6</v>
      </c>
      <c r="M28">
        <v>48.5</v>
      </c>
      <c r="N28">
        <v>-54</v>
      </c>
      <c r="O28" s="24" t="s">
        <v>195</v>
      </c>
      <c r="P28">
        <v>52.4</v>
      </c>
      <c r="Q28">
        <v>-60.3</v>
      </c>
      <c r="R28">
        <v>48.5</v>
      </c>
      <c r="S28">
        <v>-54</v>
      </c>
      <c r="T28" s="24" t="s">
        <v>195</v>
      </c>
      <c r="AC28" s="24" t="s">
        <v>195</v>
      </c>
      <c r="AD28">
        <v>52.9</v>
      </c>
      <c r="AE28">
        <v>-124.4</v>
      </c>
      <c r="AF28">
        <v>41.9</v>
      </c>
      <c r="AG28">
        <v>-78.900000000000006</v>
      </c>
      <c r="AH28">
        <v>37.5</v>
      </c>
      <c r="AI28">
        <v>-54</v>
      </c>
      <c r="AJ28" s="24" t="s">
        <v>195</v>
      </c>
      <c r="AK28" s="24" t="s">
        <v>195</v>
      </c>
      <c r="AL28" s="24" t="s">
        <v>195</v>
      </c>
      <c r="AM28" s="24" t="s">
        <v>195</v>
      </c>
      <c r="AN28" s="24" t="s">
        <v>195</v>
      </c>
      <c r="AO28" s="24" t="s">
        <v>195</v>
      </c>
      <c r="AP28" s="24" t="s">
        <v>195</v>
      </c>
    </row>
    <row r="29" spans="1:42">
      <c r="A29" s="24" t="s">
        <v>23</v>
      </c>
      <c r="B29">
        <v>60</v>
      </c>
      <c r="C29">
        <v>80</v>
      </c>
      <c r="D29">
        <v>15</v>
      </c>
      <c r="E29">
        <v>15</v>
      </c>
      <c r="F29" s="24" t="s">
        <v>195</v>
      </c>
      <c r="G29">
        <v>19.02</v>
      </c>
      <c r="H29">
        <v>43.7</v>
      </c>
      <c r="I29">
        <v>6</v>
      </c>
      <c r="J29" s="24" t="s">
        <v>195</v>
      </c>
      <c r="K29">
        <v>43.4</v>
      </c>
      <c r="L29">
        <v>-54.6</v>
      </c>
      <c r="M29">
        <v>38.4</v>
      </c>
      <c r="N29">
        <v>-42.8</v>
      </c>
      <c r="O29" s="24" t="s">
        <v>195</v>
      </c>
      <c r="P29">
        <v>43.3</v>
      </c>
      <c r="Q29">
        <v>-54.2</v>
      </c>
      <c r="R29">
        <v>38.4</v>
      </c>
      <c r="S29">
        <v>-42.8</v>
      </c>
      <c r="T29" s="24" t="s">
        <v>195</v>
      </c>
      <c r="AC29" s="24" t="s">
        <v>195</v>
      </c>
      <c r="AD29">
        <v>29.1</v>
      </c>
      <c r="AE29">
        <v>-124.8</v>
      </c>
      <c r="AF29">
        <v>22.2</v>
      </c>
      <c r="AG29">
        <v>-61.3</v>
      </c>
      <c r="AH29">
        <v>21</v>
      </c>
      <c r="AI29">
        <v>-29.7</v>
      </c>
      <c r="AJ29" s="24" t="s">
        <v>195</v>
      </c>
      <c r="AK29" s="24" t="s">
        <v>195</v>
      </c>
      <c r="AL29" s="24" t="s">
        <v>195</v>
      </c>
      <c r="AM29" s="24" t="s">
        <v>195</v>
      </c>
      <c r="AN29" s="24" t="s">
        <v>195</v>
      </c>
      <c r="AO29" s="24" t="s">
        <v>195</v>
      </c>
      <c r="AP29" s="24" t="s">
        <v>195</v>
      </c>
    </row>
    <row r="30" spans="1:42">
      <c r="A30" s="24" t="s">
        <v>23</v>
      </c>
      <c r="B30">
        <v>60</v>
      </c>
      <c r="C30">
        <v>80</v>
      </c>
      <c r="D30">
        <v>15</v>
      </c>
      <c r="E30">
        <v>30</v>
      </c>
      <c r="F30" s="24" t="s">
        <v>195</v>
      </c>
      <c r="G30">
        <v>23.66</v>
      </c>
      <c r="H30">
        <v>45.7</v>
      </c>
      <c r="I30">
        <v>6</v>
      </c>
      <c r="J30" s="24" t="s">
        <v>195</v>
      </c>
      <c r="K30">
        <v>45.5</v>
      </c>
      <c r="L30">
        <v>-57.2</v>
      </c>
      <c r="M30">
        <v>40.299999999999997</v>
      </c>
      <c r="N30">
        <v>-44.8</v>
      </c>
      <c r="O30" s="24" t="s">
        <v>195</v>
      </c>
      <c r="P30">
        <v>45.3</v>
      </c>
      <c r="Q30">
        <v>-56.2</v>
      </c>
      <c r="R30">
        <v>40.299999999999997</v>
      </c>
      <c r="S30">
        <v>-44.8</v>
      </c>
      <c r="T30" s="24" t="s">
        <v>195</v>
      </c>
      <c r="AC30" s="24" t="s">
        <v>195</v>
      </c>
      <c r="AD30">
        <v>41.9</v>
      </c>
      <c r="AE30">
        <v>-95.6</v>
      </c>
      <c r="AF30">
        <v>33.200000000000003</v>
      </c>
      <c r="AG30">
        <v>-60.4</v>
      </c>
      <c r="AH30">
        <v>31.1</v>
      </c>
      <c r="AI30">
        <v>-44.8</v>
      </c>
      <c r="AJ30" s="24" t="s">
        <v>195</v>
      </c>
      <c r="AK30" s="24" t="s">
        <v>195</v>
      </c>
      <c r="AL30" s="24" t="s">
        <v>195</v>
      </c>
      <c r="AM30" s="24" t="s">
        <v>195</v>
      </c>
      <c r="AN30" s="24" t="s">
        <v>195</v>
      </c>
      <c r="AO30" s="24" t="s">
        <v>195</v>
      </c>
      <c r="AP30" s="24" t="s">
        <v>195</v>
      </c>
    </row>
    <row r="31" spans="1:42">
      <c r="A31" s="24" t="s">
        <v>23</v>
      </c>
      <c r="B31">
        <v>60</v>
      </c>
      <c r="C31">
        <v>80</v>
      </c>
      <c r="D31">
        <v>15</v>
      </c>
      <c r="E31">
        <v>45</v>
      </c>
      <c r="F31" s="24" t="s">
        <v>195</v>
      </c>
      <c r="G31">
        <v>30</v>
      </c>
      <c r="H31">
        <v>48.1</v>
      </c>
      <c r="I31">
        <v>6</v>
      </c>
      <c r="J31" s="24" t="s">
        <v>195</v>
      </c>
      <c r="K31">
        <v>47.8</v>
      </c>
      <c r="L31">
        <v>-60.1</v>
      </c>
      <c r="M31">
        <v>42.3</v>
      </c>
      <c r="N31">
        <v>-47.1</v>
      </c>
      <c r="O31" s="24" t="s">
        <v>195</v>
      </c>
      <c r="P31">
        <v>47.5</v>
      </c>
      <c r="Q31">
        <v>-58.7</v>
      </c>
      <c r="R31">
        <v>42.3</v>
      </c>
      <c r="S31">
        <v>-47.1</v>
      </c>
      <c r="T31" s="24" t="s">
        <v>195</v>
      </c>
      <c r="AC31" s="24" t="s">
        <v>195</v>
      </c>
      <c r="AD31">
        <v>44.1</v>
      </c>
      <c r="AE31">
        <v>-100.5</v>
      </c>
      <c r="AF31">
        <v>34.9</v>
      </c>
      <c r="AG31">
        <v>-63.5</v>
      </c>
      <c r="AH31">
        <v>32.700000000000003</v>
      </c>
      <c r="AI31">
        <v>-47.1</v>
      </c>
      <c r="AJ31" s="24" t="s">
        <v>195</v>
      </c>
      <c r="AK31" s="24" t="s">
        <v>195</v>
      </c>
      <c r="AL31" s="24" t="s">
        <v>195</v>
      </c>
      <c r="AM31" s="24" t="s">
        <v>195</v>
      </c>
      <c r="AN31" s="24" t="s">
        <v>195</v>
      </c>
      <c r="AO31" s="24" t="s">
        <v>195</v>
      </c>
      <c r="AP31" s="24" t="s">
        <v>195</v>
      </c>
    </row>
    <row r="32" spans="1:42">
      <c r="A32" s="24" t="s">
        <v>23</v>
      </c>
      <c r="B32">
        <v>60</v>
      </c>
      <c r="C32">
        <v>80</v>
      </c>
      <c r="D32">
        <v>30</v>
      </c>
      <c r="E32">
        <v>15</v>
      </c>
      <c r="F32" s="24" t="s">
        <v>195</v>
      </c>
      <c r="G32">
        <v>34.020000000000003</v>
      </c>
      <c r="H32">
        <v>49.4</v>
      </c>
      <c r="I32">
        <v>6</v>
      </c>
      <c r="J32" s="24" t="s">
        <v>195</v>
      </c>
      <c r="K32">
        <v>47.7</v>
      </c>
      <c r="L32">
        <v>-56</v>
      </c>
      <c r="M32">
        <v>43.5</v>
      </c>
      <c r="N32">
        <v>-48.4</v>
      </c>
      <c r="O32" s="24" t="s">
        <v>195</v>
      </c>
      <c r="P32">
        <v>47.6</v>
      </c>
      <c r="Q32">
        <v>-55.7</v>
      </c>
      <c r="R32">
        <v>43.5</v>
      </c>
      <c r="S32">
        <v>-48.4</v>
      </c>
      <c r="T32" s="24" t="s">
        <v>195</v>
      </c>
      <c r="AC32" s="24" t="s">
        <v>195</v>
      </c>
      <c r="AD32">
        <v>32.9</v>
      </c>
      <c r="AE32">
        <v>-141.1</v>
      </c>
      <c r="AF32">
        <v>25.1</v>
      </c>
      <c r="AG32">
        <v>-69.3</v>
      </c>
      <c r="AH32">
        <v>23.7</v>
      </c>
      <c r="AI32">
        <v>-33.6</v>
      </c>
      <c r="AJ32" s="24" t="s">
        <v>195</v>
      </c>
      <c r="AK32" s="24" t="s">
        <v>195</v>
      </c>
      <c r="AL32" s="24" t="s">
        <v>195</v>
      </c>
      <c r="AM32" s="24" t="s">
        <v>195</v>
      </c>
      <c r="AN32" s="24" t="s">
        <v>195</v>
      </c>
      <c r="AO32" s="24" t="s">
        <v>195</v>
      </c>
      <c r="AP32" s="24" t="s">
        <v>195</v>
      </c>
    </row>
    <row r="33" spans="1:48">
      <c r="A33" s="24" t="s">
        <v>23</v>
      </c>
      <c r="B33">
        <v>60</v>
      </c>
      <c r="C33">
        <v>80</v>
      </c>
      <c r="D33">
        <v>30</v>
      </c>
      <c r="E33">
        <v>30</v>
      </c>
      <c r="F33" s="24" t="s">
        <v>195</v>
      </c>
      <c r="G33">
        <v>38.659999999999997</v>
      </c>
      <c r="H33">
        <v>50.7</v>
      </c>
      <c r="I33">
        <v>6</v>
      </c>
      <c r="J33" s="24" t="s">
        <v>195</v>
      </c>
      <c r="K33">
        <v>49</v>
      </c>
      <c r="L33">
        <v>-57.5</v>
      </c>
      <c r="M33">
        <v>44.6</v>
      </c>
      <c r="N33">
        <v>-49.7</v>
      </c>
      <c r="O33" s="24" t="s">
        <v>195</v>
      </c>
      <c r="P33">
        <v>48.8</v>
      </c>
      <c r="Q33">
        <v>-56.9</v>
      </c>
      <c r="R33">
        <v>44.6</v>
      </c>
      <c r="S33">
        <v>-49.7</v>
      </c>
      <c r="T33" s="24" t="s">
        <v>195</v>
      </c>
      <c r="AC33" s="24" t="s">
        <v>195</v>
      </c>
      <c r="AD33">
        <v>46.5</v>
      </c>
      <c r="AE33">
        <v>-106</v>
      </c>
      <c r="AF33">
        <v>36.799999999999997</v>
      </c>
      <c r="AG33">
        <v>-67</v>
      </c>
      <c r="AH33">
        <v>34.5</v>
      </c>
      <c r="AI33">
        <v>-49.7</v>
      </c>
      <c r="AJ33" s="24" t="s">
        <v>195</v>
      </c>
      <c r="AK33" s="24" t="s">
        <v>195</v>
      </c>
      <c r="AL33" s="24" t="s">
        <v>195</v>
      </c>
      <c r="AM33" s="24" t="s">
        <v>195</v>
      </c>
      <c r="AN33" s="24" t="s">
        <v>195</v>
      </c>
      <c r="AO33" s="24" t="s">
        <v>195</v>
      </c>
      <c r="AP33" s="24" t="s">
        <v>195</v>
      </c>
    </row>
    <row r="34" spans="1:48">
      <c r="A34" s="24" t="s">
        <v>23</v>
      </c>
      <c r="B34">
        <v>60</v>
      </c>
      <c r="C34">
        <v>80</v>
      </c>
      <c r="D34">
        <v>30</v>
      </c>
      <c r="E34">
        <v>45</v>
      </c>
      <c r="F34" s="24" t="s">
        <v>195</v>
      </c>
      <c r="G34">
        <v>45</v>
      </c>
      <c r="H34">
        <v>52.4</v>
      </c>
      <c r="I34">
        <v>6</v>
      </c>
      <c r="J34" s="24" t="s">
        <v>195</v>
      </c>
      <c r="K34">
        <v>50.6</v>
      </c>
      <c r="L34">
        <v>-59.4</v>
      </c>
      <c r="M34">
        <v>46.1</v>
      </c>
      <c r="N34">
        <v>-51.3</v>
      </c>
      <c r="O34" s="24" t="s">
        <v>195</v>
      </c>
      <c r="P34">
        <v>50.3</v>
      </c>
      <c r="Q34">
        <v>-58.3</v>
      </c>
      <c r="R34">
        <v>46.1</v>
      </c>
      <c r="S34">
        <v>-51.3</v>
      </c>
      <c r="T34" s="24" t="s">
        <v>195</v>
      </c>
      <c r="AC34" s="24" t="s">
        <v>195</v>
      </c>
      <c r="AD34">
        <v>48</v>
      </c>
      <c r="AE34">
        <v>-109.5</v>
      </c>
      <c r="AF34">
        <v>38</v>
      </c>
      <c r="AG34">
        <v>-69.099999999999994</v>
      </c>
      <c r="AH34">
        <v>35.6</v>
      </c>
      <c r="AI34">
        <v>-51.3</v>
      </c>
      <c r="AJ34" s="24" t="s">
        <v>195</v>
      </c>
      <c r="AK34" s="24" t="s">
        <v>195</v>
      </c>
      <c r="AL34" s="24" t="s">
        <v>195</v>
      </c>
      <c r="AM34" s="24" t="s">
        <v>195</v>
      </c>
      <c r="AN34" s="24" t="s">
        <v>195</v>
      </c>
      <c r="AO34" s="24" t="s">
        <v>195</v>
      </c>
      <c r="AP34" s="24" t="s">
        <v>195</v>
      </c>
    </row>
    <row r="35" spans="1:48">
      <c r="A35" s="24" t="s">
        <v>23</v>
      </c>
      <c r="B35">
        <v>60</v>
      </c>
      <c r="C35">
        <v>80</v>
      </c>
      <c r="D35">
        <v>45</v>
      </c>
      <c r="E35">
        <v>15</v>
      </c>
      <c r="F35" s="24" t="s">
        <v>195</v>
      </c>
      <c r="G35">
        <v>49.02</v>
      </c>
      <c r="H35">
        <v>53.3</v>
      </c>
      <c r="I35">
        <v>6</v>
      </c>
      <c r="J35" s="24" t="s">
        <v>195</v>
      </c>
      <c r="K35">
        <v>50.2</v>
      </c>
      <c r="L35">
        <v>-57.6</v>
      </c>
      <c r="M35">
        <v>46.9</v>
      </c>
      <c r="N35">
        <v>-52.3</v>
      </c>
      <c r="O35" s="24" t="s">
        <v>195</v>
      </c>
      <c r="P35">
        <v>50.1</v>
      </c>
      <c r="Q35">
        <v>-57.5</v>
      </c>
      <c r="R35">
        <v>46.9</v>
      </c>
      <c r="S35">
        <v>-52.3</v>
      </c>
      <c r="T35" s="24" t="s">
        <v>195</v>
      </c>
      <c r="AC35" s="24" t="s">
        <v>195</v>
      </c>
      <c r="AD35">
        <v>35.5</v>
      </c>
      <c r="AE35">
        <v>-152.30000000000001</v>
      </c>
      <c r="AF35">
        <v>27.1</v>
      </c>
      <c r="AG35">
        <v>-74.900000000000006</v>
      </c>
      <c r="AH35">
        <v>25.6</v>
      </c>
      <c r="AI35">
        <v>-36.299999999999997</v>
      </c>
      <c r="AJ35" s="24" t="s">
        <v>195</v>
      </c>
      <c r="AK35" s="24" t="s">
        <v>195</v>
      </c>
      <c r="AL35" s="24" t="s">
        <v>195</v>
      </c>
      <c r="AM35" s="24" t="s">
        <v>195</v>
      </c>
      <c r="AN35" s="24" t="s">
        <v>195</v>
      </c>
      <c r="AO35" s="24" t="s">
        <v>195</v>
      </c>
      <c r="AP35" s="24" t="s">
        <v>195</v>
      </c>
    </row>
    <row r="36" spans="1:48">
      <c r="A36" s="24" t="s">
        <v>23</v>
      </c>
      <c r="B36">
        <v>60</v>
      </c>
      <c r="C36">
        <v>80</v>
      </c>
      <c r="D36">
        <v>45</v>
      </c>
      <c r="E36">
        <v>30</v>
      </c>
      <c r="F36" s="24" t="s">
        <v>195</v>
      </c>
      <c r="G36">
        <v>53.66</v>
      </c>
      <c r="H36">
        <v>54.4</v>
      </c>
      <c r="I36">
        <v>6</v>
      </c>
      <c r="J36" s="24" t="s">
        <v>195</v>
      </c>
      <c r="K36">
        <v>51.2</v>
      </c>
      <c r="L36">
        <v>-58.7</v>
      </c>
      <c r="M36">
        <v>47.8</v>
      </c>
      <c r="N36">
        <v>-53.3</v>
      </c>
      <c r="O36" s="24" t="s">
        <v>195</v>
      </c>
      <c r="P36">
        <v>51</v>
      </c>
      <c r="Q36">
        <v>-58.4</v>
      </c>
      <c r="R36">
        <v>47.8</v>
      </c>
      <c r="S36">
        <v>-53.3</v>
      </c>
      <c r="T36" s="24" t="s">
        <v>195</v>
      </c>
      <c r="AC36" s="24" t="s">
        <v>195</v>
      </c>
      <c r="AD36">
        <v>49.8</v>
      </c>
      <c r="AE36">
        <v>-113.6</v>
      </c>
      <c r="AF36">
        <v>39.4</v>
      </c>
      <c r="AG36">
        <v>-71.7</v>
      </c>
      <c r="AH36">
        <v>37</v>
      </c>
      <c r="AI36">
        <v>-53.3</v>
      </c>
      <c r="AJ36" s="24" t="s">
        <v>195</v>
      </c>
      <c r="AK36" s="24" t="s">
        <v>195</v>
      </c>
      <c r="AL36" s="24" t="s">
        <v>195</v>
      </c>
      <c r="AM36" s="24" t="s">
        <v>195</v>
      </c>
      <c r="AN36" s="24" t="s">
        <v>195</v>
      </c>
      <c r="AO36" s="24" t="s">
        <v>195</v>
      </c>
      <c r="AP36" s="24" t="s">
        <v>195</v>
      </c>
    </row>
    <row r="37" spans="1:48">
      <c r="A37" s="24" t="s">
        <v>23</v>
      </c>
      <c r="B37">
        <v>60</v>
      </c>
      <c r="C37">
        <v>80</v>
      </c>
      <c r="D37">
        <v>45</v>
      </c>
      <c r="E37">
        <v>45</v>
      </c>
      <c r="F37" s="24" t="s">
        <v>195</v>
      </c>
      <c r="G37">
        <v>60</v>
      </c>
      <c r="H37">
        <v>55.6</v>
      </c>
      <c r="I37">
        <v>6</v>
      </c>
      <c r="J37" s="24" t="s">
        <v>195</v>
      </c>
      <c r="K37">
        <v>52.4</v>
      </c>
      <c r="L37">
        <v>-60.1</v>
      </c>
      <c r="M37">
        <v>49</v>
      </c>
      <c r="N37">
        <v>-54.5</v>
      </c>
      <c r="O37" s="24" t="s">
        <v>195</v>
      </c>
      <c r="P37">
        <v>52.1</v>
      </c>
      <c r="Q37">
        <v>-59.6</v>
      </c>
      <c r="R37">
        <v>49</v>
      </c>
      <c r="S37">
        <v>-54.5</v>
      </c>
      <c r="T37" s="24" t="s">
        <v>195</v>
      </c>
      <c r="AC37" s="24" t="s">
        <v>195</v>
      </c>
      <c r="AD37">
        <v>51</v>
      </c>
      <c r="AE37">
        <v>-116.3</v>
      </c>
      <c r="AF37">
        <v>40.299999999999997</v>
      </c>
      <c r="AG37">
        <v>-73.5</v>
      </c>
      <c r="AH37">
        <v>37.799999999999997</v>
      </c>
      <c r="AI37">
        <v>-54.5</v>
      </c>
      <c r="AJ37" s="24" t="s">
        <v>195</v>
      </c>
      <c r="AK37" s="24" t="s">
        <v>195</v>
      </c>
      <c r="AL37" s="24" t="s">
        <v>195</v>
      </c>
      <c r="AM37" s="24" t="s">
        <v>195</v>
      </c>
      <c r="AN37" s="24" t="s">
        <v>195</v>
      </c>
      <c r="AO37" s="24" t="s">
        <v>195</v>
      </c>
      <c r="AP37" s="24" t="s">
        <v>195</v>
      </c>
    </row>
    <row r="38" spans="1:48">
      <c r="A38" s="24" t="s">
        <v>24</v>
      </c>
      <c r="B38">
        <v>40</v>
      </c>
      <c r="C38">
        <v>60</v>
      </c>
      <c r="D38">
        <v>15</v>
      </c>
      <c r="E38">
        <v>15</v>
      </c>
      <c r="F38" s="24" t="s">
        <v>195</v>
      </c>
      <c r="G38">
        <v>17.68</v>
      </c>
      <c r="H38">
        <v>43</v>
      </c>
      <c r="I38">
        <v>4</v>
      </c>
      <c r="J38" s="24" t="s">
        <v>195</v>
      </c>
      <c r="K38">
        <v>43.3</v>
      </c>
      <c r="L38">
        <v>-56.4</v>
      </c>
      <c r="M38">
        <v>37.9</v>
      </c>
      <c r="N38">
        <v>-42.2</v>
      </c>
      <c r="O38" s="24" t="s">
        <v>195</v>
      </c>
      <c r="P38">
        <v>43.3</v>
      </c>
      <c r="Q38">
        <v>-56.4</v>
      </c>
      <c r="R38">
        <v>38.1</v>
      </c>
      <c r="S38">
        <v>-42.3</v>
      </c>
      <c r="T38" s="24" t="s">
        <v>195</v>
      </c>
      <c r="AC38" s="24" t="s">
        <v>195</v>
      </c>
      <c r="AJ38" s="24" t="s">
        <v>195</v>
      </c>
      <c r="AK38" s="24" t="s">
        <v>195</v>
      </c>
      <c r="AL38" s="24" t="s">
        <v>195</v>
      </c>
      <c r="AM38" s="24" t="s">
        <v>195</v>
      </c>
      <c r="AN38" s="24" t="s">
        <v>195</v>
      </c>
      <c r="AO38" s="24" t="s">
        <v>195</v>
      </c>
      <c r="AP38" s="24" t="s">
        <v>195</v>
      </c>
      <c r="AQ38">
        <v>20.7</v>
      </c>
      <c r="AR38">
        <v>-74.7</v>
      </c>
      <c r="AS38">
        <v>20.7</v>
      </c>
      <c r="AT38">
        <v>-69.2</v>
      </c>
      <c r="AU38">
        <v>20.7</v>
      </c>
      <c r="AV38">
        <v>-52.2</v>
      </c>
    </row>
    <row r="39" spans="1:48">
      <c r="A39" s="24" t="s">
        <v>24</v>
      </c>
      <c r="B39">
        <v>40</v>
      </c>
      <c r="C39">
        <v>60</v>
      </c>
      <c r="D39">
        <v>15</v>
      </c>
      <c r="E39">
        <v>30</v>
      </c>
      <c r="F39" s="24" t="s">
        <v>195</v>
      </c>
      <c r="G39">
        <v>20.77</v>
      </c>
      <c r="H39">
        <v>44.5</v>
      </c>
      <c r="I39">
        <v>4</v>
      </c>
      <c r="J39" s="24" t="s">
        <v>195</v>
      </c>
      <c r="K39">
        <v>44.8</v>
      </c>
      <c r="L39">
        <v>-58.3</v>
      </c>
      <c r="M39">
        <v>39.200000000000003</v>
      </c>
      <c r="N39">
        <v>-43.6</v>
      </c>
      <c r="O39" s="24" t="s">
        <v>195</v>
      </c>
      <c r="P39">
        <v>44.8</v>
      </c>
      <c r="Q39">
        <v>-58.3</v>
      </c>
      <c r="R39">
        <v>39.4</v>
      </c>
      <c r="S39">
        <v>-43.8</v>
      </c>
      <c r="T39" s="24" t="s">
        <v>195</v>
      </c>
      <c r="AC39" s="24" t="s">
        <v>195</v>
      </c>
      <c r="AJ39" s="24" t="s">
        <v>195</v>
      </c>
      <c r="AK39" s="24" t="s">
        <v>195</v>
      </c>
      <c r="AL39" s="24" t="s">
        <v>195</v>
      </c>
      <c r="AM39" s="24" t="s">
        <v>195</v>
      </c>
      <c r="AN39" s="24" t="s">
        <v>195</v>
      </c>
      <c r="AO39" s="24" t="s">
        <v>195</v>
      </c>
      <c r="AP39" s="24" t="s">
        <v>195</v>
      </c>
      <c r="AQ39">
        <v>21.4</v>
      </c>
      <c r="AR39">
        <v>-37.700000000000003</v>
      </c>
      <c r="AS39">
        <v>21.4</v>
      </c>
      <c r="AT39">
        <v>-51</v>
      </c>
      <c r="AU39">
        <v>21.4</v>
      </c>
      <c r="AV39">
        <v>-42.9</v>
      </c>
    </row>
    <row r="40" spans="1:48">
      <c r="A40" s="24" t="s">
        <v>24</v>
      </c>
      <c r="B40">
        <v>40</v>
      </c>
      <c r="C40">
        <v>60</v>
      </c>
      <c r="D40">
        <v>15</v>
      </c>
      <c r="E40">
        <v>45</v>
      </c>
      <c r="F40" s="24" t="s">
        <v>195</v>
      </c>
      <c r="G40">
        <v>25</v>
      </c>
      <c r="H40">
        <v>46.3</v>
      </c>
      <c r="I40">
        <v>4</v>
      </c>
      <c r="J40" s="24" t="s">
        <v>195</v>
      </c>
      <c r="K40">
        <v>46.6</v>
      </c>
      <c r="L40">
        <v>-60.6</v>
      </c>
      <c r="M40">
        <v>40.700000000000003</v>
      </c>
      <c r="N40">
        <v>-45.4</v>
      </c>
      <c r="O40" s="24" t="s">
        <v>195</v>
      </c>
      <c r="P40">
        <v>46.6</v>
      </c>
      <c r="Q40">
        <v>-60.6</v>
      </c>
      <c r="R40">
        <v>41</v>
      </c>
      <c r="S40">
        <v>-45.5</v>
      </c>
      <c r="T40" s="24" t="s">
        <v>195</v>
      </c>
      <c r="AC40" s="24" t="s">
        <v>195</v>
      </c>
      <c r="AJ40" s="24" t="s">
        <v>195</v>
      </c>
      <c r="AK40" s="24" t="s">
        <v>195</v>
      </c>
      <c r="AL40" s="24" t="s">
        <v>195</v>
      </c>
      <c r="AM40" s="24" t="s">
        <v>195</v>
      </c>
      <c r="AN40" s="24" t="s">
        <v>195</v>
      </c>
      <c r="AO40" s="24" t="s">
        <v>195</v>
      </c>
      <c r="AP40" s="24" t="s">
        <v>195</v>
      </c>
      <c r="AQ40">
        <v>22.2</v>
      </c>
      <c r="AR40">
        <v>37.9</v>
      </c>
      <c r="AS40">
        <v>22.2</v>
      </c>
      <c r="AT40">
        <v>-45.4</v>
      </c>
      <c r="AU40">
        <v>22.2</v>
      </c>
      <c r="AV40">
        <v>-40.700000000000003</v>
      </c>
    </row>
    <row r="41" spans="1:48">
      <c r="A41" s="24" t="s">
        <v>24</v>
      </c>
      <c r="B41">
        <v>40</v>
      </c>
      <c r="C41">
        <v>60</v>
      </c>
      <c r="D41">
        <v>30</v>
      </c>
      <c r="E41">
        <v>15</v>
      </c>
      <c r="F41" s="24" t="s">
        <v>195</v>
      </c>
      <c r="G41">
        <v>32.68</v>
      </c>
      <c r="H41">
        <v>49</v>
      </c>
      <c r="I41">
        <v>4</v>
      </c>
      <c r="J41" s="24" t="s">
        <v>195</v>
      </c>
      <c r="K41">
        <v>48.2</v>
      </c>
      <c r="L41">
        <v>-59.1</v>
      </c>
      <c r="M41">
        <v>43.1</v>
      </c>
      <c r="N41">
        <v>-48</v>
      </c>
      <c r="O41" s="24" t="s">
        <v>195</v>
      </c>
      <c r="P41">
        <v>48.2</v>
      </c>
      <c r="Q41">
        <v>-59.1</v>
      </c>
      <c r="R41">
        <v>43.1</v>
      </c>
      <c r="S41">
        <v>-48</v>
      </c>
      <c r="T41" s="24" t="s">
        <v>195</v>
      </c>
      <c r="AC41" s="24" t="s">
        <v>195</v>
      </c>
      <c r="AJ41" s="24" t="s">
        <v>195</v>
      </c>
      <c r="AK41" s="24" t="s">
        <v>195</v>
      </c>
      <c r="AL41" s="24" t="s">
        <v>195</v>
      </c>
      <c r="AM41" s="24" t="s">
        <v>195</v>
      </c>
      <c r="AN41" s="24" t="s">
        <v>195</v>
      </c>
      <c r="AO41" s="24" t="s">
        <v>195</v>
      </c>
      <c r="AP41" s="24" t="s">
        <v>195</v>
      </c>
      <c r="AQ41">
        <v>23.5</v>
      </c>
      <c r="AR41">
        <v>-85</v>
      </c>
      <c r="AS41">
        <v>23.5</v>
      </c>
      <c r="AT41">
        <v>-78.7</v>
      </c>
      <c r="AU41">
        <v>23.5</v>
      </c>
      <c r="AV41">
        <v>-59.4</v>
      </c>
    </row>
    <row r="42" spans="1:48">
      <c r="A42" s="24" t="s">
        <v>24</v>
      </c>
      <c r="B42">
        <v>40</v>
      </c>
      <c r="C42">
        <v>60</v>
      </c>
      <c r="D42">
        <v>30</v>
      </c>
      <c r="E42">
        <v>30</v>
      </c>
      <c r="F42" s="24" t="s">
        <v>195</v>
      </c>
      <c r="G42">
        <v>35.770000000000003</v>
      </c>
      <c r="H42">
        <v>49.9</v>
      </c>
      <c r="I42">
        <v>4</v>
      </c>
      <c r="J42" s="24" t="s">
        <v>195</v>
      </c>
      <c r="K42">
        <v>49.1</v>
      </c>
      <c r="L42">
        <v>-60.2</v>
      </c>
      <c r="M42">
        <v>43.9</v>
      </c>
      <c r="N42">
        <v>-48.9</v>
      </c>
      <c r="O42" s="24" t="s">
        <v>195</v>
      </c>
      <c r="P42">
        <v>49.1</v>
      </c>
      <c r="Q42">
        <v>-60.2</v>
      </c>
      <c r="R42">
        <v>43.9</v>
      </c>
      <c r="S42">
        <v>-48.9</v>
      </c>
      <c r="T42" s="24" t="s">
        <v>195</v>
      </c>
      <c r="AC42" s="24" t="s">
        <v>195</v>
      </c>
      <c r="AJ42" s="24" t="s">
        <v>195</v>
      </c>
      <c r="AK42" s="24" t="s">
        <v>195</v>
      </c>
      <c r="AL42" s="24" t="s">
        <v>195</v>
      </c>
      <c r="AM42" s="24" t="s">
        <v>195</v>
      </c>
      <c r="AN42" s="24" t="s">
        <v>195</v>
      </c>
      <c r="AO42" s="24" t="s">
        <v>195</v>
      </c>
      <c r="AP42" s="24" t="s">
        <v>195</v>
      </c>
      <c r="AQ42">
        <v>24</v>
      </c>
      <c r="AR42">
        <v>-42.3</v>
      </c>
      <c r="AS42">
        <v>24</v>
      </c>
      <c r="AT42">
        <v>-57.2</v>
      </c>
      <c r="AU42">
        <v>24</v>
      </c>
      <c r="AV42">
        <v>-48.1</v>
      </c>
    </row>
    <row r="43" spans="1:48">
      <c r="A43" s="24" t="s">
        <v>24</v>
      </c>
      <c r="B43">
        <v>40</v>
      </c>
      <c r="C43">
        <v>60</v>
      </c>
      <c r="D43">
        <v>30</v>
      </c>
      <c r="E43">
        <v>45</v>
      </c>
      <c r="F43" s="24" t="s">
        <v>195</v>
      </c>
      <c r="G43">
        <v>40</v>
      </c>
      <c r="H43">
        <v>51.1</v>
      </c>
      <c r="I43">
        <v>4</v>
      </c>
      <c r="J43" s="24" t="s">
        <v>195</v>
      </c>
      <c r="K43">
        <v>50.3</v>
      </c>
      <c r="L43">
        <v>-61.6</v>
      </c>
      <c r="M43">
        <v>45</v>
      </c>
      <c r="N43">
        <v>-50.1</v>
      </c>
      <c r="O43" s="24" t="s">
        <v>195</v>
      </c>
      <c r="P43">
        <v>50.3</v>
      </c>
      <c r="Q43">
        <v>-61.6</v>
      </c>
      <c r="R43">
        <v>45</v>
      </c>
      <c r="S43">
        <v>-50.1</v>
      </c>
      <c r="T43" s="24" t="s">
        <v>195</v>
      </c>
      <c r="AC43" s="24" t="s">
        <v>195</v>
      </c>
      <c r="AJ43" s="24" t="s">
        <v>195</v>
      </c>
      <c r="AK43" s="24" t="s">
        <v>195</v>
      </c>
      <c r="AL43" s="24" t="s">
        <v>195</v>
      </c>
      <c r="AM43" s="24" t="s">
        <v>195</v>
      </c>
      <c r="AN43" s="24" t="s">
        <v>195</v>
      </c>
      <c r="AO43" s="24" t="s">
        <v>195</v>
      </c>
      <c r="AP43" s="24" t="s">
        <v>195</v>
      </c>
      <c r="AQ43">
        <v>24.5</v>
      </c>
      <c r="AR43">
        <v>41.9</v>
      </c>
      <c r="AS43">
        <v>24.5</v>
      </c>
      <c r="AT43">
        <v>-50.1</v>
      </c>
      <c r="AU43">
        <v>24.5</v>
      </c>
      <c r="AV43">
        <v>-45</v>
      </c>
    </row>
    <row r="44" spans="1:48">
      <c r="A44" s="24" t="s">
        <v>24</v>
      </c>
      <c r="B44">
        <v>40</v>
      </c>
      <c r="C44">
        <v>60</v>
      </c>
      <c r="D44">
        <v>45</v>
      </c>
      <c r="E44">
        <v>15</v>
      </c>
      <c r="F44" s="24" t="s">
        <v>195</v>
      </c>
      <c r="G44">
        <v>47.68</v>
      </c>
      <c r="H44">
        <v>53</v>
      </c>
      <c r="I44">
        <v>4</v>
      </c>
      <c r="J44" s="24" t="s">
        <v>195</v>
      </c>
      <c r="K44">
        <v>51.2</v>
      </c>
      <c r="L44">
        <v>-60.1</v>
      </c>
      <c r="M44">
        <v>46.7</v>
      </c>
      <c r="N44">
        <v>-52</v>
      </c>
      <c r="O44" s="24" t="s">
        <v>195</v>
      </c>
      <c r="P44">
        <v>51.2</v>
      </c>
      <c r="Q44">
        <v>-60.1</v>
      </c>
      <c r="R44">
        <v>46.7</v>
      </c>
      <c r="S44">
        <v>-52</v>
      </c>
      <c r="T44" s="24" t="s">
        <v>195</v>
      </c>
      <c r="AC44" s="24" t="s">
        <v>195</v>
      </c>
      <c r="AJ44" s="24" t="s">
        <v>195</v>
      </c>
      <c r="AK44" s="24" t="s">
        <v>195</v>
      </c>
      <c r="AL44" s="24" t="s">
        <v>195</v>
      </c>
      <c r="AM44" s="24" t="s">
        <v>195</v>
      </c>
      <c r="AN44" s="24" t="s">
        <v>195</v>
      </c>
      <c r="AO44" s="24" t="s">
        <v>195</v>
      </c>
      <c r="AP44" s="24" t="s">
        <v>195</v>
      </c>
      <c r="AQ44">
        <v>25.4</v>
      </c>
      <c r="AR44">
        <v>-92.1</v>
      </c>
      <c r="AS44">
        <v>25.4</v>
      </c>
      <c r="AT44">
        <v>-85.2</v>
      </c>
      <c r="AU44">
        <v>25.4</v>
      </c>
      <c r="AV44">
        <v>-64.3</v>
      </c>
    </row>
    <row r="45" spans="1:48">
      <c r="A45" s="24" t="s">
        <v>24</v>
      </c>
      <c r="B45">
        <v>40</v>
      </c>
      <c r="C45">
        <v>60</v>
      </c>
      <c r="D45">
        <v>45</v>
      </c>
      <c r="E45">
        <v>30</v>
      </c>
      <c r="F45" s="24" t="s">
        <v>195</v>
      </c>
      <c r="G45">
        <v>50.77</v>
      </c>
      <c r="H45">
        <v>53.7</v>
      </c>
      <c r="I45">
        <v>4</v>
      </c>
      <c r="J45" s="24" t="s">
        <v>195</v>
      </c>
      <c r="K45">
        <v>51.9</v>
      </c>
      <c r="L45">
        <v>-60.9</v>
      </c>
      <c r="M45">
        <v>47.3</v>
      </c>
      <c r="N45">
        <v>-52.7</v>
      </c>
      <c r="O45" s="24" t="s">
        <v>195</v>
      </c>
      <c r="P45">
        <v>51.9</v>
      </c>
      <c r="Q45">
        <v>-60.9</v>
      </c>
      <c r="R45">
        <v>47.3</v>
      </c>
      <c r="S45">
        <v>-52.7</v>
      </c>
      <c r="T45" s="24" t="s">
        <v>195</v>
      </c>
      <c r="AC45" s="24" t="s">
        <v>195</v>
      </c>
      <c r="AJ45" s="24" t="s">
        <v>195</v>
      </c>
      <c r="AK45" s="24" t="s">
        <v>195</v>
      </c>
      <c r="AL45" s="24" t="s">
        <v>195</v>
      </c>
      <c r="AM45" s="24" t="s">
        <v>195</v>
      </c>
      <c r="AN45" s="24" t="s">
        <v>195</v>
      </c>
      <c r="AO45" s="24" t="s">
        <v>195</v>
      </c>
      <c r="AP45" s="24" t="s">
        <v>195</v>
      </c>
      <c r="AQ45">
        <v>25.8</v>
      </c>
      <c r="AR45">
        <v>-45.5</v>
      </c>
      <c r="AS45">
        <v>25.8</v>
      </c>
      <c r="AT45">
        <v>-61.6</v>
      </c>
      <c r="AU45">
        <v>25.8</v>
      </c>
      <c r="AV45">
        <v>-51.8</v>
      </c>
    </row>
    <row r="46" spans="1:48">
      <c r="A46" s="24" t="s">
        <v>24</v>
      </c>
      <c r="B46">
        <v>40</v>
      </c>
      <c r="C46">
        <v>60</v>
      </c>
      <c r="D46">
        <v>45</v>
      </c>
      <c r="E46">
        <v>45</v>
      </c>
      <c r="F46" s="24" t="s">
        <v>195</v>
      </c>
      <c r="G46">
        <v>55</v>
      </c>
      <c r="H46">
        <v>54.6</v>
      </c>
      <c r="I46">
        <v>4</v>
      </c>
      <c r="J46" s="24" t="s">
        <v>195</v>
      </c>
      <c r="K46">
        <v>52.8</v>
      </c>
      <c r="L46">
        <v>-62</v>
      </c>
      <c r="M46">
        <v>48.1</v>
      </c>
      <c r="N46">
        <v>-53.5</v>
      </c>
      <c r="O46" s="24" t="s">
        <v>195</v>
      </c>
      <c r="P46">
        <v>52.8</v>
      </c>
      <c r="Q46">
        <v>-62</v>
      </c>
      <c r="R46">
        <v>48.1</v>
      </c>
      <c r="S46">
        <v>-53.5</v>
      </c>
      <c r="T46" s="24" t="s">
        <v>195</v>
      </c>
      <c r="AC46" s="24" t="s">
        <v>195</v>
      </c>
      <c r="AJ46" s="24" t="s">
        <v>195</v>
      </c>
      <c r="AK46" s="24" t="s">
        <v>195</v>
      </c>
      <c r="AL46" s="24" t="s">
        <v>195</v>
      </c>
      <c r="AM46" s="24" t="s">
        <v>195</v>
      </c>
      <c r="AN46" s="24" t="s">
        <v>195</v>
      </c>
      <c r="AO46" s="24" t="s">
        <v>195</v>
      </c>
      <c r="AP46" s="24" t="s">
        <v>195</v>
      </c>
      <c r="AQ46">
        <v>26.2</v>
      </c>
      <c r="AR46">
        <v>44.8</v>
      </c>
      <c r="AS46">
        <v>26.2</v>
      </c>
      <c r="AT46">
        <v>-53.5</v>
      </c>
      <c r="AU46">
        <v>26.2</v>
      </c>
      <c r="AV46">
        <v>-48.1</v>
      </c>
    </row>
    <row r="47" spans="1:48">
      <c r="A47" s="24" t="s">
        <v>24</v>
      </c>
      <c r="B47">
        <v>50</v>
      </c>
      <c r="C47">
        <v>70</v>
      </c>
      <c r="D47">
        <v>15</v>
      </c>
      <c r="E47">
        <v>15</v>
      </c>
      <c r="F47" s="24" t="s">
        <v>195</v>
      </c>
      <c r="G47">
        <v>18.350000000000001</v>
      </c>
      <c r="H47">
        <v>43.4</v>
      </c>
      <c r="I47">
        <v>5</v>
      </c>
      <c r="J47" s="24" t="s">
        <v>195</v>
      </c>
      <c r="K47">
        <v>43.4</v>
      </c>
      <c r="L47">
        <v>-55.5</v>
      </c>
      <c r="M47">
        <v>38.200000000000003</v>
      </c>
      <c r="N47">
        <v>-42.5</v>
      </c>
      <c r="O47" s="24" t="s">
        <v>195</v>
      </c>
      <c r="P47">
        <v>43.4</v>
      </c>
      <c r="Q47">
        <v>-55.5</v>
      </c>
      <c r="R47">
        <v>38.200000000000003</v>
      </c>
      <c r="S47">
        <v>-42.5</v>
      </c>
      <c r="T47" s="24" t="s">
        <v>195</v>
      </c>
      <c r="AC47" s="24" t="s">
        <v>195</v>
      </c>
      <c r="AJ47" s="24" t="s">
        <v>195</v>
      </c>
      <c r="AK47" s="24" t="s">
        <v>195</v>
      </c>
      <c r="AL47" s="24" t="s">
        <v>195</v>
      </c>
      <c r="AM47" s="24" t="s">
        <v>195</v>
      </c>
      <c r="AN47" s="24" t="s">
        <v>195</v>
      </c>
      <c r="AO47" s="24" t="s">
        <v>195</v>
      </c>
      <c r="AP47" s="24" t="s">
        <v>195</v>
      </c>
      <c r="AQ47">
        <v>20.8</v>
      </c>
      <c r="AR47">
        <v>-68.5</v>
      </c>
      <c r="AS47">
        <v>20.8</v>
      </c>
      <c r="AT47">
        <v>-64.2</v>
      </c>
      <c r="AU47">
        <v>20.8</v>
      </c>
      <c r="AV47">
        <v>-46.1</v>
      </c>
    </row>
    <row r="48" spans="1:48">
      <c r="A48" s="24" t="s">
        <v>24</v>
      </c>
      <c r="B48">
        <v>50</v>
      </c>
      <c r="C48">
        <v>70</v>
      </c>
      <c r="D48">
        <v>15</v>
      </c>
      <c r="E48">
        <v>30</v>
      </c>
      <c r="F48" s="24" t="s">
        <v>195</v>
      </c>
      <c r="G48">
        <v>22.22</v>
      </c>
      <c r="H48">
        <v>45.1</v>
      </c>
      <c r="I48">
        <v>5</v>
      </c>
      <c r="J48" s="24" t="s">
        <v>195</v>
      </c>
      <c r="K48">
        <v>45.1</v>
      </c>
      <c r="L48">
        <v>-57.8</v>
      </c>
      <c r="M48">
        <v>39.700000000000003</v>
      </c>
      <c r="N48">
        <v>-44.2</v>
      </c>
      <c r="O48" s="24" t="s">
        <v>195</v>
      </c>
      <c r="P48">
        <v>45.1</v>
      </c>
      <c r="Q48">
        <v>-57.8</v>
      </c>
      <c r="R48">
        <v>39.700000000000003</v>
      </c>
      <c r="S48">
        <v>-44.2</v>
      </c>
      <c r="T48" s="24" t="s">
        <v>195</v>
      </c>
      <c r="AC48" s="24" t="s">
        <v>195</v>
      </c>
      <c r="AJ48" s="24" t="s">
        <v>195</v>
      </c>
      <c r="AK48" s="24" t="s">
        <v>195</v>
      </c>
      <c r="AL48" s="24" t="s">
        <v>195</v>
      </c>
      <c r="AM48" s="24" t="s">
        <v>195</v>
      </c>
      <c r="AN48" s="24" t="s">
        <v>195</v>
      </c>
      <c r="AO48" s="24" t="s">
        <v>195</v>
      </c>
      <c r="AP48" s="24" t="s">
        <v>195</v>
      </c>
      <c r="AQ48">
        <v>21.7</v>
      </c>
      <c r="AR48">
        <v>-38.200000000000003</v>
      </c>
      <c r="AS48">
        <v>21.7</v>
      </c>
      <c r="AT48">
        <v>-51.8</v>
      </c>
      <c r="AU48">
        <v>21.7</v>
      </c>
      <c r="AV48">
        <v>-43.5</v>
      </c>
    </row>
    <row r="49" spans="1:48">
      <c r="A49" s="24" t="s">
        <v>24</v>
      </c>
      <c r="B49">
        <v>50</v>
      </c>
      <c r="C49">
        <v>70</v>
      </c>
      <c r="D49">
        <v>15</v>
      </c>
      <c r="E49">
        <v>45</v>
      </c>
      <c r="F49" s="24" t="s">
        <v>195</v>
      </c>
      <c r="G49">
        <v>27.5</v>
      </c>
      <c r="H49">
        <v>47.2</v>
      </c>
      <c r="I49">
        <v>5</v>
      </c>
      <c r="J49" s="24" t="s">
        <v>195</v>
      </c>
      <c r="K49">
        <v>47.2</v>
      </c>
      <c r="L49">
        <v>-60.4</v>
      </c>
      <c r="M49">
        <v>41.6</v>
      </c>
      <c r="N49">
        <v>-46.3</v>
      </c>
      <c r="O49" s="24" t="s">
        <v>195</v>
      </c>
      <c r="P49">
        <v>47.2</v>
      </c>
      <c r="Q49">
        <v>-60.4</v>
      </c>
      <c r="R49">
        <v>41.6</v>
      </c>
      <c r="S49">
        <v>-46.3</v>
      </c>
      <c r="T49" s="24" t="s">
        <v>195</v>
      </c>
      <c r="AC49" s="24" t="s">
        <v>195</v>
      </c>
      <c r="AJ49" s="24" t="s">
        <v>195</v>
      </c>
      <c r="AK49" s="24" t="s">
        <v>195</v>
      </c>
      <c r="AL49" s="24" t="s">
        <v>195</v>
      </c>
      <c r="AM49" s="24" t="s">
        <v>195</v>
      </c>
      <c r="AN49" s="24" t="s">
        <v>195</v>
      </c>
      <c r="AO49" s="24" t="s">
        <v>195</v>
      </c>
      <c r="AP49" s="24" t="s">
        <v>195</v>
      </c>
      <c r="AQ49">
        <v>22.7</v>
      </c>
      <c r="AR49">
        <v>38.700000000000003</v>
      </c>
      <c r="AS49">
        <v>22.7</v>
      </c>
      <c r="AT49">
        <v>-46.3</v>
      </c>
      <c r="AU49">
        <v>22.7</v>
      </c>
      <c r="AV49">
        <v>-41.6</v>
      </c>
    </row>
    <row r="50" spans="1:48">
      <c r="A50" s="24" t="s">
        <v>24</v>
      </c>
      <c r="B50">
        <v>50</v>
      </c>
      <c r="C50">
        <v>70</v>
      </c>
      <c r="D50">
        <v>30</v>
      </c>
      <c r="E50">
        <v>15</v>
      </c>
      <c r="F50" s="24" t="s">
        <v>195</v>
      </c>
      <c r="G50">
        <v>33.35</v>
      </c>
      <c r="H50">
        <v>49.2</v>
      </c>
      <c r="I50">
        <v>5</v>
      </c>
      <c r="J50" s="24" t="s">
        <v>195</v>
      </c>
      <c r="K50">
        <v>47.9</v>
      </c>
      <c r="L50">
        <v>-57.5</v>
      </c>
      <c r="M50">
        <v>43.3</v>
      </c>
      <c r="N50">
        <v>-48.2</v>
      </c>
      <c r="O50" s="24" t="s">
        <v>195</v>
      </c>
      <c r="P50">
        <v>47.9</v>
      </c>
      <c r="Q50">
        <v>-57.5</v>
      </c>
      <c r="R50">
        <v>43.3</v>
      </c>
      <c r="S50">
        <v>-48.2</v>
      </c>
      <c r="T50" s="24" t="s">
        <v>195</v>
      </c>
      <c r="AC50" s="24" t="s">
        <v>195</v>
      </c>
      <c r="AJ50" s="24" t="s">
        <v>195</v>
      </c>
      <c r="AK50" s="24" t="s">
        <v>195</v>
      </c>
      <c r="AL50" s="24" t="s">
        <v>195</v>
      </c>
      <c r="AM50" s="24" t="s">
        <v>195</v>
      </c>
      <c r="AN50" s="24" t="s">
        <v>195</v>
      </c>
      <c r="AO50" s="24" t="s">
        <v>195</v>
      </c>
      <c r="AP50" s="24" t="s">
        <v>195</v>
      </c>
      <c r="AQ50">
        <v>23.6</v>
      </c>
      <c r="AR50">
        <v>-77.7</v>
      </c>
      <c r="AS50">
        <v>23.6</v>
      </c>
      <c r="AT50">
        <v>-72.8</v>
      </c>
      <c r="AU50">
        <v>23.6</v>
      </c>
      <c r="AV50">
        <v>-52.2</v>
      </c>
    </row>
    <row r="51" spans="1:48">
      <c r="A51" s="24" t="s">
        <v>24</v>
      </c>
      <c r="B51">
        <v>50</v>
      </c>
      <c r="C51">
        <v>70</v>
      </c>
      <c r="D51">
        <v>30</v>
      </c>
      <c r="E51">
        <v>30</v>
      </c>
      <c r="F51" s="24" t="s">
        <v>195</v>
      </c>
      <c r="G51">
        <v>37.22</v>
      </c>
      <c r="H51">
        <v>50.3</v>
      </c>
      <c r="I51">
        <v>5</v>
      </c>
      <c r="J51" s="24" t="s">
        <v>195</v>
      </c>
      <c r="K51">
        <v>49.1</v>
      </c>
      <c r="L51">
        <v>-58.9</v>
      </c>
      <c r="M51">
        <v>44.3</v>
      </c>
      <c r="N51">
        <v>-49.3</v>
      </c>
      <c r="O51" s="24" t="s">
        <v>195</v>
      </c>
      <c r="P51">
        <v>49.1</v>
      </c>
      <c r="Q51">
        <v>-58.9</v>
      </c>
      <c r="R51">
        <v>44.3</v>
      </c>
      <c r="S51">
        <v>-49.3</v>
      </c>
      <c r="T51" s="24" t="s">
        <v>195</v>
      </c>
      <c r="AC51" s="24" t="s">
        <v>195</v>
      </c>
      <c r="AJ51" s="24" t="s">
        <v>195</v>
      </c>
      <c r="AK51" s="24" t="s">
        <v>195</v>
      </c>
      <c r="AL51" s="24" t="s">
        <v>195</v>
      </c>
      <c r="AM51" s="24" t="s">
        <v>195</v>
      </c>
      <c r="AN51" s="24" t="s">
        <v>195</v>
      </c>
      <c r="AO51" s="24" t="s">
        <v>195</v>
      </c>
      <c r="AP51" s="24" t="s">
        <v>195</v>
      </c>
      <c r="AQ51">
        <v>24.2</v>
      </c>
      <c r="AR51">
        <v>-42.6</v>
      </c>
      <c r="AS51">
        <v>24.2</v>
      </c>
      <c r="AT51">
        <v>-57.7</v>
      </c>
      <c r="AU51">
        <v>24.2</v>
      </c>
      <c r="AV51">
        <v>-48.5</v>
      </c>
    </row>
    <row r="52" spans="1:48">
      <c r="A52" s="24" t="s">
        <v>24</v>
      </c>
      <c r="B52">
        <v>50</v>
      </c>
      <c r="C52">
        <v>70</v>
      </c>
      <c r="D52">
        <v>30</v>
      </c>
      <c r="E52">
        <v>45</v>
      </c>
      <c r="F52" s="24" t="s">
        <v>195</v>
      </c>
      <c r="G52">
        <v>42.5</v>
      </c>
      <c r="H52">
        <v>51.8</v>
      </c>
      <c r="I52">
        <v>5</v>
      </c>
      <c r="J52" s="24" t="s">
        <v>195</v>
      </c>
      <c r="K52">
        <v>50.5</v>
      </c>
      <c r="L52">
        <v>-60.5</v>
      </c>
      <c r="M52">
        <v>45.5</v>
      </c>
      <c r="N52">
        <v>-50.7</v>
      </c>
      <c r="O52" s="24" t="s">
        <v>195</v>
      </c>
      <c r="P52">
        <v>50.5</v>
      </c>
      <c r="Q52">
        <v>-60.5</v>
      </c>
      <c r="R52">
        <v>45.5</v>
      </c>
      <c r="S52">
        <v>-50.7</v>
      </c>
      <c r="T52" s="24" t="s">
        <v>195</v>
      </c>
      <c r="AC52" s="24" t="s">
        <v>195</v>
      </c>
      <c r="AJ52" s="24" t="s">
        <v>195</v>
      </c>
      <c r="AK52" s="24" t="s">
        <v>195</v>
      </c>
      <c r="AL52" s="24" t="s">
        <v>195</v>
      </c>
      <c r="AM52" s="24" t="s">
        <v>195</v>
      </c>
      <c r="AN52" s="24" t="s">
        <v>195</v>
      </c>
      <c r="AO52" s="24" t="s">
        <v>195</v>
      </c>
      <c r="AP52" s="24" t="s">
        <v>195</v>
      </c>
      <c r="AQ52">
        <v>24.8</v>
      </c>
      <c r="AR52">
        <v>42.4</v>
      </c>
      <c r="AS52">
        <v>24.8</v>
      </c>
      <c r="AT52">
        <v>-50.7</v>
      </c>
      <c r="AU52">
        <v>24.8</v>
      </c>
      <c r="AV52">
        <v>-45.5</v>
      </c>
    </row>
    <row r="53" spans="1:48">
      <c r="A53" s="24" t="s">
        <v>24</v>
      </c>
      <c r="B53">
        <v>50</v>
      </c>
      <c r="C53">
        <v>70</v>
      </c>
      <c r="D53">
        <v>45</v>
      </c>
      <c r="E53">
        <v>15</v>
      </c>
      <c r="F53" s="24" t="s">
        <v>195</v>
      </c>
      <c r="G53">
        <v>48.35</v>
      </c>
      <c r="H53">
        <v>53.2</v>
      </c>
      <c r="I53">
        <v>5</v>
      </c>
      <c r="J53" s="24" t="s">
        <v>195</v>
      </c>
      <c r="K53">
        <v>50.7</v>
      </c>
      <c r="L53">
        <v>-58.4</v>
      </c>
      <c r="M53">
        <v>46.8</v>
      </c>
      <c r="N53">
        <v>-52.1</v>
      </c>
      <c r="O53" s="24" t="s">
        <v>195</v>
      </c>
      <c r="P53">
        <v>50.7</v>
      </c>
      <c r="Q53">
        <v>-58.4</v>
      </c>
      <c r="R53">
        <v>46.8</v>
      </c>
      <c r="S53">
        <v>-52.1</v>
      </c>
      <c r="T53" s="24" t="s">
        <v>195</v>
      </c>
      <c r="AC53" s="24" t="s">
        <v>195</v>
      </c>
      <c r="AJ53" s="24" t="s">
        <v>195</v>
      </c>
      <c r="AK53" s="24" t="s">
        <v>195</v>
      </c>
      <c r="AL53" s="24" t="s">
        <v>195</v>
      </c>
      <c r="AM53" s="24" t="s">
        <v>195</v>
      </c>
      <c r="AN53" s="24" t="s">
        <v>195</v>
      </c>
      <c r="AO53" s="24" t="s">
        <v>195</v>
      </c>
      <c r="AP53" s="24" t="s">
        <v>195</v>
      </c>
      <c r="AQ53">
        <v>25.5</v>
      </c>
      <c r="AR53">
        <v>-84</v>
      </c>
      <c r="AS53">
        <v>25.5</v>
      </c>
      <c r="AT53">
        <v>-78.7</v>
      </c>
      <c r="AU53">
        <v>25.5</v>
      </c>
      <c r="AV53">
        <v>-56.5</v>
      </c>
    </row>
    <row r="54" spans="1:48">
      <c r="A54" s="24" t="s">
        <v>24</v>
      </c>
      <c r="B54">
        <v>50</v>
      </c>
      <c r="C54">
        <v>70</v>
      </c>
      <c r="D54">
        <v>45</v>
      </c>
      <c r="E54">
        <v>30</v>
      </c>
      <c r="F54" s="24" t="s">
        <v>195</v>
      </c>
      <c r="G54">
        <v>52.22</v>
      </c>
      <c r="H54">
        <v>54</v>
      </c>
      <c r="I54">
        <v>5</v>
      </c>
      <c r="J54" s="24" t="s">
        <v>195</v>
      </c>
      <c r="K54">
        <v>51.5</v>
      </c>
      <c r="L54">
        <v>-59.4</v>
      </c>
      <c r="M54">
        <v>47.6</v>
      </c>
      <c r="N54">
        <v>-53</v>
      </c>
      <c r="O54" s="24" t="s">
        <v>195</v>
      </c>
      <c r="P54">
        <v>51.5</v>
      </c>
      <c r="Q54">
        <v>-59.4</v>
      </c>
      <c r="R54">
        <v>47.6</v>
      </c>
      <c r="S54">
        <v>-53</v>
      </c>
      <c r="T54" s="24" t="s">
        <v>195</v>
      </c>
      <c r="AC54" s="24" t="s">
        <v>195</v>
      </c>
      <c r="AJ54" s="24" t="s">
        <v>195</v>
      </c>
      <c r="AK54" s="24" t="s">
        <v>195</v>
      </c>
      <c r="AL54" s="24" t="s">
        <v>195</v>
      </c>
      <c r="AM54" s="24" t="s">
        <v>195</v>
      </c>
      <c r="AN54" s="24" t="s">
        <v>195</v>
      </c>
      <c r="AO54" s="24" t="s">
        <v>195</v>
      </c>
      <c r="AP54" s="24" t="s">
        <v>195</v>
      </c>
      <c r="AQ54">
        <v>25.9</v>
      </c>
      <c r="AR54">
        <v>-45.8</v>
      </c>
      <c r="AS54">
        <v>25.9</v>
      </c>
      <c r="AT54">
        <v>-62</v>
      </c>
      <c r="AU54">
        <v>25.9</v>
      </c>
      <c r="AV54">
        <v>-52.1</v>
      </c>
    </row>
    <row r="55" spans="1:48">
      <c r="A55" s="24" t="s">
        <v>24</v>
      </c>
      <c r="B55">
        <v>50</v>
      </c>
      <c r="C55">
        <v>70</v>
      </c>
      <c r="D55">
        <v>45</v>
      </c>
      <c r="E55">
        <v>45</v>
      </c>
      <c r="F55" s="24" t="s">
        <v>195</v>
      </c>
      <c r="G55">
        <v>57.5</v>
      </c>
      <c r="H55">
        <v>55.2</v>
      </c>
      <c r="I55">
        <v>5</v>
      </c>
      <c r="J55" s="24" t="s">
        <v>195</v>
      </c>
      <c r="K55">
        <v>52.6</v>
      </c>
      <c r="L55">
        <v>-60.6</v>
      </c>
      <c r="M55">
        <v>48.5</v>
      </c>
      <c r="N55">
        <v>-54</v>
      </c>
      <c r="O55" s="24" t="s">
        <v>195</v>
      </c>
      <c r="P55">
        <v>52.6</v>
      </c>
      <c r="Q55">
        <v>-60.6</v>
      </c>
      <c r="R55">
        <v>48.5</v>
      </c>
      <c r="S55">
        <v>-54</v>
      </c>
      <c r="T55" s="24" t="s">
        <v>195</v>
      </c>
      <c r="AC55" s="24" t="s">
        <v>195</v>
      </c>
      <c r="AJ55" s="24" t="s">
        <v>195</v>
      </c>
      <c r="AK55" s="24" t="s">
        <v>195</v>
      </c>
      <c r="AL55" s="24" t="s">
        <v>195</v>
      </c>
      <c r="AM55" s="24" t="s">
        <v>195</v>
      </c>
      <c r="AN55" s="24" t="s">
        <v>195</v>
      </c>
      <c r="AO55" s="24" t="s">
        <v>195</v>
      </c>
      <c r="AP55" s="24" t="s">
        <v>195</v>
      </c>
      <c r="AQ55">
        <v>26.5</v>
      </c>
      <c r="AR55">
        <v>45.2</v>
      </c>
      <c r="AS55">
        <v>26.5</v>
      </c>
      <c r="AT55">
        <v>-54</v>
      </c>
      <c r="AU55">
        <v>26.5</v>
      </c>
      <c r="AV55">
        <v>-48.5</v>
      </c>
    </row>
    <row r="56" spans="1:48">
      <c r="A56" s="24" t="s">
        <v>24</v>
      </c>
      <c r="B56">
        <v>60</v>
      </c>
      <c r="C56">
        <v>80</v>
      </c>
      <c r="D56">
        <v>15</v>
      </c>
      <c r="E56">
        <v>15</v>
      </c>
      <c r="F56" s="24" t="s">
        <v>195</v>
      </c>
      <c r="G56">
        <v>19.02</v>
      </c>
      <c r="H56">
        <v>43.7</v>
      </c>
      <c r="I56">
        <v>6</v>
      </c>
      <c r="J56" s="24" t="s">
        <v>195</v>
      </c>
      <c r="K56">
        <v>43.4</v>
      </c>
      <c r="L56">
        <v>-54.6</v>
      </c>
      <c r="M56">
        <v>38.4</v>
      </c>
      <c r="N56">
        <v>-42.8</v>
      </c>
      <c r="O56" s="24" t="s">
        <v>195</v>
      </c>
      <c r="P56">
        <v>43.4</v>
      </c>
      <c r="Q56">
        <v>-54.6</v>
      </c>
      <c r="R56">
        <v>38.4</v>
      </c>
      <c r="S56">
        <v>-42.8</v>
      </c>
      <c r="T56" s="24" t="s">
        <v>195</v>
      </c>
      <c r="AC56" s="24" t="s">
        <v>195</v>
      </c>
      <c r="AJ56" s="24" t="s">
        <v>195</v>
      </c>
      <c r="AK56" s="24" t="s">
        <v>195</v>
      </c>
      <c r="AL56" s="24" t="s">
        <v>195</v>
      </c>
      <c r="AM56" s="24" t="s">
        <v>195</v>
      </c>
      <c r="AN56" s="24" t="s">
        <v>195</v>
      </c>
      <c r="AO56" s="24" t="s">
        <v>195</v>
      </c>
      <c r="AP56" s="24" t="s">
        <v>195</v>
      </c>
      <c r="AQ56">
        <v>21</v>
      </c>
      <c r="AR56">
        <v>-69</v>
      </c>
      <c r="AS56">
        <v>21</v>
      </c>
      <c r="AT56">
        <v>-64.7</v>
      </c>
      <c r="AU56">
        <v>21</v>
      </c>
      <c r="AV56">
        <v>-42.8</v>
      </c>
    </row>
    <row r="57" spans="1:48">
      <c r="A57" s="24" t="s">
        <v>24</v>
      </c>
      <c r="B57">
        <v>60</v>
      </c>
      <c r="C57">
        <v>80</v>
      </c>
      <c r="D57">
        <v>15</v>
      </c>
      <c r="E57">
        <v>30</v>
      </c>
      <c r="F57" s="24" t="s">
        <v>195</v>
      </c>
      <c r="G57">
        <v>23.66</v>
      </c>
      <c r="H57">
        <v>45.7</v>
      </c>
      <c r="I57">
        <v>6</v>
      </c>
      <c r="J57" s="24" t="s">
        <v>195</v>
      </c>
      <c r="K57">
        <v>45.5</v>
      </c>
      <c r="L57">
        <v>-57.2</v>
      </c>
      <c r="M57">
        <v>40.299999999999997</v>
      </c>
      <c r="N57">
        <v>-44.8</v>
      </c>
      <c r="O57" s="24" t="s">
        <v>195</v>
      </c>
      <c r="P57">
        <v>45.5</v>
      </c>
      <c r="Q57">
        <v>-57.2</v>
      </c>
      <c r="R57">
        <v>40.299999999999997</v>
      </c>
      <c r="S57">
        <v>-44.8</v>
      </c>
      <c r="T57" s="24" t="s">
        <v>195</v>
      </c>
      <c r="AC57" s="24" t="s">
        <v>195</v>
      </c>
      <c r="AJ57" s="24" t="s">
        <v>195</v>
      </c>
      <c r="AK57" s="24" t="s">
        <v>195</v>
      </c>
      <c r="AL57" s="24" t="s">
        <v>195</v>
      </c>
      <c r="AM57" s="24" t="s">
        <v>195</v>
      </c>
      <c r="AN57" s="24" t="s">
        <v>195</v>
      </c>
      <c r="AO57" s="24" t="s">
        <v>195</v>
      </c>
      <c r="AP57" s="24" t="s">
        <v>195</v>
      </c>
      <c r="AQ57">
        <v>22</v>
      </c>
      <c r="AR57">
        <v>-38.700000000000003</v>
      </c>
      <c r="AS57">
        <v>22</v>
      </c>
      <c r="AT57">
        <v>-52.5</v>
      </c>
      <c r="AU57">
        <v>22</v>
      </c>
      <c r="AV57">
        <v>-44.1</v>
      </c>
    </row>
    <row r="58" spans="1:48">
      <c r="A58" s="24" t="s">
        <v>24</v>
      </c>
      <c r="B58">
        <v>60</v>
      </c>
      <c r="C58">
        <v>80</v>
      </c>
      <c r="D58">
        <v>15</v>
      </c>
      <c r="E58">
        <v>45</v>
      </c>
      <c r="F58" s="24" t="s">
        <v>195</v>
      </c>
      <c r="G58">
        <v>30</v>
      </c>
      <c r="H58">
        <v>48.1</v>
      </c>
      <c r="I58">
        <v>6</v>
      </c>
      <c r="J58" s="24" t="s">
        <v>195</v>
      </c>
      <c r="K58">
        <v>47.8</v>
      </c>
      <c r="L58">
        <v>-60.1</v>
      </c>
      <c r="M58">
        <v>42.3</v>
      </c>
      <c r="N58">
        <v>-47.1</v>
      </c>
      <c r="O58" s="24" t="s">
        <v>195</v>
      </c>
      <c r="P58">
        <v>47.8</v>
      </c>
      <c r="Q58">
        <v>-60.1</v>
      </c>
      <c r="R58">
        <v>42.3</v>
      </c>
      <c r="S58">
        <v>-47.1</v>
      </c>
      <c r="T58" s="24" t="s">
        <v>195</v>
      </c>
      <c r="AC58" s="24" t="s">
        <v>195</v>
      </c>
      <c r="AJ58" s="24" t="s">
        <v>195</v>
      </c>
      <c r="AK58" s="24" t="s">
        <v>195</v>
      </c>
      <c r="AL58" s="24" t="s">
        <v>195</v>
      </c>
      <c r="AM58" s="24" t="s">
        <v>195</v>
      </c>
      <c r="AN58" s="24" t="s">
        <v>195</v>
      </c>
      <c r="AO58" s="24" t="s">
        <v>195</v>
      </c>
      <c r="AP58" s="24" t="s">
        <v>195</v>
      </c>
      <c r="AQ58">
        <v>23.1</v>
      </c>
      <c r="AR58">
        <v>39.4</v>
      </c>
      <c r="AS58">
        <v>23.1</v>
      </c>
      <c r="AT58">
        <v>-47.1</v>
      </c>
      <c r="AU58">
        <v>23.1</v>
      </c>
      <c r="AV58">
        <v>-42.3</v>
      </c>
    </row>
    <row r="59" spans="1:48">
      <c r="A59" s="24" t="s">
        <v>24</v>
      </c>
      <c r="B59">
        <v>60</v>
      </c>
      <c r="C59">
        <v>80</v>
      </c>
      <c r="D59">
        <v>30</v>
      </c>
      <c r="E59">
        <v>15</v>
      </c>
      <c r="F59" s="24" t="s">
        <v>195</v>
      </c>
      <c r="G59">
        <v>34.020000000000003</v>
      </c>
      <c r="H59">
        <v>49.4</v>
      </c>
      <c r="I59">
        <v>6</v>
      </c>
      <c r="J59" s="24" t="s">
        <v>195</v>
      </c>
      <c r="K59">
        <v>47.7</v>
      </c>
      <c r="L59">
        <v>-56</v>
      </c>
      <c r="M59">
        <v>43.5</v>
      </c>
      <c r="N59">
        <v>-48.4</v>
      </c>
      <c r="O59" s="24" t="s">
        <v>195</v>
      </c>
      <c r="P59">
        <v>47.7</v>
      </c>
      <c r="Q59">
        <v>-56</v>
      </c>
      <c r="R59">
        <v>43.5</v>
      </c>
      <c r="S59">
        <v>-48.4</v>
      </c>
      <c r="T59" s="24" t="s">
        <v>195</v>
      </c>
      <c r="AC59" s="24" t="s">
        <v>195</v>
      </c>
      <c r="AJ59" s="24" t="s">
        <v>195</v>
      </c>
      <c r="AK59" s="24" t="s">
        <v>195</v>
      </c>
      <c r="AL59" s="24" t="s">
        <v>195</v>
      </c>
      <c r="AM59" s="24" t="s">
        <v>195</v>
      </c>
      <c r="AN59" s="24" t="s">
        <v>195</v>
      </c>
      <c r="AO59" s="24" t="s">
        <v>195</v>
      </c>
      <c r="AP59" s="24" t="s">
        <v>195</v>
      </c>
      <c r="AQ59">
        <v>23.7</v>
      </c>
      <c r="AR59">
        <v>-78</v>
      </c>
      <c r="AS59">
        <v>23.7</v>
      </c>
      <c r="AT59">
        <v>-73.099999999999994</v>
      </c>
      <c r="AU59">
        <v>23.7</v>
      </c>
      <c r="AV59">
        <v>-48.4</v>
      </c>
    </row>
    <row r="60" spans="1:48">
      <c r="A60" s="24" t="s">
        <v>24</v>
      </c>
      <c r="B60">
        <v>60</v>
      </c>
      <c r="C60">
        <v>80</v>
      </c>
      <c r="D60">
        <v>30</v>
      </c>
      <c r="E60">
        <v>30</v>
      </c>
      <c r="F60" s="24" t="s">
        <v>195</v>
      </c>
      <c r="G60">
        <v>38.659999999999997</v>
      </c>
      <c r="H60">
        <v>50.7</v>
      </c>
      <c r="I60">
        <v>6</v>
      </c>
      <c r="J60" s="24" t="s">
        <v>195</v>
      </c>
      <c r="K60">
        <v>49</v>
      </c>
      <c r="L60">
        <v>-57.5</v>
      </c>
      <c r="M60">
        <v>44.6</v>
      </c>
      <c r="N60">
        <v>-49.7</v>
      </c>
      <c r="O60" s="24" t="s">
        <v>195</v>
      </c>
      <c r="P60">
        <v>49</v>
      </c>
      <c r="Q60">
        <v>-57.5</v>
      </c>
      <c r="R60">
        <v>44.6</v>
      </c>
      <c r="S60">
        <v>-49.7</v>
      </c>
      <c r="T60" s="24" t="s">
        <v>195</v>
      </c>
      <c r="AC60" s="24" t="s">
        <v>195</v>
      </c>
      <c r="AJ60" s="24" t="s">
        <v>195</v>
      </c>
      <c r="AK60" s="24" t="s">
        <v>195</v>
      </c>
      <c r="AL60" s="24" t="s">
        <v>195</v>
      </c>
      <c r="AM60" s="24" t="s">
        <v>195</v>
      </c>
      <c r="AN60" s="24" t="s">
        <v>195</v>
      </c>
      <c r="AO60" s="24" t="s">
        <v>195</v>
      </c>
      <c r="AP60" s="24" t="s">
        <v>195</v>
      </c>
      <c r="AQ60">
        <v>24.3</v>
      </c>
      <c r="AR60">
        <v>-43</v>
      </c>
      <c r="AS60">
        <v>24.3</v>
      </c>
      <c r="AT60">
        <v>-58.2</v>
      </c>
      <c r="AU60">
        <v>24.3</v>
      </c>
      <c r="AV60">
        <v>-48.9</v>
      </c>
    </row>
    <row r="61" spans="1:48">
      <c r="A61" s="24" t="s">
        <v>24</v>
      </c>
      <c r="B61">
        <v>60</v>
      </c>
      <c r="C61">
        <v>80</v>
      </c>
      <c r="D61">
        <v>30</v>
      </c>
      <c r="E61">
        <v>45</v>
      </c>
      <c r="F61" s="24" t="s">
        <v>195</v>
      </c>
      <c r="G61">
        <v>45</v>
      </c>
      <c r="H61">
        <v>52.4</v>
      </c>
      <c r="I61">
        <v>6</v>
      </c>
      <c r="J61" s="24" t="s">
        <v>195</v>
      </c>
      <c r="K61">
        <v>50.6</v>
      </c>
      <c r="L61">
        <v>-59.4</v>
      </c>
      <c r="M61">
        <v>46.1</v>
      </c>
      <c r="N61">
        <v>-51.3</v>
      </c>
      <c r="O61" s="24" t="s">
        <v>195</v>
      </c>
      <c r="P61">
        <v>50.6</v>
      </c>
      <c r="Q61">
        <v>-59.4</v>
      </c>
      <c r="R61">
        <v>46.1</v>
      </c>
      <c r="S61">
        <v>-51.3</v>
      </c>
      <c r="T61" s="24" t="s">
        <v>195</v>
      </c>
      <c r="AC61" s="24" t="s">
        <v>195</v>
      </c>
      <c r="AJ61" s="24" t="s">
        <v>195</v>
      </c>
      <c r="AK61" s="24" t="s">
        <v>195</v>
      </c>
      <c r="AL61" s="24" t="s">
        <v>195</v>
      </c>
      <c r="AM61" s="24" t="s">
        <v>195</v>
      </c>
      <c r="AN61" s="24" t="s">
        <v>195</v>
      </c>
      <c r="AO61" s="24" t="s">
        <v>195</v>
      </c>
      <c r="AP61" s="24" t="s">
        <v>195</v>
      </c>
      <c r="AQ61">
        <v>25.1</v>
      </c>
      <c r="AR61">
        <v>42.9</v>
      </c>
      <c r="AS61">
        <v>25.1</v>
      </c>
      <c r="AT61">
        <v>-51.3</v>
      </c>
      <c r="AU61">
        <v>25.1</v>
      </c>
      <c r="AV61">
        <v>-46.1</v>
      </c>
    </row>
    <row r="62" spans="1:48">
      <c r="A62" s="24" t="s">
        <v>24</v>
      </c>
      <c r="B62">
        <v>60</v>
      </c>
      <c r="C62">
        <v>80</v>
      </c>
      <c r="D62">
        <v>45</v>
      </c>
      <c r="E62">
        <v>15</v>
      </c>
      <c r="F62" s="24" t="s">
        <v>195</v>
      </c>
      <c r="G62">
        <v>49.02</v>
      </c>
      <c r="H62">
        <v>53.3</v>
      </c>
      <c r="I62">
        <v>6</v>
      </c>
      <c r="J62" s="24" t="s">
        <v>195</v>
      </c>
      <c r="K62">
        <v>50.2</v>
      </c>
      <c r="L62">
        <v>-57.6</v>
      </c>
      <c r="M62">
        <v>46.9</v>
      </c>
      <c r="N62">
        <v>-52.3</v>
      </c>
      <c r="O62" s="24" t="s">
        <v>195</v>
      </c>
      <c r="P62">
        <v>50.2</v>
      </c>
      <c r="Q62">
        <v>-57.6</v>
      </c>
      <c r="R62">
        <v>46.9</v>
      </c>
      <c r="S62">
        <v>-52.3</v>
      </c>
      <c r="T62" s="24" t="s">
        <v>195</v>
      </c>
      <c r="AC62" s="24" t="s">
        <v>195</v>
      </c>
      <c r="AJ62" s="24" t="s">
        <v>195</v>
      </c>
      <c r="AK62" s="24" t="s">
        <v>195</v>
      </c>
      <c r="AL62" s="24" t="s">
        <v>195</v>
      </c>
      <c r="AM62" s="24" t="s">
        <v>195</v>
      </c>
      <c r="AN62" s="24" t="s">
        <v>195</v>
      </c>
      <c r="AO62" s="24" t="s">
        <v>195</v>
      </c>
      <c r="AP62" s="24" t="s">
        <v>195</v>
      </c>
      <c r="AQ62">
        <v>25.6</v>
      </c>
      <c r="AR62">
        <v>-84.3</v>
      </c>
      <c r="AS62">
        <v>25.6</v>
      </c>
      <c r="AT62">
        <v>-78.900000000000006</v>
      </c>
      <c r="AU62">
        <v>25.6</v>
      </c>
      <c r="AV62">
        <v>-52.3</v>
      </c>
    </row>
    <row r="63" spans="1:48">
      <c r="A63" s="24" t="s">
        <v>24</v>
      </c>
      <c r="B63">
        <v>60</v>
      </c>
      <c r="C63">
        <v>80</v>
      </c>
      <c r="D63">
        <v>45</v>
      </c>
      <c r="E63">
        <v>30</v>
      </c>
      <c r="F63" s="24" t="s">
        <v>195</v>
      </c>
      <c r="G63">
        <v>53.66</v>
      </c>
      <c r="H63">
        <v>54.4</v>
      </c>
      <c r="I63">
        <v>6</v>
      </c>
      <c r="J63" s="24" t="s">
        <v>195</v>
      </c>
      <c r="K63">
        <v>51.2</v>
      </c>
      <c r="L63">
        <v>-58.7</v>
      </c>
      <c r="M63">
        <v>47.8</v>
      </c>
      <c r="N63">
        <v>-53.3</v>
      </c>
      <c r="O63" s="24" t="s">
        <v>195</v>
      </c>
      <c r="P63">
        <v>51.2</v>
      </c>
      <c r="Q63">
        <v>-58.7</v>
      </c>
      <c r="R63">
        <v>47.8</v>
      </c>
      <c r="S63">
        <v>-53.3</v>
      </c>
      <c r="T63" s="24" t="s">
        <v>195</v>
      </c>
      <c r="AC63" s="24" t="s">
        <v>195</v>
      </c>
      <c r="AJ63" s="24" t="s">
        <v>195</v>
      </c>
      <c r="AK63" s="24" t="s">
        <v>195</v>
      </c>
      <c r="AL63" s="24" t="s">
        <v>195</v>
      </c>
      <c r="AM63" s="24" t="s">
        <v>195</v>
      </c>
      <c r="AN63" s="24" t="s">
        <v>195</v>
      </c>
      <c r="AO63" s="24" t="s">
        <v>195</v>
      </c>
      <c r="AP63" s="24" t="s">
        <v>195</v>
      </c>
      <c r="AQ63">
        <v>26.1</v>
      </c>
      <c r="AR63">
        <v>-46</v>
      </c>
      <c r="AS63">
        <v>26.1</v>
      </c>
      <c r="AT63">
        <v>-62.3</v>
      </c>
      <c r="AU63">
        <v>26.1</v>
      </c>
      <c r="AV63">
        <v>-52.4</v>
      </c>
    </row>
    <row r="64" spans="1:48">
      <c r="A64" s="24" t="s">
        <v>24</v>
      </c>
      <c r="B64">
        <v>60</v>
      </c>
      <c r="C64">
        <v>80</v>
      </c>
      <c r="D64">
        <v>45</v>
      </c>
      <c r="E64">
        <v>45</v>
      </c>
      <c r="F64" s="24" t="s">
        <v>195</v>
      </c>
      <c r="G64">
        <v>60</v>
      </c>
      <c r="H64">
        <v>55.6</v>
      </c>
      <c r="I64">
        <v>6</v>
      </c>
      <c r="J64" s="24" t="s">
        <v>195</v>
      </c>
      <c r="K64">
        <v>52.4</v>
      </c>
      <c r="L64">
        <v>-60.1</v>
      </c>
      <c r="M64">
        <v>49</v>
      </c>
      <c r="N64">
        <v>-54.5</v>
      </c>
      <c r="O64" s="24" t="s">
        <v>195</v>
      </c>
      <c r="P64">
        <v>52.4</v>
      </c>
      <c r="Q64">
        <v>-60.1</v>
      </c>
      <c r="R64">
        <v>49</v>
      </c>
      <c r="S64">
        <v>-54.5</v>
      </c>
      <c r="T64" s="24" t="s">
        <v>195</v>
      </c>
      <c r="AC64" s="24" t="s">
        <v>195</v>
      </c>
      <c r="AJ64" s="24" t="s">
        <v>195</v>
      </c>
      <c r="AK64" s="24" t="s">
        <v>195</v>
      </c>
      <c r="AL64" s="24" t="s">
        <v>195</v>
      </c>
      <c r="AM64" s="24" t="s">
        <v>195</v>
      </c>
      <c r="AN64" s="24" t="s">
        <v>195</v>
      </c>
      <c r="AO64" s="24" t="s">
        <v>195</v>
      </c>
      <c r="AP64" s="24" t="s">
        <v>195</v>
      </c>
      <c r="AQ64">
        <v>26.7</v>
      </c>
      <c r="AR64">
        <v>45.6</v>
      </c>
      <c r="AS64">
        <v>26.7</v>
      </c>
      <c r="AT64">
        <v>-54.5</v>
      </c>
      <c r="AU64">
        <v>26.7</v>
      </c>
      <c r="AV64">
        <v>-49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EB1A-3BD4-4D44-B4C6-85D4E250162D}">
  <dimension ref="A1:AY72"/>
  <sheetViews>
    <sheetView tabSelected="1" zoomScale="85" zoomScaleNormal="85" workbookViewId="0">
      <selection activeCell="A10" sqref="A10:XFD72"/>
    </sheetView>
  </sheetViews>
  <sheetFormatPr defaultRowHeight="14.25"/>
  <cols>
    <col min="3" max="3" width="13" bestFit="1" customWidth="1"/>
    <col min="7" max="7" width="10.875" bestFit="1" customWidth="1"/>
    <col min="31" max="31" width="13.25" bestFit="1" customWidth="1"/>
    <col min="34" max="35" width="9" style="8"/>
  </cols>
  <sheetData>
    <row r="1" spans="1:51" s="2" customFormat="1" ht="23.25">
      <c r="A1" s="2" t="s">
        <v>0</v>
      </c>
      <c r="D1" s="10" t="s">
        <v>17</v>
      </c>
      <c r="G1" s="26" t="s">
        <v>28</v>
      </c>
      <c r="AH1" s="27"/>
      <c r="AI1" s="27"/>
    </row>
    <row r="2" spans="1:51" ht="15">
      <c r="A2" t="s">
        <v>27</v>
      </c>
      <c r="AH2" s="28"/>
      <c r="AI2" s="29"/>
    </row>
    <row r="3" spans="1:51">
      <c r="AH3" s="29"/>
      <c r="AI3" s="29"/>
    </row>
    <row r="4" spans="1:51">
      <c r="A4" t="s">
        <v>39</v>
      </c>
      <c r="AH4" s="29"/>
      <c r="AI4" s="29"/>
    </row>
    <row r="5" spans="1:51" ht="15">
      <c r="A5" t="s">
        <v>40</v>
      </c>
      <c r="M5" s="1" t="s">
        <v>25</v>
      </c>
      <c r="T5" s="1"/>
      <c r="U5" s="1" t="s">
        <v>25</v>
      </c>
      <c r="V5" s="1"/>
      <c r="W5" s="1"/>
      <c r="X5" s="1"/>
      <c r="Y5" s="1"/>
      <c r="Z5" s="1"/>
      <c r="AA5" s="1"/>
      <c r="AB5" s="1"/>
      <c r="AE5" s="1" t="s">
        <v>25</v>
      </c>
      <c r="AH5" s="29"/>
      <c r="AI5" s="29"/>
      <c r="AR5" s="1" t="s">
        <v>25</v>
      </c>
    </row>
    <row r="6" spans="1:51" ht="15.75" customHeight="1">
      <c r="AH6" s="29"/>
      <c r="AI6" s="29"/>
    </row>
    <row r="7" spans="1:51" ht="15">
      <c r="A7" s="16"/>
      <c r="B7" s="16"/>
      <c r="C7" s="16"/>
      <c r="D7" s="16"/>
      <c r="E7" s="16"/>
      <c r="F7" s="16"/>
      <c r="G7" s="17"/>
      <c r="H7" s="17"/>
      <c r="I7" s="17"/>
      <c r="J7" s="17"/>
      <c r="K7" s="23"/>
      <c r="L7" s="23" t="s">
        <v>109</v>
      </c>
      <c r="M7" s="23"/>
      <c r="N7" s="23"/>
      <c r="O7" s="23"/>
      <c r="P7" s="8"/>
      <c r="Q7" s="8" t="s">
        <v>108</v>
      </c>
      <c r="R7" s="8"/>
      <c r="S7" s="8"/>
      <c r="T7" s="8"/>
      <c r="U7" s="5"/>
      <c r="V7" s="5"/>
      <c r="W7" s="5"/>
      <c r="X7" s="18" t="s">
        <v>33</v>
      </c>
      <c r="Y7" s="18"/>
      <c r="Z7" s="18"/>
      <c r="AA7" s="18"/>
      <c r="AB7" s="18"/>
      <c r="AC7" s="18"/>
      <c r="AD7" s="20"/>
      <c r="AE7" s="20"/>
      <c r="AF7" s="19"/>
      <c r="AG7" s="20" t="s">
        <v>38</v>
      </c>
      <c r="AH7" s="19"/>
      <c r="AI7" s="19"/>
      <c r="AJ7" s="19"/>
      <c r="AK7" s="19"/>
      <c r="AL7" s="19"/>
      <c r="AM7" s="19"/>
      <c r="AN7" s="19"/>
      <c r="AO7" s="19"/>
      <c r="AP7" s="19"/>
      <c r="AQ7" s="21"/>
      <c r="AR7" s="22"/>
      <c r="AS7" s="22"/>
      <c r="AT7" s="22"/>
      <c r="AU7" s="22"/>
      <c r="AV7" s="22" t="s">
        <v>37</v>
      </c>
      <c r="AW7" s="22"/>
      <c r="AX7" s="22"/>
      <c r="AY7" s="22"/>
    </row>
    <row r="8" spans="1:51">
      <c r="A8" s="16" t="s">
        <v>16</v>
      </c>
      <c r="B8" s="16" t="s">
        <v>2</v>
      </c>
      <c r="C8" s="16" t="s">
        <v>3</v>
      </c>
      <c r="D8" s="16" t="s">
        <v>43</v>
      </c>
      <c r="E8" s="16" t="s">
        <v>4</v>
      </c>
      <c r="F8" s="16"/>
      <c r="G8" s="17" t="s">
        <v>44</v>
      </c>
      <c r="H8" s="17" t="s">
        <v>26</v>
      </c>
      <c r="I8" s="17" t="s">
        <v>19</v>
      </c>
      <c r="J8" s="17"/>
      <c r="K8" s="23"/>
      <c r="L8" s="23" t="s">
        <v>36</v>
      </c>
      <c r="M8" s="23"/>
      <c r="N8" s="23"/>
      <c r="O8" s="23"/>
      <c r="P8" s="8"/>
      <c r="Q8" s="8" t="s">
        <v>36</v>
      </c>
      <c r="R8" s="8"/>
      <c r="S8" s="8"/>
      <c r="T8" s="8"/>
      <c r="U8" s="5"/>
      <c r="V8" s="5"/>
      <c r="W8" s="5"/>
      <c r="X8" s="5"/>
      <c r="Y8" s="5"/>
      <c r="Z8" s="5"/>
      <c r="AA8" s="5"/>
      <c r="AB8" s="5"/>
      <c r="AC8" s="5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1"/>
      <c r="AR8" s="21"/>
      <c r="AS8" s="21"/>
      <c r="AT8" s="21"/>
      <c r="AU8" s="21"/>
      <c r="AV8" s="21"/>
      <c r="AW8" s="21"/>
      <c r="AX8" s="21"/>
      <c r="AY8" s="21"/>
    </row>
    <row r="9" spans="1:51">
      <c r="A9" s="16"/>
      <c r="B9" s="16" t="s">
        <v>1</v>
      </c>
      <c r="C9" s="16" t="s">
        <v>1</v>
      </c>
      <c r="D9" s="16" t="s">
        <v>1</v>
      </c>
      <c r="E9" s="16" t="s">
        <v>42</v>
      </c>
      <c r="F9" s="16"/>
      <c r="G9" s="17" t="s">
        <v>45</v>
      </c>
      <c r="H9" s="17" t="s">
        <v>41</v>
      </c>
      <c r="I9" s="17" t="s">
        <v>18</v>
      </c>
      <c r="J9" s="17"/>
      <c r="K9" s="23" t="s">
        <v>14</v>
      </c>
      <c r="L9" s="23" t="s">
        <v>15</v>
      </c>
      <c r="M9" s="23" t="s">
        <v>12</v>
      </c>
      <c r="N9" s="23" t="s">
        <v>13</v>
      </c>
      <c r="O9" s="23"/>
      <c r="P9" s="8" t="s">
        <v>14</v>
      </c>
      <c r="Q9" s="8" t="s">
        <v>15</v>
      </c>
      <c r="R9" s="8" t="s">
        <v>12</v>
      </c>
      <c r="S9" s="8" t="s">
        <v>13</v>
      </c>
      <c r="T9" s="8"/>
      <c r="U9" s="5" t="s">
        <v>10</v>
      </c>
      <c r="V9" s="5" t="s">
        <v>11</v>
      </c>
      <c r="W9" s="5" t="s">
        <v>7</v>
      </c>
      <c r="X9" s="5" t="s">
        <v>8</v>
      </c>
      <c r="Y9" s="5" t="s">
        <v>5</v>
      </c>
      <c r="Z9" s="5" t="s">
        <v>6</v>
      </c>
      <c r="AA9" s="5" t="s">
        <v>21</v>
      </c>
      <c r="AB9" s="5" t="s">
        <v>22</v>
      </c>
      <c r="AC9" s="5"/>
      <c r="AD9" s="19" t="s">
        <v>10</v>
      </c>
      <c r="AE9" s="19" t="s">
        <v>11</v>
      </c>
      <c r="AF9" s="19" t="s">
        <v>197</v>
      </c>
      <c r="AG9" s="19" t="s">
        <v>198</v>
      </c>
      <c r="AH9" s="19" t="s">
        <v>199</v>
      </c>
      <c r="AI9" s="19" t="s">
        <v>200</v>
      </c>
      <c r="AJ9" s="19"/>
      <c r="AK9" s="19"/>
      <c r="AL9" s="19"/>
      <c r="AM9" s="19"/>
      <c r="AN9" s="19"/>
      <c r="AO9" s="19"/>
      <c r="AP9" s="19"/>
      <c r="AQ9" s="21" t="s">
        <v>10</v>
      </c>
      <c r="AR9" s="21" t="s">
        <v>11</v>
      </c>
      <c r="AS9" s="21" t="s">
        <v>197</v>
      </c>
      <c r="AT9" s="21" t="s">
        <v>198</v>
      </c>
      <c r="AU9" s="21" t="s">
        <v>199</v>
      </c>
      <c r="AV9" s="21" t="s">
        <v>200</v>
      </c>
      <c r="AW9" s="21"/>
      <c r="AX9" s="21"/>
      <c r="AY9" s="21"/>
    </row>
    <row r="10" spans="1:51">
      <c r="A10" s="16" t="s">
        <v>20</v>
      </c>
      <c r="B10" s="16">
        <v>40</v>
      </c>
      <c r="C10" s="16">
        <v>60</v>
      </c>
      <c r="D10" s="16">
        <v>15</v>
      </c>
      <c r="E10" s="16">
        <v>0</v>
      </c>
      <c r="F10" s="16" t="s">
        <v>195</v>
      </c>
      <c r="G10" s="17">
        <v>15</v>
      </c>
      <c r="H10" s="17">
        <v>41.6</v>
      </c>
      <c r="I10" s="17">
        <v>0</v>
      </c>
      <c r="J10" s="17" t="s">
        <v>195</v>
      </c>
      <c r="K10" s="23">
        <v>41.8</v>
      </c>
      <c r="L10" s="23">
        <v>-54.4</v>
      </c>
      <c r="M10" s="23">
        <v>36.6</v>
      </c>
      <c r="N10" s="23">
        <v>-40.700000000000003</v>
      </c>
      <c r="O10" s="23" t="s">
        <v>195</v>
      </c>
      <c r="P10" s="8">
        <v>41.8</v>
      </c>
      <c r="Q10" s="8">
        <v>-54.4</v>
      </c>
      <c r="R10" s="8">
        <v>36.799999999999997</v>
      </c>
      <c r="S10" s="8">
        <v>-40.9</v>
      </c>
      <c r="T10" s="8" t="s">
        <v>195</v>
      </c>
      <c r="U10" s="5">
        <v>16.899999999999999</v>
      </c>
      <c r="V10" s="5">
        <v>-112.6</v>
      </c>
      <c r="W10" s="5">
        <v>15.8</v>
      </c>
      <c r="X10" s="5">
        <v>-65.7</v>
      </c>
      <c r="Y10" s="5">
        <v>15.9</v>
      </c>
      <c r="Z10" s="5">
        <v>-44.9</v>
      </c>
      <c r="AA10" s="5">
        <v>15.8</v>
      </c>
      <c r="AB10" s="5">
        <v>-49</v>
      </c>
      <c r="AC10" s="5" t="s">
        <v>195</v>
      </c>
      <c r="AD10" s="19"/>
      <c r="AE10" s="19"/>
      <c r="AF10" s="19"/>
      <c r="AG10" s="19"/>
      <c r="AH10" s="19"/>
      <c r="AI10" s="19"/>
      <c r="AJ10" s="19" t="s">
        <v>195</v>
      </c>
      <c r="AK10" s="19" t="s">
        <v>195</v>
      </c>
      <c r="AL10" s="19" t="s">
        <v>195</v>
      </c>
      <c r="AM10" s="19" t="s">
        <v>195</v>
      </c>
      <c r="AN10" s="19" t="s">
        <v>195</v>
      </c>
      <c r="AO10" s="19" t="s">
        <v>195</v>
      </c>
      <c r="AP10" s="19" t="s">
        <v>195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>
      <c r="A11" s="16" t="s">
        <v>20</v>
      </c>
      <c r="B11" s="16">
        <v>40</v>
      </c>
      <c r="C11" s="16">
        <v>60</v>
      </c>
      <c r="D11" s="16">
        <v>30</v>
      </c>
      <c r="E11" s="16">
        <v>0</v>
      </c>
      <c r="F11" s="16" t="s">
        <v>195</v>
      </c>
      <c r="G11" s="17">
        <v>30</v>
      </c>
      <c r="H11" s="17">
        <v>48.1</v>
      </c>
      <c r="I11" s="17">
        <v>0</v>
      </c>
      <c r="J11" s="17" t="s">
        <v>195</v>
      </c>
      <c r="K11" s="23">
        <v>47.3</v>
      </c>
      <c r="L11" s="23">
        <v>-58</v>
      </c>
      <c r="M11" s="23">
        <v>42.3</v>
      </c>
      <c r="N11" s="23">
        <v>-47.1</v>
      </c>
      <c r="O11" s="23" t="s">
        <v>195</v>
      </c>
      <c r="P11" s="8">
        <v>47.3</v>
      </c>
      <c r="Q11" s="8">
        <v>-58</v>
      </c>
      <c r="R11" s="8">
        <v>42.3</v>
      </c>
      <c r="S11" s="8">
        <v>-47.1</v>
      </c>
      <c r="T11" s="8" t="s">
        <v>195</v>
      </c>
      <c r="U11" s="5">
        <v>18.3</v>
      </c>
      <c r="V11" s="5">
        <v>-99.2</v>
      </c>
      <c r="W11" s="5">
        <v>18.3</v>
      </c>
      <c r="X11" s="5">
        <v>-76</v>
      </c>
      <c r="Y11" s="5">
        <v>18.399999999999999</v>
      </c>
      <c r="Z11" s="5">
        <v>-71.099999999999994</v>
      </c>
      <c r="AA11" s="5"/>
      <c r="AB11" s="5"/>
      <c r="AC11" s="5" t="s">
        <v>195</v>
      </c>
      <c r="AD11" s="19"/>
      <c r="AE11" s="19"/>
      <c r="AF11" s="19"/>
      <c r="AG11" s="19"/>
      <c r="AH11" s="19"/>
      <c r="AI11" s="19"/>
      <c r="AJ11" s="19" t="s">
        <v>195</v>
      </c>
      <c r="AK11" s="19" t="s">
        <v>195</v>
      </c>
      <c r="AL11" s="19" t="s">
        <v>195</v>
      </c>
      <c r="AM11" s="19" t="s">
        <v>195</v>
      </c>
      <c r="AN11" s="19" t="s">
        <v>195</v>
      </c>
      <c r="AO11" s="19" t="s">
        <v>195</v>
      </c>
      <c r="AP11" s="19" t="s">
        <v>195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>
      <c r="A12" s="16" t="s">
        <v>20</v>
      </c>
      <c r="B12" s="16">
        <v>40</v>
      </c>
      <c r="C12" s="16">
        <v>60</v>
      </c>
      <c r="D12" s="16">
        <v>45</v>
      </c>
      <c r="E12" s="16">
        <v>0</v>
      </c>
      <c r="F12" s="16" t="s">
        <v>195</v>
      </c>
      <c r="G12" s="17">
        <v>45</v>
      </c>
      <c r="H12" s="17">
        <v>52.4</v>
      </c>
      <c r="I12" s="17">
        <v>0</v>
      </c>
      <c r="J12" s="17" t="s">
        <v>195</v>
      </c>
      <c r="K12" s="23">
        <v>50.6</v>
      </c>
      <c r="L12" s="23">
        <v>-59.4</v>
      </c>
      <c r="M12" s="23">
        <v>46.1</v>
      </c>
      <c r="N12" s="23">
        <v>-51.3</v>
      </c>
      <c r="O12" s="23" t="s">
        <v>195</v>
      </c>
      <c r="P12" s="8">
        <v>50.6</v>
      </c>
      <c r="Q12" s="8">
        <v>-59.4</v>
      </c>
      <c r="R12" s="8">
        <v>46.1</v>
      </c>
      <c r="S12" s="8">
        <v>-51.3</v>
      </c>
      <c r="T12" s="8" t="s">
        <v>195</v>
      </c>
      <c r="U12" s="5">
        <v>19.899999999999999</v>
      </c>
      <c r="V12" s="5">
        <v>-89.7</v>
      </c>
      <c r="W12" s="5">
        <v>19.899999999999999</v>
      </c>
      <c r="X12" s="5">
        <v>-82.8</v>
      </c>
      <c r="Y12" s="5"/>
      <c r="Z12" s="5"/>
      <c r="AA12" s="5"/>
      <c r="AB12" s="5"/>
      <c r="AC12" s="5" t="s">
        <v>195</v>
      </c>
      <c r="AD12" s="19"/>
      <c r="AE12" s="19"/>
      <c r="AF12" s="19"/>
      <c r="AG12" s="19"/>
      <c r="AH12" s="19"/>
      <c r="AI12" s="19"/>
      <c r="AJ12" s="19" t="s">
        <v>195</v>
      </c>
      <c r="AK12" s="19" t="s">
        <v>195</v>
      </c>
      <c r="AL12" s="19" t="s">
        <v>195</v>
      </c>
      <c r="AM12" s="19" t="s">
        <v>195</v>
      </c>
      <c r="AN12" s="19" t="s">
        <v>195</v>
      </c>
      <c r="AO12" s="19" t="s">
        <v>195</v>
      </c>
      <c r="AP12" s="19" t="s">
        <v>195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>
      <c r="A13" s="16" t="s">
        <v>23</v>
      </c>
      <c r="B13" s="16">
        <v>40</v>
      </c>
      <c r="C13" s="16">
        <v>60</v>
      </c>
      <c r="D13" s="16">
        <v>15</v>
      </c>
      <c r="E13" s="16">
        <v>15</v>
      </c>
      <c r="F13" s="16" t="s">
        <v>195</v>
      </c>
      <c r="G13" s="17">
        <v>17.68</v>
      </c>
      <c r="H13" s="17">
        <v>43</v>
      </c>
      <c r="I13" s="17">
        <v>4</v>
      </c>
      <c r="J13" s="17" t="s">
        <v>195</v>
      </c>
      <c r="K13" s="23">
        <v>43.3</v>
      </c>
      <c r="L13" s="23">
        <v>-56.4</v>
      </c>
      <c r="M13" s="23">
        <v>37.9</v>
      </c>
      <c r="N13" s="23">
        <v>-42.2</v>
      </c>
      <c r="O13" s="23" t="s">
        <v>195</v>
      </c>
      <c r="P13" s="8">
        <v>43.2</v>
      </c>
      <c r="Q13" s="8">
        <v>-56.2</v>
      </c>
      <c r="R13" s="8">
        <v>37.9</v>
      </c>
      <c r="S13" s="8">
        <v>-42.2</v>
      </c>
      <c r="T13" s="8" t="s">
        <v>195</v>
      </c>
      <c r="U13" s="5"/>
      <c r="V13" s="5"/>
      <c r="W13" s="5"/>
      <c r="X13" s="5"/>
      <c r="Y13" s="5"/>
      <c r="Z13" s="5"/>
      <c r="AA13" s="5"/>
      <c r="AB13" s="5"/>
      <c r="AC13" s="5" t="s">
        <v>195</v>
      </c>
      <c r="AD13" s="19">
        <v>32.299999999999997</v>
      </c>
      <c r="AE13" s="19">
        <v>-148.4</v>
      </c>
      <c r="AF13" s="19">
        <v>25.3</v>
      </c>
      <c r="AG13" s="19">
        <v>-78.8</v>
      </c>
      <c r="AH13" s="19">
        <v>20.7</v>
      </c>
      <c r="AI13" s="19">
        <v>-29.3</v>
      </c>
      <c r="AJ13" s="19" t="s">
        <v>195</v>
      </c>
      <c r="AK13" s="19" t="s">
        <v>195</v>
      </c>
      <c r="AL13" s="19" t="s">
        <v>195</v>
      </c>
      <c r="AM13" s="19" t="s">
        <v>195</v>
      </c>
      <c r="AN13" s="19" t="s">
        <v>195</v>
      </c>
      <c r="AO13" s="19" t="s">
        <v>195</v>
      </c>
      <c r="AP13" s="19" t="s">
        <v>195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16" t="s">
        <v>23</v>
      </c>
      <c r="B14" s="16">
        <v>40</v>
      </c>
      <c r="C14" s="16">
        <v>60</v>
      </c>
      <c r="D14" s="16">
        <v>15</v>
      </c>
      <c r="E14" s="16">
        <v>30</v>
      </c>
      <c r="F14" s="16" t="s">
        <v>195</v>
      </c>
      <c r="G14" s="17">
        <v>20.77</v>
      </c>
      <c r="H14" s="17">
        <v>44.5</v>
      </c>
      <c r="I14" s="17">
        <v>4</v>
      </c>
      <c r="J14" s="17" t="s">
        <v>195</v>
      </c>
      <c r="K14" s="23">
        <v>44.8</v>
      </c>
      <c r="L14" s="23">
        <v>-58.3</v>
      </c>
      <c r="M14" s="23">
        <v>39.200000000000003</v>
      </c>
      <c r="N14" s="23">
        <v>-43.6</v>
      </c>
      <c r="O14" s="23" t="s">
        <v>195</v>
      </c>
      <c r="P14" s="8">
        <v>44.7</v>
      </c>
      <c r="Q14" s="8">
        <v>-57.9</v>
      </c>
      <c r="R14" s="8">
        <v>39.200000000000003</v>
      </c>
      <c r="S14" s="8">
        <v>-43.6</v>
      </c>
      <c r="T14" s="8" t="s">
        <v>195</v>
      </c>
      <c r="U14" s="5"/>
      <c r="V14" s="5"/>
      <c r="W14" s="5"/>
      <c r="X14" s="5"/>
      <c r="Y14" s="5"/>
      <c r="Z14" s="5"/>
      <c r="AA14" s="5"/>
      <c r="AB14" s="5"/>
      <c r="AC14" s="5" t="s">
        <v>195</v>
      </c>
      <c r="AD14" s="19">
        <v>45.4</v>
      </c>
      <c r="AE14" s="19">
        <v>-109.9</v>
      </c>
      <c r="AF14" s="19">
        <v>37</v>
      </c>
      <c r="AG14" s="19">
        <v>-70.099999999999994</v>
      </c>
      <c r="AH14" s="19">
        <v>30.3</v>
      </c>
      <c r="AI14" s="19">
        <v>-43.6</v>
      </c>
      <c r="AJ14" s="19" t="s">
        <v>195</v>
      </c>
      <c r="AK14" s="19" t="s">
        <v>195</v>
      </c>
      <c r="AL14" s="19" t="s">
        <v>195</v>
      </c>
      <c r="AM14" s="19" t="s">
        <v>195</v>
      </c>
      <c r="AN14" s="19" t="s">
        <v>195</v>
      </c>
      <c r="AO14" s="19" t="s">
        <v>195</v>
      </c>
      <c r="AP14" s="19" t="s">
        <v>195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>
      <c r="A15" s="16" t="s">
        <v>23</v>
      </c>
      <c r="B15" s="16">
        <v>40</v>
      </c>
      <c r="C15" s="16">
        <v>60</v>
      </c>
      <c r="D15" s="16">
        <v>15</v>
      </c>
      <c r="E15" s="16">
        <v>45</v>
      </c>
      <c r="F15" s="16" t="s">
        <v>195</v>
      </c>
      <c r="G15" s="17">
        <v>25</v>
      </c>
      <c r="H15" s="17">
        <v>46.3</v>
      </c>
      <c r="I15" s="17">
        <v>4</v>
      </c>
      <c r="J15" s="17" t="s">
        <v>195</v>
      </c>
      <c r="K15" s="23">
        <v>46.6</v>
      </c>
      <c r="L15" s="23">
        <v>-60.6</v>
      </c>
      <c r="M15" s="23">
        <v>40.700000000000003</v>
      </c>
      <c r="N15" s="23">
        <v>-45.4</v>
      </c>
      <c r="O15" s="23" t="s">
        <v>195</v>
      </c>
      <c r="P15" s="8">
        <v>46.4</v>
      </c>
      <c r="Q15" s="8">
        <v>-59.9</v>
      </c>
      <c r="R15" s="8">
        <v>40.700000000000003</v>
      </c>
      <c r="S15" s="8">
        <v>-45.4</v>
      </c>
      <c r="T15" s="8" t="s">
        <v>195</v>
      </c>
      <c r="U15" s="5"/>
      <c r="V15" s="5"/>
      <c r="W15" s="5"/>
      <c r="X15" s="5"/>
      <c r="Y15" s="5"/>
      <c r="Z15" s="5"/>
      <c r="AA15" s="5"/>
      <c r="AB15" s="5"/>
      <c r="AC15" s="5" t="s">
        <v>195</v>
      </c>
      <c r="AD15" s="19">
        <v>47.2</v>
      </c>
      <c r="AE15" s="19">
        <v>-114.3</v>
      </c>
      <c r="AF15" s="19">
        <v>38.5</v>
      </c>
      <c r="AG15" s="19">
        <v>-72.8</v>
      </c>
      <c r="AH15" s="19">
        <v>31.5</v>
      </c>
      <c r="AI15" s="19">
        <v>-45.4</v>
      </c>
      <c r="AJ15" s="19" t="s">
        <v>195</v>
      </c>
      <c r="AK15" s="19" t="s">
        <v>195</v>
      </c>
      <c r="AL15" s="19" t="s">
        <v>195</v>
      </c>
      <c r="AM15" s="19" t="s">
        <v>195</v>
      </c>
      <c r="AN15" s="19" t="s">
        <v>195</v>
      </c>
      <c r="AO15" s="19" t="s">
        <v>195</v>
      </c>
      <c r="AP15" s="19" t="s">
        <v>195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>
      <c r="A16" s="16" t="s">
        <v>23</v>
      </c>
      <c r="B16" s="16">
        <v>40</v>
      </c>
      <c r="C16" s="16">
        <v>60</v>
      </c>
      <c r="D16" s="16">
        <v>30</v>
      </c>
      <c r="E16" s="16">
        <v>15</v>
      </c>
      <c r="F16" s="16" t="s">
        <v>195</v>
      </c>
      <c r="G16" s="17">
        <v>32.68</v>
      </c>
      <c r="H16" s="17">
        <v>49</v>
      </c>
      <c r="I16" s="17">
        <v>4</v>
      </c>
      <c r="J16" s="17" t="s">
        <v>195</v>
      </c>
      <c r="K16" s="23">
        <v>48.2</v>
      </c>
      <c r="L16" s="23">
        <v>-59.1</v>
      </c>
      <c r="M16" s="23">
        <v>43.1</v>
      </c>
      <c r="N16" s="23">
        <v>-48</v>
      </c>
      <c r="O16" s="23" t="s">
        <v>195</v>
      </c>
      <c r="P16" s="8">
        <v>48.2</v>
      </c>
      <c r="Q16" s="8">
        <v>-58.9</v>
      </c>
      <c r="R16" s="8">
        <v>43.1</v>
      </c>
      <c r="S16" s="8">
        <v>-48</v>
      </c>
      <c r="T16" s="8" t="s">
        <v>195</v>
      </c>
      <c r="U16" s="5"/>
      <c r="V16" s="5"/>
      <c r="W16" s="5"/>
      <c r="X16" s="5"/>
      <c r="Y16" s="5"/>
      <c r="Z16" s="5"/>
      <c r="AA16" s="5"/>
      <c r="AB16" s="5"/>
      <c r="AC16" s="5" t="s">
        <v>195</v>
      </c>
      <c r="AD16" s="19">
        <v>36.700000000000003</v>
      </c>
      <c r="AE16" s="19">
        <v>-168.9</v>
      </c>
      <c r="AF16" s="19">
        <v>28.8</v>
      </c>
      <c r="AG16" s="19">
        <v>-89.7</v>
      </c>
      <c r="AH16" s="19">
        <v>23.5</v>
      </c>
      <c r="AI16" s="19">
        <v>-33.299999999999997</v>
      </c>
      <c r="AJ16" s="19" t="s">
        <v>195</v>
      </c>
      <c r="AK16" s="19" t="s">
        <v>195</v>
      </c>
      <c r="AL16" s="19" t="s">
        <v>195</v>
      </c>
      <c r="AM16" s="19" t="s">
        <v>195</v>
      </c>
      <c r="AN16" s="19" t="s">
        <v>195</v>
      </c>
      <c r="AO16" s="19" t="s">
        <v>195</v>
      </c>
      <c r="AP16" s="19" t="s">
        <v>195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>
      <c r="A17" s="16" t="s">
        <v>23</v>
      </c>
      <c r="B17" s="16">
        <v>40</v>
      </c>
      <c r="C17" s="16">
        <v>60</v>
      </c>
      <c r="D17" s="16">
        <v>30</v>
      </c>
      <c r="E17" s="16">
        <v>30</v>
      </c>
      <c r="F17" s="16" t="s">
        <v>195</v>
      </c>
      <c r="G17" s="17">
        <v>35.770000000000003</v>
      </c>
      <c r="H17" s="17">
        <v>49.9</v>
      </c>
      <c r="I17" s="17">
        <v>4</v>
      </c>
      <c r="J17" s="17" t="s">
        <v>195</v>
      </c>
      <c r="K17" s="23">
        <v>49.1</v>
      </c>
      <c r="L17" s="23">
        <v>-60.2</v>
      </c>
      <c r="M17" s="23">
        <v>43.9</v>
      </c>
      <c r="N17" s="23">
        <v>-48.9</v>
      </c>
      <c r="O17" s="23" t="s">
        <v>195</v>
      </c>
      <c r="P17" s="8">
        <v>49</v>
      </c>
      <c r="Q17" s="8">
        <v>-59.9</v>
      </c>
      <c r="R17" s="8">
        <v>43.9</v>
      </c>
      <c r="S17" s="8">
        <v>-48.9</v>
      </c>
      <c r="T17" s="8" t="s">
        <v>195</v>
      </c>
      <c r="U17" s="5"/>
      <c r="V17" s="5"/>
      <c r="W17" s="5"/>
      <c r="X17" s="5"/>
      <c r="Y17" s="5"/>
      <c r="Z17" s="5"/>
      <c r="AA17" s="5"/>
      <c r="AB17" s="5"/>
      <c r="AC17" s="5" t="s">
        <v>195</v>
      </c>
      <c r="AD17" s="19">
        <v>50.9</v>
      </c>
      <c r="AE17" s="19">
        <v>-123.3</v>
      </c>
      <c r="AF17" s="19">
        <v>41.5</v>
      </c>
      <c r="AG17" s="19">
        <v>-78.599999999999994</v>
      </c>
      <c r="AH17" s="19">
        <v>33.9</v>
      </c>
      <c r="AI17" s="19">
        <v>-48.9</v>
      </c>
      <c r="AJ17" s="19" t="s">
        <v>195</v>
      </c>
      <c r="AK17" s="19" t="s">
        <v>195</v>
      </c>
      <c r="AL17" s="19" t="s">
        <v>195</v>
      </c>
      <c r="AM17" s="19" t="s">
        <v>195</v>
      </c>
      <c r="AN17" s="19" t="s">
        <v>195</v>
      </c>
      <c r="AO17" s="19" t="s">
        <v>195</v>
      </c>
      <c r="AP17" s="19" t="s">
        <v>195</v>
      </c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>
      <c r="A18" s="16" t="s">
        <v>23</v>
      </c>
      <c r="B18" s="16">
        <v>40</v>
      </c>
      <c r="C18" s="16">
        <v>60</v>
      </c>
      <c r="D18" s="16">
        <v>30</v>
      </c>
      <c r="E18" s="16">
        <v>45</v>
      </c>
      <c r="F18" s="16" t="s">
        <v>195</v>
      </c>
      <c r="G18" s="17">
        <v>40</v>
      </c>
      <c r="H18" s="17">
        <v>51.1</v>
      </c>
      <c r="I18" s="17">
        <v>4</v>
      </c>
      <c r="J18" s="17" t="s">
        <v>195</v>
      </c>
      <c r="K18" s="23">
        <v>50.3</v>
      </c>
      <c r="L18" s="23">
        <v>-61.6</v>
      </c>
      <c r="M18" s="23">
        <v>45</v>
      </c>
      <c r="N18" s="23">
        <v>-50.1</v>
      </c>
      <c r="O18" s="23" t="s">
        <v>195</v>
      </c>
      <c r="P18" s="8">
        <v>50.2</v>
      </c>
      <c r="Q18" s="8">
        <v>-61.1</v>
      </c>
      <c r="R18" s="8">
        <v>45</v>
      </c>
      <c r="S18" s="8">
        <v>-50.1</v>
      </c>
      <c r="T18" s="8" t="s">
        <v>195</v>
      </c>
      <c r="U18" s="5"/>
      <c r="V18" s="5"/>
      <c r="W18" s="5"/>
      <c r="X18" s="5"/>
      <c r="Y18" s="5"/>
      <c r="Z18" s="5"/>
      <c r="AA18" s="5"/>
      <c r="AB18" s="5"/>
      <c r="AC18" s="5" t="s">
        <v>195</v>
      </c>
      <c r="AD18" s="19">
        <v>52.1</v>
      </c>
      <c r="AE18" s="19">
        <v>-126.2</v>
      </c>
      <c r="AF18" s="19">
        <v>42.5</v>
      </c>
      <c r="AG18" s="19">
        <v>-80.400000000000006</v>
      </c>
      <c r="AH18" s="19">
        <v>34.700000000000003</v>
      </c>
      <c r="AI18" s="19">
        <v>-50.1</v>
      </c>
      <c r="AJ18" s="19" t="s">
        <v>195</v>
      </c>
      <c r="AK18" s="19" t="s">
        <v>195</v>
      </c>
      <c r="AL18" s="19" t="s">
        <v>195</v>
      </c>
      <c r="AM18" s="19" t="s">
        <v>195</v>
      </c>
      <c r="AN18" s="19" t="s">
        <v>195</v>
      </c>
      <c r="AO18" s="19" t="s">
        <v>195</v>
      </c>
      <c r="AP18" s="19" t="s">
        <v>195</v>
      </c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>
      <c r="A19" s="16" t="s">
        <v>23</v>
      </c>
      <c r="B19" s="16">
        <v>40</v>
      </c>
      <c r="C19" s="16">
        <v>60</v>
      </c>
      <c r="D19" s="16">
        <v>45</v>
      </c>
      <c r="E19" s="16">
        <v>15</v>
      </c>
      <c r="F19" s="16" t="s">
        <v>195</v>
      </c>
      <c r="G19" s="17">
        <v>47.68</v>
      </c>
      <c r="H19" s="17">
        <v>53</v>
      </c>
      <c r="I19" s="17">
        <v>4</v>
      </c>
      <c r="J19" s="17" t="s">
        <v>195</v>
      </c>
      <c r="K19" s="23">
        <v>51.2</v>
      </c>
      <c r="L19" s="23">
        <v>-60.1</v>
      </c>
      <c r="M19" s="23">
        <v>46.7</v>
      </c>
      <c r="N19" s="23">
        <v>-52</v>
      </c>
      <c r="O19" s="23" t="s">
        <v>195</v>
      </c>
      <c r="P19" s="8">
        <v>51.2</v>
      </c>
      <c r="Q19" s="8">
        <v>-60</v>
      </c>
      <c r="R19" s="8">
        <v>46.7</v>
      </c>
      <c r="S19" s="8">
        <v>-52</v>
      </c>
      <c r="T19" s="8" t="s">
        <v>195</v>
      </c>
      <c r="U19" s="5"/>
      <c r="V19" s="5"/>
      <c r="W19" s="5"/>
      <c r="X19" s="5"/>
      <c r="Y19" s="5"/>
      <c r="Z19" s="5"/>
      <c r="AA19" s="5"/>
      <c r="AB19" s="5"/>
      <c r="AC19" s="5" t="s">
        <v>195</v>
      </c>
      <c r="AD19" s="19">
        <v>39.799999999999997</v>
      </c>
      <c r="AE19" s="19">
        <v>-182.9</v>
      </c>
      <c r="AF19" s="19">
        <v>31.2</v>
      </c>
      <c r="AG19" s="19">
        <v>-97.1</v>
      </c>
      <c r="AH19" s="19">
        <v>25.4</v>
      </c>
      <c r="AI19" s="19">
        <v>-36.1</v>
      </c>
      <c r="AJ19" s="19" t="s">
        <v>195</v>
      </c>
      <c r="AK19" s="19" t="s">
        <v>195</v>
      </c>
      <c r="AL19" s="19" t="s">
        <v>195</v>
      </c>
      <c r="AM19" s="19" t="s">
        <v>195</v>
      </c>
      <c r="AN19" s="19" t="s">
        <v>195</v>
      </c>
      <c r="AO19" s="19" t="s">
        <v>195</v>
      </c>
      <c r="AP19" s="19" t="s">
        <v>195</v>
      </c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>
      <c r="A20" s="16" t="s">
        <v>23</v>
      </c>
      <c r="B20" s="16">
        <v>40</v>
      </c>
      <c r="C20" s="16">
        <v>60</v>
      </c>
      <c r="D20" s="16">
        <v>45</v>
      </c>
      <c r="E20" s="16">
        <v>30</v>
      </c>
      <c r="F20" s="16" t="s">
        <v>195</v>
      </c>
      <c r="G20" s="17">
        <v>50.77</v>
      </c>
      <c r="H20" s="17">
        <v>53.7</v>
      </c>
      <c r="I20" s="17">
        <v>4</v>
      </c>
      <c r="J20" s="17" t="s">
        <v>195</v>
      </c>
      <c r="K20" s="23">
        <v>51.9</v>
      </c>
      <c r="L20" s="23">
        <v>-60.9</v>
      </c>
      <c r="M20" s="23">
        <v>47.3</v>
      </c>
      <c r="N20" s="23">
        <v>-52.7</v>
      </c>
      <c r="O20" s="23" t="s">
        <v>195</v>
      </c>
      <c r="P20" s="8">
        <v>51.8</v>
      </c>
      <c r="Q20" s="8">
        <v>-60.6</v>
      </c>
      <c r="R20" s="8">
        <v>47.3</v>
      </c>
      <c r="S20" s="8">
        <v>-52.7</v>
      </c>
      <c r="T20" s="8" t="s">
        <v>195</v>
      </c>
      <c r="U20" s="5"/>
      <c r="V20" s="5"/>
      <c r="W20" s="5"/>
      <c r="X20" s="5"/>
      <c r="Y20" s="5"/>
      <c r="Z20" s="5"/>
      <c r="AA20" s="5"/>
      <c r="AB20" s="5"/>
      <c r="AC20" s="5" t="s">
        <v>195</v>
      </c>
      <c r="AD20" s="19">
        <v>54.8</v>
      </c>
      <c r="AE20" s="19">
        <v>-132.69999999999999</v>
      </c>
      <c r="AF20" s="19">
        <v>44.7</v>
      </c>
      <c r="AG20" s="19">
        <v>-84.6</v>
      </c>
      <c r="AH20" s="19">
        <v>36.5</v>
      </c>
      <c r="AI20" s="19">
        <v>-52.7</v>
      </c>
      <c r="AJ20" s="19" t="s">
        <v>195</v>
      </c>
      <c r="AK20" s="19" t="s">
        <v>195</v>
      </c>
      <c r="AL20" s="19" t="s">
        <v>195</v>
      </c>
      <c r="AM20" s="19" t="s">
        <v>195</v>
      </c>
      <c r="AN20" s="19" t="s">
        <v>195</v>
      </c>
      <c r="AO20" s="19" t="s">
        <v>195</v>
      </c>
      <c r="AP20" s="19" t="s">
        <v>195</v>
      </c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>
      <c r="A21" s="16" t="s">
        <v>23</v>
      </c>
      <c r="B21" s="16">
        <v>40</v>
      </c>
      <c r="C21" s="16">
        <v>60</v>
      </c>
      <c r="D21" s="16">
        <v>45</v>
      </c>
      <c r="E21" s="16">
        <v>45</v>
      </c>
      <c r="F21" s="16" t="s">
        <v>195</v>
      </c>
      <c r="G21" s="17">
        <v>55</v>
      </c>
      <c r="H21" s="17">
        <v>54.6</v>
      </c>
      <c r="I21" s="17">
        <v>4</v>
      </c>
      <c r="J21" s="17" t="s">
        <v>195</v>
      </c>
      <c r="K21" s="23">
        <v>52.8</v>
      </c>
      <c r="L21" s="23">
        <v>-62</v>
      </c>
      <c r="M21" s="23">
        <v>48.1</v>
      </c>
      <c r="N21" s="23">
        <v>-53.5</v>
      </c>
      <c r="O21" s="23" t="s">
        <v>195</v>
      </c>
      <c r="P21" s="8">
        <v>52.6</v>
      </c>
      <c r="Q21" s="8">
        <v>-61.4</v>
      </c>
      <c r="R21" s="8">
        <v>48.1</v>
      </c>
      <c r="S21" s="8">
        <v>-53.5</v>
      </c>
      <c r="T21" s="8" t="s">
        <v>195</v>
      </c>
      <c r="U21" s="5"/>
      <c r="V21" s="5"/>
      <c r="W21" s="5"/>
      <c r="X21" s="5"/>
      <c r="Y21" s="5"/>
      <c r="Z21" s="5"/>
      <c r="AA21" s="5"/>
      <c r="AB21" s="5"/>
      <c r="AC21" s="5" t="s">
        <v>195</v>
      </c>
      <c r="AD21" s="19">
        <v>55.7</v>
      </c>
      <c r="AE21" s="19">
        <v>-135</v>
      </c>
      <c r="AF21" s="19">
        <v>45.5</v>
      </c>
      <c r="AG21" s="19">
        <v>-86</v>
      </c>
      <c r="AH21" s="19">
        <v>37.200000000000003</v>
      </c>
      <c r="AI21" s="19">
        <v>-53.5</v>
      </c>
      <c r="AJ21" s="19" t="s">
        <v>195</v>
      </c>
      <c r="AK21" s="19" t="s">
        <v>195</v>
      </c>
      <c r="AL21" s="19" t="s">
        <v>195</v>
      </c>
      <c r="AM21" s="19" t="s">
        <v>195</v>
      </c>
      <c r="AN21" s="19" t="s">
        <v>195</v>
      </c>
      <c r="AO21" s="19" t="s">
        <v>195</v>
      </c>
      <c r="AP21" s="19" t="s">
        <v>195</v>
      </c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>
      <c r="A22" s="16" t="s">
        <v>24</v>
      </c>
      <c r="B22" s="16">
        <v>40</v>
      </c>
      <c r="C22" s="16">
        <v>60</v>
      </c>
      <c r="D22" s="16">
        <v>15</v>
      </c>
      <c r="E22" s="16">
        <v>15</v>
      </c>
      <c r="F22" s="16" t="s">
        <v>195</v>
      </c>
      <c r="G22" s="17">
        <v>17.68</v>
      </c>
      <c r="H22" s="17">
        <v>43</v>
      </c>
      <c r="I22" s="17">
        <v>4</v>
      </c>
      <c r="J22" s="17" t="s">
        <v>195</v>
      </c>
      <c r="K22" s="23">
        <v>43.3</v>
      </c>
      <c r="L22" s="23">
        <v>-56.4</v>
      </c>
      <c r="M22" s="23">
        <v>37.9</v>
      </c>
      <c r="N22" s="23">
        <v>-42.2</v>
      </c>
      <c r="O22" s="23" t="s">
        <v>195</v>
      </c>
      <c r="P22" s="8">
        <v>43.3</v>
      </c>
      <c r="Q22" s="8">
        <v>-56.4</v>
      </c>
      <c r="R22" s="8">
        <v>38.1</v>
      </c>
      <c r="S22" s="8">
        <v>-42.3</v>
      </c>
      <c r="T22" s="8" t="s">
        <v>195</v>
      </c>
      <c r="U22" s="5"/>
      <c r="V22" s="5"/>
      <c r="W22" s="5"/>
      <c r="X22" s="5"/>
      <c r="Y22" s="5"/>
      <c r="Z22" s="5"/>
      <c r="AA22" s="5"/>
      <c r="AB22" s="5"/>
      <c r="AC22" s="5" t="s">
        <v>195</v>
      </c>
      <c r="AD22" s="19"/>
      <c r="AE22" s="19"/>
      <c r="AF22" s="19"/>
      <c r="AG22" s="19"/>
      <c r="AH22" s="19"/>
      <c r="AI22" s="19"/>
      <c r="AJ22" s="19" t="s">
        <v>195</v>
      </c>
      <c r="AK22" s="19" t="s">
        <v>195</v>
      </c>
      <c r="AL22" s="19" t="s">
        <v>195</v>
      </c>
      <c r="AM22" s="19" t="s">
        <v>195</v>
      </c>
      <c r="AN22" s="19" t="s">
        <v>195</v>
      </c>
      <c r="AO22" s="19" t="s">
        <v>195</v>
      </c>
      <c r="AP22" s="19" t="s">
        <v>195</v>
      </c>
      <c r="AQ22" s="21">
        <v>20.7</v>
      </c>
      <c r="AR22" s="21">
        <v>-74.7</v>
      </c>
      <c r="AS22" s="21">
        <v>20.7</v>
      </c>
      <c r="AT22" s="21">
        <v>-69.2</v>
      </c>
      <c r="AU22" s="21">
        <v>20.7</v>
      </c>
      <c r="AV22" s="21">
        <v>-52.2</v>
      </c>
      <c r="AW22" s="21"/>
      <c r="AX22" s="21"/>
      <c r="AY22" s="21"/>
    </row>
    <row r="23" spans="1:51">
      <c r="A23" s="16" t="s">
        <v>24</v>
      </c>
      <c r="B23" s="16">
        <v>40</v>
      </c>
      <c r="C23" s="16">
        <v>60</v>
      </c>
      <c r="D23" s="16">
        <v>15</v>
      </c>
      <c r="E23" s="16">
        <v>30</v>
      </c>
      <c r="F23" s="16" t="s">
        <v>195</v>
      </c>
      <c r="G23" s="17">
        <v>20.77</v>
      </c>
      <c r="H23" s="17">
        <v>44.5</v>
      </c>
      <c r="I23" s="17">
        <v>4</v>
      </c>
      <c r="J23" s="17" t="s">
        <v>195</v>
      </c>
      <c r="K23" s="23">
        <v>44.8</v>
      </c>
      <c r="L23" s="23">
        <v>-58.3</v>
      </c>
      <c r="M23" s="23">
        <v>39.200000000000003</v>
      </c>
      <c r="N23" s="23">
        <v>-43.6</v>
      </c>
      <c r="O23" s="23" t="s">
        <v>195</v>
      </c>
      <c r="P23" s="8">
        <v>44.8</v>
      </c>
      <c r="Q23" s="8">
        <v>-58.3</v>
      </c>
      <c r="R23" s="8">
        <v>39.4</v>
      </c>
      <c r="S23" s="8">
        <v>-43.8</v>
      </c>
      <c r="T23" s="8" t="s">
        <v>195</v>
      </c>
      <c r="U23" s="5"/>
      <c r="V23" s="5"/>
      <c r="W23" s="5"/>
      <c r="X23" s="5"/>
      <c r="Y23" s="5"/>
      <c r="Z23" s="5"/>
      <c r="AA23" s="5"/>
      <c r="AB23" s="5"/>
      <c r="AC23" s="5" t="s">
        <v>195</v>
      </c>
      <c r="AD23" s="19"/>
      <c r="AE23" s="19"/>
      <c r="AF23" s="19"/>
      <c r="AG23" s="19"/>
      <c r="AH23" s="19"/>
      <c r="AI23" s="19"/>
      <c r="AJ23" s="19" t="s">
        <v>195</v>
      </c>
      <c r="AK23" s="19" t="s">
        <v>195</v>
      </c>
      <c r="AL23" s="19" t="s">
        <v>195</v>
      </c>
      <c r="AM23" s="19" t="s">
        <v>195</v>
      </c>
      <c r="AN23" s="19" t="s">
        <v>195</v>
      </c>
      <c r="AO23" s="19" t="s">
        <v>195</v>
      </c>
      <c r="AP23" s="19" t="s">
        <v>195</v>
      </c>
      <c r="AQ23" s="21">
        <v>21.4</v>
      </c>
      <c r="AR23" s="21">
        <v>-37.700000000000003</v>
      </c>
      <c r="AS23" s="21">
        <v>21.4</v>
      </c>
      <c r="AT23" s="21">
        <v>-51</v>
      </c>
      <c r="AU23" s="21">
        <v>21.4</v>
      </c>
      <c r="AV23" s="21">
        <v>-42.9</v>
      </c>
      <c r="AW23" s="21"/>
      <c r="AX23" s="21"/>
      <c r="AY23" s="21"/>
    </row>
    <row r="24" spans="1:51">
      <c r="A24" s="16" t="s">
        <v>24</v>
      </c>
      <c r="B24" s="16">
        <v>40</v>
      </c>
      <c r="C24" s="16">
        <v>60</v>
      </c>
      <c r="D24" s="16">
        <v>15</v>
      </c>
      <c r="E24" s="16">
        <v>45</v>
      </c>
      <c r="F24" s="16" t="s">
        <v>195</v>
      </c>
      <c r="G24" s="17">
        <v>25</v>
      </c>
      <c r="H24" s="17">
        <v>46.3</v>
      </c>
      <c r="I24" s="17">
        <v>4</v>
      </c>
      <c r="J24" s="17" t="s">
        <v>195</v>
      </c>
      <c r="K24" s="23">
        <v>46.6</v>
      </c>
      <c r="L24" s="23">
        <v>-60.6</v>
      </c>
      <c r="M24" s="23">
        <v>40.700000000000003</v>
      </c>
      <c r="N24" s="23">
        <v>-45.4</v>
      </c>
      <c r="O24" s="23" t="s">
        <v>195</v>
      </c>
      <c r="P24" s="8">
        <v>46.6</v>
      </c>
      <c r="Q24" s="8">
        <v>-60.6</v>
      </c>
      <c r="R24" s="8">
        <v>41</v>
      </c>
      <c r="S24" s="8">
        <v>-45.5</v>
      </c>
      <c r="T24" s="8" t="s">
        <v>195</v>
      </c>
      <c r="U24" s="5"/>
      <c r="V24" s="5"/>
      <c r="W24" s="5"/>
      <c r="X24" s="5"/>
      <c r="Y24" s="5"/>
      <c r="Z24" s="5"/>
      <c r="AA24" s="5"/>
      <c r="AB24" s="5"/>
      <c r="AC24" s="5" t="s">
        <v>195</v>
      </c>
      <c r="AD24" s="19"/>
      <c r="AE24" s="19"/>
      <c r="AF24" s="19"/>
      <c r="AG24" s="19"/>
      <c r="AH24" s="19"/>
      <c r="AI24" s="19"/>
      <c r="AJ24" s="19" t="s">
        <v>195</v>
      </c>
      <c r="AK24" s="19" t="s">
        <v>195</v>
      </c>
      <c r="AL24" s="19" t="s">
        <v>195</v>
      </c>
      <c r="AM24" s="19" t="s">
        <v>195</v>
      </c>
      <c r="AN24" s="19" t="s">
        <v>195</v>
      </c>
      <c r="AO24" s="19" t="s">
        <v>195</v>
      </c>
      <c r="AP24" s="19" t="s">
        <v>195</v>
      </c>
      <c r="AQ24" s="21">
        <v>22.2</v>
      </c>
      <c r="AR24" s="21">
        <v>37.9</v>
      </c>
      <c r="AS24" s="21">
        <v>22.2</v>
      </c>
      <c r="AT24" s="21">
        <v>-45.4</v>
      </c>
      <c r="AU24" s="21">
        <v>22.2</v>
      </c>
      <c r="AV24" s="21">
        <v>-40.700000000000003</v>
      </c>
      <c r="AW24" s="21"/>
      <c r="AX24" s="21"/>
      <c r="AY24" s="21"/>
    </row>
    <row r="25" spans="1:51">
      <c r="A25" s="16" t="s">
        <v>24</v>
      </c>
      <c r="B25" s="16">
        <v>40</v>
      </c>
      <c r="C25" s="16">
        <v>60</v>
      </c>
      <c r="D25" s="16">
        <v>30</v>
      </c>
      <c r="E25" s="16">
        <v>15</v>
      </c>
      <c r="F25" s="16" t="s">
        <v>195</v>
      </c>
      <c r="G25" s="17">
        <v>32.68</v>
      </c>
      <c r="H25" s="17">
        <v>49</v>
      </c>
      <c r="I25" s="17">
        <v>4</v>
      </c>
      <c r="J25" s="17" t="s">
        <v>195</v>
      </c>
      <c r="K25" s="23">
        <v>48.2</v>
      </c>
      <c r="L25" s="23">
        <v>-59.1</v>
      </c>
      <c r="M25" s="23">
        <v>43.1</v>
      </c>
      <c r="N25" s="23">
        <v>-48</v>
      </c>
      <c r="O25" s="23" t="s">
        <v>195</v>
      </c>
      <c r="P25" s="8">
        <v>48.2</v>
      </c>
      <c r="Q25" s="8">
        <v>-59.1</v>
      </c>
      <c r="R25" s="8">
        <v>43.1</v>
      </c>
      <c r="S25" s="8">
        <v>-48</v>
      </c>
      <c r="T25" s="8" t="s">
        <v>195</v>
      </c>
      <c r="U25" s="5"/>
      <c r="V25" s="5"/>
      <c r="W25" s="5"/>
      <c r="X25" s="5"/>
      <c r="Y25" s="5"/>
      <c r="Z25" s="5"/>
      <c r="AA25" s="5"/>
      <c r="AB25" s="5"/>
      <c r="AC25" s="5" t="s">
        <v>195</v>
      </c>
      <c r="AD25" s="19"/>
      <c r="AE25" s="19"/>
      <c r="AF25" s="19"/>
      <c r="AG25" s="19"/>
      <c r="AH25" s="19"/>
      <c r="AI25" s="19"/>
      <c r="AJ25" s="19" t="s">
        <v>195</v>
      </c>
      <c r="AK25" s="19" t="s">
        <v>195</v>
      </c>
      <c r="AL25" s="19" t="s">
        <v>195</v>
      </c>
      <c r="AM25" s="19" t="s">
        <v>195</v>
      </c>
      <c r="AN25" s="19" t="s">
        <v>195</v>
      </c>
      <c r="AO25" s="19" t="s">
        <v>195</v>
      </c>
      <c r="AP25" s="19" t="s">
        <v>195</v>
      </c>
      <c r="AQ25" s="21">
        <v>23.5</v>
      </c>
      <c r="AR25" s="21">
        <v>-85</v>
      </c>
      <c r="AS25" s="21">
        <v>23.5</v>
      </c>
      <c r="AT25" s="21">
        <v>-78.7</v>
      </c>
      <c r="AU25" s="21">
        <v>23.5</v>
      </c>
      <c r="AV25" s="21">
        <v>-59.4</v>
      </c>
      <c r="AW25" s="21"/>
      <c r="AX25" s="21"/>
      <c r="AY25" s="21"/>
    </row>
    <row r="26" spans="1:51">
      <c r="A26" s="16" t="s">
        <v>24</v>
      </c>
      <c r="B26" s="16">
        <v>40</v>
      </c>
      <c r="C26" s="16">
        <v>60</v>
      </c>
      <c r="D26" s="16">
        <v>30</v>
      </c>
      <c r="E26" s="16">
        <v>30</v>
      </c>
      <c r="F26" s="16" t="s">
        <v>195</v>
      </c>
      <c r="G26" s="17">
        <v>35.770000000000003</v>
      </c>
      <c r="H26" s="17">
        <v>49.9</v>
      </c>
      <c r="I26" s="17">
        <v>4</v>
      </c>
      <c r="J26" s="17" t="s">
        <v>195</v>
      </c>
      <c r="K26" s="23">
        <v>49.1</v>
      </c>
      <c r="L26" s="23">
        <v>-60.2</v>
      </c>
      <c r="M26" s="23">
        <v>43.9</v>
      </c>
      <c r="N26" s="23">
        <v>-48.9</v>
      </c>
      <c r="O26" s="23" t="s">
        <v>195</v>
      </c>
      <c r="P26" s="8">
        <v>49.1</v>
      </c>
      <c r="Q26" s="8">
        <v>-60.2</v>
      </c>
      <c r="R26" s="8">
        <v>43.9</v>
      </c>
      <c r="S26" s="8">
        <v>-48.9</v>
      </c>
      <c r="T26" s="8" t="s">
        <v>195</v>
      </c>
      <c r="U26" s="5"/>
      <c r="V26" s="5"/>
      <c r="W26" s="5"/>
      <c r="X26" s="5"/>
      <c r="Y26" s="5"/>
      <c r="Z26" s="5"/>
      <c r="AA26" s="5"/>
      <c r="AB26" s="5"/>
      <c r="AC26" s="5" t="s">
        <v>195</v>
      </c>
      <c r="AD26" s="19"/>
      <c r="AE26" s="19"/>
      <c r="AF26" s="19"/>
      <c r="AG26" s="19"/>
      <c r="AH26" s="19"/>
      <c r="AI26" s="19"/>
      <c r="AJ26" s="19" t="s">
        <v>195</v>
      </c>
      <c r="AK26" s="19" t="s">
        <v>195</v>
      </c>
      <c r="AL26" s="19" t="s">
        <v>195</v>
      </c>
      <c r="AM26" s="19" t="s">
        <v>195</v>
      </c>
      <c r="AN26" s="19" t="s">
        <v>195</v>
      </c>
      <c r="AO26" s="19" t="s">
        <v>195</v>
      </c>
      <c r="AP26" s="19" t="s">
        <v>195</v>
      </c>
      <c r="AQ26" s="21">
        <v>24</v>
      </c>
      <c r="AR26" s="21">
        <v>-42.3</v>
      </c>
      <c r="AS26" s="21">
        <v>24</v>
      </c>
      <c r="AT26" s="21">
        <v>-57.2</v>
      </c>
      <c r="AU26" s="21">
        <v>24</v>
      </c>
      <c r="AV26" s="21">
        <v>-48.1</v>
      </c>
      <c r="AW26" s="21"/>
      <c r="AX26" s="21"/>
      <c r="AY26" s="21"/>
    </row>
    <row r="27" spans="1:51">
      <c r="A27" s="16" t="s">
        <v>24</v>
      </c>
      <c r="B27" s="16">
        <v>40</v>
      </c>
      <c r="C27" s="16">
        <v>60</v>
      </c>
      <c r="D27" s="16">
        <v>30</v>
      </c>
      <c r="E27" s="16">
        <v>45</v>
      </c>
      <c r="F27" s="16" t="s">
        <v>195</v>
      </c>
      <c r="G27" s="17">
        <v>40</v>
      </c>
      <c r="H27" s="17">
        <v>51.1</v>
      </c>
      <c r="I27" s="17">
        <v>4</v>
      </c>
      <c r="J27" s="17" t="s">
        <v>195</v>
      </c>
      <c r="K27" s="23">
        <v>50.3</v>
      </c>
      <c r="L27" s="23">
        <v>-61.6</v>
      </c>
      <c r="M27" s="23">
        <v>45</v>
      </c>
      <c r="N27" s="23">
        <v>-50.1</v>
      </c>
      <c r="O27" s="23" t="s">
        <v>195</v>
      </c>
      <c r="P27" s="8">
        <v>50.3</v>
      </c>
      <c r="Q27" s="8">
        <v>-61.6</v>
      </c>
      <c r="R27" s="8">
        <v>45</v>
      </c>
      <c r="S27" s="8">
        <v>-50.1</v>
      </c>
      <c r="T27" s="8" t="s">
        <v>195</v>
      </c>
      <c r="U27" s="5"/>
      <c r="V27" s="5"/>
      <c r="W27" s="5"/>
      <c r="X27" s="5"/>
      <c r="Y27" s="5"/>
      <c r="Z27" s="5"/>
      <c r="AA27" s="5"/>
      <c r="AB27" s="5"/>
      <c r="AC27" s="5" t="s">
        <v>195</v>
      </c>
      <c r="AD27" s="19"/>
      <c r="AE27" s="19"/>
      <c r="AF27" s="19"/>
      <c r="AG27" s="19"/>
      <c r="AH27" s="19"/>
      <c r="AI27" s="19"/>
      <c r="AJ27" s="19" t="s">
        <v>195</v>
      </c>
      <c r="AK27" s="19" t="s">
        <v>195</v>
      </c>
      <c r="AL27" s="19" t="s">
        <v>195</v>
      </c>
      <c r="AM27" s="19" t="s">
        <v>195</v>
      </c>
      <c r="AN27" s="19" t="s">
        <v>195</v>
      </c>
      <c r="AO27" s="19" t="s">
        <v>195</v>
      </c>
      <c r="AP27" s="19" t="s">
        <v>195</v>
      </c>
      <c r="AQ27" s="21">
        <v>24.5</v>
      </c>
      <c r="AR27" s="21">
        <v>41.9</v>
      </c>
      <c r="AS27" s="21">
        <v>24.5</v>
      </c>
      <c r="AT27" s="21">
        <v>-50.1</v>
      </c>
      <c r="AU27" s="21">
        <v>24.5</v>
      </c>
      <c r="AV27" s="21">
        <v>-45</v>
      </c>
      <c r="AW27" s="21"/>
      <c r="AX27" s="21"/>
      <c r="AY27" s="21"/>
    </row>
    <row r="28" spans="1:51">
      <c r="A28" s="16" t="s">
        <v>24</v>
      </c>
      <c r="B28" s="16">
        <v>40</v>
      </c>
      <c r="C28" s="16">
        <v>60</v>
      </c>
      <c r="D28" s="16">
        <v>45</v>
      </c>
      <c r="E28" s="16">
        <v>15</v>
      </c>
      <c r="F28" s="16" t="s">
        <v>195</v>
      </c>
      <c r="G28" s="17">
        <v>47.68</v>
      </c>
      <c r="H28" s="17">
        <v>53</v>
      </c>
      <c r="I28" s="17">
        <v>4</v>
      </c>
      <c r="J28" s="17" t="s">
        <v>195</v>
      </c>
      <c r="K28" s="23">
        <v>51.2</v>
      </c>
      <c r="L28" s="23">
        <v>-60.1</v>
      </c>
      <c r="M28" s="23">
        <v>46.7</v>
      </c>
      <c r="N28" s="23">
        <v>-52</v>
      </c>
      <c r="O28" s="23" t="s">
        <v>195</v>
      </c>
      <c r="P28" s="8">
        <v>51.2</v>
      </c>
      <c r="Q28" s="8">
        <v>-60.1</v>
      </c>
      <c r="R28" s="8">
        <v>46.7</v>
      </c>
      <c r="S28" s="8">
        <v>-52</v>
      </c>
      <c r="T28" s="8" t="s">
        <v>195</v>
      </c>
      <c r="U28" s="5"/>
      <c r="V28" s="5"/>
      <c r="W28" s="5"/>
      <c r="X28" s="5"/>
      <c r="Y28" s="5"/>
      <c r="Z28" s="5"/>
      <c r="AA28" s="5"/>
      <c r="AB28" s="5"/>
      <c r="AC28" s="5" t="s">
        <v>195</v>
      </c>
      <c r="AD28" s="19"/>
      <c r="AE28" s="19"/>
      <c r="AF28" s="19"/>
      <c r="AG28" s="19"/>
      <c r="AH28" s="19"/>
      <c r="AI28" s="19"/>
      <c r="AJ28" s="19" t="s">
        <v>195</v>
      </c>
      <c r="AK28" s="19" t="s">
        <v>195</v>
      </c>
      <c r="AL28" s="19" t="s">
        <v>195</v>
      </c>
      <c r="AM28" s="19" t="s">
        <v>195</v>
      </c>
      <c r="AN28" s="19" t="s">
        <v>195</v>
      </c>
      <c r="AO28" s="19" t="s">
        <v>195</v>
      </c>
      <c r="AP28" s="19" t="s">
        <v>195</v>
      </c>
      <c r="AQ28" s="21">
        <v>25.4</v>
      </c>
      <c r="AR28" s="21">
        <v>-92.1</v>
      </c>
      <c r="AS28" s="21">
        <v>25.4</v>
      </c>
      <c r="AT28" s="21">
        <v>-85.2</v>
      </c>
      <c r="AU28" s="21">
        <v>25.4</v>
      </c>
      <c r="AV28" s="21">
        <v>-64.3</v>
      </c>
      <c r="AW28" s="21"/>
      <c r="AX28" s="21"/>
      <c r="AY28" s="21"/>
    </row>
    <row r="29" spans="1:51">
      <c r="A29" s="16" t="s">
        <v>24</v>
      </c>
      <c r="B29" s="16">
        <v>40</v>
      </c>
      <c r="C29" s="16">
        <v>60</v>
      </c>
      <c r="D29" s="16">
        <v>45</v>
      </c>
      <c r="E29" s="16">
        <v>30</v>
      </c>
      <c r="F29" s="16" t="s">
        <v>195</v>
      </c>
      <c r="G29" s="17">
        <v>50.77</v>
      </c>
      <c r="H29" s="17">
        <v>53.7</v>
      </c>
      <c r="I29" s="17">
        <v>4</v>
      </c>
      <c r="J29" s="17" t="s">
        <v>195</v>
      </c>
      <c r="K29" s="23">
        <v>51.9</v>
      </c>
      <c r="L29" s="23">
        <v>-60.9</v>
      </c>
      <c r="M29" s="23">
        <v>47.3</v>
      </c>
      <c r="N29" s="23">
        <v>-52.7</v>
      </c>
      <c r="O29" s="23" t="s">
        <v>195</v>
      </c>
      <c r="P29" s="8">
        <v>51.9</v>
      </c>
      <c r="Q29" s="8">
        <v>-60.9</v>
      </c>
      <c r="R29" s="8">
        <v>47.3</v>
      </c>
      <c r="S29" s="8">
        <v>-52.7</v>
      </c>
      <c r="T29" s="8" t="s">
        <v>195</v>
      </c>
      <c r="U29" s="5"/>
      <c r="V29" s="5"/>
      <c r="W29" s="5"/>
      <c r="X29" s="5"/>
      <c r="Y29" s="5"/>
      <c r="Z29" s="5"/>
      <c r="AA29" s="5"/>
      <c r="AB29" s="5"/>
      <c r="AC29" s="5" t="s">
        <v>195</v>
      </c>
      <c r="AD29" s="19"/>
      <c r="AE29" s="19"/>
      <c r="AF29" s="19"/>
      <c r="AG29" s="19"/>
      <c r="AH29" s="19"/>
      <c r="AI29" s="19"/>
      <c r="AJ29" s="19" t="s">
        <v>195</v>
      </c>
      <c r="AK29" s="19" t="s">
        <v>195</v>
      </c>
      <c r="AL29" s="19" t="s">
        <v>195</v>
      </c>
      <c r="AM29" s="19" t="s">
        <v>195</v>
      </c>
      <c r="AN29" s="19" t="s">
        <v>195</v>
      </c>
      <c r="AO29" s="19" t="s">
        <v>195</v>
      </c>
      <c r="AP29" s="19" t="s">
        <v>195</v>
      </c>
      <c r="AQ29" s="21">
        <v>25.8</v>
      </c>
      <c r="AR29" s="21">
        <v>-45.5</v>
      </c>
      <c r="AS29" s="21">
        <v>25.8</v>
      </c>
      <c r="AT29" s="21">
        <v>-61.6</v>
      </c>
      <c r="AU29" s="21">
        <v>25.8</v>
      </c>
      <c r="AV29" s="21">
        <v>-51.8</v>
      </c>
      <c r="AW29" s="21"/>
      <c r="AX29" s="21"/>
      <c r="AY29" s="21"/>
    </row>
    <row r="30" spans="1:51">
      <c r="A30" s="16" t="s">
        <v>24</v>
      </c>
      <c r="B30" s="16">
        <v>40</v>
      </c>
      <c r="C30" s="16">
        <v>60</v>
      </c>
      <c r="D30" s="16">
        <v>45</v>
      </c>
      <c r="E30" s="16">
        <v>45</v>
      </c>
      <c r="F30" s="16" t="s">
        <v>195</v>
      </c>
      <c r="G30" s="17">
        <v>55</v>
      </c>
      <c r="H30" s="17">
        <v>54.6</v>
      </c>
      <c r="I30" s="17">
        <v>4</v>
      </c>
      <c r="J30" s="17" t="s">
        <v>195</v>
      </c>
      <c r="K30" s="23">
        <v>52.8</v>
      </c>
      <c r="L30" s="23">
        <v>-62</v>
      </c>
      <c r="M30" s="23">
        <v>48.1</v>
      </c>
      <c r="N30" s="23">
        <v>-53.5</v>
      </c>
      <c r="O30" s="23" t="s">
        <v>195</v>
      </c>
      <c r="P30" s="8">
        <v>52.8</v>
      </c>
      <c r="Q30" s="8">
        <v>-62</v>
      </c>
      <c r="R30" s="8">
        <v>48.1</v>
      </c>
      <c r="S30" s="8">
        <v>-53.5</v>
      </c>
      <c r="T30" s="8" t="s">
        <v>195</v>
      </c>
      <c r="U30" s="5"/>
      <c r="V30" s="5"/>
      <c r="W30" s="5"/>
      <c r="X30" s="5"/>
      <c r="Y30" s="5"/>
      <c r="Z30" s="5"/>
      <c r="AA30" s="5"/>
      <c r="AB30" s="5"/>
      <c r="AC30" s="5" t="s">
        <v>195</v>
      </c>
      <c r="AD30" s="19"/>
      <c r="AE30" s="19"/>
      <c r="AF30" s="19"/>
      <c r="AG30" s="19"/>
      <c r="AH30" s="19"/>
      <c r="AI30" s="19"/>
      <c r="AJ30" s="19" t="s">
        <v>195</v>
      </c>
      <c r="AK30" s="19" t="s">
        <v>195</v>
      </c>
      <c r="AL30" s="19" t="s">
        <v>195</v>
      </c>
      <c r="AM30" s="19" t="s">
        <v>195</v>
      </c>
      <c r="AN30" s="19" t="s">
        <v>195</v>
      </c>
      <c r="AO30" s="19" t="s">
        <v>195</v>
      </c>
      <c r="AP30" s="19" t="s">
        <v>195</v>
      </c>
      <c r="AQ30" s="21">
        <v>26.2</v>
      </c>
      <c r="AR30" s="21">
        <v>44.8</v>
      </c>
      <c r="AS30" s="21">
        <v>26.2</v>
      </c>
      <c r="AT30" s="21">
        <v>-53.5</v>
      </c>
      <c r="AU30" s="21">
        <v>26.2</v>
      </c>
      <c r="AV30" s="21">
        <v>-48.1</v>
      </c>
      <c r="AW30" s="21"/>
      <c r="AX30" s="21"/>
      <c r="AY30" s="21"/>
    </row>
    <row r="31" spans="1:51">
      <c r="A31" s="16" t="s">
        <v>20</v>
      </c>
      <c r="B31" s="16">
        <v>50</v>
      </c>
      <c r="C31" s="16">
        <v>70</v>
      </c>
      <c r="D31" s="16">
        <v>15</v>
      </c>
      <c r="E31" s="16">
        <v>0</v>
      </c>
      <c r="F31" s="16" t="s">
        <v>195</v>
      </c>
      <c r="G31" s="17">
        <v>15</v>
      </c>
      <c r="H31" s="17">
        <v>41.6</v>
      </c>
      <c r="I31" s="17">
        <v>0</v>
      </c>
      <c r="J31" s="17" t="s">
        <v>195</v>
      </c>
      <c r="K31" s="23">
        <v>41.6</v>
      </c>
      <c r="L31" s="23">
        <v>-53.2</v>
      </c>
      <c r="M31" s="23">
        <v>36.6</v>
      </c>
      <c r="N31" s="23">
        <v>-40.700000000000003</v>
      </c>
      <c r="O31" s="23" t="s">
        <v>195</v>
      </c>
      <c r="P31" s="8">
        <v>41.6</v>
      </c>
      <c r="Q31" s="8">
        <v>-53.2</v>
      </c>
      <c r="R31" s="8">
        <v>36.6</v>
      </c>
      <c r="S31" s="8">
        <v>-40.700000000000003</v>
      </c>
      <c r="T31" s="8" t="s">
        <v>195</v>
      </c>
      <c r="U31" s="5">
        <v>16.899999999999999</v>
      </c>
      <c r="V31" s="5">
        <v>-112.6</v>
      </c>
      <c r="W31" s="5">
        <v>15.8</v>
      </c>
      <c r="X31" s="5">
        <v>-65.7</v>
      </c>
      <c r="Y31" s="5">
        <v>15.8</v>
      </c>
      <c r="Z31" s="5">
        <v>-25.3</v>
      </c>
      <c r="AA31" s="5">
        <v>15.8</v>
      </c>
      <c r="AB31" s="5">
        <v>-49</v>
      </c>
      <c r="AC31" s="5" t="s">
        <v>195</v>
      </c>
      <c r="AD31" s="19"/>
      <c r="AE31" s="19"/>
      <c r="AF31" s="19"/>
      <c r="AG31" s="19"/>
      <c r="AH31" s="19"/>
      <c r="AI31" s="19"/>
      <c r="AJ31" s="19" t="s">
        <v>195</v>
      </c>
      <c r="AK31" s="19" t="s">
        <v>195</v>
      </c>
      <c r="AL31" s="19" t="s">
        <v>195</v>
      </c>
      <c r="AM31" s="19" t="s">
        <v>195</v>
      </c>
      <c r="AN31" s="19" t="s">
        <v>195</v>
      </c>
      <c r="AO31" s="19" t="s">
        <v>195</v>
      </c>
      <c r="AP31" s="19" t="s">
        <v>195</v>
      </c>
      <c r="AQ31" s="21"/>
      <c r="AR31" s="21"/>
      <c r="AS31" s="21"/>
      <c r="AT31" s="21"/>
      <c r="AU31" s="21"/>
      <c r="AV31" s="21"/>
      <c r="AW31" s="21"/>
      <c r="AX31" s="21"/>
      <c r="AY31" s="21"/>
    </row>
    <row r="32" spans="1:51">
      <c r="A32" s="16" t="s">
        <v>20</v>
      </c>
      <c r="B32" s="16">
        <v>50</v>
      </c>
      <c r="C32" s="16">
        <v>70</v>
      </c>
      <c r="D32" s="16">
        <v>30</v>
      </c>
      <c r="E32" s="16">
        <v>0</v>
      </c>
      <c r="F32" s="16" t="s">
        <v>195</v>
      </c>
      <c r="G32" s="17">
        <v>30</v>
      </c>
      <c r="H32" s="17">
        <v>48.1</v>
      </c>
      <c r="I32" s="17">
        <v>0</v>
      </c>
      <c r="J32" s="17" t="s">
        <v>195</v>
      </c>
      <c r="K32" s="23">
        <v>46.9</v>
      </c>
      <c r="L32" s="23">
        <v>-56.3</v>
      </c>
      <c r="M32" s="23">
        <v>42.3</v>
      </c>
      <c r="N32" s="23">
        <v>-47.1</v>
      </c>
      <c r="O32" s="23" t="s">
        <v>195</v>
      </c>
      <c r="P32" s="8">
        <v>46.9</v>
      </c>
      <c r="Q32" s="8">
        <v>-56.3</v>
      </c>
      <c r="R32" s="8">
        <v>42.3</v>
      </c>
      <c r="S32" s="8">
        <v>-47.1</v>
      </c>
      <c r="T32" s="8" t="s">
        <v>195</v>
      </c>
      <c r="U32" s="5">
        <v>18.3</v>
      </c>
      <c r="V32" s="5">
        <v>-99.2</v>
      </c>
      <c r="W32" s="5">
        <v>18.3</v>
      </c>
      <c r="X32" s="5">
        <v>-76</v>
      </c>
      <c r="Y32" s="5">
        <v>18.3</v>
      </c>
      <c r="Z32" s="5">
        <v>-57.4</v>
      </c>
      <c r="AA32" s="5"/>
      <c r="AB32" s="5"/>
      <c r="AC32" s="5" t="s">
        <v>195</v>
      </c>
      <c r="AD32" s="19"/>
      <c r="AE32" s="19"/>
      <c r="AF32" s="19"/>
      <c r="AG32" s="19"/>
      <c r="AH32" s="19"/>
      <c r="AI32" s="19"/>
      <c r="AJ32" s="19" t="s">
        <v>195</v>
      </c>
      <c r="AK32" s="19" t="s">
        <v>195</v>
      </c>
      <c r="AL32" s="19" t="s">
        <v>195</v>
      </c>
      <c r="AM32" s="19" t="s">
        <v>195</v>
      </c>
      <c r="AN32" s="19" t="s">
        <v>195</v>
      </c>
      <c r="AO32" s="19" t="s">
        <v>195</v>
      </c>
      <c r="AP32" s="19" t="s">
        <v>195</v>
      </c>
      <c r="AQ32" s="21"/>
      <c r="AR32" s="21"/>
      <c r="AS32" s="21"/>
      <c r="AT32" s="21"/>
      <c r="AU32" s="21"/>
      <c r="AV32" s="21"/>
      <c r="AW32" s="21"/>
      <c r="AX32" s="21"/>
      <c r="AY32" s="21"/>
    </row>
    <row r="33" spans="1:51">
      <c r="A33" s="16" t="s">
        <v>20</v>
      </c>
      <c r="B33" s="16">
        <v>50</v>
      </c>
      <c r="C33" s="16">
        <v>70</v>
      </c>
      <c r="D33" s="16">
        <v>45</v>
      </c>
      <c r="E33" s="16">
        <v>0</v>
      </c>
      <c r="F33" s="16" t="s">
        <v>195</v>
      </c>
      <c r="G33" s="17">
        <v>45</v>
      </c>
      <c r="H33" s="17">
        <v>52.4</v>
      </c>
      <c r="I33" s="17">
        <v>0</v>
      </c>
      <c r="J33" s="17" t="s">
        <v>195</v>
      </c>
      <c r="K33" s="23">
        <v>49.9</v>
      </c>
      <c r="L33" s="23">
        <v>-57.6</v>
      </c>
      <c r="M33" s="23">
        <v>46.1</v>
      </c>
      <c r="N33" s="23">
        <v>-51.3</v>
      </c>
      <c r="O33" s="23" t="s">
        <v>195</v>
      </c>
      <c r="P33" s="8">
        <v>49.9</v>
      </c>
      <c r="Q33" s="8">
        <v>-57.6</v>
      </c>
      <c r="R33" s="8">
        <v>46.1</v>
      </c>
      <c r="S33" s="8">
        <v>-51.3</v>
      </c>
      <c r="T33" s="8" t="s">
        <v>195</v>
      </c>
      <c r="U33" s="5">
        <v>19.899999999999999</v>
      </c>
      <c r="V33" s="5">
        <v>-89.7</v>
      </c>
      <c r="W33" s="5">
        <v>19.899999999999999</v>
      </c>
      <c r="X33" s="5">
        <v>-82.8</v>
      </c>
      <c r="Y33" s="5"/>
      <c r="Z33" s="5"/>
      <c r="AA33" s="5"/>
      <c r="AB33" s="5"/>
      <c r="AC33" s="5" t="s">
        <v>195</v>
      </c>
      <c r="AD33" s="19"/>
      <c r="AE33" s="19"/>
      <c r="AF33" s="19"/>
      <c r="AG33" s="19"/>
      <c r="AH33" s="19"/>
      <c r="AI33" s="19"/>
      <c r="AJ33" s="19" t="s">
        <v>195</v>
      </c>
      <c r="AK33" s="19" t="s">
        <v>195</v>
      </c>
      <c r="AL33" s="19" t="s">
        <v>195</v>
      </c>
      <c r="AM33" s="19" t="s">
        <v>195</v>
      </c>
      <c r="AN33" s="19" t="s">
        <v>195</v>
      </c>
      <c r="AO33" s="19" t="s">
        <v>195</v>
      </c>
      <c r="AP33" s="19" t="s">
        <v>195</v>
      </c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>
      <c r="A34" s="16" t="s">
        <v>23</v>
      </c>
      <c r="B34" s="16">
        <v>50</v>
      </c>
      <c r="C34" s="16">
        <v>70</v>
      </c>
      <c r="D34" s="16">
        <v>15</v>
      </c>
      <c r="E34" s="16">
        <v>15</v>
      </c>
      <c r="F34" s="16" t="s">
        <v>195</v>
      </c>
      <c r="G34" s="17">
        <v>18.350000000000001</v>
      </c>
      <c r="H34" s="17">
        <v>43.4</v>
      </c>
      <c r="I34" s="17">
        <v>5</v>
      </c>
      <c r="J34" s="17" t="s">
        <v>195</v>
      </c>
      <c r="K34" s="23">
        <v>43.4</v>
      </c>
      <c r="L34" s="23">
        <v>-55.5</v>
      </c>
      <c r="M34" s="23">
        <v>38.200000000000003</v>
      </c>
      <c r="N34" s="23">
        <v>-42.5</v>
      </c>
      <c r="O34" s="23" t="s">
        <v>195</v>
      </c>
      <c r="P34" s="8">
        <v>43.3</v>
      </c>
      <c r="Q34" s="8">
        <v>-55.2</v>
      </c>
      <c r="R34" s="8">
        <v>38.200000000000003</v>
      </c>
      <c r="S34" s="8">
        <v>-42.5</v>
      </c>
      <c r="T34" s="8" t="s">
        <v>195</v>
      </c>
      <c r="U34" s="5"/>
      <c r="V34" s="5"/>
      <c r="W34" s="5"/>
      <c r="X34" s="5"/>
      <c r="Y34" s="5"/>
      <c r="Z34" s="5"/>
      <c r="AA34" s="5"/>
      <c r="AB34" s="5"/>
      <c r="AC34" s="5" t="s">
        <v>195</v>
      </c>
      <c r="AD34" s="19">
        <v>30.8</v>
      </c>
      <c r="AE34" s="19">
        <v>-135</v>
      </c>
      <c r="AF34" s="19">
        <v>23</v>
      </c>
      <c r="AG34" s="19">
        <v>-68.5</v>
      </c>
      <c r="AH34" s="19">
        <v>20.8</v>
      </c>
      <c r="AI34" s="19">
        <v>-29.5</v>
      </c>
      <c r="AJ34" s="19" t="s">
        <v>195</v>
      </c>
      <c r="AK34" s="19" t="s">
        <v>195</v>
      </c>
      <c r="AL34" s="19" t="s">
        <v>195</v>
      </c>
      <c r="AM34" s="19" t="s">
        <v>195</v>
      </c>
      <c r="AN34" s="19" t="s">
        <v>195</v>
      </c>
      <c r="AO34" s="19" t="s">
        <v>195</v>
      </c>
      <c r="AP34" s="19" t="s">
        <v>195</v>
      </c>
      <c r="AQ34" s="21"/>
      <c r="AR34" s="21"/>
      <c r="AS34" s="21"/>
      <c r="AT34" s="21"/>
      <c r="AU34" s="21"/>
      <c r="AV34" s="21"/>
      <c r="AW34" s="21"/>
      <c r="AX34" s="21"/>
      <c r="AY34" s="21"/>
    </row>
    <row r="35" spans="1:51">
      <c r="A35" s="16" t="s">
        <v>23</v>
      </c>
      <c r="B35" s="16">
        <v>50</v>
      </c>
      <c r="C35" s="16">
        <v>70</v>
      </c>
      <c r="D35" s="16">
        <v>15</v>
      </c>
      <c r="E35" s="16">
        <v>30</v>
      </c>
      <c r="F35" s="16" t="s">
        <v>195</v>
      </c>
      <c r="G35" s="17">
        <v>22.22</v>
      </c>
      <c r="H35" s="17">
        <v>45.1</v>
      </c>
      <c r="I35" s="17">
        <v>5</v>
      </c>
      <c r="J35" s="17" t="s">
        <v>195</v>
      </c>
      <c r="K35" s="23">
        <v>45.1</v>
      </c>
      <c r="L35" s="23">
        <v>-57.8</v>
      </c>
      <c r="M35" s="23">
        <v>39.700000000000003</v>
      </c>
      <c r="N35" s="23">
        <v>-44.2</v>
      </c>
      <c r="O35" s="23" t="s">
        <v>195</v>
      </c>
      <c r="P35" s="8">
        <v>45</v>
      </c>
      <c r="Q35" s="8">
        <v>-57.1</v>
      </c>
      <c r="R35" s="8">
        <v>39.700000000000003</v>
      </c>
      <c r="S35" s="8">
        <v>-44.2</v>
      </c>
      <c r="T35" s="8" t="s">
        <v>195</v>
      </c>
      <c r="U35" s="5"/>
      <c r="V35" s="5"/>
      <c r="W35" s="5"/>
      <c r="X35" s="5"/>
      <c r="Y35" s="5"/>
      <c r="Z35" s="5"/>
      <c r="AA35" s="5"/>
      <c r="AB35" s="5"/>
      <c r="AC35" s="5" t="s">
        <v>195</v>
      </c>
      <c r="AD35" s="19">
        <v>43.3</v>
      </c>
      <c r="AE35" s="19">
        <v>-101.8</v>
      </c>
      <c r="AF35" s="19">
        <v>34.299999999999997</v>
      </c>
      <c r="AG35" s="19">
        <v>-64.599999999999994</v>
      </c>
      <c r="AH35" s="19">
        <v>30.7</v>
      </c>
      <c r="AI35" s="19">
        <v>-44.2</v>
      </c>
      <c r="AJ35" s="19" t="s">
        <v>195</v>
      </c>
      <c r="AK35" s="19" t="s">
        <v>195</v>
      </c>
      <c r="AL35" s="19" t="s">
        <v>195</v>
      </c>
      <c r="AM35" s="19" t="s">
        <v>195</v>
      </c>
      <c r="AN35" s="19" t="s">
        <v>195</v>
      </c>
      <c r="AO35" s="19" t="s">
        <v>195</v>
      </c>
      <c r="AP35" s="19" t="s">
        <v>195</v>
      </c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>
      <c r="A36" s="16" t="s">
        <v>23</v>
      </c>
      <c r="B36" s="16">
        <v>50</v>
      </c>
      <c r="C36" s="16">
        <v>70</v>
      </c>
      <c r="D36" s="16">
        <v>15</v>
      </c>
      <c r="E36" s="16">
        <v>45</v>
      </c>
      <c r="F36" s="16" t="s">
        <v>195</v>
      </c>
      <c r="G36" s="17">
        <v>27.5</v>
      </c>
      <c r="H36" s="17">
        <v>47.2</v>
      </c>
      <c r="I36" s="17">
        <v>5</v>
      </c>
      <c r="J36" s="17" t="s">
        <v>195</v>
      </c>
      <c r="K36" s="23">
        <v>47.2</v>
      </c>
      <c r="L36" s="23">
        <v>-60.4</v>
      </c>
      <c r="M36" s="23">
        <v>41.6</v>
      </c>
      <c r="N36" s="23">
        <v>-46.3</v>
      </c>
      <c r="O36" s="23" t="s">
        <v>195</v>
      </c>
      <c r="P36" s="8">
        <v>47</v>
      </c>
      <c r="Q36" s="8">
        <v>-59.3</v>
      </c>
      <c r="R36" s="8">
        <v>41.6</v>
      </c>
      <c r="S36" s="8">
        <v>-46.3</v>
      </c>
      <c r="T36" s="8" t="s">
        <v>195</v>
      </c>
      <c r="U36" s="5"/>
      <c r="V36" s="5"/>
      <c r="W36" s="5"/>
      <c r="X36" s="5"/>
      <c r="Y36" s="5"/>
      <c r="Z36" s="5"/>
      <c r="AA36" s="5"/>
      <c r="AB36" s="5"/>
      <c r="AC36" s="5" t="s">
        <v>195</v>
      </c>
      <c r="AD36" s="19">
        <v>45.3</v>
      </c>
      <c r="AE36" s="19">
        <v>-106.5</v>
      </c>
      <c r="AF36" s="19">
        <v>35.9</v>
      </c>
      <c r="AG36" s="19">
        <v>-67.5</v>
      </c>
      <c r="AH36" s="19">
        <v>32.1</v>
      </c>
      <c r="AI36" s="19">
        <v>-46.3</v>
      </c>
      <c r="AJ36" s="19" t="s">
        <v>195</v>
      </c>
      <c r="AK36" s="19" t="s">
        <v>195</v>
      </c>
      <c r="AL36" s="19" t="s">
        <v>195</v>
      </c>
      <c r="AM36" s="19" t="s">
        <v>195</v>
      </c>
      <c r="AN36" s="19" t="s">
        <v>195</v>
      </c>
      <c r="AO36" s="19" t="s">
        <v>195</v>
      </c>
      <c r="AP36" s="19" t="s">
        <v>195</v>
      </c>
      <c r="AQ36" s="21"/>
      <c r="AR36" s="21"/>
      <c r="AS36" s="21"/>
      <c r="AT36" s="21"/>
      <c r="AU36" s="21"/>
      <c r="AV36" s="21"/>
      <c r="AW36" s="21"/>
      <c r="AX36" s="21"/>
      <c r="AY36" s="21"/>
    </row>
    <row r="37" spans="1:51">
      <c r="A37" s="16" t="s">
        <v>23</v>
      </c>
      <c r="B37" s="16">
        <v>50</v>
      </c>
      <c r="C37" s="16">
        <v>70</v>
      </c>
      <c r="D37" s="16">
        <v>30</v>
      </c>
      <c r="E37" s="16">
        <v>15</v>
      </c>
      <c r="F37" s="16" t="s">
        <v>195</v>
      </c>
      <c r="G37" s="17">
        <v>33.35</v>
      </c>
      <c r="H37" s="17">
        <v>49.2</v>
      </c>
      <c r="I37" s="17">
        <v>5</v>
      </c>
      <c r="J37" s="17" t="s">
        <v>195</v>
      </c>
      <c r="K37" s="23">
        <v>47.9</v>
      </c>
      <c r="L37" s="23">
        <v>-57.5</v>
      </c>
      <c r="M37" s="23">
        <v>43.3</v>
      </c>
      <c r="N37" s="23">
        <v>-48.2</v>
      </c>
      <c r="O37" s="23" t="s">
        <v>195</v>
      </c>
      <c r="P37" s="8">
        <v>47.9</v>
      </c>
      <c r="Q37" s="8">
        <v>-57.3</v>
      </c>
      <c r="R37" s="8">
        <v>43.3</v>
      </c>
      <c r="S37" s="8">
        <v>-48.2</v>
      </c>
      <c r="T37" s="8" t="s">
        <v>195</v>
      </c>
      <c r="U37" s="5"/>
      <c r="V37" s="5"/>
      <c r="W37" s="5"/>
      <c r="X37" s="5"/>
      <c r="Y37" s="5"/>
      <c r="Z37" s="5"/>
      <c r="AA37" s="5"/>
      <c r="AB37" s="5"/>
      <c r="AC37" s="5" t="s">
        <v>195</v>
      </c>
      <c r="AD37" s="19">
        <v>34.9</v>
      </c>
      <c r="AE37" s="19">
        <v>-153.1</v>
      </c>
      <c r="AF37" s="19">
        <v>26.1</v>
      </c>
      <c r="AG37" s="19">
        <v>-77.7</v>
      </c>
      <c r="AH37" s="19">
        <v>23.6</v>
      </c>
      <c r="AI37" s="19">
        <v>-33.4</v>
      </c>
      <c r="AJ37" s="19" t="s">
        <v>195</v>
      </c>
      <c r="AK37" s="19" t="s">
        <v>195</v>
      </c>
      <c r="AL37" s="19" t="s">
        <v>195</v>
      </c>
      <c r="AM37" s="19" t="s">
        <v>195</v>
      </c>
      <c r="AN37" s="19" t="s">
        <v>195</v>
      </c>
      <c r="AO37" s="19" t="s">
        <v>195</v>
      </c>
      <c r="AP37" s="19" t="s">
        <v>195</v>
      </c>
      <c r="AQ37" s="21"/>
      <c r="AR37" s="21"/>
      <c r="AS37" s="21"/>
      <c r="AT37" s="21"/>
      <c r="AU37" s="21"/>
      <c r="AV37" s="21"/>
      <c r="AW37" s="21"/>
      <c r="AX37" s="21"/>
      <c r="AY37" s="21"/>
    </row>
    <row r="38" spans="1:51">
      <c r="A38" s="16" t="s">
        <v>23</v>
      </c>
      <c r="B38" s="16">
        <v>50</v>
      </c>
      <c r="C38" s="16">
        <v>70</v>
      </c>
      <c r="D38" s="16">
        <v>30</v>
      </c>
      <c r="E38" s="16">
        <v>30</v>
      </c>
      <c r="F38" s="16" t="s">
        <v>195</v>
      </c>
      <c r="G38" s="17">
        <v>37.22</v>
      </c>
      <c r="H38" s="17">
        <v>50.3</v>
      </c>
      <c r="I38" s="17">
        <v>5</v>
      </c>
      <c r="J38" s="17" t="s">
        <v>195</v>
      </c>
      <c r="K38" s="23">
        <v>49.1</v>
      </c>
      <c r="L38" s="23">
        <v>-58.9</v>
      </c>
      <c r="M38" s="23">
        <v>44.3</v>
      </c>
      <c r="N38" s="23">
        <v>-49.3</v>
      </c>
      <c r="O38" s="23" t="s">
        <v>195</v>
      </c>
      <c r="P38" s="8">
        <v>49</v>
      </c>
      <c r="Q38" s="8">
        <v>-58.4</v>
      </c>
      <c r="R38" s="8">
        <v>44.3</v>
      </c>
      <c r="S38" s="8">
        <v>-49.3</v>
      </c>
      <c r="T38" s="8" t="s">
        <v>195</v>
      </c>
      <c r="U38" s="5"/>
      <c r="V38" s="5"/>
      <c r="W38" s="5"/>
      <c r="X38" s="5"/>
      <c r="Y38" s="5"/>
      <c r="Z38" s="5"/>
      <c r="AA38" s="5"/>
      <c r="AB38" s="5"/>
      <c r="AC38" s="5" t="s">
        <v>195</v>
      </c>
      <c r="AD38" s="19">
        <v>48.3</v>
      </c>
      <c r="AE38" s="19">
        <v>-113.5</v>
      </c>
      <c r="AF38" s="19">
        <v>38.200000000000003</v>
      </c>
      <c r="AG38" s="19">
        <v>-72</v>
      </c>
      <c r="AH38" s="19">
        <v>34.200000000000003</v>
      </c>
      <c r="AI38" s="19">
        <v>-49.3</v>
      </c>
      <c r="AJ38" s="19" t="s">
        <v>195</v>
      </c>
      <c r="AK38" s="19" t="s">
        <v>195</v>
      </c>
      <c r="AL38" s="19" t="s">
        <v>195</v>
      </c>
      <c r="AM38" s="19" t="s">
        <v>195</v>
      </c>
      <c r="AN38" s="19" t="s">
        <v>195</v>
      </c>
      <c r="AO38" s="19" t="s">
        <v>195</v>
      </c>
      <c r="AP38" s="19" t="s">
        <v>195</v>
      </c>
      <c r="AQ38" s="21"/>
      <c r="AR38" s="21"/>
      <c r="AS38" s="21"/>
      <c r="AT38" s="21"/>
      <c r="AU38" s="21"/>
      <c r="AV38" s="21"/>
      <c r="AW38" s="21"/>
      <c r="AX38" s="21"/>
      <c r="AY38" s="21"/>
    </row>
    <row r="39" spans="1:51">
      <c r="A39" s="16" t="s">
        <v>23</v>
      </c>
      <c r="B39" s="16">
        <v>50</v>
      </c>
      <c r="C39" s="16">
        <v>70</v>
      </c>
      <c r="D39" s="16">
        <v>30</v>
      </c>
      <c r="E39" s="16">
        <v>45</v>
      </c>
      <c r="F39" s="16" t="s">
        <v>195</v>
      </c>
      <c r="G39" s="17">
        <v>42.5</v>
      </c>
      <c r="H39" s="17">
        <v>51.8</v>
      </c>
      <c r="I39" s="17">
        <v>5</v>
      </c>
      <c r="J39" s="17" t="s">
        <v>195</v>
      </c>
      <c r="K39" s="23">
        <v>50.5</v>
      </c>
      <c r="L39" s="23">
        <v>-60.5</v>
      </c>
      <c r="M39" s="23">
        <v>45.5</v>
      </c>
      <c r="N39" s="23">
        <v>-50.7</v>
      </c>
      <c r="O39" s="23" t="s">
        <v>195</v>
      </c>
      <c r="P39" s="8">
        <v>50.3</v>
      </c>
      <c r="Q39" s="8">
        <v>-59.8</v>
      </c>
      <c r="R39" s="8">
        <v>45.5</v>
      </c>
      <c r="S39" s="8">
        <v>-50.7</v>
      </c>
      <c r="T39" s="8" t="s">
        <v>195</v>
      </c>
      <c r="U39" s="5"/>
      <c r="V39" s="5"/>
      <c r="W39" s="5"/>
      <c r="X39" s="5"/>
      <c r="Y39" s="5"/>
      <c r="Z39" s="5"/>
      <c r="AA39" s="5"/>
      <c r="AB39" s="5"/>
      <c r="AC39" s="5" t="s">
        <v>195</v>
      </c>
      <c r="AD39" s="19">
        <v>49.7</v>
      </c>
      <c r="AE39" s="19">
        <v>-116.7</v>
      </c>
      <c r="AF39" s="19">
        <v>39.299999999999997</v>
      </c>
      <c r="AG39" s="19">
        <v>-74</v>
      </c>
      <c r="AH39" s="19">
        <v>35.200000000000003</v>
      </c>
      <c r="AI39" s="19">
        <v>-50.7</v>
      </c>
      <c r="AJ39" s="19" t="s">
        <v>195</v>
      </c>
      <c r="AK39" s="19" t="s">
        <v>195</v>
      </c>
      <c r="AL39" s="19" t="s">
        <v>195</v>
      </c>
      <c r="AM39" s="19" t="s">
        <v>195</v>
      </c>
      <c r="AN39" s="19" t="s">
        <v>195</v>
      </c>
      <c r="AO39" s="19" t="s">
        <v>195</v>
      </c>
      <c r="AP39" s="19" t="s">
        <v>195</v>
      </c>
      <c r="AQ39" s="21"/>
      <c r="AR39" s="21"/>
      <c r="AS39" s="21"/>
      <c r="AT39" s="21"/>
      <c r="AU39" s="21"/>
      <c r="AV39" s="21"/>
      <c r="AW39" s="21"/>
      <c r="AX39" s="21"/>
      <c r="AY39" s="21"/>
    </row>
    <row r="40" spans="1:51">
      <c r="A40" s="16" t="s">
        <v>23</v>
      </c>
      <c r="B40" s="16">
        <v>50</v>
      </c>
      <c r="C40" s="16">
        <v>70</v>
      </c>
      <c r="D40" s="16">
        <v>45</v>
      </c>
      <c r="E40" s="16">
        <v>15</v>
      </c>
      <c r="F40" s="16" t="s">
        <v>195</v>
      </c>
      <c r="G40" s="17">
        <v>48.35</v>
      </c>
      <c r="H40" s="17">
        <v>53.2</v>
      </c>
      <c r="I40" s="17">
        <v>5</v>
      </c>
      <c r="J40" s="17" t="s">
        <v>195</v>
      </c>
      <c r="K40" s="23">
        <v>50.7</v>
      </c>
      <c r="L40" s="23">
        <v>-58.4</v>
      </c>
      <c r="M40" s="23">
        <v>46.8</v>
      </c>
      <c r="N40" s="23">
        <v>-52.1</v>
      </c>
      <c r="O40" s="23" t="s">
        <v>195</v>
      </c>
      <c r="P40" s="8">
        <v>50.6</v>
      </c>
      <c r="Q40" s="8">
        <v>-58.4</v>
      </c>
      <c r="R40" s="8">
        <v>46.8</v>
      </c>
      <c r="S40" s="8">
        <v>-52.1</v>
      </c>
      <c r="T40" s="8" t="s">
        <v>195</v>
      </c>
      <c r="U40" s="5"/>
      <c r="V40" s="5"/>
      <c r="W40" s="5"/>
      <c r="X40" s="5"/>
      <c r="Y40" s="5"/>
      <c r="Z40" s="5"/>
      <c r="AA40" s="5"/>
      <c r="AB40" s="5"/>
      <c r="AC40" s="5" t="s">
        <v>195</v>
      </c>
      <c r="AD40" s="19">
        <v>37.799999999999997</v>
      </c>
      <c r="AE40" s="19">
        <v>-165.5</v>
      </c>
      <c r="AF40" s="19">
        <v>28.2</v>
      </c>
      <c r="AG40" s="19">
        <v>-84</v>
      </c>
      <c r="AH40" s="19">
        <v>25.5</v>
      </c>
      <c r="AI40" s="19">
        <v>-36.200000000000003</v>
      </c>
      <c r="AJ40" s="19" t="s">
        <v>195</v>
      </c>
      <c r="AK40" s="19" t="s">
        <v>195</v>
      </c>
      <c r="AL40" s="19" t="s">
        <v>195</v>
      </c>
      <c r="AM40" s="19" t="s">
        <v>195</v>
      </c>
      <c r="AN40" s="19" t="s">
        <v>195</v>
      </c>
      <c r="AO40" s="19" t="s">
        <v>195</v>
      </c>
      <c r="AP40" s="19" t="s">
        <v>195</v>
      </c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>
      <c r="A41" s="16" t="s">
        <v>23</v>
      </c>
      <c r="B41" s="16">
        <v>50</v>
      </c>
      <c r="C41" s="16">
        <v>70</v>
      </c>
      <c r="D41" s="16">
        <v>45</v>
      </c>
      <c r="E41" s="16">
        <v>30</v>
      </c>
      <c r="F41" s="16" t="s">
        <v>195</v>
      </c>
      <c r="G41" s="17">
        <v>52.22</v>
      </c>
      <c r="H41" s="17">
        <v>54</v>
      </c>
      <c r="I41" s="17">
        <v>5</v>
      </c>
      <c r="J41" s="17" t="s">
        <v>195</v>
      </c>
      <c r="K41" s="23">
        <v>51.5</v>
      </c>
      <c r="L41" s="23">
        <v>-59.4</v>
      </c>
      <c r="M41" s="23">
        <v>47.6</v>
      </c>
      <c r="N41" s="23">
        <v>-53</v>
      </c>
      <c r="O41" s="23" t="s">
        <v>195</v>
      </c>
      <c r="P41" s="8">
        <v>51.4</v>
      </c>
      <c r="Q41" s="8">
        <v>-59.2</v>
      </c>
      <c r="R41" s="8">
        <v>47.6</v>
      </c>
      <c r="S41" s="8">
        <v>-53</v>
      </c>
      <c r="T41" s="8" t="s">
        <v>195</v>
      </c>
      <c r="U41" s="5"/>
      <c r="V41" s="5"/>
      <c r="W41" s="5"/>
      <c r="X41" s="5"/>
      <c r="Y41" s="5"/>
      <c r="Z41" s="5"/>
      <c r="AA41" s="5"/>
      <c r="AB41" s="5"/>
      <c r="AC41" s="5" t="s">
        <v>195</v>
      </c>
      <c r="AD41" s="19">
        <v>51.9</v>
      </c>
      <c r="AE41" s="19">
        <v>-121.9</v>
      </c>
      <c r="AF41" s="19">
        <v>41.1</v>
      </c>
      <c r="AG41" s="19">
        <v>-77.3</v>
      </c>
      <c r="AH41" s="19">
        <v>36.700000000000003</v>
      </c>
      <c r="AI41" s="19">
        <v>-53</v>
      </c>
      <c r="AJ41" s="19" t="s">
        <v>195</v>
      </c>
      <c r="AK41" s="19" t="s">
        <v>195</v>
      </c>
      <c r="AL41" s="19" t="s">
        <v>195</v>
      </c>
      <c r="AM41" s="19" t="s">
        <v>195</v>
      </c>
      <c r="AN41" s="19" t="s">
        <v>195</v>
      </c>
      <c r="AO41" s="19" t="s">
        <v>195</v>
      </c>
      <c r="AP41" s="19" t="s">
        <v>195</v>
      </c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>
      <c r="A42" s="16" t="s">
        <v>23</v>
      </c>
      <c r="B42" s="16">
        <v>50</v>
      </c>
      <c r="C42" s="16">
        <v>70</v>
      </c>
      <c r="D42" s="16">
        <v>45</v>
      </c>
      <c r="E42" s="16">
        <v>45</v>
      </c>
      <c r="F42" s="16" t="s">
        <v>195</v>
      </c>
      <c r="G42" s="17">
        <v>57.5</v>
      </c>
      <c r="H42" s="17">
        <v>55.2</v>
      </c>
      <c r="I42" s="17">
        <v>5</v>
      </c>
      <c r="J42" s="17" t="s">
        <v>195</v>
      </c>
      <c r="K42" s="23">
        <v>52.6</v>
      </c>
      <c r="L42" s="23">
        <v>-60.6</v>
      </c>
      <c r="M42" s="23">
        <v>48.5</v>
      </c>
      <c r="N42" s="23">
        <v>-54</v>
      </c>
      <c r="O42" s="23" t="s">
        <v>195</v>
      </c>
      <c r="P42" s="8">
        <v>52.4</v>
      </c>
      <c r="Q42" s="8">
        <v>-60.3</v>
      </c>
      <c r="R42" s="8">
        <v>48.5</v>
      </c>
      <c r="S42" s="8">
        <v>-54</v>
      </c>
      <c r="T42" s="8" t="s">
        <v>195</v>
      </c>
      <c r="U42" s="5"/>
      <c r="V42" s="5"/>
      <c r="W42" s="5"/>
      <c r="X42" s="5"/>
      <c r="Y42" s="5"/>
      <c r="Z42" s="5"/>
      <c r="AA42" s="5"/>
      <c r="AB42" s="5"/>
      <c r="AC42" s="5" t="s">
        <v>195</v>
      </c>
      <c r="AD42" s="19">
        <v>52.9</v>
      </c>
      <c r="AE42" s="19">
        <v>-124.4</v>
      </c>
      <c r="AF42" s="19">
        <v>41.9</v>
      </c>
      <c r="AG42" s="19">
        <v>-78.900000000000006</v>
      </c>
      <c r="AH42" s="19">
        <v>37.5</v>
      </c>
      <c r="AI42" s="19">
        <v>-54</v>
      </c>
      <c r="AJ42" s="19" t="s">
        <v>195</v>
      </c>
      <c r="AK42" s="19" t="s">
        <v>195</v>
      </c>
      <c r="AL42" s="19" t="s">
        <v>195</v>
      </c>
      <c r="AM42" s="19" t="s">
        <v>195</v>
      </c>
      <c r="AN42" s="19" t="s">
        <v>195</v>
      </c>
      <c r="AO42" s="19" t="s">
        <v>195</v>
      </c>
      <c r="AP42" s="19" t="s">
        <v>195</v>
      </c>
      <c r="AQ42" s="21"/>
      <c r="AR42" s="21"/>
      <c r="AS42" s="21"/>
      <c r="AT42" s="21"/>
      <c r="AU42" s="21"/>
      <c r="AV42" s="21"/>
      <c r="AW42" s="21"/>
      <c r="AX42" s="21"/>
      <c r="AY42" s="21"/>
    </row>
    <row r="43" spans="1:51">
      <c r="A43" s="16" t="s">
        <v>24</v>
      </c>
      <c r="B43" s="16">
        <v>50</v>
      </c>
      <c r="C43" s="16">
        <v>70</v>
      </c>
      <c r="D43" s="16">
        <v>15</v>
      </c>
      <c r="E43" s="16">
        <v>15</v>
      </c>
      <c r="F43" s="16" t="s">
        <v>195</v>
      </c>
      <c r="G43" s="17">
        <v>18.350000000000001</v>
      </c>
      <c r="H43" s="17">
        <v>43.4</v>
      </c>
      <c r="I43" s="17">
        <v>5</v>
      </c>
      <c r="J43" s="17" t="s">
        <v>195</v>
      </c>
      <c r="K43" s="23">
        <v>43.4</v>
      </c>
      <c r="L43" s="23">
        <v>-55.5</v>
      </c>
      <c r="M43" s="23">
        <v>38.200000000000003</v>
      </c>
      <c r="N43" s="23">
        <v>-42.5</v>
      </c>
      <c r="O43" s="23" t="s">
        <v>195</v>
      </c>
      <c r="P43" s="8">
        <v>43.4</v>
      </c>
      <c r="Q43" s="8">
        <v>-55.5</v>
      </c>
      <c r="R43" s="8">
        <v>38.200000000000003</v>
      </c>
      <c r="S43" s="8">
        <v>-42.5</v>
      </c>
      <c r="T43" s="8" t="s">
        <v>195</v>
      </c>
      <c r="U43" s="5"/>
      <c r="V43" s="5"/>
      <c r="W43" s="5"/>
      <c r="X43" s="5"/>
      <c r="Y43" s="5"/>
      <c r="Z43" s="5"/>
      <c r="AA43" s="5"/>
      <c r="AB43" s="5"/>
      <c r="AC43" s="5" t="s">
        <v>195</v>
      </c>
      <c r="AD43" s="19"/>
      <c r="AE43" s="19"/>
      <c r="AF43" s="19"/>
      <c r="AG43" s="19"/>
      <c r="AH43" s="19"/>
      <c r="AI43" s="19"/>
      <c r="AJ43" s="19" t="s">
        <v>195</v>
      </c>
      <c r="AK43" s="19" t="s">
        <v>195</v>
      </c>
      <c r="AL43" s="19" t="s">
        <v>195</v>
      </c>
      <c r="AM43" s="19" t="s">
        <v>195</v>
      </c>
      <c r="AN43" s="19" t="s">
        <v>195</v>
      </c>
      <c r="AO43" s="19" t="s">
        <v>195</v>
      </c>
      <c r="AP43" s="19" t="s">
        <v>195</v>
      </c>
      <c r="AQ43" s="21">
        <v>20.8</v>
      </c>
      <c r="AR43" s="21">
        <v>-68.5</v>
      </c>
      <c r="AS43" s="21">
        <v>20.8</v>
      </c>
      <c r="AT43" s="21">
        <v>-64.2</v>
      </c>
      <c r="AU43" s="21">
        <v>20.8</v>
      </c>
      <c r="AV43" s="21">
        <v>-46.1</v>
      </c>
      <c r="AW43" s="21"/>
      <c r="AX43" s="21"/>
      <c r="AY43" s="21"/>
    </row>
    <row r="44" spans="1:51">
      <c r="A44" s="16" t="s">
        <v>24</v>
      </c>
      <c r="B44" s="16">
        <v>50</v>
      </c>
      <c r="C44" s="16">
        <v>70</v>
      </c>
      <c r="D44" s="16">
        <v>15</v>
      </c>
      <c r="E44" s="16">
        <v>30</v>
      </c>
      <c r="F44" s="16" t="s">
        <v>195</v>
      </c>
      <c r="G44" s="17">
        <v>22.22</v>
      </c>
      <c r="H44" s="17">
        <v>45.1</v>
      </c>
      <c r="I44" s="17">
        <v>5</v>
      </c>
      <c r="J44" s="17" t="s">
        <v>195</v>
      </c>
      <c r="K44" s="23">
        <v>45.1</v>
      </c>
      <c r="L44" s="23">
        <v>-57.8</v>
      </c>
      <c r="M44" s="23">
        <v>39.700000000000003</v>
      </c>
      <c r="N44" s="23">
        <v>-44.2</v>
      </c>
      <c r="O44" s="23" t="s">
        <v>195</v>
      </c>
      <c r="P44" s="8">
        <v>45.1</v>
      </c>
      <c r="Q44" s="8">
        <v>-57.8</v>
      </c>
      <c r="R44" s="8">
        <v>39.700000000000003</v>
      </c>
      <c r="S44" s="8">
        <v>-44.2</v>
      </c>
      <c r="T44" s="8" t="s">
        <v>195</v>
      </c>
      <c r="U44" s="5"/>
      <c r="V44" s="5"/>
      <c r="W44" s="5"/>
      <c r="X44" s="5"/>
      <c r="Y44" s="5"/>
      <c r="Z44" s="5"/>
      <c r="AA44" s="5"/>
      <c r="AB44" s="5"/>
      <c r="AC44" s="5" t="s">
        <v>195</v>
      </c>
      <c r="AD44" s="19"/>
      <c r="AE44" s="19"/>
      <c r="AF44" s="19"/>
      <c r="AG44" s="19"/>
      <c r="AH44" s="19"/>
      <c r="AI44" s="19"/>
      <c r="AJ44" s="19" t="s">
        <v>195</v>
      </c>
      <c r="AK44" s="19" t="s">
        <v>195</v>
      </c>
      <c r="AL44" s="19" t="s">
        <v>195</v>
      </c>
      <c r="AM44" s="19" t="s">
        <v>195</v>
      </c>
      <c r="AN44" s="19" t="s">
        <v>195</v>
      </c>
      <c r="AO44" s="19" t="s">
        <v>195</v>
      </c>
      <c r="AP44" s="19" t="s">
        <v>195</v>
      </c>
      <c r="AQ44" s="21">
        <v>21.7</v>
      </c>
      <c r="AR44" s="21">
        <v>-38.200000000000003</v>
      </c>
      <c r="AS44" s="21">
        <v>21.7</v>
      </c>
      <c r="AT44" s="21">
        <v>-51.8</v>
      </c>
      <c r="AU44" s="21">
        <v>21.7</v>
      </c>
      <c r="AV44" s="21">
        <v>-43.5</v>
      </c>
      <c r="AW44" s="21"/>
      <c r="AX44" s="21"/>
      <c r="AY44" s="21"/>
    </row>
    <row r="45" spans="1:51">
      <c r="A45" s="16" t="s">
        <v>24</v>
      </c>
      <c r="B45" s="16">
        <v>50</v>
      </c>
      <c r="C45" s="16">
        <v>70</v>
      </c>
      <c r="D45" s="16">
        <v>15</v>
      </c>
      <c r="E45" s="16">
        <v>45</v>
      </c>
      <c r="F45" s="16" t="s">
        <v>195</v>
      </c>
      <c r="G45" s="17">
        <v>27.5</v>
      </c>
      <c r="H45" s="17">
        <v>47.2</v>
      </c>
      <c r="I45" s="17">
        <v>5</v>
      </c>
      <c r="J45" s="17" t="s">
        <v>195</v>
      </c>
      <c r="K45" s="23">
        <v>47.2</v>
      </c>
      <c r="L45" s="23">
        <v>-60.4</v>
      </c>
      <c r="M45" s="23">
        <v>41.6</v>
      </c>
      <c r="N45" s="23">
        <v>-46.3</v>
      </c>
      <c r="O45" s="23" t="s">
        <v>195</v>
      </c>
      <c r="P45" s="8">
        <v>47.2</v>
      </c>
      <c r="Q45" s="8">
        <v>-60.4</v>
      </c>
      <c r="R45" s="8">
        <v>41.6</v>
      </c>
      <c r="S45" s="8">
        <v>-46.3</v>
      </c>
      <c r="T45" s="8" t="s">
        <v>195</v>
      </c>
      <c r="U45" s="5"/>
      <c r="V45" s="5"/>
      <c r="W45" s="5"/>
      <c r="X45" s="5"/>
      <c r="Y45" s="5"/>
      <c r="Z45" s="5"/>
      <c r="AA45" s="5"/>
      <c r="AB45" s="5"/>
      <c r="AC45" s="5" t="s">
        <v>195</v>
      </c>
      <c r="AD45" s="19"/>
      <c r="AE45" s="19"/>
      <c r="AF45" s="19"/>
      <c r="AG45" s="19"/>
      <c r="AH45" s="19"/>
      <c r="AI45" s="19"/>
      <c r="AJ45" s="19" t="s">
        <v>195</v>
      </c>
      <c r="AK45" s="19" t="s">
        <v>195</v>
      </c>
      <c r="AL45" s="19" t="s">
        <v>195</v>
      </c>
      <c r="AM45" s="19" t="s">
        <v>195</v>
      </c>
      <c r="AN45" s="19" t="s">
        <v>195</v>
      </c>
      <c r="AO45" s="19" t="s">
        <v>195</v>
      </c>
      <c r="AP45" s="19" t="s">
        <v>195</v>
      </c>
      <c r="AQ45" s="21">
        <v>22.7</v>
      </c>
      <c r="AR45" s="21">
        <v>38.700000000000003</v>
      </c>
      <c r="AS45" s="21">
        <v>22.7</v>
      </c>
      <c r="AT45" s="21">
        <v>-46.3</v>
      </c>
      <c r="AU45" s="21">
        <v>22.7</v>
      </c>
      <c r="AV45" s="21">
        <v>-41.6</v>
      </c>
      <c r="AW45" s="21"/>
      <c r="AX45" s="21"/>
      <c r="AY45" s="21"/>
    </row>
    <row r="46" spans="1:51">
      <c r="A46" s="16" t="s">
        <v>24</v>
      </c>
      <c r="B46" s="16">
        <v>50</v>
      </c>
      <c r="C46" s="16">
        <v>70</v>
      </c>
      <c r="D46" s="16">
        <v>30</v>
      </c>
      <c r="E46" s="16">
        <v>15</v>
      </c>
      <c r="F46" s="16" t="s">
        <v>195</v>
      </c>
      <c r="G46" s="17">
        <v>33.35</v>
      </c>
      <c r="H46" s="17">
        <v>49.2</v>
      </c>
      <c r="I46" s="17">
        <v>5</v>
      </c>
      <c r="J46" s="17" t="s">
        <v>195</v>
      </c>
      <c r="K46" s="23">
        <v>47.9</v>
      </c>
      <c r="L46" s="23">
        <v>-57.5</v>
      </c>
      <c r="M46" s="23">
        <v>43.3</v>
      </c>
      <c r="N46" s="23">
        <v>-48.2</v>
      </c>
      <c r="O46" s="23" t="s">
        <v>195</v>
      </c>
      <c r="P46" s="8">
        <v>47.9</v>
      </c>
      <c r="Q46" s="8">
        <v>-57.5</v>
      </c>
      <c r="R46" s="8">
        <v>43.3</v>
      </c>
      <c r="S46" s="8">
        <v>-48.2</v>
      </c>
      <c r="T46" s="8" t="s">
        <v>195</v>
      </c>
      <c r="U46" s="5"/>
      <c r="V46" s="5"/>
      <c r="W46" s="5"/>
      <c r="X46" s="5"/>
      <c r="Y46" s="5"/>
      <c r="Z46" s="5"/>
      <c r="AA46" s="5"/>
      <c r="AB46" s="5"/>
      <c r="AC46" s="5" t="s">
        <v>195</v>
      </c>
      <c r="AD46" s="19"/>
      <c r="AE46" s="19"/>
      <c r="AF46" s="19"/>
      <c r="AG46" s="19"/>
      <c r="AH46" s="19"/>
      <c r="AI46" s="19"/>
      <c r="AJ46" s="19" t="s">
        <v>195</v>
      </c>
      <c r="AK46" s="19" t="s">
        <v>195</v>
      </c>
      <c r="AL46" s="19" t="s">
        <v>195</v>
      </c>
      <c r="AM46" s="19" t="s">
        <v>195</v>
      </c>
      <c r="AN46" s="19" t="s">
        <v>195</v>
      </c>
      <c r="AO46" s="19" t="s">
        <v>195</v>
      </c>
      <c r="AP46" s="19" t="s">
        <v>195</v>
      </c>
      <c r="AQ46" s="21">
        <v>23.6</v>
      </c>
      <c r="AR46" s="21">
        <v>-77.7</v>
      </c>
      <c r="AS46" s="21">
        <v>23.6</v>
      </c>
      <c r="AT46" s="21">
        <v>-72.8</v>
      </c>
      <c r="AU46" s="21">
        <v>23.6</v>
      </c>
      <c r="AV46" s="21">
        <v>-52.2</v>
      </c>
      <c r="AW46" s="21"/>
      <c r="AX46" s="21"/>
      <c r="AY46" s="21"/>
    </row>
    <row r="47" spans="1:51">
      <c r="A47" s="16" t="s">
        <v>24</v>
      </c>
      <c r="B47" s="16">
        <v>50</v>
      </c>
      <c r="C47" s="16">
        <v>70</v>
      </c>
      <c r="D47" s="16">
        <v>30</v>
      </c>
      <c r="E47" s="16">
        <v>30</v>
      </c>
      <c r="F47" s="16" t="s">
        <v>195</v>
      </c>
      <c r="G47" s="17">
        <v>37.22</v>
      </c>
      <c r="H47" s="17">
        <v>50.3</v>
      </c>
      <c r="I47" s="17">
        <v>5</v>
      </c>
      <c r="J47" s="17" t="s">
        <v>195</v>
      </c>
      <c r="K47" s="23">
        <v>49.1</v>
      </c>
      <c r="L47" s="23">
        <v>-58.9</v>
      </c>
      <c r="M47" s="23">
        <v>44.3</v>
      </c>
      <c r="N47" s="23">
        <v>-49.3</v>
      </c>
      <c r="O47" s="23" t="s">
        <v>195</v>
      </c>
      <c r="P47" s="8">
        <v>49.1</v>
      </c>
      <c r="Q47" s="8">
        <v>-58.9</v>
      </c>
      <c r="R47" s="8">
        <v>44.3</v>
      </c>
      <c r="S47" s="8">
        <v>-49.3</v>
      </c>
      <c r="T47" s="8" t="s">
        <v>195</v>
      </c>
      <c r="U47" s="5"/>
      <c r="V47" s="5"/>
      <c r="W47" s="5"/>
      <c r="X47" s="5"/>
      <c r="Y47" s="5"/>
      <c r="Z47" s="5"/>
      <c r="AA47" s="5"/>
      <c r="AB47" s="5"/>
      <c r="AC47" s="5" t="s">
        <v>195</v>
      </c>
      <c r="AD47" s="19"/>
      <c r="AE47" s="19"/>
      <c r="AF47" s="19"/>
      <c r="AG47" s="19"/>
      <c r="AH47" s="19"/>
      <c r="AI47" s="19"/>
      <c r="AJ47" s="19" t="s">
        <v>195</v>
      </c>
      <c r="AK47" s="19" t="s">
        <v>195</v>
      </c>
      <c r="AL47" s="19" t="s">
        <v>195</v>
      </c>
      <c r="AM47" s="19" t="s">
        <v>195</v>
      </c>
      <c r="AN47" s="19" t="s">
        <v>195</v>
      </c>
      <c r="AO47" s="19" t="s">
        <v>195</v>
      </c>
      <c r="AP47" s="19" t="s">
        <v>195</v>
      </c>
      <c r="AQ47" s="21">
        <v>24.2</v>
      </c>
      <c r="AR47" s="21">
        <v>-42.6</v>
      </c>
      <c r="AS47" s="21">
        <v>24.2</v>
      </c>
      <c r="AT47" s="21">
        <v>-57.7</v>
      </c>
      <c r="AU47" s="21">
        <v>24.2</v>
      </c>
      <c r="AV47" s="21">
        <v>-48.5</v>
      </c>
      <c r="AW47" s="21"/>
      <c r="AX47" s="21"/>
      <c r="AY47" s="21"/>
    </row>
    <row r="48" spans="1:51">
      <c r="A48" s="16" t="s">
        <v>24</v>
      </c>
      <c r="B48" s="16">
        <v>50</v>
      </c>
      <c r="C48" s="16">
        <v>70</v>
      </c>
      <c r="D48" s="16">
        <v>30</v>
      </c>
      <c r="E48" s="16">
        <v>45</v>
      </c>
      <c r="F48" s="16" t="s">
        <v>195</v>
      </c>
      <c r="G48" s="17">
        <v>42.5</v>
      </c>
      <c r="H48" s="17">
        <v>51.8</v>
      </c>
      <c r="I48" s="17">
        <v>5</v>
      </c>
      <c r="J48" s="17" t="s">
        <v>195</v>
      </c>
      <c r="K48" s="23">
        <v>50.5</v>
      </c>
      <c r="L48" s="23">
        <v>-60.5</v>
      </c>
      <c r="M48" s="23">
        <v>45.5</v>
      </c>
      <c r="N48" s="23">
        <v>-50.7</v>
      </c>
      <c r="O48" s="23" t="s">
        <v>195</v>
      </c>
      <c r="P48" s="8">
        <v>50.5</v>
      </c>
      <c r="Q48" s="8">
        <v>-60.5</v>
      </c>
      <c r="R48" s="8">
        <v>45.5</v>
      </c>
      <c r="S48" s="8">
        <v>-50.7</v>
      </c>
      <c r="T48" s="8" t="s">
        <v>195</v>
      </c>
      <c r="U48" s="5"/>
      <c r="V48" s="5"/>
      <c r="W48" s="5"/>
      <c r="X48" s="5"/>
      <c r="Y48" s="5"/>
      <c r="Z48" s="5"/>
      <c r="AA48" s="5"/>
      <c r="AB48" s="5"/>
      <c r="AC48" s="5" t="s">
        <v>195</v>
      </c>
      <c r="AD48" s="19"/>
      <c r="AE48" s="19"/>
      <c r="AF48" s="19"/>
      <c r="AG48" s="19"/>
      <c r="AH48" s="19"/>
      <c r="AI48" s="19"/>
      <c r="AJ48" s="19" t="s">
        <v>195</v>
      </c>
      <c r="AK48" s="19" t="s">
        <v>195</v>
      </c>
      <c r="AL48" s="19" t="s">
        <v>195</v>
      </c>
      <c r="AM48" s="19" t="s">
        <v>195</v>
      </c>
      <c r="AN48" s="19" t="s">
        <v>195</v>
      </c>
      <c r="AO48" s="19" t="s">
        <v>195</v>
      </c>
      <c r="AP48" s="19" t="s">
        <v>195</v>
      </c>
      <c r="AQ48" s="21">
        <v>24.8</v>
      </c>
      <c r="AR48" s="21">
        <v>42.4</v>
      </c>
      <c r="AS48" s="21">
        <v>24.8</v>
      </c>
      <c r="AT48" s="21">
        <v>-50.7</v>
      </c>
      <c r="AU48" s="21">
        <v>24.8</v>
      </c>
      <c r="AV48" s="21">
        <v>-45.5</v>
      </c>
      <c r="AW48" s="21"/>
      <c r="AX48" s="21"/>
      <c r="AY48" s="21"/>
    </row>
    <row r="49" spans="1:51">
      <c r="A49" s="16" t="s">
        <v>24</v>
      </c>
      <c r="B49" s="16">
        <v>50</v>
      </c>
      <c r="C49" s="16">
        <v>70</v>
      </c>
      <c r="D49" s="16">
        <v>45</v>
      </c>
      <c r="E49" s="16">
        <v>15</v>
      </c>
      <c r="F49" s="16" t="s">
        <v>195</v>
      </c>
      <c r="G49" s="17">
        <v>48.35</v>
      </c>
      <c r="H49" s="17">
        <v>53.2</v>
      </c>
      <c r="I49" s="17">
        <v>5</v>
      </c>
      <c r="J49" s="17" t="s">
        <v>195</v>
      </c>
      <c r="K49" s="23">
        <v>50.7</v>
      </c>
      <c r="L49" s="23">
        <v>-58.4</v>
      </c>
      <c r="M49" s="23">
        <v>46.8</v>
      </c>
      <c r="N49" s="23">
        <v>-52.1</v>
      </c>
      <c r="O49" s="23" t="s">
        <v>195</v>
      </c>
      <c r="P49" s="8">
        <v>50.7</v>
      </c>
      <c r="Q49" s="8">
        <v>-58.4</v>
      </c>
      <c r="R49" s="8">
        <v>46.8</v>
      </c>
      <c r="S49" s="8">
        <v>-52.1</v>
      </c>
      <c r="T49" s="8" t="s">
        <v>195</v>
      </c>
      <c r="U49" s="5"/>
      <c r="V49" s="5"/>
      <c r="W49" s="5"/>
      <c r="X49" s="5"/>
      <c r="Y49" s="5"/>
      <c r="Z49" s="5"/>
      <c r="AA49" s="5"/>
      <c r="AB49" s="5"/>
      <c r="AC49" s="5" t="s">
        <v>195</v>
      </c>
      <c r="AD49" s="19"/>
      <c r="AE49" s="19"/>
      <c r="AF49" s="19"/>
      <c r="AG49" s="19"/>
      <c r="AH49" s="19"/>
      <c r="AI49" s="19"/>
      <c r="AJ49" s="19" t="s">
        <v>195</v>
      </c>
      <c r="AK49" s="19" t="s">
        <v>195</v>
      </c>
      <c r="AL49" s="19" t="s">
        <v>195</v>
      </c>
      <c r="AM49" s="19" t="s">
        <v>195</v>
      </c>
      <c r="AN49" s="19" t="s">
        <v>195</v>
      </c>
      <c r="AO49" s="19" t="s">
        <v>195</v>
      </c>
      <c r="AP49" s="19" t="s">
        <v>195</v>
      </c>
      <c r="AQ49" s="21">
        <v>25.5</v>
      </c>
      <c r="AR49" s="21">
        <v>-84</v>
      </c>
      <c r="AS49" s="21">
        <v>25.5</v>
      </c>
      <c r="AT49" s="21">
        <v>-78.7</v>
      </c>
      <c r="AU49" s="21">
        <v>25.5</v>
      </c>
      <c r="AV49" s="21">
        <v>-56.5</v>
      </c>
      <c r="AW49" s="21"/>
      <c r="AX49" s="21"/>
      <c r="AY49" s="21"/>
    </row>
    <row r="50" spans="1:51">
      <c r="A50" s="16" t="s">
        <v>24</v>
      </c>
      <c r="B50" s="16">
        <v>50</v>
      </c>
      <c r="C50" s="16">
        <v>70</v>
      </c>
      <c r="D50" s="16">
        <v>45</v>
      </c>
      <c r="E50" s="16">
        <v>30</v>
      </c>
      <c r="F50" s="16" t="s">
        <v>195</v>
      </c>
      <c r="G50" s="17">
        <v>52.22</v>
      </c>
      <c r="H50" s="17">
        <v>54</v>
      </c>
      <c r="I50" s="17">
        <v>5</v>
      </c>
      <c r="J50" s="17" t="s">
        <v>195</v>
      </c>
      <c r="K50" s="23">
        <v>51.5</v>
      </c>
      <c r="L50" s="23">
        <v>-59.4</v>
      </c>
      <c r="M50" s="23">
        <v>47.6</v>
      </c>
      <c r="N50" s="23">
        <v>-53</v>
      </c>
      <c r="O50" s="23" t="s">
        <v>195</v>
      </c>
      <c r="P50" s="8">
        <v>51.5</v>
      </c>
      <c r="Q50" s="8">
        <v>-59.4</v>
      </c>
      <c r="R50" s="8">
        <v>47.6</v>
      </c>
      <c r="S50" s="8">
        <v>-53</v>
      </c>
      <c r="T50" s="8" t="s">
        <v>195</v>
      </c>
      <c r="U50" s="5"/>
      <c r="V50" s="5"/>
      <c r="W50" s="5"/>
      <c r="X50" s="5"/>
      <c r="Y50" s="5"/>
      <c r="Z50" s="5"/>
      <c r="AA50" s="5"/>
      <c r="AB50" s="5"/>
      <c r="AC50" s="5" t="s">
        <v>195</v>
      </c>
      <c r="AD50" s="19"/>
      <c r="AE50" s="19"/>
      <c r="AF50" s="19"/>
      <c r="AG50" s="19"/>
      <c r="AH50" s="19"/>
      <c r="AI50" s="19"/>
      <c r="AJ50" s="19" t="s">
        <v>195</v>
      </c>
      <c r="AK50" s="19" t="s">
        <v>195</v>
      </c>
      <c r="AL50" s="19" t="s">
        <v>195</v>
      </c>
      <c r="AM50" s="19" t="s">
        <v>195</v>
      </c>
      <c r="AN50" s="19" t="s">
        <v>195</v>
      </c>
      <c r="AO50" s="19" t="s">
        <v>195</v>
      </c>
      <c r="AP50" s="19" t="s">
        <v>195</v>
      </c>
      <c r="AQ50" s="21">
        <v>25.9</v>
      </c>
      <c r="AR50" s="21">
        <v>-45.8</v>
      </c>
      <c r="AS50" s="21">
        <v>25.9</v>
      </c>
      <c r="AT50" s="21">
        <v>-62</v>
      </c>
      <c r="AU50" s="21">
        <v>25.9</v>
      </c>
      <c r="AV50" s="21">
        <v>-52.1</v>
      </c>
      <c r="AW50" s="21"/>
      <c r="AX50" s="21"/>
      <c r="AY50" s="21"/>
    </row>
    <row r="51" spans="1:51">
      <c r="A51" s="16" t="s">
        <v>24</v>
      </c>
      <c r="B51" s="16">
        <v>50</v>
      </c>
      <c r="C51" s="16">
        <v>70</v>
      </c>
      <c r="D51" s="16">
        <v>45</v>
      </c>
      <c r="E51" s="16">
        <v>45</v>
      </c>
      <c r="F51" s="16" t="s">
        <v>195</v>
      </c>
      <c r="G51" s="17">
        <v>57.5</v>
      </c>
      <c r="H51" s="17">
        <v>55.2</v>
      </c>
      <c r="I51" s="17">
        <v>5</v>
      </c>
      <c r="J51" s="17" t="s">
        <v>195</v>
      </c>
      <c r="K51" s="23">
        <v>52.6</v>
      </c>
      <c r="L51" s="23">
        <v>-60.6</v>
      </c>
      <c r="M51" s="23">
        <v>48.5</v>
      </c>
      <c r="N51" s="23">
        <v>-54</v>
      </c>
      <c r="O51" s="23" t="s">
        <v>195</v>
      </c>
      <c r="P51" s="8">
        <v>52.6</v>
      </c>
      <c r="Q51" s="8">
        <v>-60.6</v>
      </c>
      <c r="R51" s="8">
        <v>48.5</v>
      </c>
      <c r="S51" s="8">
        <v>-54</v>
      </c>
      <c r="T51" s="8" t="s">
        <v>195</v>
      </c>
      <c r="U51" s="5"/>
      <c r="V51" s="5"/>
      <c r="W51" s="5"/>
      <c r="X51" s="5"/>
      <c r="Y51" s="5"/>
      <c r="Z51" s="5"/>
      <c r="AA51" s="5"/>
      <c r="AB51" s="5"/>
      <c r="AC51" s="5" t="s">
        <v>195</v>
      </c>
      <c r="AD51" s="19"/>
      <c r="AE51" s="19"/>
      <c r="AF51" s="19"/>
      <c r="AG51" s="19"/>
      <c r="AH51" s="19"/>
      <c r="AI51" s="19"/>
      <c r="AJ51" s="19" t="s">
        <v>195</v>
      </c>
      <c r="AK51" s="19" t="s">
        <v>195</v>
      </c>
      <c r="AL51" s="19" t="s">
        <v>195</v>
      </c>
      <c r="AM51" s="19" t="s">
        <v>195</v>
      </c>
      <c r="AN51" s="19" t="s">
        <v>195</v>
      </c>
      <c r="AO51" s="19" t="s">
        <v>195</v>
      </c>
      <c r="AP51" s="19" t="s">
        <v>195</v>
      </c>
      <c r="AQ51" s="21">
        <v>26.5</v>
      </c>
      <c r="AR51" s="21">
        <v>45.2</v>
      </c>
      <c r="AS51" s="21">
        <v>26.5</v>
      </c>
      <c r="AT51" s="21">
        <v>-54</v>
      </c>
      <c r="AU51" s="21">
        <v>26.5</v>
      </c>
      <c r="AV51" s="21">
        <v>-48.5</v>
      </c>
      <c r="AW51" s="21"/>
      <c r="AX51" s="21"/>
      <c r="AY51" s="21"/>
    </row>
    <row r="52" spans="1:51">
      <c r="A52" s="16" t="s">
        <v>20</v>
      </c>
      <c r="B52" s="16">
        <v>60</v>
      </c>
      <c r="C52" s="16">
        <v>80</v>
      </c>
      <c r="D52" s="16">
        <v>15</v>
      </c>
      <c r="E52" s="16">
        <v>0</v>
      </c>
      <c r="F52" s="16" t="s">
        <v>195</v>
      </c>
      <c r="G52" s="17">
        <v>15</v>
      </c>
      <c r="H52" s="17">
        <v>41.6</v>
      </c>
      <c r="I52" s="17">
        <v>0</v>
      </c>
      <c r="J52" s="17" t="s">
        <v>195</v>
      </c>
      <c r="K52" s="23">
        <v>41.3</v>
      </c>
      <c r="L52" s="23">
        <v>-52</v>
      </c>
      <c r="M52" s="23">
        <v>36.6</v>
      </c>
      <c r="N52" s="23">
        <v>-40.700000000000003</v>
      </c>
      <c r="O52" s="23" t="s">
        <v>195</v>
      </c>
      <c r="P52" s="8">
        <v>41.3</v>
      </c>
      <c r="Q52" s="8">
        <v>-52</v>
      </c>
      <c r="R52" s="8">
        <v>36.6</v>
      </c>
      <c r="S52" s="8">
        <v>-40.700000000000003</v>
      </c>
      <c r="T52" s="8" t="s">
        <v>195</v>
      </c>
      <c r="U52" s="5">
        <v>16.899999999999999</v>
      </c>
      <c r="V52" s="5">
        <v>-112.6</v>
      </c>
      <c r="W52" s="5">
        <v>15.8</v>
      </c>
      <c r="X52" s="5">
        <v>-65.7</v>
      </c>
      <c r="Y52" s="5">
        <v>15.8</v>
      </c>
      <c r="Z52" s="5">
        <v>-24.1</v>
      </c>
      <c r="AA52" s="5">
        <v>15.8</v>
      </c>
      <c r="AB52" s="5">
        <v>-49</v>
      </c>
      <c r="AC52" s="5" t="s">
        <v>195</v>
      </c>
      <c r="AD52" s="19"/>
      <c r="AE52" s="19"/>
      <c r="AF52" s="19"/>
      <c r="AG52" s="19"/>
      <c r="AH52" s="19"/>
      <c r="AI52" s="19"/>
      <c r="AJ52" s="19" t="s">
        <v>195</v>
      </c>
      <c r="AK52" s="19" t="s">
        <v>195</v>
      </c>
      <c r="AL52" s="19" t="s">
        <v>195</v>
      </c>
      <c r="AM52" s="19" t="s">
        <v>195</v>
      </c>
      <c r="AN52" s="19" t="s">
        <v>195</v>
      </c>
      <c r="AO52" s="19" t="s">
        <v>195</v>
      </c>
      <c r="AP52" s="19" t="s">
        <v>195</v>
      </c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>
      <c r="A53" s="16" t="s">
        <v>20</v>
      </c>
      <c r="B53" s="16">
        <v>60</v>
      </c>
      <c r="C53" s="16">
        <v>80</v>
      </c>
      <c r="D53" s="16">
        <v>30</v>
      </c>
      <c r="E53" s="16">
        <v>0</v>
      </c>
      <c r="F53" s="16" t="s">
        <v>195</v>
      </c>
      <c r="G53" s="17">
        <v>30</v>
      </c>
      <c r="H53" s="17">
        <v>48.1</v>
      </c>
      <c r="I53" s="17">
        <v>0</v>
      </c>
      <c r="J53" s="17" t="s">
        <v>195</v>
      </c>
      <c r="K53" s="23">
        <v>46.5</v>
      </c>
      <c r="L53" s="23">
        <v>-54.5</v>
      </c>
      <c r="M53" s="23">
        <v>42.3</v>
      </c>
      <c r="N53" s="23">
        <v>-47.1</v>
      </c>
      <c r="O53" s="23" t="s">
        <v>195</v>
      </c>
      <c r="P53" s="8">
        <v>46.5</v>
      </c>
      <c r="Q53" s="8">
        <v>-54.5</v>
      </c>
      <c r="R53" s="8">
        <v>42.3</v>
      </c>
      <c r="S53" s="8">
        <v>-47.1</v>
      </c>
      <c r="T53" s="8" t="s">
        <v>195</v>
      </c>
      <c r="U53" s="5">
        <v>18.3</v>
      </c>
      <c r="V53" s="5">
        <v>-99.2</v>
      </c>
      <c r="W53" s="5">
        <v>18.3</v>
      </c>
      <c r="X53" s="5">
        <v>-76</v>
      </c>
      <c r="Y53" s="5">
        <v>18.3</v>
      </c>
      <c r="Z53" s="5">
        <v>-56.7</v>
      </c>
      <c r="AA53" s="5"/>
      <c r="AB53" s="5"/>
      <c r="AC53" s="5" t="s">
        <v>195</v>
      </c>
      <c r="AD53" s="19"/>
      <c r="AE53" s="19"/>
      <c r="AF53" s="19"/>
      <c r="AG53" s="19"/>
      <c r="AH53" s="19"/>
      <c r="AI53" s="19"/>
      <c r="AJ53" s="19" t="s">
        <v>195</v>
      </c>
      <c r="AK53" s="19" t="s">
        <v>195</v>
      </c>
      <c r="AL53" s="19" t="s">
        <v>195</v>
      </c>
      <c r="AM53" s="19" t="s">
        <v>195</v>
      </c>
      <c r="AN53" s="19" t="s">
        <v>195</v>
      </c>
      <c r="AO53" s="19" t="s">
        <v>195</v>
      </c>
      <c r="AP53" s="19" t="s">
        <v>195</v>
      </c>
      <c r="AQ53" s="21"/>
      <c r="AR53" s="21"/>
      <c r="AS53" s="21"/>
      <c r="AT53" s="21"/>
      <c r="AU53" s="21"/>
      <c r="AV53" s="21"/>
      <c r="AW53" s="21"/>
      <c r="AX53" s="21"/>
      <c r="AY53" s="21"/>
    </row>
    <row r="54" spans="1:51">
      <c r="A54" s="16" t="s">
        <v>20</v>
      </c>
      <c r="B54" s="16">
        <v>60</v>
      </c>
      <c r="C54" s="16">
        <v>80</v>
      </c>
      <c r="D54" s="16">
        <v>45</v>
      </c>
      <c r="E54" s="16">
        <v>0</v>
      </c>
      <c r="F54" s="16" t="s">
        <v>195</v>
      </c>
      <c r="G54" s="17">
        <v>45</v>
      </c>
      <c r="H54" s="17">
        <v>52.4</v>
      </c>
      <c r="I54" s="17">
        <v>0</v>
      </c>
      <c r="J54" s="17" t="s">
        <v>195</v>
      </c>
      <c r="K54" s="23">
        <v>49.3</v>
      </c>
      <c r="L54" s="23">
        <v>-56.5</v>
      </c>
      <c r="M54" s="23">
        <v>46.1</v>
      </c>
      <c r="N54" s="23">
        <v>-51.3</v>
      </c>
      <c r="O54" s="23" t="s">
        <v>195</v>
      </c>
      <c r="P54" s="8">
        <v>49.3</v>
      </c>
      <c r="Q54" s="8">
        <v>-56.5</v>
      </c>
      <c r="R54" s="8">
        <v>46.1</v>
      </c>
      <c r="S54" s="8">
        <v>-51.3</v>
      </c>
      <c r="T54" s="8" t="s">
        <v>195</v>
      </c>
      <c r="U54" s="5">
        <v>19.899999999999999</v>
      </c>
      <c r="V54" s="5">
        <v>-89.7</v>
      </c>
      <c r="W54" s="5">
        <v>19.899999999999999</v>
      </c>
      <c r="X54" s="5">
        <v>-82.8</v>
      </c>
      <c r="Y54" s="5">
        <v>19.899999999999999</v>
      </c>
      <c r="Z54" s="5">
        <v>-73.8</v>
      </c>
      <c r="AA54" s="5"/>
      <c r="AB54" s="5"/>
      <c r="AC54" s="5" t="s">
        <v>195</v>
      </c>
      <c r="AD54" s="19"/>
      <c r="AE54" s="19"/>
      <c r="AF54" s="19"/>
      <c r="AG54" s="19"/>
      <c r="AH54" s="19"/>
      <c r="AI54" s="19"/>
      <c r="AJ54" s="19" t="s">
        <v>195</v>
      </c>
      <c r="AK54" s="19" t="s">
        <v>195</v>
      </c>
      <c r="AL54" s="19" t="s">
        <v>195</v>
      </c>
      <c r="AM54" s="19" t="s">
        <v>195</v>
      </c>
      <c r="AN54" s="19" t="s">
        <v>195</v>
      </c>
      <c r="AO54" s="19" t="s">
        <v>195</v>
      </c>
      <c r="AP54" s="19" t="s">
        <v>195</v>
      </c>
      <c r="AQ54" s="21"/>
      <c r="AR54" s="21"/>
      <c r="AS54" s="21"/>
      <c r="AT54" s="21"/>
      <c r="AU54" s="21"/>
      <c r="AV54" s="21"/>
      <c r="AW54" s="21"/>
      <c r="AX54" s="21"/>
      <c r="AY54" s="21"/>
    </row>
    <row r="55" spans="1:51">
      <c r="A55" s="16" t="s">
        <v>23</v>
      </c>
      <c r="B55" s="16">
        <v>60</v>
      </c>
      <c r="C55" s="16">
        <v>80</v>
      </c>
      <c r="D55" s="16">
        <v>15</v>
      </c>
      <c r="E55" s="16">
        <v>15</v>
      </c>
      <c r="F55" s="16" t="s">
        <v>195</v>
      </c>
      <c r="G55" s="17">
        <v>19.02</v>
      </c>
      <c r="H55" s="17">
        <v>43.7</v>
      </c>
      <c r="I55" s="17">
        <v>6</v>
      </c>
      <c r="J55" s="17" t="s">
        <v>195</v>
      </c>
      <c r="K55" s="23">
        <v>43.4</v>
      </c>
      <c r="L55" s="23">
        <v>-54.6</v>
      </c>
      <c r="M55" s="23">
        <v>38.4</v>
      </c>
      <c r="N55" s="23">
        <v>-42.8</v>
      </c>
      <c r="O55" s="23" t="s">
        <v>195</v>
      </c>
      <c r="P55" s="8">
        <v>43.3</v>
      </c>
      <c r="Q55" s="8">
        <v>-54.2</v>
      </c>
      <c r="R55" s="8">
        <v>38.4</v>
      </c>
      <c r="S55" s="8">
        <v>-42.8</v>
      </c>
      <c r="T55" s="8" t="s">
        <v>195</v>
      </c>
      <c r="U55" s="5"/>
      <c r="V55" s="5"/>
      <c r="W55" s="5"/>
      <c r="X55" s="5"/>
      <c r="Y55" s="5"/>
      <c r="Z55" s="5"/>
      <c r="AA55" s="5"/>
      <c r="AB55" s="5"/>
      <c r="AC55" s="5" t="s">
        <v>195</v>
      </c>
      <c r="AD55" s="19">
        <v>29.1</v>
      </c>
      <c r="AE55" s="19">
        <v>-124.8</v>
      </c>
      <c r="AF55" s="19">
        <v>22.2</v>
      </c>
      <c r="AG55" s="19">
        <v>-61.3</v>
      </c>
      <c r="AH55" s="19">
        <v>21</v>
      </c>
      <c r="AI55" s="19">
        <v>-29.7</v>
      </c>
      <c r="AJ55" s="19" t="s">
        <v>195</v>
      </c>
      <c r="AK55" s="19" t="s">
        <v>195</v>
      </c>
      <c r="AL55" s="19" t="s">
        <v>195</v>
      </c>
      <c r="AM55" s="19" t="s">
        <v>195</v>
      </c>
      <c r="AN55" s="19" t="s">
        <v>195</v>
      </c>
      <c r="AO55" s="19" t="s">
        <v>195</v>
      </c>
      <c r="AP55" s="19" t="s">
        <v>195</v>
      </c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>
      <c r="A56" s="16" t="s">
        <v>23</v>
      </c>
      <c r="B56" s="16">
        <v>60</v>
      </c>
      <c r="C56" s="16">
        <v>80</v>
      </c>
      <c r="D56" s="16">
        <v>15</v>
      </c>
      <c r="E56" s="16">
        <v>30</v>
      </c>
      <c r="F56" s="16" t="s">
        <v>195</v>
      </c>
      <c r="G56" s="17">
        <v>23.66</v>
      </c>
      <c r="H56" s="17">
        <v>45.7</v>
      </c>
      <c r="I56" s="17">
        <v>6</v>
      </c>
      <c r="J56" s="17" t="s">
        <v>195</v>
      </c>
      <c r="K56" s="23">
        <v>45.5</v>
      </c>
      <c r="L56" s="23">
        <v>-57.2</v>
      </c>
      <c r="M56" s="23">
        <v>40.299999999999997</v>
      </c>
      <c r="N56" s="23">
        <v>-44.8</v>
      </c>
      <c r="O56" s="23" t="s">
        <v>195</v>
      </c>
      <c r="P56" s="8">
        <v>45.3</v>
      </c>
      <c r="Q56" s="8">
        <v>-56.2</v>
      </c>
      <c r="R56" s="8">
        <v>40.299999999999997</v>
      </c>
      <c r="S56" s="8">
        <v>-44.8</v>
      </c>
      <c r="T56" s="8" t="s">
        <v>195</v>
      </c>
      <c r="U56" s="5"/>
      <c r="V56" s="5"/>
      <c r="W56" s="5"/>
      <c r="X56" s="5"/>
      <c r="Y56" s="5"/>
      <c r="Z56" s="5"/>
      <c r="AA56" s="5"/>
      <c r="AB56" s="5"/>
      <c r="AC56" s="5" t="s">
        <v>195</v>
      </c>
      <c r="AD56" s="19">
        <v>41.9</v>
      </c>
      <c r="AE56" s="19">
        <v>-95.6</v>
      </c>
      <c r="AF56" s="19">
        <v>33.200000000000003</v>
      </c>
      <c r="AG56" s="19">
        <v>-60.4</v>
      </c>
      <c r="AH56" s="19">
        <v>31.1</v>
      </c>
      <c r="AI56" s="19">
        <v>-44.8</v>
      </c>
      <c r="AJ56" s="19" t="s">
        <v>195</v>
      </c>
      <c r="AK56" s="19" t="s">
        <v>195</v>
      </c>
      <c r="AL56" s="19" t="s">
        <v>195</v>
      </c>
      <c r="AM56" s="19" t="s">
        <v>195</v>
      </c>
      <c r="AN56" s="19" t="s">
        <v>195</v>
      </c>
      <c r="AO56" s="19" t="s">
        <v>195</v>
      </c>
      <c r="AP56" s="19" t="s">
        <v>195</v>
      </c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>
      <c r="A57" s="16" t="s">
        <v>23</v>
      </c>
      <c r="B57" s="16">
        <v>60</v>
      </c>
      <c r="C57" s="16">
        <v>80</v>
      </c>
      <c r="D57" s="16">
        <v>15</v>
      </c>
      <c r="E57" s="16">
        <v>45</v>
      </c>
      <c r="F57" s="16" t="s">
        <v>195</v>
      </c>
      <c r="G57" s="17">
        <v>30</v>
      </c>
      <c r="H57" s="17">
        <v>48.1</v>
      </c>
      <c r="I57" s="17">
        <v>6</v>
      </c>
      <c r="J57" s="17" t="s">
        <v>195</v>
      </c>
      <c r="K57" s="23">
        <v>47.8</v>
      </c>
      <c r="L57" s="23">
        <v>-60.1</v>
      </c>
      <c r="M57" s="23">
        <v>42.3</v>
      </c>
      <c r="N57" s="23">
        <v>-47.1</v>
      </c>
      <c r="O57" s="23" t="s">
        <v>195</v>
      </c>
      <c r="P57" s="8">
        <v>47.5</v>
      </c>
      <c r="Q57" s="8">
        <v>-58.7</v>
      </c>
      <c r="R57" s="8">
        <v>42.3</v>
      </c>
      <c r="S57" s="8">
        <v>-47.1</v>
      </c>
      <c r="T57" s="8" t="s">
        <v>195</v>
      </c>
      <c r="U57" s="5"/>
      <c r="V57" s="5"/>
      <c r="W57" s="5"/>
      <c r="X57" s="5"/>
      <c r="Y57" s="5"/>
      <c r="Z57" s="5"/>
      <c r="AA57" s="5"/>
      <c r="AB57" s="5"/>
      <c r="AC57" s="5" t="s">
        <v>195</v>
      </c>
      <c r="AD57" s="19">
        <v>44.1</v>
      </c>
      <c r="AE57" s="19">
        <v>-100.5</v>
      </c>
      <c r="AF57" s="19">
        <v>34.9</v>
      </c>
      <c r="AG57" s="19">
        <v>-63.5</v>
      </c>
      <c r="AH57" s="19">
        <v>32.700000000000003</v>
      </c>
      <c r="AI57" s="19">
        <v>-47.1</v>
      </c>
      <c r="AJ57" s="19" t="s">
        <v>195</v>
      </c>
      <c r="AK57" s="19" t="s">
        <v>195</v>
      </c>
      <c r="AL57" s="19" t="s">
        <v>195</v>
      </c>
      <c r="AM57" s="19" t="s">
        <v>195</v>
      </c>
      <c r="AN57" s="19" t="s">
        <v>195</v>
      </c>
      <c r="AO57" s="19" t="s">
        <v>195</v>
      </c>
      <c r="AP57" s="19" t="s">
        <v>195</v>
      </c>
      <c r="AQ57" s="21"/>
      <c r="AR57" s="21"/>
      <c r="AS57" s="21"/>
      <c r="AT57" s="21"/>
      <c r="AU57" s="21"/>
      <c r="AV57" s="21"/>
      <c r="AW57" s="21"/>
      <c r="AX57" s="21"/>
      <c r="AY57" s="21"/>
    </row>
    <row r="58" spans="1:51">
      <c r="A58" s="16" t="s">
        <v>23</v>
      </c>
      <c r="B58" s="16">
        <v>60</v>
      </c>
      <c r="C58" s="16">
        <v>80</v>
      </c>
      <c r="D58" s="16">
        <v>30</v>
      </c>
      <c r="E58" s="16">
        <v>15</v>
      </c>
      <c r="F58" s="16" t="s">
        <v>195</v>
      </c>
      <c r="G58" s="17">
        <v>34.020000000000003</v>
      </c>
      <c r="H58" s="17">
        <v>49.4</v>
      </c>
      <c r="I58" s="17">
        <v>6</v>
      </c>
      <c r="J58" s="17" t="s">
        <v>195</v>
      </c>
      <c r="K58" s="23">
        <v>47.7</v>
      </c>
      <c r="L58" s="23">
        <v>-56</v>
      </c>
      <c r="M58" s="23">
        <v>43.5</v>
      </c>
      <c r="N58" s="23">
        <v>-48.4</v>
      </c>
      <c r="O58" s="23" t="s">
        <v>195</v>
      </c>
      <c r="P58" s="8">
        <v>47.6</v>
      </c>
      <c r="Q58" s="8">
        <v>-55.7</v>
      </c>
      <c r="R58" s="8">
        <v>43.5</v>
      </c>
      <c r="S58" s="8">
        <v>-48.4</v>
      </c>
      <c r="T58" s="8" t="s">
        <v>195</v>
      </c>
      <c r="U58" s="5"/>
      <c r="V58" s="5"/>
      <c r="W58" s="5"/>
      <c r="X58" s="5"/>
      <c r="Y58" s="5"/>
      <c r="Z58" s="5"/>
      <c r="AA58" s="5"/>
      <c r="AB58" s="5"/>
      <c r="AC58" s="5" t="s">
        <v>195</v>
      </c>
      <c r="AD58" s="19">
        <v>32.9</v>
      </c>
      <c r="AE58" s="19">
        <v>-141.1</v>
      </c>
      <c r="AF58" s="19">
        <v>25.1</v>
      </c>
      <c r="AG58" s="19">
        <v>-69.3</v>
      </c>
      <c r="AH58" s="19">
        <v>23.7</v>
      </c>
      <c r="AI58" s="19">
        <v>-33.6</v>
      </c>
      <c r="AJ58" s="19" t="s">
        <v>195</v>
      </c>
      <c r="AK58" s="19" t="s">
        <v>195</v>
      </c>
      <c r="AL58" s="19" t="s">
        <v>195</v>
      </c>
      <c r="AM58" s="19" t="s">
        <v>195</v>
      </c>
      <c r="AN58" s="19" t="s">
        <v>195</v>
      </c>
      <c r="AO58" s="19" t="s">
        <v>195</v>
      </c>
      <c r="AP58" s="19" t="s">
        <v>195</v>
      </c>
      <c r="AQ58" s="21"/>
      <c r="AR58" s="21"/>
      <c r="AS58" s="21"/>
      <c r="AT58" s="21"/>
      <c r="AU58" s="21"/>
      <c r="AV58" s="21"/>
      <c r="AW58" s="21"/>
      <c r="AX58" s="21"/>
      <c r="AY58" s="21"/>
    </row>
    <row r="59" spans="1:51">
      <c r="A59" s="16" t="s">
        <v>23</v>
      </c>
      <c r="B59" s="16">
        <v>60</v>
      </c>
      <c r="C59" s="16">
        <v>80</v>
      </c>
      <c r="D59" s="16">
        <v>30</v>
      </c>
      <c r="E59" s="16">
        <v>30</v>
      </c>
      <c r="F59" s="16" t="s">
        <v>195</v>
      </c>
      <c r="G59" s="17">
        <v>38.659999999999997</v>
      </c>
      <c r="H59" s="17">
        <v>50.7</v>
      </c>
      <c r="I59" s="17">
        <v>6</v>
      </c>
      <c r="J59" s="17" t="s">
        <v>195</v>
      </c>
      <c r="K59" s="23">
        <v>49</v>
      </c>
      <c r="L59" s="23">
        <v>-57.5</v>
      </c>
      <c r="M59" s="23">
        <v>44.6</v>
      </c>
      <c r="N59" s="23">
        <v>-49.7</v>
      </c>
      <c r="O59" s="23" t="s">
        <v>195</v>
      </c>
      <c r="P59" s="8">
        <v>48.8</v>
      </c>
      <c r="Q59" s="8">
        <v>-56.9</v>
      </c>
      <c r="R59" s="8">
        <v>44.6</v>
      </c>
      <c r="S59" s="8">
        <v>-49.7</v>
      </c>
      <c r="T59" s="8" t="s">
        <v>195</v>
      </c>
      <c r="U59" s="5"/>
      <c r="V59" s="5"/>
      <c r="W59" s="5"/>
      <c r="X59" s="5"/>
      <c r="Y59" s="5"/>
      <c r="Z59" s="5"/>
      <c r="AA59" s="5"/>
      <c r="AB59" s="5"/>
      <c r="AC59" s="5" t="s">
        <v>195</v>
      </c>
      <c r="AD59" s="19">
        <v>46.5</v>
      </c>
      <c r="AE59" s="19">
        <v>-106</v>
      </c>
      <c r="AF59" s="19">
        <v>36.799999999999997</v>
      </c>
      <c r="AG59" s="19">
        <v>-67</v>
      </c>
      <c r="AH59" s="19">
        <v>34.5</v>
      </c>
      <c r="AI59" s="19">
        <v>-49.7</v>
      </c>
      <c r="AJ59" s="19" t="s">
        <v>195</v>
      </c>
      <c r="AK59" s="19" t="s">
        <v>195</v>
      </c>
      <c r="AL59" s="19" t="s">
        <v>195</v>
      </c>
      <c r="AM59" s="19" t="s">
        <v>195</v>
      </c>
      <c r="AN59" s="19" t="s">
        <v>195</v>
      </c>
      <c r="AO59" s="19" t="s">
        <v>195</v>
      </c>
      <c r="AP59" s="19" t="s">
        <v>195</v>
      </c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>
      <c r="A60" s="16" t="s">
        <v>23</v>
      </c>
      <c r="B60" s="16">
        <v>60</v>
      </c>
      <c r="C60" s="16">
        <v>80</v>
      </c>
      <c r="D60" s="16">
        <v>30</v>
      </c>
      <c r="E60" s="16">
        <v>45</v>
      </c>
      <c r="F60" s="16" t="s">
        <v>195</v>
      </c>
      <c r="G60" s="17">
        <v>45</v>
      </c>
      <c r="H60" s="17">
        <v>52.4</v>
      </c>
      <c r="I60" s="17">
        <v>6</v>
      </c>
      <c r="J60" s="17" t="s">
        <v>195</v>
      </c>
      <c r="K60" s="23">
        <v>50.6</v>
      </c>
      <c r="L60" s="23">
        <v>-59.4</v>
      </c>
      <c r="M60" s="23">
        <v>46.1</v>
      </c>
      <c r="N60" s="23">
        <v>-51.3</v>
      </c>
      <c r="O60" s="23" t="s">
        <v>195</v>
      </c>
      <c r="P60" s="8">
        <v>50.3</v>
      </c>
      <c r="Q60" s="8">
        <v>-58.3</v>
      </c>
      <c r="R60" s="8">
        <v>46.1</v>
      </c>
      <c r="S60" s="8">
        <v>-51.3</v>
      </c>
      <c r="T60" s="8" t="s">
        <v>195</v>
      </c>
      <c r="U60" s="5"/>
      <c r="V60" s="5"/>
      <c r="W60" s="5"/>
      <c r="X60" s="5"/>
      <c r="Y60" s="5"/>
      <c r="Z60" s="5"/>
      <c r="AA60" s="5"/>
      <c r="AB60" s="5"/>
      <c r="AC60" s="5" t="s">
        <v>195</v>
      </c>
      <c r="AD60" s="19">
        <v>48</v>
      </c>
      <c r="AE60" s="19">
        <v>-109.5</v>
      </c>
      <c r="AF60" s="19">
        <v>38</v>
      </c>
      <c r="AG60" s="19">
        <v>-69.099999999999994</v>
      </c>
      <c r="AH60" s="19">
        <v>35.6</v>
      </c>
      <c r="AI60" s="19">
        <v>-51.3</v>
      </c>
      <c r="AJ60" s="19" t="s">
        <v>195</v>
      </c>
      <c r="AK60" s="19" t="s">
        <v>195</v>
      </c>
      <c r="AL60" s="19" t="s">
        <v>195</v>
      </c>
      <c r="AM60" s="19" t="s">
        <v>195</v>
      </c>
      <c r="AN60" s="19" t="s">
        <v>195</v>
      </c>
      <c r="AO60" s="19" t="s">
        <v>195</v>
      </c>
      <c r="AP60" s="19" t="s">
        <v>195</v>
      </c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>
      <c r="A61" s="16" t="s">
        <v>23</v>
      </c>
      <c r="B61" s="16">
        <v>60</v>
      </c>
      <c r="C61" s="16">
        <v>80</v>
      </c>
      <c r="D61" s="16">
        <v>45</v>
      </c>
      <c r="E61" s="16">
        <v>15</v>
      </c>
      <c r="F61" s="16" t="s">
        <v>195</v>
      </c>
      <c r="G61" s="17">
        <v>49.02</v>
      </c>
      <c r="H61" s="17">
        <v>53.3</v>
      </c>
      <c r="I61" s="17">
        <v>6</v>
      </c>
      <c r="J61" s="17" t="s">
        <v>195</v>
      </c>
      <c r="K61" s="23">
        <v>50.2</v>
      </c>
      <c r="L61" s="23">
        <v>-57.6</v>
      </c>
      <c r="M61" s="23">
        <v>46.9</v>
      </c>
      <c r="N61" s="23">
        <v>-52.3</v>
      </c>
      <c r="O61" s="23" t="s">
        <v>195</v>
      </c>
      <c r="P61" s="8">
        <v>50.1</v>
      </c>
      <c r="Q61" s="8">
        <v>-57.5</v>
      </c>
      <c r="R61" s="8">
        <v>46.9</v>
      </c>
      <c r="S61" s="8">
        <v>-52.3</v>
      </c>
      <c r="T61" s="8" t="s">
        <v>195</v>
      </c>
      <c r="U61" s="5"/>
      <c r="V61" s="5"/>
      <c r="W61" s="5"/>
      <c r="X61" s="5"/>
      <c r="Y61" s="5"/>
      <c r="Z61" s="5"/>
      <c r="AA61" s="5"/>
      <c r="AB61" s="5"/>
      <c r="AC61" s="5" t="s">
        <v>195</v>
      </c>
      <c r="AD61" s="19">
        <v>35.5</v>
      </c>
      <c r="AE61" s="19">
        <v>-152.30000000000001</v>
      </c>
      <c r="AF61" s="19">
        <v>27.1</v>
      </c>
      <c r="AG61" s="19">
        <v>-74.900000000000006</v>
      </c>
      <c r="AH61" s="19">
        <v>25.6</v>
      </c>
      <c r="AI61" s="19">
        <v>-36.299999999999997</v>
      </c>
      <c r="AJ61" s="19" t="s">
        <v>195</v>
      </c>
      <c r="AK61" s="19" t="s">
        <v>195</v>
      </c>
      <c r="AL61" s="19" t="s">
        <v>195</v>
      </c>
      <c r="AM61" s="19" t="s">
        <v>195</v>
      </c>
      <c r="AN61" s="19" t="s">
        <v>195</v>
      </c>
      <c r="AO61" s="19" t="s">
        <v>195</v>
      </c>
      <c r="AP61" s="19" t="s">
        <v>195</v>
      </c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>
      <c r="A62" s="16" t="s">
        <v>23</v>
      </c>
      <c r="B62" s="16">
        <v>60</v>
      </c>
      <c r="C62" s="16">
        <v>80</v>
      </c>
      <c r="D62" s="16">
        <v>45</v>
      </c>
      <c r="E62" s="16">
        <v>30</v>
      </c>
      <c r="F62" s="16" t="s">
        <v>195</v>
      </c>
      <c r="G62" s="17">
        <v>53.66</v>
      </c>
      <c r="H62" s="17">
        <v>54.4</v>
      </c>
      <c r="I62" s="17">
        <v>6</v>
      </c>
      <c r="J62" s="17" t="s">
        <v>195</v>
      </c>
      <c r="K62" s="23">
        <v>51.2</v>
      </c>
      <c r="L62" s="23">
        <v>-58.7</v>
      </c>
      <c r="M62" s="23">
        <v>47.8</v>
      </c>
      <c r="N62" s="23">
        <v>-53.3</v>
      </c>
      <c r="O62" s="23" t="s">
        <v>195</v>
      </c>
      <c r="P62" s="8">
        <v>51</v>
      </c>
      <c r="Q62" s="8">
        <v>-58.4</v>
      </c>
      <c r="R62" s="8">
        <v>47.8</v>
      </c>
      <c r="S62" s="8">
        <v>-53.3</v>
      </c>
      <c r="T62" s="8" t="s">
        <v>195</v>
      </c>
      <c r="U62" s="5"/>
      <c r="V62" s="5"/>
      <c r="W62" s="5"/>
      <c r="X62" s="5"/>
      <c r="Y62" s="5"/>
      <c r="Z62" s="5"/>
      <c r="AA62" s="5"/>
      <c r="AB62" s="5"/>
      <c r="AC62" s="5" t="s">
        <v>195</v>
      </c>
      <c r="AD62" s="19">
        <v>49.8</v>
      </c>
      <c r="AE62" s="19">
        <v>-113.6</v>
      </c>
      <c r="AF62" s="19">
        <v>39.4</v>
      </c>
      <c r="AG62" s="19">
        <v>-71.7</v>
      </c>
      <c r="AH62" s="19">
        <v>37</v>
      </c>
      <c r="AI62" s="19">
        <v>-53.3</v>
      </c>
      <c r="AJ62" s="19" t="s">
        <v>195</v>
      </c>
      <c r="AK62" s="19" t="s">
        <v>195</v>
      </c>
      <c r="AL62" s="19" t="s">
        <v>195</v>
      </c>
      <c r="AM62" s="19" t="s">
        <v>195</v>
      </c>
      <c r="AN62" s="19" t="s">
        <v>195</v>
      </c>
      <c r="AO62" s="19" t="s">
        <v>195</v>
      </c>
      <c r="AP62" s="19" t="s">
        <v>195</v>
      </c>
      <c r="AQ62" s="21"/>
      <c r="AR62" s="21"/>
      <c r="AS62" s="21"/>
      <c r="AT62" s="21"/>
      <c r="AU62" s="21"/>
      <c r="AV62" s="21"/>
      <c r="AW62" s="21"/>
      <c r="AX62" s="21"/>
      <c r="AY62" s="21"/>
    </row>
    <row r="63" spans="1:51">
      <c r="A63" s="16" t="s">
        <v>23</v>
      </c>
      <c r="B63" s="16">
        <v>60</v>
      </c>
      <c r="C63" s="16">
        <v>80</v>
      </c>
      <c r="D63" s="16">
        <v>45</v>
      </c>
      <c r="E63" s="16">
        <v>45</v>
      </c>
      <c r="F63" s="16" t="s">
        <v>195</v>
      </c>
      <c r="G63" s="17">
        <v>60</v>
      </c>
      <c r="H63" s="17">
        <v>55.6</v>
      </c>
      <c r="I63" s="17">
        <v>6</v>
      </c>
      <c r="J63" s="17" t="s">
        <v>195</v>
      </c>
      <c r="K63" s="23">
        <v>52.4</v>
      </c>
      <c r="L63" s="23">
        <v>-60.1</v>
      </c>
      <c r="M63" s="23">
        <v>49</v>
      </c>
      <c r="N63" s="23">
        <v>-54.5</v>
      </c>
      <c r="O63" s="23" t="s">
        <v>195</v>
      </c>
      <c r="P63" s="8">
        <v>52.1</v>
      </c>
      <c r="Q63" s="8">
        <v>-59.6</v>
      </c>
      <c r="R63" s="8">
        <v>49</v>
      </c>
      <c r="S63" s="8">
        <v>-54.5</v>
      </c>
      <c r="T63" s="8" t="s">
        <v>195</v>
      </c>
      <c r="U63" s="5"/>
      <c r="V63" s="5"/>
      <c r="W63" s="5"/>
      <c r="X63" s="5"/>
      <c r="Y63" s="5"/>
      <c r="Z63" s="5"/>
      <c r="AA63" s="5"/>
      <c r="AB63" s="5"/>
      <c r="AC63" s="5" t="s">
        <v>195</v>
      </c>
      <c r="AD63" s="19">
        <v>51</v>
      </c>
      <c r="AE63" s="19">
        <v>-116.3</v>
      </c>
      <c r="AF63" s="19">
        <v>40.299999999999997</v>
      </c>
      <c r="AG63" s="19">
        <v>-73.5</v>
      </c>
      <c r="AH63" s="19">
        <v>37.799999999999997</v>
      </c>
      <c r="AI63" s="19">
        <v>-54.5</v>
      </c>
      <c r="AJ63" s="19" t="s">
        <v>195</v>
      </c>
      <c r="AK63" s="19" t="s">
        <v>195</v>
      </c>
      <c r="AL63" s="19" t="s">
        <v>195</v>
      </c>
      <c r="AM63" s="19" t="s">
        <v>195</v>
      </c>
      <c r="AN63" s="19" t="s">
        <v>195</v>
      </c>
      <c r="AO63" s="19" t="s">
        <v>195</v>
      </c>
      <c r="AP63" s="19" t="s">
        <v>195</v>
      </c>
      <c r="AQ63" s="21"/>
      <c r="AR63" s="21"/>
      <c r="AS63" s="21"/>
      <c r="AT63" s="21"/>
      <c r="AU63" s="21"/>
      <c r="AV63" s="21"/>
      <c r="AW63" s="21"/>
      <c r="AX63" s="21"/>
      <c r="AY63" s="21"/>
    </row>
    <row r="64" spans="1:51">
      <c r="A64" s="16" t="s">
        <v>24</v>
      </c>
      <c r="B64" s="16">
        <v>60</v>
      </c>
      <c r="C64" s="16">
        <v>80</v>
      </c>
      <c r="D64" s="16">
        <v>15</v>
      </c>
      <c r="E64" s="16">
        <v>15</v>
      </c>
      <c r="F64" s="16" t="s">
        <v>195</v>
      </c>
      <c r="G64" s="17">
        <v>19.02</v>
      </c>
      <c r="H64" s="17">
        <v>43.7</v>
      </c>
      <c r="I64" s="17">
        <v>6</v>
      </c>
      <c r="J64" s="17" t="s">
        <v>195</v>
      </c>
      <c r="K64" s="23">
        <v>43.4</v>
      </c>
      <c r="L64" s="23">
        <v>-54.6</v>
      </c>
      <c r="M64" s="23">
        <v>38.4</v>
      </c>
      <c r="N64" s="23">
        <v>-42.8</v>
      </c>
      <c r="O64" s="23" t="s">
        <v>195</v>
      </c>
      <c r="P64" s="8">
        <v>43.4</v>
      </c>
      <c r="Q64" s="8">
        <v>-54.6</v>
      </c>
      <c r="R64" s="8">
        <v>38.4</v>
      </c>
      <c r="S64" s="8">
        <v>-42.8</v>
      </c>
      <c r="T64" s="8" t="s">
        <v>195</v>
      </c>
      <c r="U64" s="5"/>
      <c r="V64" s="5"/>
      <c r="W64" s="5"/>
      <c r="X64" s="5"/>
      <c r="Y64" s="5"/>
      <c r="Z64" s="5"/>
      <c r="AA64" s="5"/>
      <c r="AB64" s="5"/>
      <c r="AC64" s="5" t="s">
        <v>195</v>
      </c>
      <c r="AD64" s="19"/>
      <c r="AE64" s="19"/>
      <c r="AF64" s="19"/>
      <c r="AG64" s="19"/>
      <c r="AH64" s="19"/>
      <c r="AI64" s="19"/>
      <c r="AJ64" s="19" t="s">
        <v>195</v>
      </c>
      <c r="AK64" s="19" t="s">
        <v>195</v>
      </c>
      <c r="AL64" s="19" t="s">
        <v>195</v>
      </c>
      <c r="AM64" s="19" t="s">
        <v>195</v>
      </c>
      <c r="AN64" s="19" t="s">
        <v>195</v>
      </c>
      <c r="AO64" s="19" t="s">
        <v>195</v>
      </c>
      <c r="AP64" s="19" t="s">
        <v>195</v>
      </c>
      <c r="AQ64" s="21">
        <v>21</v>
      </c>
      <c r="AR64" s="21">
        <v>-69</v>
      </c>
      <c r="AS64" s="21">
        <v>21</v>
      </c>
      <c r="AT64" s="21">
        <v>-64.7</v>
      </c>
      <c r="AU64" s="21">
        <v>21</v>
      </c>
      <c r="AV64" s="21">
        <v>-42.8</v>
      </c>
      <c r="AW64" s="21"/>
      <c r="AX64" s="21"/>
      <c r="AY64" s="21"/>
    </row>
    <row r="65" spans="1:51">
      <c r="A65" s="16" t="s">
        <v>24</v>
      </c>
      <c r="B65" s="16">
        <v>60</v>
      </c>
      <c r="C65" s="16">
        <v>80</v>
      </c>
      <c r="D65" s="16">
        <v>15</v>
      </c>
      <c r="E65" s="16">
        <v>30</v>
      </c>
      <c r="F65" s="16" t="s">
        <v>195</v>
      </c>
      <c r="G65" s="17">
        <v>23.66</v>
      </c>
      <c r="H65" s="17">
        <v>45.7</v>
      </c>
      <c r="I65" s="17">
        <v>6</v>
      </c>
      <c r="J65" s="17" t="s">
        <v>195</v>
      </c>
      <c r="K65" s="23">
        <v>45.5</v>
      </c>
      <c r="L65" s="23">
        <v>-57.2</v>
      </c>
      <c r="M65" s="23">
        <v>40.299999999999997</v>
      </c>
      <c r="N65" s="23">
        <v>-44.8</v>
      </c>
      <c r="O65" s="23" t="s">
        <v>195</v>
      </c>
      <c r="P65" s="8">
        <v>45.5</v>
      </c>
      <c r="Q65" s="8">
        <v>-57.2</v>
      </c>
      <c r="R65" s="8">
        <v>40.299999999999997</v>
      </c>
      <c r="S65" s="8">
        <v>-44.8</v>
      </c>
      <c r="T65" s="8" t="s">
        <v>195</v>
      </c>
      <c r="U65" s="5"/>
      <c r="V65" s="5"/>
      <c r="W65" s="5"/>
      <c r="X65" s="5"/>
      <c r="Y65" s="5"/>
      <c r="Z65" s="5"/>
      <c r="AA65" s="5"/>
      <c r="AB65" s="5"/>
      <c r="AC65" s="5" t="s">
        <v>195</v>
      </c>
      <c r="AD65" s="19"/>
      <c r="AE65" s="19"/>
      <c r="AF65" s="19"/>
      <c r="AG65" s="19"/>
      <c r="AH65" s="19"/>
      <c r="AI65" s="19"/>
      <c r="AJ65" s="19" t="s">
        <v>195</v>
      </c>
      <c r="AK65" s="19" t="s">
        <v>195</v>
      </c>
      <c r="AL65" s="19" t="s">
        <v>195</v>
      </c>
      <c r="AM65" s="19" t="s">
        <v>195</v>
      </c>
      <c r="AN65" s="19" t="s">
        <v>195</v>
      </c>
      <c r="AO65" s="19" t="s">
        <v>195</v>
      </c>
      <c r="AP65" s="19" t="s">
        <v>195</v>
      </c>
      <c r="AQ65" s="21">
        <v>22</v>
      </c>
      <c r="AR65" s="21">
        <v>-38.700000000000003</v>
      </c>
      <c r="AS65" s="21">
        <v>22</v>
      </c>
      <c r="AT65" s="21">
        <v>-52.5</v>
      </c>
      <c r="AU65" s="21">
        <v>22</v>
      </c>
      <c r="AV65" s="21">
        <v>-44.1</v>
      </c>
      <c r="AW65" s="21"/>
      <c r="AX65" s="21"/>
      <c r="AY65" s="21"/>
    </row>
    <row r="66" spans="1:51">
      <c r="A66" s="16" t="s">
        <v>24</v>
      </c>
      <c r="B66" s="16">
        <v>60</v>
      </c>
      <c r="C66" s="16">
        <v>80</v>
      </c>
      <c r="D66" s="16">
        <v>15</v>
      </c>
      <c r="E66" s="16">
        <v>45</v>
      </c>
      <c r="F66" s="16" t="s">
        <v>195</v>
      </c>
      <c r="G66" s="17">
        <v>30</v>
      </c>
      <c r="H66" s="17">
        <v>48.1</v>
      </c>
      <c r="I66" s="17">
        <v>6</v>
      </c>
      <c r="J66" s="17" t="s">
        <v>195</v>
      </c>
      <c r="K66" s="23">
        <v>47.8</v>
      </c>
      <c r="L66" s="23">
        <v>-60.1</v>
      </c>
      <c r="M66" s="23">
        <v>42.3</v>
      </c>
      <c r="N66" s="23">
        <v>-47.1</v>
      </c>
      <c r="O66" s="23" t="s">
        <v>195</v>
      </c>
      <c r="P66" s="8">
        <v>47.8</v>
      </c>
      <c r="Q66" s="8">
        <v>-60.1</v>
      </c>
      <c r="R66" s="8">
        <v>42.3</v>
      </c>
      <c r="S66" s="8">
        <v>-47.1</v>
      </c>
      <c r="T66" s="8" t="s">
        <v>195</v>
      </c>
      <c r="U66" s="5"/>
      <c r="V66" s="5"/>
      <c r="W66" s="5"/>
      <c r="X66" s="5"/>
      <c r="Y66" s="5"/>
      <c r="Z66" s="5"/>
      <c r="AA66" s="5"/>
      <c r="AB66" s="5"/>
      <c r="AC66" s="5" t="s">
        <v>195</v>
      </c>
      <c r="AD66" s="19"/>
      <c r="AE66" s="19"/>
      <c r="AF66" s="19"/>
      <c r="AG66" s="19"/>
      <c r="AH66" s="19"/>
      <c r="AI66" s="19"/>
      <c r="AJ66" s="19" t="s">
        <v>195</v>
      </c>
      <c r="AK66" s="19" t="s">
        <v>195</v>
      </c>
      <c r="AL66" s="19" t="s">
        <v>195</v>
      </c>
      <c r="AM66" s="19" t="s">
        <v>195</v>
      </c>
      <c r="AN66" s="19" t="s">
        <v>195</v>
      </c>
      <c r="AO66" s="19" t="s">
        <v>195</v>
      </c>
      <c r="AP66" s="19" t="s">
        <v>195</v>
      </c>
      <c r="AQ66" s="21">
        <v>23.1</v>
      </c>
      <c r="AR66" s="21">
        <v>39.4</v>
      </c>
      <c r="AS66" s="21">
        <v>23.1</v>
      </c>
      <c r="AT66" s="21">
        <v>-47.1</v>
      </c>
      <c r="AU66" s="21">
        <v>23.1</v>
      </c>
      <c r="AV66" s="21">
        <v>-42.3</v>
      </c>
      <c r="AW66" s="21"/>
      <c r="AX66" s="21"/>
      <c r="AY66" s="21"/>
    </row>
    <row r="67" spans="1:51">
      <c r="A67" s="16" t="s">
        <v>24</v>
      </c>
      <c r="B67" s="16">
        <v>60</v>
      </c>
      <c r="C67" s="16">
        <v>80</v>
      </c>
      <c r="D67" s="16">
        <v>30</v>
      </c>
      <c r="E67" s="16">
        <v>15</v>
      </c>
      <c r="F67" s="16" t="s">
        <v>195</v>
      </c>
      <c r="G67" s="17">
        <v>34.020000000000003</v>
      </c>
      <c r="H67" s="17">
        <v>49.4</v>
      </c>
      <c r="I67" s="17">
        <v>6</v>
      </c>
      <c r="J67" s="17" t="s">
        <v>195</v>
      </c>
      <c r="K67" s="23">
        <v>47.7</v>
      </c>
      <c r="L67" s="23">
        <v>-56</v>
      </c>
      <c r="M67" s="23">
        <v>43.5</v>
      </c>
      <c r="N67" s="23">
        <v>-48.4</v>
      </c>
      <c r="O67" s="23" t="s">
        <v>195</v>
      </c>
      <c r="P67" s="8">
        <v>47.7</v>
      </c>
      <c r="Q67" s="8">
        <v>-56</v>
      </c>
      <c r="R67" s="8">
        <v>43.5</v>
      </c>
      <c r="S67" s="8">
        <v>-48.4</v>
      </c>
      <c r="T67" s="8" t="s">
        <v>195</v>
      </c>
      <c r="U67" s="5"/>
      <c r="V67" s="5"/>
      <c r="W67" s="5"/>
      <c r="X67" s="5"/>
      <c r="Y67" s="5"/>
      <c r="Z67" s="5"/>
      <c r="AA67" s="5"/>
      <c r="AB67" s="5"/>
      <c r="AC67" s="5" t="s">
        <v>195</v>
      </c>
      <c r="AD67" s="19"/>
      <c r="AE67" s="19"/>
      <c r="AF67" s="19"/>
      <c r="AG67" s="19"/>
      <c r="AH67" s="19"/>
      <c r="AI67" s="19"/>
      <c r="AJ67" s="19" t="s">
        <v>195</v>
      </c>
      <c r="AK67" s="19" t="s">
        <v>195</v>
      </c>
      <c r="AL67" s="19" t="s">
        <v>195</v>
      </c>
      <c r="AM67" s="19" t="s">
        <v>195</v>
      </c>
      <c r="AN67" s="19" t="s">
        <v>195</v>
      </c>
      <c r="AO67" s="19" t="s">
        <v>195</v>
      </c>
      <c r="AP67" s="19" t="s">
        <v>195</v>
      </c>
      <c r="AQ67" s="21">
        <v>23.7</v>
      </c>
      <c r="AR67" s="21">
        <v>-78</v>
      </c>
      <c r="AS67" s="21">
        <v>23.7</v>
      </c>
      <c r="AT67" s="21">
        <v>-73.099999999999994</v>
      </c>
      <c r="AU67" s="21">
        <v>23.7</v>
      </c>
      <c r="AV67" s="21">
        <v>-48.4</v>
      </c>
      <c r="AW67" s="21"/>
      <c r="AX67" s="21"/>
      <c r="AY67" s="21"/>
    </row>
    <row r="68" spans="1:51">
      <c r="A68" s="16" t="s">
        <v>24</v>
      </c>
      <c r="B68" s="16">
        <v>60</v>
      </c>
      <c r="C68" s="16">
        <v>80</v>
      </c>
      <c r="D68" s="16">
        <v>30</v>
      </c>
      <c r="E68" s="16">
        <v>30</v>
      </c>
      <c r="F68" s="16" t="s">
        <v>195</v>
      </c>
      <c r="G68" s="17">
        <v>38.659999999999997</v>
      </c>
      <c r="H68" s="17">
        <v>50.7</v>
      </c>
      <c r="I68" s="17">
        <v>6</v>
      </c>
      <c r="J68" s="17" t="s">
        <v>195</v>
      </c>
      <c r="K68" s="23">
        <v>49</v>
      </c>
      <c r="L68" s="23">
        <v>-57.5</v>
      </c>
      <c r="M68" s="23">
        <v>44.6</v>
      </c>
      <c r="N68" s="23">
        <v>-49.7</v>
      </c>
      <c r="O68" s="23" t="s">
        <v>195</v>
      </c>
      <c r="P68" s="8">
        <v>49</v>
      </c>
      <c r="Q68" s="8">
        <v>-57.5</v>
      </c>
      <c r="R68" s="8">
        <v>44.6</v>
      </c>
      <c r="S68" s="8">
        <v>-49.7</v>
      </c>
      <c r="T68" s="8" t="s">
        <v>195</v>
      </c>
      <c r="U68" s="5"/>
      <c r="V68" s="5"/>
      <c r="W68" s="5"/>
      <c r="X68" s="5"/>
      <c r="Y68" s="5"/>
      <c r="Z68" s="5"/>
      <c r="AA68" s="5"/>
      <c r="AB68" s="5"/>
      <c r="AC68" s="5" t="s">
        <v>195</v>
      </c>
      <c r="AD68" s="19"/>
      <c r="AE68" s="19"/>
      <c r="AF68" s="19"/>
      <c r="AG68" s="19"/>
      <c r="AH68" s="19"/>
      <c r="AI68" s="19"/>
      <c r="AJ68" s="19" t="s">
        <v>195</v>
      </c>
      <c r="AK68" s="19" t="s">
        <v>195</v>
      </c>
      <c r="AL68" s="19" t="s">
        <v>195</v>
      </c>
      <c r="AM68" s="19" t="s">
        <v>195</v>
      </c>
      <c r="AN68" s="19" t="s">
        <v>195</v>
      </c>
      <c r="AO68" s="19" t="s">
        <v>195</v>
      </c>
      <c r="AP68" s="19" t="s">
        <v>195</v>
      </c>
      <c r="AQ68" s="21">
        <v>24.3</v>
      </c>
      <c r="AR68" s="21">
        <v>-43</v>
      </c>
      <c r="AS68" s="21">
        <v>24.3</v>
      </c>
      <c r="AT68" s="21">
        <v>-58.2</v>
      </c>
      <c r="AU68" s="21">
        <v>24.3</v>
      </c>
      <c r="AV68" s="21">
        <v>-48.9</v>
      </c>
      <c r="AW68" s="21"/>
      <c r="AX68" s="21"/>
      <c r="AY68" s="21"/>
    </row>
    <row r="69" spans="1:51">
      <c r="A69" s="16" t="s">
        <v>24</v>
      </c>
      <c r="B69" s="16">
        <v>60</v>
      </c>
      <c r="C69" s="16">
        <v>80</v>
      </c>
      <c r="D69" s="16">
        <v>30</v>
      </c>
      <c r="E69" s="16">
        <v>45</v>
      </c>
      <c r="F69" s="16" t="s">
        <v>195</v>
      </c>
      <c r="G69" s="17">
        <v>45</v>
      </c>
      <c r="H69" s="17">
        <v>52.4</v>
      </c>
      <c r="I69" s="17">
        <v>6</v>
      </c>
      <c r="J69" s="17" t="s">
        <v>195</v>
      </c>
      <c r="K69" s="23">
        <v>50.6</v>
      </c>
      <c r="L69" s="23">
        <v>-59.4</v>
      </c>
      <c r="M69" s="23">
        <v>46.1</v>
      </c>
      <c r="N69" s="23">
        <v>-51.3</v>
      </c>
      <c r="O69" s="23" t="s">
        <v>195</v>
      </c>
      <c r="P69" s="8">
        <v>50.6</v>
      </c>
      <c r="Q69" s="8">
        <v>-59.4</v>
      </c>
      <c r="R69" s="8">
        <v>46.1</v>
      </c>
      <c r="S69" s="8">
        <v>-51.3</v>
      </c>
      <c r="T69" s="8" t="s">
        <v>195</v>
      </c>
      <c r="U69" s="5"/>
      <c r="V69" s="5"/>
      <c r="W69" s="5"/>
      <c r="X69" s="5"/>
      <c r="Y69" s="5"/>
      <c r="Z69" s="5"/>
      <c r="AA69" s="5"/>
      <c r="AB69" s="5"/>
      <c r="AC69" s="5" t="s">
        <v>195</v>
      </c>
      <c r="AD69" s="19"/>
      <c r="AE69" s="19"/>
      <c r="AF69" s="19"/>
      <c r="AG69" s="19"/>
      <c r="AH69" s="19"/>
      <c r="AI69" s="19"/>
      <c r="AJ69" s="19" t="s">
        <v>195</v>
      </c>
      <c r="AK69" s="19" t="s">
        <v>195</v>
      </c>
      <c r="AL69" s="19" t="s">
        <v>195</v>
      </c>
      <c r="AM69" s="19" t="s">
        <v>195</v>
      </c>
      <c r="AN69" s="19" t="s">
        <v>195</v>
      </c>
      <c r="AO69" s="19" t="s">
        <v>195</v>
      </c>
      <c r="AP69" s="19" t="s">
        <v>195</v>
      </c>
      <c r="AQ69" s="21">
        <v>25.1</v>
      </c>
      <c r="AR69" s="21">
        <v>42.9</v>
      </c>
      <c r="AS69" s="21">
        <v>25.1</v>
      </c>
      <c r="AT69" s="21">
        <v>-51.3</v>
      </c>
      <c r="AU69" s="21">
        <v>25.1</v>
      </c>
      <c r="AV69" s="21">
        <v>-46.1</v>
      </c>
      <c r="AW69" s="21"/>
      <c r="AX69" s="21"/>
      <c r="AY69" s="21"/>
    </row>
    <row r="70" spans="1:51">
      <c r="A70" s="16" t="s">
        <v>24</v>
      </c>
      <c r="B70" s="16">
        <v>60</v>
      </c>
      <c r="C70" s="16">
        <v>80</v>
      </c>
      <c r="D70" s="16">
        <v>45</v>
      </c>
      <c r="E70" s="16">
        <v>15</v>
      </c>
      <c r="F70" s="16" t="s">
        <v>195</v>
      </c>
      <c r="G70" s="17">
        <v>49.02</v>
      </c>
      <c r="H70" s="17">
        <v>53.3</v>
      </c>
      <c r="I70" s="17">
        <v>6</v>
      </c>
      <c r="J70" s="17" t="s">
        <v>195</v>
      </c>
      <c r="K70" s="23">
        <v>50.2</v>
      </c>
      <c r="L70" s="23">
        <v>-57.6</v>
      </c>
      <c r="M70" s="23">
        <v>46.9</v>
      </c>
      <c r="N70" s="23">
        <v>-52.3</v>
      </c>
      <c r="O70" s="23" t="s">
        <v>195</v>
      </c>
      <c r="P70" s="8">
        <v>50.2</v>
      </c>
      <c r="Q70" s="8">
        <v>-57.6</v>
      </c>
      <c r="R70" s="8">
        <v>46.9</v>
      </c>
      <c r="S70" s="8">
        <v>-52.3</v>
      </c>
      <c r="T70" s="8" t="s">
        <v>195</v>
      </c>
      <c r="U70" s="5"/>
      <c r="V70" s="5"/>
      <c r="W70" s="5"/>
      <c r="X70" s="5"/>
      <c r="Y70" s="5"/>
      <c r="Z70" s="5"/>
      <c r="AA70" s="5"/>
      <c r="AB70" s="5"/>
      <c r="AC70" s="5" t="s">
        <v>195</v>
      </c>
      <c r="AD70" s="19"/>
      <c r="AE70" s="19"/>
      <c r="AF70" s="19"/>
      <c r="AG70" s="19"/>
      <c r="AH70" s="19"/>
      <c r="AI70" s="19"/>
      <c r="AJ70" s="19" t="s">
        <v>195</v>
      </c>
      <c r="AK70" s="19" t="s">
        <v>195</v>
      </c>
      <c r="AL70" s="19" t="s">
        <v>195</v>
      </c>
      <c r="AM70" s="19" t="s">
        <v>195</v>
      </c>
      <c r="AN70" s="19" t="s">
        <v>195</v>
      </c>
      <c r="AO70" s="19" t="s">
        <v>195</v>
      </c>
      <c r="AP70" s="19" t="s">
        <v>195</v>
      </c>
      <c r="AQ70" s="21">
        <v>25.6</v>
      </c>
      <c r="AR70" s="21">
        <v>-84.3</v>
      </c>
      <c r="AS70" s="21">
        <v>25.6</v>
      </c>
      <c r="AT70" s="21">
        <v>-78.900000000000006</v>
      </c>
      <c r="AU70" s="21">
        <v>25.6</v>
      </c>
      <c r="AV70" s="21">
        <v>-52.3</v>
      </c>
      <c r="AW70" s="21"/>
      <c r="AX70" s="21"/>
      <c r="AY70" s="21"/>
    </row>
    <row r="71" spans="1:51">
      <c r="A71" s="16" t="s">
        <v>24</v>
      </c>
      <c r="B71" s="16">
        <v>60</v>
      </c>
      <c r="C71" s="16">
        <v>80</v>
      </c>
      <c r="D71" s="16">
        <v>45</v>
      </c>
      <c r="E71" s="16">
        <v>30</v>
      </c>
      <c r="F71" s="16" t="s">
        <v>195</v>
      </c>
      <c r="G71" s="17">
        <v>53.66</v>
      </c>
      <c r="H71" s="17">
        <v>54.4</v>
      </c>
      <c r="I71" s="17">
        <v>6</v>
      </c>
      <c r="J71" s="17" t="s">
        <v>195</v>
      </c>
      <c r="K71" s="23">
        <v>51.2</v>
      </c>
      <c r="L71" s="23">
        <v>-58.7</v>
      </c>
      <c r="M71" s="23">
        <v>47.8</v>
      </c>
      <c r="N71" s="23">
        <v>-53.3</v>
      </c>
      <c r="O71" s="23" t="s">
        <v>195</v>
      </c>
      <c r="P71" s="8">
        <v>51.2</v>
      </c>
      <c r="Q71" s="8">
        <v>-58.7</v>
      </c>
      <c r="R71" s="8">
        <v>47.8</v>
      </c>
      <c r="S71" s="8">
        <v>-53.3</v>
      </c>
      <c r="T71" s="8" t="s">
        <v>195</v>
      </c>
      <c r="U71" s="5"/>
      <c r="V71" s="5"/>
      <c r="W71" s="5"/>
      <c r="X71" s="5"/>
      <c r="Y71" s="5"/>
      <c r="Z71" s="5"/>
      <c r="AA71" s="5"/>
      <c r="AB71" s="5"/>
      <c r="AC71" s="5" t="s">
        <v>195</v>
      </c>
      <c r="AD71" s="19"/>
      <c r="AE71" s="19"/>
      <c r="AF71" s="19"/>
      <c r="AG71" s="19"/>
      <c r="AH71" s="19"/>
      <c r="AI71" s="19"/>
      <c r="AJ71" s="19" t="s">
        <v>195</v>
      </c>
      <c r="AK71" s="19" t="s">
        <v>195</v>
      </c>
      <c r="AL71" s="19" t="s">
        <v>195</v>
      </c>
      <c r="AM71" s="19" t="s">
        <v>195</v>
      </c>
      <c r="AN71" s="19" t="s">
        <v>195</v>
      </c>
      <c r="AO71" s="19" t="s">
        <v>195</v>
      </c>
      <c r="AP71" s="19" t="s">
        <v>195</v>
      </c>
      <c r="AQ71" s="21">
        <v>26.1</v>
      </c>
      <c r="AR71" s="21">
        <v>-46</v>
      </c>
      <c r="AS71" s="21">
        <v>26.1</v>
      </c>
      <c r="AT71" s="21">
        <v>-62.3</v>
      </c>
      <c r="AU71" s="21">
        <v>26.1</v>
      </c>
      <c r="AV71" s="21">
        <v>-52.4</v>
      </c>
      <c r="AW71" s="21"/>
      <c r="AX71" s="21"/>
      <c r="AY71" s="21"/>
    </row>
    <row r="72" spans="1:51">
      <c r="A72" s="16" t="s">
        <v>24</v>
      </c>
      <c r="B72" s="16">
        <v>60</v>
      </c>
      <c r="C72" s="16">
        <v>80</v>
      </c>
      <c r="D72" s="16">
        <v>45</v>
      </c>
      <c r="E72" s="16">
        <v>45</v>
      </c>
      <c r="F72" s="16" t="s">
        <v>195</v>
      </c>
      <c r="G72" s="17">
        <v>60</v>
      </c>
      <c r="H72" s="17">
        <v>55.6</v>
      </c>
      <c r="I72" s="17">
        <v>6</v>
      </c>
      <c r="J72" s="17" t="s">
        <v>195</v>
      </c>
      <c r="K72" s="23">
        <v>52.4</v>
      </c>
      <c r="L72" s="23">
        <v>-60.1</v>
      </c>
      <c r="M72" s="23">
        <v>49</v>
      </c>
      <c r="N72" s="23">
        <v>-54.5</v>
      </c>
      <c r="O72" s="23" t="s">
        <v>195</v>
      </c>
      <c r="P72" s="8">
        <v>52.4</v>
      </c>
      <c r="Q72" s="8">
        <v>-60.1</v>
      </c>
      <c r="R72" s="8">
        <v>49</v>
      </c>
      <c r="S72" s="8">
        <v>-54.5</v>
      </c>
      <c r="T72" s="8" t="s">
        <v>195</v>
      </c>
      <c r="U72" s="5"/>
      <c r="V72" s="5"/>
      <c r="W72" s="5"/>
      <c r="X72" s="5"/>
      <c r="Y72" s="5"/>
      <c r="Z72" s="5"/>
      <c r="AA72" s="5"/>
      <c r="AB72" s="5"/>
      <c r="AC72" s="5" t="s">
        <v>195</v>
      </c>
      <c r="AD72" s="19"/>
      <c r="AE72" s="19"/>
      <c r="AF72" s="19"/>
      <c r="AG72" s="19"/>
      <c r="AH72" s="19"/>
      <c r="AI72" s="19"/>
      <c r="AJ72" s="19" t="s">
        <v>195</v>
      </c>
      <c r="AK72" s="19" t="s">
        <v>195</v>
      </c>
      <c r="AL72" s="19" t="s">
        <v>195</v>
      </c>
      <c r="AM72" s="19" t="s">
        <v>195</v>
      </c>
      <c r="AN72" s="19" t="s">
        <v>195</v>
      </c>
      <c r="AO72" s="19" t="s">
        <v>195</v>
      </c>
      <c r="AP72" s="19" t="s">
        <v>195</v>
      </c>
      <c r="AQ72" s="21">
        <v>26.7</v>
      </c>
      <c r="AR72" s="21">
        <v>45.6</v>
      </c>
      <c r="AS72" s="21">
        <v>26.7</v>
      </c>
      <c r="AT72" s="21">
        <v>-54.5</v>
      </c>
      <c r="AU72" s="21">
        <v>26.7</v>
      </c>
      <c r="AV72" s="21">
        <v>-49</v>
      </c>
      <c r="AW72" s="21"/>
      <c r="AX72" s="21"/>
      <c r="AY72" s="21"/>
    </row>
  </sheetData>
  <sortState xmlns:xlrd2="http://schemas.microsoft.com/office/spreadsheetml/2017/richdata2" ref="A10:AY72">
    <sortCondition ref="B10:B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6731-5793-4E97-9DCE-BD3D5CCB61FD}">
  <dimension ref="A1:AY72"/>
  <sheetViews>
    <sheetView zoomScale="85" zoomScaleNormal="85" workbookViewId="0">
      <selection activeCell="H23" sqref="H23"/>
    </sheetView>
  </sheetViews>
  <sheetFormatPr defaultRowHeight="14.25"/>
  <cols>
    <col min="3" max="3" width="13" bestFit="1" customWidth="1"/>
    <col min="7" max="7" width="10.875" bestFit="1" customWidth="1"/>
    <col min="31" max="31" width="13.25" bestFit="1" customWidth="1"/>
    <col min="34" max="35" width="9" style="8"/>
  </cols>
  <sheetData>
    <row r="1" spans="1:51" s="2" customFormat="1" ht="23.25">
      <c r="A1" s="2" t="s">
        <v>0</v>
      </c>
      <c r="D1" s="10" t="s">
        <v>17</v>
      </c>
      <c r="G1" s="26" t="s">
        <v>196</v>
      </c>
      <c r="AH1" s="27"/>
      <c r="AI1" s="27"/>
    </row>
    <row r="2" spans="1:51" ht="15">
      <c r="A2" t="s">
        <v>27</v>
      </c>
      <c r="AH2" s="28"/>
      <c r="AI2" s="29"/>
    </row>
    <row r="3" spans="1:51">
      <c r="AH3" s="29"/>
      <c r="AI3" s="29"/>
    </row>
    <row r="4" spans="1:51">
      <c r="A4" t="s">
        <v>39</v>
      </c>
      <c r="AH4" s="29"/>
      <c r="AI4" s="29"/>
    </row>
    <row r="5" spans="1:51" ht="15">
      <c r="A5" t="s">
        <v>40</v>
      </c>
      <c r="M5" s="1" t="s">
        <v>25</v>
      </c>
      <c r="T5" s="1"/>
      <c r="U5" s="1" t="s">
        <v>25</v>
      </c>
      <c r="V5" s="1"/>
      <c r="W5" s="1"/>
      <c r="X5" s="1"/>
      <c r="Y5" s="1"/>
      <c r="Z5" s="1"/>
      <c r="AA5" s="1"/>
      <c r="AB5" s="1"/>
      <c r="AE5" s="1" t="s">
        <v>25</v>
      </c>
      <c r="AH5" s="29"/>
      <c r="AI5" s="29"/>
      <c r="AR5" s="1" t="s">
        <v>25</v>
      </c>
    </row>
    <row r="6" spans="1:51" ht="15.75" customHeight="1">
      <c r="AH6" s="29"/>
      <c r="AI6" s="29"/>
    </row>
    <row r="7" spans="1:51" ht="15">
      <c r="A7" s="16"/>
      <c r="B7" s="16"/>
      <c r="C7" s="16"/>
      <c r="D7" s="16"/>
      <c r="E7" s="16"/>
      <c r="F7" s="16"/>
      <c r="G7" s="17"/>
      <c r="H7" s="17"/>
      <c r="I7" s="17"/>
      <c r="J7" s="17"/>
      <c r="K7" s="23"/>
      <c r="L7" s="23" t="s">
        <v>109</v>
      </c>
      <c r="M7" s="23"/>
      <c r="N7" s="23"/>
      <c r="O7" s="23"/>
      <c r="P7" s="8"/>
      <c r="Q7" s="8" t="s">
        <v>108</v>
      </c>
      <c r="R7" s="8"/>
      <c r="S7" s="8"/>
      <c r="T7" s="8"/>
      <c r="U7" s="5"/>
      <c r="V7" s="5"/>
      <c r="W7" s="5"/>
      <c r="X7" s="18" t="s">
        <v>33</v>
      </c>
      <c r="Y7" s="18"/>
      <c r="Z7" s="18"/>
      <c r="AA7" s="18"/>
      <c r="AB7" s="18"/>
      <c r="AC7" s="18"/>
      <c r="AD7" s="20"/>
      <c r="AE7" s="20"/>
      <c r="AF7" s="19"/>
      <c r="AG7" s="20" t="s">
        <v>38</v>
      </c>
      <c r="AH7" s="19"/>
      <c r="AI7" s="19"/>
      <c r="AJ7" s="19"/>
      <c r="AK7" s="19"/>
      <c r="AL7" s="19"/>
      <c r="AM7" s="19"/>
      <c r="AN7" s="19"/>
      <c r="AO7" s="19"/>
      <c r="AP7" s="19"/>
      <c r="AQ7" s="21"/>
      <c r="AR7" s="22"/>
      <c r="AS7" s="22"/>
      <c r="AT7" s="22"/>
      <c r="AU7" s="22"/>
      <c r="AV7" s="22" t="s">
        <v>37</v>
      </c>
      <c r="AW7" s="22"/>
      <c r="AX7" s="22"/>
      <c r="AY7" s="22"/>
    </row>
    <row r="8" spans="1:51">
      <c r="A8" s="16" t="s">
        <v>16</v>
      </c>
      <c r="B8" s="16" t="s">
        <v>2</v>
      </c>
      <c r="C8" s="16" t="s">
        <v>3</v>
      </c>
      <c r="D8" s="16" t="s">
        <v>43</v>
      </c>
      <c r="E8" s="16" t="s">
        <v>4</v>
      </c>
      <c r="F8" s="16"/>
      <c r="G8" s="17" t="s">
        <v>44</v>
      </c>
      <c r="H8" s="17" t="s">
        <v>26</v>
      </c>
      <c r="I8" s="17" t="s">
        <v>19</v>
      </c>
      <c r="J8" s="17"/>
      <c r="K8" s="23"/>
      <c r="L8" s="23" t="s">
        <v>36</v>
      </c>
      <c r="M8" s="23"/>
      <c r="N8" s="23"/>
      <c r="O8" s="23"/>
      <c r="P8" s="8"/>
      <c r="Q8" s="8" t="s">
        <v>36</v>
      </c>
      <c r="R8" s="8"/>
      <c r="S8" s="8"/>
      <c r="T8" s="8"/>
      <c r="U8" s="5"/>
      <c r="V8" s="5"/>
      <c r="W8" s="5"/>
      <c r="X8" s="5"/>
      <c r="Y8" s="5"/>
      <c r="Z8" s="5"/>
      <c r="AA8" s="5"/>
      <c r="AB8" s="5"/>
      <c r="AC8" s="5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1"/>
      <c r="AR8" s="21"/>
      <c r="AS8" s="21"/>
      <c r="AT8" s="21"/>
      <c r="AU8" s="21"/>
      <c r="AV8" s="21"/>
      <c r="AW8" s="21"/>
      <c r="AX8" s="21"/>
      <c r="AY8" s="21"/>
    </row>
    <row r="9" spans="1:51">
      <c r="A9" s="16"/>
      <c r="B9" s="16" t="s">
        <v>1</v>
      </c>
      <c r="C9" s="16" t="s">
        <v>1</v>
      </c>
      <c r="D9" s="16" t="s">
        <v>1</v>
      </c>
      <c r="E9" s="16" t="s">
        <v>42</v>
      </c>
      <c r="F9" s="16"/>
      <c r="G9" s="17" t="s">
        <v>45</v>
      </c>
      <c r="H9" s="17" t="s">
        <v>41</v>
      </c>
      <c r="I9" s="17" t="s">
        <v>18</v>
      </c>
      <c r="J9" s="17"/>
      <c r="K9" s="23" t="s">
        <v>14</v>
      </c>
      <c r="L9" s="23" t="s">
        <v>15</v>
      </c>
      <c r="M9" s="23" t="s">
        <v>12</v>
      </c>
      <c r="N9" s="23" t="s">
        <v>13</v>
      </c>
      <c r="O9" s="23"/>
      <c r="P9" s="8" t="s">
        <v>14</v>
      </c>
      <c r="Q9" s="8" t="s">
        <v>15</v>
      </c>
      <c r="R9" s="8" t="s">
        <v>12</v>
      </c>
      <c r="S9" s="8" t="s">
        <v>13</v>
      </c>
      <c r="T9" s="8"/>
      <c r="U9" s="5" t="s">
        <v>10</v>
      </c>
      <c r="V9" s="5" t="s">
        <v>11</v>
      </c>
      <c r="W9" s="5" t="s">
        <v>7</v>
      </c>
      <c r="X9" s="5" t="s">
        <v>8</v>
      </c>
      <c r="Y9" s="5" t="s">
        <v>5</v>
      </c>
      <c r="Z9" s="5" t="s">
        <v>6</v>
      </c>
      <c r="AA9" s="5" t="s">
        <v>21</v>
      </c>
      <c r="AB9" s="5" t="s">
        <v>22</v>
      </c>
      <c r="AC9" s="5"/>
      <c r="AD9" s="19" t="s">
        <v>10</v>
      </c>
      <c r="AE9" s="19" t="s">
        <v>11</v>
      </c>
      <c r="AF9" s="19" t="s">
        <v>197</v>
      </c>
      <c r="AG9" s="19" t="s">
        <v>198</v>
      </c>
      <c r="AH9" s="19" t="s">
        <v>199</v>
      </c>
      <c r="AI9" s="19" t="s">
        <v>200</v>
      </c>
      <c r="AJ9" s="19"/>
      <c r="AK9" s="19"/>
      <c r="AL9" s="19"/>
      <c r="AM9" s="19"/>
      <c r="AN9" s="19"/>
      <c r="AO9" s="19"/>
      <c r="AP9" s="19"/>
      <c r="AQ9" s="21" t="s">
        <v>10</v>
      </c>
      <c r="AR9" s="21" t="s">
        <v>11</v>
      </c>
      <c r="AS9" s="21" t="s">
        <v>197</v>
      </c>
      <c r="AT9" s="21" t="s">
        <v>198</v>
      </c>
      <c r="AU9" s="21" t="s">
        <v>199</v>
      </c>
      <c r="AV9" s="21" t="s">
        <v>200</v>
      </c>
      <c r="AW9" s="21"/>
      <c r="AX9" s="21"/>
      <c r="AY9" s="21"/>
    </row>
    <row r="10" spans="1:51">
      <c r="A10" s="16" t="s">
        <v>20</v>
      </c>
      <c r="B10" s="16">
        <v>40</v>
      </c>
      <c r="C10" s="16">
        <v>60</v>
      </c>
      <c r="D10" s="16">
        <v>15</v>
      </c>
      <c r="E10" s="16">
        <v>0</v>
      </c>
      <c r="F10" s="16" t="s">
        <v>195</v>
      </c>
      <c r="G10" s="17">
        <v>15</v>
      </c>
      <c r="H10" s="17">
        <v>50.4</v>
      </c>
      <c r="I10" s="17">
        <v>0</v>
      </c>
      <c r="J10" s="17" t="s">
        <v>195</v>
      </c>
      <c r="K10" s="23">
        <v>50.7</v>
      </c>
      <c r="L10" s="23">
        <v>-66.099999999999994</v>
      </c>
      <c r="M10" s="23">
        <v>44.4</v>
      </c>
      <c r="N10" s="23">
        <v>-49.4</v>
      </c>
      <c r="O10" s="23" t="s">
        <v>195</v>
      </c>
      <c r="P10" s="8">
        <v>50.7</v>
      </c>
      <c r="Q10" s="8">
        <v>-66.099999999999994</v>
      </c>
      <c r="R10" s="8">
        <v>44.7</v>
      </c>
      <c r="S10" s="8">
        <v>-49.6</v>
      </c>
      <c r="T10" s="8" t="s">
        <v>195</v>
      </c>
      <c r="U10" s="5">
        <v>20.5</v>
      </c>
      <c r="V10" s="5">
        <v>-136.69999999999999</v>
      </c>
      <c r="W10" s="5">
        <v>19.2</v>
      </c>
      <c r="X10" s="5">
        <v>-79.7</v>
      </c>
      <c r="Y10" s="5">
        <v>19.2</v>
      </c>
      <c r="Z10" s="5">
        <v>-54.5</v>
      </c>
      <c r="AA10" s="5">
        <v>19.2</v>
      </c>
      <c r="AB10" s="5">
        <v>-59.5</v>
      </c>
      <c r="AC10" s="5" t="s">
        <v>195</v>
      </c>
      <c r="AD10" s="19"/>
      <c r="AE10" s="19"/>
      <c r="AF10" s="19"/>
      <c r="AG10" s="19"/>
      <c r="AH10" s="19"/>
      <c r="AI10" s="19"/>
      <c r="AJ10" s="19" t="s">
        <v>195</v>
      </c>
      <c r="AK10" s="19" t="s">
        <v>195</v>
      </c>
      <c r="AL10" s="19" t="s">
        <v>195</v>
      </c>
      <c r="AM10" s="19" t="s">
        <v>195</v>
      </c>
      <c r="AN10" s="19" t="s">
        <v>195</v>
      </c>
      <c r="AO10" s="19" t="s">
        <v>195</v>
      </c>
      <c r="AP10" s="19" t="s">
        <v>195</v>
      </c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>
      <c r="A11" s="16" t="s">
        <v>20</v>
      </c>
      <c r="B11" s="16">
        <v>40</v>
      </c>
      <c r="C11" s="16">
        <v>60</v>
      </c>
      <c r="D11" s="16">
        <v>30</v>
      </c>
      <c r="E11" s="16">
        <v>0</v>
      </c>
      <c r="F11" s="16" t="s">
        <v>195</v>
      </c>
      <c r="G11" s="17">
        <v>30</v>
      </c>
      <c r="H11" s="17">
        <v>56.9</v>
      </c>
      <c r="I11" s="17">
        <v>0</v>
      </c>
      <c r="J11" s="17" t="s">
        <v>195</v>
      </c>
      <c r="K11" s="23">
        <v>56</v>
      </c>
      <c r="L11" s="23">
        <v>-68.599999999999994</v>
      </c>
      <c r="M11" s="23">
        <v>50.1</v>
      </c>
      <c r="N11" s="23">
        <v>-55.8</v>
      </c>
      <c r="O11" s="23" t="s">
        <v>195</v>
      </c>
      <c r="P11" s="8">
        <v>56</v>
      </c>
      <c r="Q11" s="8">
        <v>-68.599999999999994</v>
      </c>
      <c r="R11" s="8">
        <v>50.1</v>
      </c>
      <c r="S11" s="8">
        <v>-55.8</v>
      </c>
      <c r="T11" s="8" t="s">
        <v>195</v>
      </c>
      <c r="U11" s="5">
        <v>21.6</v>
      </c>
      <c r="V11" s="5">
        <v>-117.3</v>
      </c>
      <c r="W11" s="5">
        <v>21.6</v>
      </c>
      <c r="X11" s="5">
        <v>-89.9</v>
      </c>
      <c r="Y11" s="5">
        <v>21.7</v>
      </c>
      <c r="Z11" s="5">
        <v>-84.1</v>
      </c>
      <c r="AA11" s="5"/>
      <c r="AB11" s="5"/>
      <c r="AC11" s="5" t="s">
        <v>195</v>
      </c>
      <c r="AD11" s="19"/>
      <c r="AE11" s="19"/>
      <c r="AF11" s="19"/>
      <c r="AG11" s="19"/>
      <c r="AH11" s="19"/>
      <c r="AI11" s="19"/>
      <c r="AJ11" s="19" t="s">
        <v>195</v>
      </c>
      <c r="AK11" s="19" t="s">
        <v>195</v>
      </c>
      <c r="AL11" s="19" t="s">
        <v>195</v>
      </c>
      <c r="AM11" s="19" t="s">
        <v>195</v>
      </c>
      <c r="AN11" s="19" t="s">
        <v>195</v>
      </c>
      <c r="AO11" s="19" t="s">
        <v>195</v>
      </c>
      <c r="AP11" s="19" t="s">
        <v>195</v>
      </c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>
      <c r="A12" s="16" t="s">
        <v>20</v>
      </c>
      <c r="B12" s="16">
        <v>40</v>
      </c>
      <c r="C12" s="16">
        <v>60</v>
      </c>
      <c r="D12" s="16">
        <v>45</v>
      </c>
      <c r="E12" s="16">
        <v>0</v>
      </c>
      <c r="F12" s="16" t="s">
        <v>195</v>
      </c>
      <c r="G12" s="17">
        <v>45</v>
      </c>
      <c r="H12" s="17">
        <v>61.1</v>
      </c>
      <c r="I12" s="17">
        <v>0</v>
      </c>
      <c r="J12" s="17" t="s">
        <v>195</v>
      </c>
      <c r="K12" s="23">
        <v>59</v>
      </c>
      <c r="L12" s="23">
        <v>-69.2</v>
      </c>
      <c r="M12" s="23">
        <v>53.7</v>
      </c>
      <c r="N12" s="23">
        <v>-59.8</v>
      </c>
      <c r="O12" s="23" t="s">
        <v>195</v>
      </c>
      <c r="P12" s="8">
        <v>59</v>
      </c>
      <c r="Q12" s="8">
        <v>-69.2</v>
      </c>
      <c r="R12" s="8">
        <v>53.7</v>
      </c>
      <c r="S12" s="8">
        <v>-59.8</v>
      </c>
      <c r="T12" s="8" t="s">
        <v>195</v>
      </c>
      <c r="U12" s="5">
        <v>23.2</v>
      </c>
      <c r="V12" s="5">
        <v>-104.6</v>
      </c>
      <c r="W12" s="5">
        <v>23.2</v>
      </c>
      <c r="X12" s="5">
        <v>-96.5</v>
      </c>
      <c r="Y12" s="5"/>
      <c r="Z12" s="5"/>
      <c r="AA12" s="5"/>
      <c r="AB12" s="5"/>
      <c r="AC12" s="5" t="s">
        <v>195</v>
      </c>
      <c r="AD12" s="19"/>
      <c r="AE12" s="19"/>
      <c r="AF12" s="19"/>
      <c r="AG12" s="19"/>
      <c r="AH12" s="19"/>
      <c r="AI12" s="19"/>
      <c r="AJ12" s="19" t="s">
        <v>195</v>
      </c>
      <c r="AK12" s="19" t="s">
        <v>195</v>
      </c>
      <c r="AL12" s="19" t="s">
        <v>195</v>
      </c>
      <c r="AM12" s="19" t="s">
        <v>195</v>
      </c>
      <c r="AN12" s="19" t="s">
        <v>195</v>
      </c>
      <c r="AO12" s="19" t="s">
        <v>195</v>
      </c>
      <c r="AP12" s="19" t="s">
        <v>195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>
      <c r="A13" s="16" t="s">
        <v>23</v>
      </c>
      <c r="B13" s="16">
        <v>40</v>
      </c>
      <c r="C13" s="16">
        <v>60</v>
      </c>
      <c r="D13" s="16">
        <v>15</v>
      </c>
      <c r="E13" s="16">
        <v>15</v>
      </c>
      <c r="F13" s="16" t="s">
        <v>195</v>
      </c>
      <c r="G13" s="17">
        <v>17.68</v>
      </c>
      <c r="H13" s="17">
        <v>51.9</v>
      </c>
      <c r="I13" s="17">
        <v>4</v>
      </c>
      <c r="J13" s="17" t="s">
        <v>195</v>
      </c>
      <c r="K13" s="23">
        <v>52.2</v>
      </c>
      <c r="L13" s="23">
        <v>-68</v>
      </c>
      <c r="M13" s="23">
        <v>45.7</v>
      </c>
      <c r="N13" s="23">
        <v>-50.9</v>
      </c>
      <c r="O13" s="23" t="s">
        <v>195</v>
      </c>
      <c r="P13" s="8">
        <v>52.2</v>
      </c>
      <c r="Q13" s="8">
        <v>-67.8</v>
      </c>
      <c r="R13" s="8">
        <v>45.7</v>
      </c>
      <c r="S13" s="8">
        <v>-50.9</v>
      </c>
      <c r="T13" s="8" t="s">
        <v>195</v>
      </c>
      <c r="U13" s="5"/>
      <c r="V13" s="5"/>
      <c r="W13" s="5"/>
      <c r="X13" s="5"/>
      <c r="Y13" s="5"/>
      <c r="Z13" s="5"/>
      <c r="AA13" s="5"/>
      <c r="AB13" s="5"/>
      <c r="AC13" s="5" t="s">
        <v>195</v>
      </c>
      <c r="AD13" s="19">
        <v>38.9</v>
      </c>
      <c r="AE13" s="19">
        <v>-179.1</v>
      </c>
      <c r="AF13" s="19">
        <v>30.5</v>
      </c>
      <c r="AG13" s="19">
        <v>-95.1</v>
      </c>
      <c r="AH13" s="19">
        <v>24.9</v>
      </c>
      <c r="AI13" s="19">
        <v>-35.299999999999997</v>
      </c>
      <c r="AJ13" s="19" t="s">
        <v>195</v>
      </c>
      <c r="AK13" s="19" t="s">
        <v>195</v>
      </c>
      <c r="AL13" s="19" t="s">
        <v>195</v>
      </c>
      <c r="AM13" s="19" t="s">
        <v>195</v>
      </c>
      <c r="AN13" s="19" t="s">
        <v>195</v>
      </c>
      <c r="AO13" s="19" t="s">
        <v>195</v>
      </c>
      <c r="AP13" s="19" t="s">
        <v>195</v>
      </c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16" t="s">
        <v>23</v>
      </c>
      <c r="B14" s="16">
        <v>40</v>
      </c>
      <c r="C14" s="16">
        <v>60</v>
      </c>
      <c r="D14" s="16">
        <v>15</v>
      </c>
      <c r="E14" s="16">
        <v>30</v>
      </c>
      <c r="F14" s="16" t="s">
        <v>195</v>
      </c>
      <c r="G14" s="17">
        <v>20.77</v>
      </c>
      <c r="H14" s="17">
        <v>53.4</v>
      </c>
      <c r="I14" s="17">
        <v>4</v>
      </c>
      <c r="J14" s="17" t="s">
        <v>195</v>
      </c>
      <c r="K14" s="23">
        <v>53.7</v>
      </c>
      <c r="L14" s="23">
        <v>-69.900000000000006</v>
      </c>
      <c r="M14" s="23">
        <v>47</v>
      </c>
      <c r="N14" s="23">
        <v>-52.3</v>
      </c>
      <c r="O14" s="23" t="s">
        <v>195</v>
      </c>
      <c r="P14" s="8">
        <v>53.6</v>
      </c>
      <c r="Q14" s="8">
        <v>-69.400000000000006</v>
      </c>
      <c r="R14" s="8">
        <v>47</v>
      </c>
      <c r="S14" s="8">
        <v>-52.3</v>
      </c>
      <c r="T14" s="8" t="s">
        <v>195</v>
      </c>
      <c r="U14" s="5"/>
      <c r="V14" s="5"/>
      <c r="W14" s="5"/>
      <c r="X14" s="5"/>
      <c r="Y14" s="5"/>
      <c r="Z14" s="5"/>
      <c r="AA14" s="5"/>
      <c r="AB14" s="5"/>
      <c r="AC14" s="5" t="s">
        <v>195</v>
      </c>
      <c r="AD14" s="19">
        <v>54.4</v>
      </c>
      <c r="AE14" s="19">
        <v>-131.80000000000001</v>
      </c>
      <c r="AF14" s="19">
        <v>44.4</v>
      </c>
      <c r="AG14" s="19">
        <v>-84</v>
      </c>
      <c r="AH14" s="19">
        <v>36.299999999999997</v>
      </c>
      <c r="AI14" s="19">
        <v>-52.3</v>
      </c>
      <c r="AJ14" s="19" t="s">
        <v>195</v>
      </c>
      <c r="AK14" s="19" t="s">
        <v>195</v>
      </c>
      <c r="AL14" s="19" t="s">
        <v>195</v>
      </c>
      <c r="AM14" s="19" t="s">
        <v>195</v>
      </c>
      <c r="AN14" s="19" t="s">
        <v>195</v>
      </c>
      <c r="AO14" s="19" t="s">
        <v>195</v>
      </c>
      <c r="AP14" s="19" t="s">
        <v>195</v>
      </c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>
      <c r="A15" s="16" t="s">
        <v>23</v>
      </c>
      <c r="B15" s="16">
        <v>40</v>
      </c>
      <c r="C15" s="16">
        <v>60</v>
      </c>
      <c r="D15" s="16">
        <v>15</v>
      </c>
      <c r="E15" s="16">
        <v>45</v>
      </c>
      <c r="F15" s="16" t="s">
        <v>195</v>
      </c>
      <c r="G15" s="17">
        <v>25</v>
      </c>
      <c r="H15" s="17">
        <v>55.1</v>
      </c>
      <c r="I15" s="17">
        <v>4</v>
      </c>
      <c r="J15" s="17" t="s">
        <v>195</v>
      </c>
      <c r="K15" s="23">
        <v>55.5</v>
      </c>
      <c r="L15" s="23">
        <v>-72.2</v>
      </c>
      <c r="M15" s="23">
        <v>48.5</v>
      </c>
      <c r="N15" s="23">
        <v>-54</v>
      </c>
      <c r="O15" s="23" t="s">
        <v>195</v>
      </c>
      <c r="P15" s="8">
        <v>55.3</v>
      </c>
      <c r="Q15" s="8">
        <v>-71.3</v>
      </c>
      <c r="R15" s="8">
        <v>48.5</v>
      </c>
      <c r="S15" s="8">
        <v>-54</v>
      </c>
      <c r="T15" s="8" t="s">
        <v>195</v>
      </c>
      <c r="U15" s="5"/>
      <c r="V15" s="5"/>
      <c r="W15" s="5"/>
      <c r="X15" s="5"/>
      <c r="Y15" s="5"/>
      <c r="Z15" s="5"/>
      <c r="AA15" s="5"/>
      <c r="AB15" s="5"/>
      <c r="AC15" s="5" t="s">
        <v>195</v>
      </c>
      <c r="AD15" s="19">
        <v>56.2</v>
      </c>
      <c r="AE15" s="19">
        <v>-136.19999999999999</v>
      </c>
      <c r="AF15" s="19">
        <v>45.9</v>
      </c>
      <c r="AG15" s="19">
        <v>-86.8</v>
      </c>
      <c r="AH15" s="19">
        <v>37.5</v>
      </c>
      <c r="AI15" s="19">
        <v>-54</v>
      </c>
      <c r="AJ15" s="19" t="s">
        <v>195</v>
      </c>
      <c r="AK15" s="19" t="s">
        <v>195</v>
      </c>
      <c r="AL15" s="19" t="s">
        <v>195</v>
      </c>
      <c r="AM15" s="19" t="s">
        <v>195</v>
      </c>
      <c r="AN15" s="19" t="s">
        <v>195</v>
      </c>
      <c r="AO15" s="19" t="s">
        <v>195</v>
      </c>
      <c r="AP15" s="19" t="s">
        <v>195</v>
      </c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>
      <c r="A16" s="16" t="s">
        <v>23</v>
      </c>
      <c r="B16" s="16">
        <v>40</v>
      </c>
      <c r="C16" s="16">
        <v>60</v>
      </c>
      <c r="D16" s="16">
        <v>30</v>
      </c>
      <c r="E16" s="16">
        <v>15</v>
      </c>
      <c r="F16" s="16" t="s">
        <v>195</v>
      </c>
      <c r="G16" s="17">
        <v>32.68</v>
      </c>
      <c r="H16" s="17">
        <v>57.8</v>
      </c>
      <c r="I16" s="17">
        <v>4</v>
      </c>
      <c r="J16" s="17" t="s">
        <v>195</v>
      </c>
      <c r="K16" s="23">
        <v>56.8</v>
      </c>
      <c r="L16" s="23">
        <v>-69.7</v>
      </c>
      <c r="M16" s="23">
        <v>50.8</v>
      </c>
      <c r="N16" s="23">
        <v>-56.6</v>
      </c>
      <c r="O16" s="23" t="s">
        <v>195</v>
      </c>
      <c r="P16" s="8">
        <v>56.8</v>
      </c>
      <c r="Q16" s="8">
        <v>-69.5</v>
      </c>
      <c r="R16" s="8">
        <v>50.8</v>
      </c>
      <c r="S16" s="8">
        <v>-56.6</v>
      </c>
      <c r="T16" s="8" t="s">
        <v>195</v>
      </c>
      <c r="U16" s="5"/>
      <c r="V16" s="5"/>
      <c r="W16" s="5"/>
      <c r="X16" s="5"/>
      <c r="Y16" s="5"/>
      <c r="Z16" s="5"/>
      <c r="AA16" s="5"/>
      <c r="AB16" s="5"/>
      <c r="AC16" s="5" t="s">
        <v>195</v>
      </c>
      <c r="AD16" s="19">
        <v>43.3</v>
      </c>
      <c r="AE16" s="19">
        <v>-199.3</v>
      </c>
      <c r="AF16" s="19">
        <v>33.9</v>
      </c>
      <c r="AG16" s="19">
        <v>-105.8</v>
      </c>
      <c r="AH16" s="19">
        <v>27.7</v>
      </c>
      <c r="AI16" s="19">
        <v>-39.299999999999997</v>
      </c>
      <c r="AJ16" s="19" t="s">
        <v>195</v>
      </c>
      <c r="AK16" s="19" t="s">
        <v>195</v>
      </c>
      <c r="AL16" s="19" t="s">
        <v>195</v>
      </c>
      <c r="AM16" s="19" t="s">
        <v>195</v>
      </c>
      <c r="AN16" s="19" t="s">
        <v>195</v>
      </c>
      <c r="AO16" s="19" t="s">
        <v>195</v>
      </c>
      <c r="AP16" s="19" t="s">
        <v>195</v>
      </c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>
      <c r="A17" s="16" t="s">
        <v>23</v>
      </c>
      <c r="B17" s="16">
        <v>40</v>
      </c>
      <c r="C17" s="16">
        <v>60</v>
      </c>
      <c r="D17" s="16">
        <v>30</v>
      </c>
      <c r="E17" s="16">
        <v>30</v>
      </c>
      <c r="F17" s="16" t="s">
        <v>195</v>
      </c>
      <c r="G17" s="17">
        <v>35.770000000000003</v>
      </c>
      <c r="H17" s="17">
        <v>58.7</v>
      </c>
      <c r="I17" s="17">
        <v>4</v>
      </c>
      <c r="J17" s="17" t="s">
        <v>195</v>
      </c>
      <c r="K17" s="23">
        <v>57.7</v>
      </c>
      <c r="L17" s="23">
        <v>-70.8</v>
      </c>
      <c r="M17" s="23">
        <v>51.6</v>
      </c>
      <c r="N17" s="23">
        <v>-57.5</v>
      </c>
      <c r="O17" s="23" t="s">
        <v>195</v>
      </c>
      <c r="P17" s="8">
        <v>57.7</v>
      </c>
      <c r="Q17" s="8">
        <v>-70.400000000000006</v>
      </c>
      <c r="R17" s="8">
        <v>51.6</v>
      </c>
      <c r="S17" s="8">
        <v>-57.5</v>
      </c>
      <c r="T17" s="8" t="s">
        <v>195</v>
      </c>
      <c r="U17" s="5"/>
      <c r="V17" s="5"/>
      <c r="W17" s="5"/>
      <c r="X17" s="5"/>
      <c r="Y17" s="5"/>
      <c r="Z17" s="5"/>
      <c r="AA17" s="5"/>
      <c r="AB17" s="5"/>
      <c r="AC17" s="5" t="s">
        <v>195</v>
      </c>
      <c r="AD17" s="19">
        <v>59.8</v>
      </c>
      <c r="AE17" s="19">
        <v>-144.9</v>
      </c>
      <c r="AF17" s="19">
        <v>48.8</v>
      </c>
      <c r="AG17" s="19">
        <v>-92.3</v>
      </c>
      <c r="AH17" s="19">
        <v>39.9</v>
      </c>
      <c r="AI17" s="19">
        <v>-57.5</v>
      </c>
      <c r="AJ17" s="19" t="s">
        <v>195</v>
      </c>
      <c r="AK17" s="19" t="s">
        <v>195</v>
      </c>
      <c r="AL17" s="19" t="s">
        <v>195</v>
      </c>
      <c r="AM17" s="19" t="s">
        <v>195</v>
      </c>
      <c r="AN17" s="19" t="s">
        <v>195</v>
      </c>
      <c r="AO17" s="19" t="s">
        <v>195</v>
      </c>
      <c r="AP17" s="19" t="s">
        <v>195</v>
      </c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>
      <c r="A18" s="16" t="s">
        <v>23</v>
      </c>
      <c r="B18" s="16">
        <v>40</v>
      </c>
      <c r="C18" s="16">
        <v>60</v>
      </c>
      <c r="D18" s="16">
        <v>30</v>
      </c>
      <c r="E18" s="16">
        <v>45</v>
      </c>
      <c r="F18" s="16" t="s">
        <v>195</v>
      </c>
      <c r="G18" s="17">
        <v>40</v>
      </c>
      <c r="H18" s="17">
        <v>59.8</v>
      </c>
      <c r="I18" s="17">
        <v>4</v>
      </c>
      <c r="J18" s="17" t="s">
        <v>195</v>
      </c>
      <c r="K18" s="23">
        <v>58.9</v>
      </c>
      <c r="L18" s="23">
        <v>-72.099999999999994</v>
      </c>
      <c r="M18" s="23">
        <v>52.6</v>
      </c>
      <c r="N18" s="23">
        <v>-58.6</v>
      </c>
      <c r="O18" s="23" t="s">
        <v>195</v>
      </c>
      <c r="P18" s="8">
        <v>58.7</v>
      </c>
      <c r="Q18" s="8">
        <v>-71.599999999999994</v>
      </c>
      <c r="R18" s="8">
        <v>52.6</v>
      </c>
      <c r="S18" s="8">
        <v>-58.6</v>
      </c>
      <c r="T18" s="8" t="s">
        <v>195</v>
      </c>
      <c r="U18" s="5"/>
      <c r="V18" s="5"/>
      <c r="W18" s="5"/>
      <c r="X18" s="5"/>
      <c r="Y18" s="5"/>
      <c r="Z18" s="5"/>
      <c r="AA18" s="5"/>
      <c r="AB18" s="5"/>
      <c r="AC18" s="5" t="s">
        <v>195</v>
      </c>
      <c r="AD18" s="19">
        <v>61</v>
      </c>
      <c r="AE18" s="19">
        <v>-147.80000000000001</v>
      </c>
      <c r="AF18" s="19">
        <v>49.8</v>
      </c>
      <c r="AG18" s="19">
        <v>-94.2</v>
      </c>
      <c r="AH18" s="19">
        <v>40.700000000000003</v>
      </c>
      <c r="AI18" s="19">
        <v>-58.6</v>
      </c>
      <c r="AJ18" s="19" t="s">
        <v>195</v>
      </c>
      <c r="AK18" s="19" t="s">
        <v>195</v>
      </c>
      <c r="AL18" s="19" t="s">
        <v>195</v>
      </c>
      <c r="AM18" s="19" t="s">
        <v>195</v>
      </c>
      <c r="AN18" s="19" t="s">
        <v>195</v>
      </c>
      <c r="AO18" s="19" t="s">
        <v>195</v>
      </c>
      <c r="AP18" s="19" t="s">
        <v>195</v>
      </c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>
      <c r="A19" s="16" t="s">
        <v>23</v>
      </c>
      <c r="B19" s="16">
        <v>40</v>
      </c>
      <c r="C19" s="16">
        <v>60</v>
      </c>
      <c r="D19" s="16">
        <v>45</v>
      </c>
      <c r="E19" s="16">
        <v>15</v>
      </c>
      <c r="F19" s="16" t="s">
        <v>195</v>
      </c>
      <c r="G19" s="17">
        <v>47.68</v>
      </c>
      <c r="H19" s="17">
        <v>61.7</v>
      </c>
      <c r="I19" s="17">
        <v>4</v>
      </c>
      <c r="J19" s="17" t="s">
        <v>195</v>
      </c>
      <c r="K19" s="23">
        <v>59.6</v>
      </c>
      <c r="L19" s="23">
        <v>-69.900000000000006</v>
      </c>
      <c r="M19" s="23">
        <v>54.3</v>
      </c>
      <c r="N19" s="23">
        <v>-60.4</v>
      </c>
      <c r="O19" s="23" t="s">
        <v>195</v>
      </c>
      <c r="P19" s="8">
        <v>59.5</v>
      </c>
      <c r="Q19" s="8">
        <v>-69.8</v>
      </c>
      <c r="R19" s="8">
        <v>54.3</v>
      </c>
      <c r="S19" s="8">
        <v>-60.4</v>
      </c>
      <c r="T19" s="8" t="s">
        <v>195</v>
      </c>
      <c r="U19" s="5"/>
      <c r="V19" s="5"/>
      <c r="W19" s="5"/>
      <c r="X19" s="5"/>
      <c r="Y19" s="5"/>
      <c r="Z19" s="5"/>
      <c r="AA19" s="5"/>
      <c r="AB19" s="5"/>
      <c r="AC19" s="5" t="s">
        <v>195</v>
      </c>
      <c r="AD19" s="19">
        <v>46.3</v>
      </c>
      <c r="AE19" s="19">
        <v>-212.8</v>
      </c>
      <c r="AF19" s="19">
        <v>36.200000000000003</v>
      </c>
      <c r="AG19" s="19">
        <v>-113</v>
      </c>
      <c r="AH19" s="19">
        <v>29.6</v>
      </c>
      <c r="AI19" s="19">
        <v>-41.9</v>
      </c>
      <c r="AJ19" s="19" t="s">
        <v>195</v>
      </c>
      <c r="AK19" s="19" t="s">
        <v>195</v>
      </c>
      <c r="AL19" s="19" t="s">
        <v>195</v>
      </c>
      <c r="AM19" s="19" t="s">
        <v>195</v>
      </c>
      <c r="AN19" s="19" t="s">
        <v>195</v>
      </c>
      <c r="AO19" s="19" t="s">
        <v>195</v>
      </c>
      <c r="AP19" s="19" t="s">
        <v>195</v>
      </c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>
      <c r="A20" s="16" t="s">
        <v>23</v>
      </c>
      <c r="B20" s="16">
        <v>40</v>
      </c>
      <c r="C20" s="16">
        <v>60</v>
      </c>
      <c r="D20" s="16">
        <v>45</v>
      </c>
      <c r="E20" s="16">
        <v>30</v>
      </c>
      <c r="F20" s="16" t="s">
        <v>195</v>
      </c>
      <c r="G20" s="17">
        <v>50.77</v>
      </c>
      <c r="H20" s="17">
        <v>62.4</v>
      </c>
      <c r="I20" s="17">
        <v>4</v>
      </c>
      <c r="J20" s="17" t="s">
        <v>195</v>
      </c>
      <c r="K20" s="23">
        <v>60.2</v>
      </c>
      <c r="L20" s="23">
        <v>-70.7</v>
      </c>
      <c r="M20" s="23">
        <v>54.9</v>
      </c>
      <c r="N20" s="23">
        <v>-61.1</v>
      </c>
      <c r="O20" s="23" t="s">
        <v>195</v>
      </c>
      <c r="P20" s="8">
        <v>60.1</v>
      </c>
      <c r="Q20" s="8">
        <v>-70.400000000000006</v>
      </c>
      <c r="R20" s="8">
        <v>54.9</v>
      </c>
      <c r="S20" s="8">
        <v>-61.1</v>
      </c>
      <c r="T20" s="8" t="s">
        <v>195</v>
      </c>
      <c r="U20" s="5"/>
      <c r="V20" s="5"/>
      <c r="W20" s="5"/>
      <c r="X20" s="5"/>
      <c r="Y20" s="5"/>
      <c r="Z20" s="5"/>
      <c r="AA20" s="5"/>
      <c r="AB20" s="5"/>
      <c r="AC20" s="5" t="s">
        <v>195</v>
      </c>
      <c r="AD20" s="19">
        <v>63.6</v>
      </c>
      <c r="AE20" s="19">
        <v>-154</v>
      </c>
      <c r="AF20" s="19">
        <v>51.9</v>
      </c>
      <c r="AG20" s="19">
        <v>-98.1</v>
      </c>
      <c r="AH20" s="19">
        <v>42.4</v>
      </c>
      <c r="AI20" s="19">
        <v>-61.1</v>
      </c>
      <c r="AJ20" s="19" t="s">
        <v>195</v>
      </c>
      <c r="AK20" s="19" t="s">
        <v>195</v>
      </c>
      <c r="AL20" s="19" t="s">
        <v>195</v>
      </c>
      <c r="AM20" s="19" t="s">
        <v>195</v>
      </c>
      <c r="AN20" s="19" t="s">
        <v>195</v>
      </c>
      <c r="AO20" s="19" t="s">
        <v>195</v>
      </c>
      <c r="AP20" s="19" t="s">
        <v>195</v>
      </c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>
      <c r="A21" s="16" t="s">
        <v>23</v>
      </c>
      <c r="B21" s="16">
        <v>40</v>
      </c>
      <c r="C21" s="16">
        <v>60</v>
      </c>
      <c r="D21" s="16">
        <v>45</v>
      </c>
      <c r="E21" s="16">
        <v>45</v>
      </c>
      <c r="F21" s="16" t="s">
        <v>195</v>
      </c>
      <c r="G21" s="17">
        <v>55</v>
      </c>
      <c r="H21" s="17">
        <v>63.2</v>
      </c>
      <c r="I21" s="17">
        <v>4</v>
      </c>
      <c r="J21" s="17" t="s">
        <v>195</v>
      </c>
      <c r="K21" s="23">
        <v>61.1</v>
      </c>
      <c r="L21" s="23">
        <v>-71.7</v>
      </c>
      <c r="M21" s="23">
        <v>55.6</v>
      </c>
      <c r="N21" s="23">
        <v>-62</v>
      </c>
      <c r="O21" s="23" t="s">
        <v>195</v>
      </c>
      <c r="P21" s="8">
        <v>60.9</v>
      </c>
      <c r="Q21" s="8">
        <v>-71.099999999999994</v>
      </c>
      <c r="R21" s="8">
        <v>55.6</v>
      </c>
      <c r="S21" s="8">
        <v>-62</v>
      </c>
      <c r="T21" s="8" t="s">
        <v>195</v>
      </c>
      <c r="U21" s="5"/>
      <c r="V21" s="5"/>
      <c r="W21" s="5"/>
      <c r="X21" s="5"/>
      <c r="Y21" s="5"/>
      <c r="Z21" s="5"/>
      <c r="AA21" s="5"/>
      <c r="AB21" s="5"/>
      <c r="AC21" s="5" t="s">
        <v>195</v>
      </c>
      <c r="AD21" s="19">
        <v>64.5</v>
      </c>
      <c r="AE21" s="19">
        <v>-156.19999999999999</v>
      </c>
      <c r="AF21" s="19">
        <v>52.6</v>
      </c>
      <c r="AG21" s="19">
        <v>-99.5</v>
      </c>
      <c r="AH21" s="19">
        <v>43</v>
      </c>
      <c r="AI21" s="19">
        <v>-62</v>
      </c>
      <c r="AJ21" s="19" t="s">
        <v>195</v>
      </c>
      <c r="AK21" s="19" t="s">
        <v>195</v>
      </c>
      <c r="AL21" s="19" t="s">
        <v>195</v>
      </c>
      <c r="AM21" s="19" t="s">
        <v>195</v>
      </c>
      <c r="AN21" s="19" t="s">
        <v>195</v>
      </c>
      <c r="AO21" s="19" t="s">
        <v>195</v>
      </c>
      <c r="AP21" s="19" t="s">
        <v>195</v>
      </c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>
      <c r="A22" s="16" t="s">
        <v>24</v>
      </c>
      <c r="B22" s="16">
        <v>40</v>
      </c>
      <c r="C22" s="16">
        <v>60</v>
      </c>
      <c r="D22" s="16">
        <v>15</v>
      </c>
      <c r="E22" s="16">
        <v>15</v>
      </c>
      <c r="F22" s="16" t="s">
        <v>195</v>
      </c>
      <c r="G22" s="17">
        <v>17.68</v>
      </c>
      <c r="H22" s="17">
        <v>51.9</v>
      </c>
      <c r="I22" s="17">
        <v>4</v>
      </c>
      <c r="J22" s="17" t="s">
        <v>195</v>
      </c>
      <c r="K22" s="23">
        <v>52.2</v>
      </c>
      <c r="L22" s="23">
        <v>-68</v>
      </c>
      <c r="M22" s="23">
        <v>45.7</v>
      </c>
      <c r="N22" s="23">
        <v>-50.9</v>
      </c>
      <c r="O22" s="23" t="s">
        <v>195</v>
      </c>
      <c r="P22" s="8">
        <v>52.2</v>
      </c>
      <c r="Q22" s="8">
        <v>-68</v>
      </c>
      <c r="R22" s="8">
        <v>46</v>
      </c>
      <c r="S22" s="8">
        <v>-51</v>
      </c>
      <c r="T22" s="8" t="s">
        <v>195</v>
      </c>
      <c r="U22" s="5"/>
      <c r="V22" s="5"/>
      <c r="W22" s="5"/>
      <c r="X22" s="5"/>
      <c r="Y22" s="5"/>
      <c r="Z22" s="5"/>
      <c r="AA22" s="5"/>
      <c r="AB22" s="5"/>
      <c r="AC22" s="5" t="s">
        <v>195</v>
      </c>
      <c r="AD22" s="19"/>
      <c r="AE22" s="19"/>
      <c r="AF22" s="19"/>
      <c r="AG22" s="19"/>
      <c r="AH22" s="19"/>
      <c r="AI22" s="19"/>
      <c r="AJ22" s="19" t="s">
        <v>195</v>
      </c>
      <c r="AK22" s="19" t="s">
        <v>195</v>
      </c>
      <c r="AL22" s="19" t="s">
        <v>195</v>
      </c>
      <c r="AM22" s="19" t="s">
        <v>195</v>
      </c>
      <c r="AN22" s="19" t="s">
        <v>195</v>
      </c>
      <c r="AO22" s="19" t="s">
        <v>195</v>
      </c>
      <c r="AP22" s="19" t="s">
        <v>195</v>
      </c>
      <c r="AQ22" s="21">
        <v>24.9</v>
      </c>
      <c r="AR22" s="21">
        <v>-90.1</v>
      </c>
      <c r="AS22" s="21">
        <v>24.9</v>
      </c>
      <c r="AT22" s="21">
        <v>-83.4</v>
      </c>
      <c r="AU22" s="21">
        <v>24.9</v>
      </c>
      <c r="AV22" s="21">
        <v>-62.9</v>
      </c>
      <c r="AW22" s="21"/>
      <c r="AX22" s="21"/>
      <c r="AY22" s="21"/>
    </row>
    <row r="23" spans="1:51">
      <c r="A23" s="16" t="s">
        <v>24</v>
      </c>
      <c r="B23" s="16">
        <v>40</v>
      </c>
      <c r="C23" s="16">
        <v>60</v>
      </c>
      <c r="D23" s="16">
        <v>15</v>
      </c>
      <c r="E23" s="16">
        <v>30</v>
      </c>
      <c r="F23" s="16" t="s">
        <v>195</v>
      </c>
      <c r="G23" s="17">
        <v>20.77</v>
      </c>
      <c r="H23" s="17">
        <v>53.4</v>
      </c>
      <c r="I23" s="17">
        <v>4</v>
      </c>
      <c r="J23" s="17" t="s">
        <v>195</v>
      </c>
      <c r="K23" s="23">
        <v>53.7</v>
      </c>
      <c r="L23" s="23">
        <v>-69.900000000000006</v>
      </c>
      <c r="M23" s="23">
        <v>47</v>
      </c>
      <c r="N23" s="23">
        <v>-52.3</v>
      </c>
      <c r="O23" s="23" t="s">
        <v>195</v>
      </c>
      <c r="P23" s="8">
        <v>53.7</v>
      </c>
      <c r="Q23" s="8">
        <v>-69.900000000000006</v>
      </c>
      <c r="R23" s="8">
        <v>47.3</v>
      </c>
      <c r="S23" s="8">
        <v>-52.5</v>
      </c>
      <c r="T23" s="8" t="s">
        <v>195</v>
      </c>
      <c r="U23" s="5"/>
      <c r="V23" s="5"/>
      <c r="W23" s="5"/>
      <c r="X23" s="5"/>
      <c r="Y23" s="5"/>
      <c r="Z23" s="5"/>
      <c r="AA23" s="5"/>
      <c r="AB23" s="5"/>
      <c r="AC23" s="5" t="s">
        <v>195</v>
      </c>
      <c r="AD23" s="19"/>
      <c r="AE23" s="19"/>
      <c r="AF23" s="19"/>
      <c r="AG23" s="19"/>
      <c r="AH23" s="19"/>
      <c r="AI23" s="19"/>
      <c r="AJ23" s="19" t="s">
        <v>195</v>
      </c>
      <c r="AK23" s="19" t="s">
        <v>195</v>
      </c>
      <c r="AL23" s="19" t="s">
        <v>195</v>
      </c>
      <c r="AM23" s="19" t="s">
        <v>195</v>
      </c>
      <c r="AN23" s="19" t="s">
        <v>195</v>
      </c>
      <c r="AO23" s="19" t="s">
        <v>195</v>
      </c>
      <c r="AP23" s="19" t="s">
        <v>195</v>
      </c>
      <c r="AQ23" s="21">
        <v>25.6</v>
      </c>
      <c r="AR23" s="21">
        <v>-45.2</v>
      </c>
      <c r="AS23" s="21">
        <v>25.6</v>
      </c>
      <c r="AT23" s="21">
        <v>-61.2</v>
      </c>
      <c r="AU23" s="21">
        <v>25.6</v>
      </c>
      <c r="AV23" s="21">
        <v>-51.4</v>
      </c>
      <c r="AW23" s="21"/>
      <c r="AX23" s="21"/>
      <c r="AY23" s="21"/>
    </row>
    <row r="24" spans="1:51">
      <c r="A24" s="16" t="s">
        <v>24</v>
      </c>
      <c r="B24" s="16">
        <v>40</v>
      </c>
      <c r="C24" s="16">
        <v>60</v>
      </c>
      <c r="D24" s="16">
        <v>15</v>
      </c>
      <c r="E24" s="16">
        <v>45</v>
      </c>
      <c r="F24" s="16" t="s">
        <v>195</v>
      </c>
      <c r="G24" s="17">
        <v>25</v>
      </c>
      <c r="H24" s="17">
        <v>55.1</v>
      </c>
      <c r="I24" s="17">
        <v>4</v>
      </c>
      <c r="J24" s="17" t="s">
        <v>195</v>
      </c>
      <c r="K24" s="23">
        <v>55.5</v>
      </c>
      <c r="L24" s="23">
        <v>-72.2</v>
      </c>
      <c r="M24" s="23">
        <v>48.5</v>
      </c>
      <c r="N24" s="23">
        <v>-54</v>
      </c>
      <c r="O24" s="23" t="s">
        <v>195</v>
      </c>
      <c r="P24" s="8">
        <v>55.5</v>
      </c>
      <c r="Q24" s="8">
        <v>-72.2</v>
      </c>
      <c r="R24" s="8">
        <v>48.8</v>
      </c>
      <c r="S24" s="8">
        <v>-54.2</v>
      </c>
      <c r="T24" s="8" t="s">
        <v>195</v>
      </c>
      <c r="U24" s="5"/>
      <c r="V24" s="5"/>
      <c r="W24" s="5"/>
      <c r="X24" s="5"/>
      <c r="Y24" s="5"/>
      <c r="Z24" s="5"/>
      <c r="AA24" s="5"/>
      <c r="AB24" s="5"/>
      <c r="AC24" s="5" t="s">
        <v>195</v>
      </c>
      <c r="AD24" s="19"/>
      <c r="AE24" s="19"/>
      <c r="AF24" s="19"/>
      <c r="AG24" s="19"/>
      <c r="AH24" s="19"/>
      <c r="AI24" s="19"/>
      <c r="AJ24" s="19" t="s">
        <v>195</v>
      </c>
      <c r="AK24" s="19" t="s">
        <v>195</v>
      </c>
      <c r="AL24" s="19" t="s">
        <v>195</v>
      </c>
      <c r="AM24" s="19" t="s">
        <v>195</v>
      </c>
      <c r="AN24" s="19" t="s">
        <v>195</v>
      </c>
      <c r="AO24" s="19" t="s">
        <v>195</v>
      </c>
      <c r="AP24" s="19" t="s">
        <v>195</v>
      </c>
      <c r="AQ24" s="21">
        <v>26.5</v>
      </c>
      <c r="AR24" s="21">
        <v>45.2</v>
      </c>
      <c r="AS24" s="21">
        <v>26.5</v>
      </c>
      <c r="AT24" s="21">
        <v>-54</v>
      </c>
      <c r="AU24" s="21">
        <v>26.5</v>
      </c>
      <c r="AV24" s="21">
        <v>-48.5</v>
      </c>
      <c r="AW24" s="21"/>
      <c r="AX24" s="21"/>
      <c r="AY24" s="21"/>
    </row>
    <row r="25" spans="1:51">
      <c r="A25" s="16" t="s">
        <v>24</v>
      </c>
      <c r="B25" s="16">
        <v>40</v>
      </c>
      <c r="C25" s="16">
        <v>60</v>
      </c>
      <c r="D25" s="16">
        <v>30</v>
      </c>
      <c r="E25" s="16">
        <v>15</v>
      </c>
      <c r="F25" s="16" t="s">
        <v>195</v>
      </c>
      <c r="G25" s="17">
        <v>32.68</v>
      </c>
      <c r="H25" s="17">
        <v>57.8</v>
      </c>
      <c r="I25" s="17">
        <v>4</v>
      </c>
      <c r="J25" s="17" t="s">
        <v>195</v>
      </c>
      <c r="K25" s="23">
        <v>56.8</v>
      </c>
      <c r="L25" s="23">
        <v>-69.7</v>
      </c>
      <c r="M25" s="23">
        <v>50.8</v>
      </c>
      <c r="N25" s="23">
        <v>-56.6</v>
      </c>
      <c r="O25" s="23" t="s">
        <v>195</v>
      </c>
      <c r="P25" s="8">
        <v>56.8</v>
      </c>
      <c r="Q25" s="8">
        <v>-69.7</v>
      </c>
      <c r="R25" s="8">
        <v>50.8</v>
      </c>
      <c r="S25" s="8">
        <v>-56.6</v>
      </c>
      <c r="T25" s="8" t="s">
        <v>195</v>
      </c>
      <c r="U25" s="5"/>
      <c r="V25" s="5"/>
      <c r="W25" s="5"/>
      <c r="X25" s="5"/>
      <c r="Y25" s="5"/>
      <c r="Z25" s="5"/>
      <c r="AA25" s="5"/>
      <c r="AB25" s="5"/>
      <c r="AC25" s="5" t="s">
        <v>195</v>
      </c>
      <c r="AD25" s="19"/>
      <c r="AE25" s="19"/>
      <c r="AF25" s="19"/>
      <c r="AG25" s="19"/>
      <c r="AH25" s="19"/>
      <c r="AI25" s="19"/>
      <c r="AJ25" s="19" t="s">
        <v>195</v>
      </c>
      <c r="AK25" s="19" t="s">
        <v>195</v>
      </c>
      <c r="AL25" s="19" t="s">
        <v>195</v>
      </c>
      <c r="AM25" s="19" t="s">
        <v>195</v>
      </c>
      <c r="AN25" s="19" t="s">
        <v>195</v>
      </c>
      <c r="AO25" s="19" t="s">
        <v>195</v>
      </c>
      <c r="AP25" s="19" t="s">
        <v>195</v>
      </c>
      <c r="AQ25" s="21">
        <v>27.7</v>
      </c>
      <c r="AR25" s="21">
        <v>-100.3</v>
      </c>
      <c r="AS25" s="21">
        <v>27.7</v>
      </c>
      <c r="AT25" s="21">
        <v>-92.8</v>
      </c>
      <c r="AU25" s="21">
        <v>27.7</v>
      </c>
      <c r="AV25" s="21">
        <v>-70</v>
      </c>
      <c r="AW25" s="21"/>
      <c r="AX25" s="21"/>
      <c r="AY25" s="21"/>
    </row>
    <row r="26" spans="1:51">
      <c r="A26" s="16" t="s">
        <v>24</v>
      </c>
      <c r="B26" s="16">
        <v>40</v>
      </c>
      <c r="C26" s="16">
        <v>60</v>
      </c>
      <c r="D26" s="16">
        <v>30</v>
      </c>
      <c r="E26" s="16">
        <v>30</v>
      </c>
      <c r="F26" s="16" t="s">
        <v>195</v>
      </c>
      <c r="G26" s="17">
        <v>35.770000000000003</v>
      </c>
      <c r="H26" s="17">
        <v>58.7</v>
      </c>
      <c r="I26" s="17">
        <v>4</v>
      </c>
      <c r="J26" s="17" t="s">
        <v>195</v>
      </c>
      <c r="K26" s="23">
        <v>57.7</v>
      </c>
      <c r="L26" s="23">
        <v>-70.8</v>
      </c>
      <c r="M26" s="23">
        <v>51.6</v>
      </c>
      <c r="N26" s="23">
        <v>-57.5</v>
      </c>
      <c r="O26" s="23" t="s">
        <v>195</v>
      </c>
      <c r="P26" s="8">
        <v>57.7</v>
      </c>
      <c r="Q26" s="8">
        <v>-70.8</v>
      </c>
      <c r="R26" s="8">
        <v>51.6</v>
      </c>
      <c r="S26" s="8">
        <v>-57.5</v>
      </c>
      <c r="T26" s="8" t="s">
        <v>195</v>
      </c>
      <c r="U26" s="5"/>
      <c r="V26" s="5"/>
      <c r="W26" s="5"/>
      <c r="X26" s="5"/>
      <c r="Y26" s="5"/>
      <c r="Z26" s="5"/>
      <c r="AA26" s="5"/>
      <c r="AB26" s="5"/>
      <c r="AC26" s="5" t="s">
        <v>195</v>
      </c>
      <c r="AD26" s="19"/>
      <c r="AE26" s="19"/>
      <c r="AF26" s="19"/>
      <c r="AG26" s="19"/>
      <c r="AH26" s="19"/>
      <c r="AI26" s="19"/>
      <c r="AJ26" s="19" t="s">
        <v>195</v>
      </c>
      <c r="AK26" s="19" t="s">
        <v>195</v>
      </c>
      <c r="AL26" s="19" t="s">
        <v>195</v>
      </c>
      <c r="AM26" s="19" t="s">
        <v>195</v>
      </c>
      <c r="AN26" s="19" t="s">
        <v>195</v>
      </c>
      <c r="AO26" s="19" t="s">
        <v>195</v>
      </c>
      <c r="AP26" s="19" t="s">
        <v>195</v>
      </c>
      <c r="AQ26" s="21">
        <v>28.2</v>
      </c>
      <c r="AR26" s="21">
        <v>-49.7</v>
      </c>
      <c r="AS26" s="21">
        <v>28.2</v>
      </c>
      <c r="AT26" s="21">
        <v>-67.3</v>
      </c>
      <c r="AU26" s="21">
        <v>28.2</v>
      </c>
      <c r="AV26" s="21">
        <v>-56.5</v>
      </c>
      <c r="AW26" s="21"/>
      <c r="AX26" s="21"/>
      <c r="AY26" s="21"/>
    </row>
    <row r="27" spans="1:51">
      <c r="A27" s="16" t="s">
        <v>24</v>
      </c>
      <c r="B27" s="16">
        <v>40</v>
      </c>
      <c r="C27" s="16">
        <v>60</v>
      </c>
      <c r="D27" s="16">
        <v>30</v>
      </c>
      <c r="E27" s="16">
        <v>45</v>
      </c>
      <c r="F27" s="16" t="s">
        <v>195</v>
      </c>
      <c r="G27" s="17">
        <v>40</v>
      </c>
      <c r="H27" s="17">
        <v>59.8</v>
      </c>
      <c r="I27" s="17">
        <v>4</v>
      </c>
      <c r="J27" s="17" t="s">
        <v>195</v>
      </c>
      <c r="K27" s="23">
        <v>58.9</v>
      </c>
      <c r="L27" s="23">
        <v>-72.099999999999994</v>
      </c>
      <c r="M27" s="23">
        <v>52.6</v>
      </c>
      <c r="N27" s="23">
        <v>-58.6</v>
      </c>
      <c r="O27" s="23" t="s">
        <v>195</v>
      </c>
      <c r="P27" s="8">
        <v>58.9</v>
      </c>
      <c r="Q27" s="8">
        <v>-72.099999999999994</v>
      </c>
      <c r="R27" s="8">
        <v>52.6</v>
      </c>
      <c r="S27" s="8">
        <v>-58.6</v>
      </c>
      <c r="T27" s="8" t="s">
        <v>195</v>
      </c>
      <c r="U27" s="5"/>
      <c r="V27" s="5"/>
      <c r="W27" s="5"/>
      <c r="X27" s="5"/>
      <c r="Y27" s="5"/>
      <c r="Z27" s="5"/>
      <c r="AA27" s="5"/>
      <c r="AB27" s="5"/>
      <c r="AC27" s="5" t="s">
        <v>195</v>
      </c>
      <c r="AD27" s="19"/>
      <c r="AE27" s="19"/>
      <c r="AF27" s="19"/>
      <c r="AG27" s="19"/>
      <c r="AH27" s="19"/>
      <c r="AI27" s="19"/>
      <c r="AJ27" s="19" t="s">
        <v>195</v>
      </c>
      <c r="AK27" s="19" t="s">
        <v>195</v>
      </c>
      <c r="AL27" s="19" t="s">
        <v>195</v>
      </c>
      <c r="AM27" s="19" t="s">
        <v>195</v>
      </c>
      <c r="AN27" s="19" t="s">
        <v>195</v>
      </c>
      <c r="AO27" s="19" t="s">
        <v>195</v>
      </c>
      <c r="AP27" s="19" t="s">
        <v>195</v>
      </c>
      <c r="AQ27" s="21">
        <v>28.7</v>
      </c>
      <c r="AR27" s="21">
        <v>49.1</v>
      </c>
      <c r="AS27" s="21">
        <v>28.7</v>
      </c>
      <c r="AT27" s="21">
        <v>-58.6</v>
      </c>
      <c r="AU27" s="21">
        <v>28.7</v>
      </c>
      <c r="AV27" s="21">
        <v>-52.6</v>
      </c>
      <c r="AW27" s="21"/>
      <c r="AX27" s="21"/>
      <c r="AY27" s="21"/>
    </row>
    <row r="28" spans="1:51">
      <c r="A28" s="16" t="s">
        <v>24</v>
      </c>
      <c r="B28" s="16">
        <v>40</v>
      </c>
      <c r="C28" s="16">
        <v>60</v>
      </c>
      <c r="D28" s="16">
        <v>45</v>
      </c>
      <c r="E28" s="16">
        <v>15</v>
      </c>
      <c r="F28" s="16" t="s">
        <v>195</v>
      </c>
      <c r="G28" s="17">
        <v>47.68</v>
      </c>
      <c r="H28" s="17">
        <v>61.7</v>
      </c>
      <c r="I28" s="17">
        <v>4</v>
      </c>
      <c r="J28" s="17" t="s">
        <v>195</v>
      </c>
      <c r="K28" s="23">
        <v>59.6</v>
      </c>
      <c r="L28" s="23">
        <v>-69.900000000000006</v>
      </c>
      <c r="M28" s="23">
        <v>54.3</v>
      </c>
      <c r="N28" s="23">
        <v>-60.4</v>
      </c>
      <c r="O28" s="23" t="s">
        <v>195</v>
      </c>
      <c r="P28" s="8">
        <v>59.6</v>
      </c>
      <c r="Q28" s="8">
        <v>-69.900000000000006</v>
      </c>
      <c r="R28" s="8">
        <v>54.3</v>
      </c>
      <c r="S28" s="8">
        <v>-60.4</v>
      </c>
      <c r="T28" s="8" t="s">
        <v>195</v>
      </c>
      <c r="U28" s="5"/>
      <c r="V28" s="5"/>
      <c r="W28" s="5"/>
      <c r="X28" s="5"/>
      <c r="Y28" s="5"/>
      <c r="Z28" s="5"/>
      <c r="AA28" s="5"/>
      <c r="AB28" s="5"/>
      <c r="AC28" s="5" t="s">
        <v>195</v>
      </c>
      <c r="AD28" s="19"/>
      <c r="AE28" s="19"/>
      <c r="AF28" s="19"/>
      <c r="AG28" s="19"/>
      <c r="AH28" s="19"/>
      <c r="AI28" s="19"/>
      <c r="AJ28" s="19" t="s">
        <v>195</v>
      </c>
      <c r="AK28" s="19" t="s">
        <v>195</v>
      </c>
      <c r="AL28" s="19" t="s">
        <v>195</v>
      </c>
      <c r="AM28" s="19" t="s">
        <v>195</v>
      </c>
      <c r="AN28" s="19" t="s">
        <v>195</v>
      </c>
      <c r="AO28" s="19" t="s">
        <v>195</v>
      </c>
      <c r="AP28" s="19" t="s">
        <v>195</v>
      </c>
      <c r="AQ28" s="21">
        <v>29.6</v>
      </c>
      <c r="AR28" s="21">
        <v>-107.1</v>
      </c>
      <c r="AS28" s="21">
        <v>29.6</v>
      </c>
      <c r="AT28" s="21">
        <v>-99.1</v>
      </c>
      <c r="AU28" s="21">
        <v>29.6</v>
      </c>
      <c r="AV28" s="21">
        <v>-74.8</v>
      </c>
      <c r="AW28" s="21"/>
      <c r="AX28" s="21"/>
      <c r="AY28" s="21"/>
    </row>
    <row r="29" spans="1:51">
      <c r="A29" s="16" t="s">
        <v>24</v>
      </c>
      <c r="B29" s="16">
        <v>40</v>
      </c>
      <c r="C29" s="16">
        <v>60</v>
      </c>
      <c r="D29" s="16">
        <v>45</v>
      </c>
      <c r="E29" s="16">
        <v>30</v>
      </c>
      <c r="F29" s="16" t="s">
        <v>195</v>
      </c>
      <c r="G29" s="17">
        <v>50.77</v>
      </c>
      <c r="H29" s="17">
        <v>62.4</v>
      </c>
      <c r="I29" s="17">
        <v>4</v>
      </c>
      <c r="J29" s="17" t="s">
        <v>195</v>
      </c>
      <c r="K29" s="23">
        <v>60.2</v>
      </c>
      <c r="L29" s="23">
        <v>-70.7</v>
      </c>
      <c r="M29" s="23">
        <v>54.9</v>
      </c>
      <c r="N29" s="23">
        <v>-61.1</v>
      </c>
      <c r="O29" s="23" t="s">
        <v>195</v>
      </c>
      <c r="P29" s="8">
        <v>60.2</v>
      </c>
      <c r="Q29" s="8">
        <v>-70.7</v>
      </c>
      <c r="R29" s="8">
        <v>54.9</v>
      </c>
      <c r="S29" s="8">
        <v>-61.1</v>
      </c>
      <c r="T29" s="8" t="s">
        <v>195</v>
      </c>
      <c r="U29" s="5"/>
      <c r="V29" s="5"/>
      <c r="W29" s="5"/>
      <c r="X29" s="5"/>
      <c r="Y29" s="5"/>
      <c r="Z29" s="5"/>
      <c r="AA29" s="5"/>
      <c r="AB29" s="5"/>
      <c r="AC29" s="5" t="s">
        <v>195</v>
      </c>
      <c r="AD29" s="19"/>
      <c r="AE29" s="19"/>
      <c r="AF29" s="19"/>
      <c r="AG29" s="19"/>
      <c r="AH29" s="19"/>
      <c r="AI29" s="19"/>
      <c r="AJ29" s="19" t="s">
        <v>195</v>
      </c>
      <c r="AK29" s="19" t="s">
        <v>195</v>
      </c>
      <c r="AL29" s="19" t="s">
        <v>195</v>
      </c>
      <c r="AM29" s="19" t="s">
        <v>195</v>
      </c>
      <c r="AN29" s="19" t="s">
        <v>195</v>
      </c>
      <c r="AO29" s="19" t="s">
        <v>195</v>
      </c>
      <c r="AP29" s="19" t="s">
        <v>195</v>
      </c>
      <c r="AQ29" s="21">
        <v>29.9</v>
      </c>
      <c r="AR29" s="21">
        <v>-52.8</v>
      </c>
      <c r="AS29" s="21">
        <v>29.9</v>
      </c>
      <c r="AT29" s="21">
        <v>-71.5</v>
      </c>
      <c r="AU29" s="21">
        <v>29.9</v>
      </c>
      <c r="AV29" s="21">
        <v>-60.1</v>
      </c>
      <c r="AW29" s="21"/>
      <c r="AX29" s="21"/>
      <c r="AY29" s="21"/>
    </row>
    <row r="30" spans="1:51">
      <c r="A30" s="16" t="s">
        <v>24</v>
      </c>
      <c r="B30" s="16">
        <v>40</v>
      </c>
      <c r="C30" s="16">
        <v>60</v>
      </c>
      <c r="D30" s="16">
        <v>45</v>
      </c>
      <c r="E30" s="16">
        <v>45</v>
      </c>
      <c r="F30" s="16" t="s">
        <v>195</v>
      </c>
      <c r="G30" s="17">
        <v>55</v>
      </c>
      <c r="H30" s="17">
        <v>63.2</v>
      </c>
      <c r="I30" s="17">
        <v>4</v>
      </c>
      <c r="J30" s="17" t="s">
        <v>195</v>
      </c>
      <c r="K30" s="23">
        <v>61.1</v>
      </c>
      <c r="L30" s="23">
        <v>-71.7</v>
      </c>
      <c r="M30" s="23">
        <v>55.6</v>
      </c>
      <c r="N30" s="23">
        <v>-62</v>
      </c>
      <c r="O30" s="23" t="s">
        <v>195</v>
      </c>
      <c r="P30" s="8">
        <v>61.1</v>
      </c>
      <c r="Q30" s="8">
        <v>-71.7</v>
      </c>
      <c r="R30" s="8">
        <v>55.6</v>
      </c>
      <c r="S30" s="8">
        <v>-62</v>
      </c>
      <c r="T30" s="8" t="s">
        <v>195</v>
      </c>
      <c r="U30" s="5"/>
      <c r="V30" s="5"/>
      <c r="W30" s="5"/>
      <c r="X30" s="5"/>
      <c r="Y30" s="5"/>
      <c r="Z30" s="5"/>
      <c r="AA30" s="5"/>
      <c r="AB30" s="5"/>
      <c r="AC30" s="5" t="s">
        <v>195</v>
      </c>
      <c r="AD30" s="19"/>
      <c r="AE30" s="19"/>
      <c r="AF30" s="19"/>
      <c r="AG30" s="19"/>
      <c r="AH30" s="19"/>
      <c r="AI30" s="19"/>
      <c r="AJ30" s="19" t="s">
        <v>195</v>
      </c>
      <c r="AK30" s="19" t="s">
        <v>195</v>
      </c>
      <c r="AL30" s="19" t="s">
        <v>195</v>
      </c>
      <c r="AM30" s="19" t="s">
        <v>195</v>
      </c>
      <c r="AN30" s="19" t="s">
        <v>195</v>
      </c>
      <c r="AO30" s="19" t="s">
        <v>195</v>
      </c>
      <c r="AP30" s="19" t="s">
        <v>195</v>
      </c>
      <c r="AQ30" s="21">
        <v>30.3</v>
      </c>
      <c r="AR30" s="21">
        <v>51.8</v>
      </c>
      <c r="AS30" s="21">
        <v>30.3</v>
      </c>
      <c r="AT30" s="21">
        <v>-62</v>
      </c>
      <c r="AU30" s="21">
        <v>30.3</v>
      </c>
      <c r="AV30" s="21">
        <v>-55.6</v>
      </c>
      <c r="AW30" s="21"/>
      <c r="AX30" s="21"/>
      <c r="AY30" s="21"/>
    </row>
    <row r="31" spans="1:51">
      <c r="A31" s="16" t="s">
        <v>20</v>
      </c>
      <c r="B31" s="16">
        <v>50</v>
      </c>
      <c r="C31" s="16">
        <v>70</v>
      </c>
      <c r="D31" s="16">
        <v>15</v>
      </c>
      <c r="E31" s="16">
        <v>0</v>
      </c>
      <c r="F31" s="16" t="s">
        <v>195</v>
      </c>
      <c r="G31" s="17">
        <v>15</v>
      </c>
      <c r="H31" s="17">
        <v>50.4</v>
      </c>
      <c r="I31" s="17">
        <v>0</v>
      </c>
      <c r="J31" s="17" t="s">
        <v>195</v>
      </c>
      <c r="K31" s="23">
        <v>50.4</v>
      </c>
      <c r="L31" s="23">
        <v>-64.599999999999994</v>
      </c>
      <c r="M31" s="23">
        <v>44.4</v>
      </c>
      <c r="N31" s="23">
        <v>-49.4</v>
      </c>
      <c r="O31" s="23" t="s">
        <v>195</v>
      </c>
      <c r="P31" s="8">
        <v>50.4</v>
      </c>
      <c r="Q31" s="8">
        <v>-64.599999999999994</v>
      </c>
      <c r="R31" s="8">
        <v>44.4</v>
      </c>
      <c r="S31" s="8">
        <v>-49.4</v>
      </c>
      <c r="T31" s="8" t="s">
        <v>195</v>
      </c>
      <c r="U31" s="5">
        <v>20.5</v>
      </c>
      <c r="V31" s="5">
        <v>-136.69999999999999</v>
      </c>
      <c r="W31" s="5">
        <v>19.2</v>
      </c>
      <c r="X31" s="5">
        <v>-79.7</v>
      </c>
      <c r="Y31" s="5">
        <v>19.2</v>
      </c>
      <c r="Z31" s="5">
        <v>-30.7</v>
      </c>
      <c r="AA31" s="5">
        <v>19.2</v>
      </c>
      <c r="AB31" s="5">
        <v>-59.5</v>
      </c>
      <c r="AC31" s="5" t="s">
        <v>195</v>
      </c>
      <c r="AD31" s="19"/>
      <c r="AE31" s="19"/>
      <c r="AF31" s="19"/>
      <c r="AG31" s="19"/>
      <c r="AH31" s="19"/>
      <c r="AI31" s="19"/>
      <c r="AJ31" s="19" t="s">
        <v>195</v>
      </c>
      <c r="AK31" s="19" t="s">
        <v>195</v>
      </c>
      <c r="AL31" s="19" t="s">
        <v>195</v>
      </c>
      <c r="AM31" s="19" t="s">
        <v>195</v>
      </c>
      <c r="AN31" s="19" t="s">
        <v>195</v>
      </c>
      <c r="AO31" s="19" t="s">
        <v>195</v>
      </c>
      <c r="AP31" s="19" t="s">
        <v>195</v>
      </c>
      <c r="AQ31" s="21"/>
      <c r="AR31" s="21"/>
      <c r="AS31" s="21"/>
      <c r="AT31" s="21"/>
      <c r="AU31" s="21"/>
      <c r="AV31" s="21"/>
      <c r="AW31" s="21"/>
      <c r="AX31" s="21"/>
      <c r="AY31" s="21"/>
    </row>
    <row r="32" spans="1:51">
      <c r="A32" s="16" t="s">
        <v>20</v>
      </c>
      <c r="B32" s="16">
        <v>50</v>
      </c>
      <c r="C32" s="16">
        <v>70</v>
      </c>
      <c r="D32" s="16">
        <v>30</v>
      </c>
      <c r="E32" s="16">
        <v>0</v>
      </c>
      <c r="F32" s="16" t="s">
        <v>195</v>
      </c>
      <c r="G32" s="17">
        <v>30</v>
      </c>
      <c r="H32" s="17">
        <v>56.9</v>
      </c>
      <c r="I32" s="17">
        <v>0</v>
      </c>
      <c r="J32" s="17" t="s">
        <v>195</v>
      </c>
      <c r="K32" s="23">
        <v>55.5</v>
      </c>
      <c r="L32" s="23">
        <v>-66.599999999999994</v>
      </c>
      <c r="M32" s="23">
        <v>50.1</v>
      </c>
      <c r="N32" s="23">
        <v>-55.8</v>
      </c>
      <c r="O32" s="23" t="s">
        <v>195</v>
      </c>
      <c r="P32" s="8">
        <v>55.5</v>
      </c>
      <c r="Q32" s="8">
        <v>-66.599999999999994</v>
      </c>
      <c r="R32" s="8">
        <v>50.1</v>
      </c>
      <c r="S32" s="8">
        <v>-55.8</v>
      </c>
      <c r="T32" s="8" t="s">
        <v>195</v>
      </c>
      <c r="U32" s="5">
        <v>21.6</v>
      </c>
      <c r="V32" s="5">
        <v>-117.3</v>
      </c>
      <c r="W32" s="5">
        <v>21.6</v>
      </c>
      <c r="X32" s="5">
        <v>-89.9</v>
      </c>
      <c r="Y32" s="5">
        <v>21.6</v>
      </c>
      <c r="Z32" s="5">
        <v>-68</v>
      </c>
      <c r="AA32" s="5"/>
      <c r="AB32" s="5"/>
      <c r="AC32" s="5" t="s">
        <v>195</v>
      </c>
      <c r="AD32" s="19"/>
      <c r="AE32" s="19"/>
      <c r="AF32" s="19"/>
      <c r="AG32" s="19"/>
      <c r="AH32" s="19"/>
      <c r="AI32" s="19"/>
      <c r="AJ32" s="19" t="s">
        <v>195</v>
      </c>
      <c r="AK32" s="19" t="s">
        <v>195</v>
      </c>
      <c r="AL32" s="19" t="s">
        <v>195</v>
      </c>
      <c r="AM32" s="19" t="s">
        <v>195</v>
      </c>
      <c r="AN32" s="19" t="s">
        <v>195</v>
      </c>
      <c r="AO32" s="19" t="s">
        <v>195</v>
      </c>
      <c r="AP32" s="19" t="s">
        <v>195</v>
      </c>
      <c r="AQ32" s="21"/>
      <c r="AR32" s="21"/>
      <c r="AS32" s="21"/>
      <c r="AT32" s="21"/>
      <c r="AU32" s="21"/>
      <c r="AV32" s="21"/>
      <c r="AW32" s="21"/>
      <c r="AX32" s="21"/>
      <c r="AY32" s="21"/>
    </row>
    <row r="33" spans="1:51">
      <c r="A33" s="16" t="s">
        <v>20</v>
      </c>
      <c r="B33" s="16">
        <v>50</v>
      </c>
      <c r="C33" s="16">
        <v>70</v>
      </c>
      <c r="D33" s="16">
        <v>45</v>
      </c>
      <c r="E33" s="16">
        <v>0</v>
      </c>
      <c r="F33" s="16" t="s">
        <v>195</v>
      </c>
      <c r="G33" s="17">
        <v>45</v>
      </c>
      <c r="H33" s="17">
        <v>61.1</v>
      </c>
      <c r="I33" s="17">
        <v>0</v>
      </c>
      <c r="J33" s="17" t="s">
        <v>195</v>
      </c>
      <c r="K33" s="23">
        <v>58.2</v>
      </c>
      <c r="L33" s="23">
        <v>-67.099999999999994</v>
      </c>
      <c r="M33" s="23">
        <v>53.7</v>
      </c>
      <c r="N33" s="23">
        <v>-59.8</v>
      </c>
      <c r="O33" s="23" t="s">
        <v>195</v>
      </c>
      <c r="P33" s="8">
        <v>58.2</v>
      </c>
      <c r="Q33" s="8">
        <v>-67.099999999999994</v>
      </c>
      <c r="R33" s="8">
        <v>53.7</v>
      </c>
      <c r="S33" s="8">
        <v>-59.8</v>
      </c>
      <c r="T33" s="8" t="s">
        <v>195</v>
      </c>
      <c r="U33" s="5">
        <v>23.2</v>
      </c>
      <c r="V33" s="5">
        <v>-104.6</v>
      </c>
      <c r="W33" s="5">
        <v>23.2</v>
      </c>
      <c r="X33" s="5">
        <v>-96.5</v>
      </c>
      <c r="Y33" s="5"/>
      <c r="Z33" s="5"/>
      <c r="AA33" s="5"/>
      <c r="AB33" s="5"/>
      <c r="AC33" s="5" t="s">
        <v>195</v>
      </c>
      <c r="AD33" s="19"/>
      <c r="AE33" s="19"/>
      <c r="AF33" s="19"/>
      <c r="AG33" s="19"/>
      <c r="AH33" s="19"/>
      <c r="AI33" s="19"/>
      <c r="AJ33" s="19" t="s">
        <v>195</v>
      </c>
      <c r="AK33" s="19" t="s">
        <v>195</v>
      </c>
      <c r="AL33" s="19" t="s">
        <v>195</v>
      </c>
      <c r="AM33" s="19" t="s">
        <v>195</v>
      </c>
      <c r="AN33" s="19" t="s">
        <v>195</v>
      </c>
      <c r="AO33" s="19" t="s">
        <v>195</v>
      </c>
      <c r="AP33" s="19" t="s">
        <v>195</v>
      </c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>
      <c r="A34" s="16" t="s">
        <v>23</v>
      </c>
      <c r="B34" s="16">
        <v>50</v>
      </c>
      <c r="C34" s="16">
        <v>70</v>
      </c>
      <c r="D34" s="16">
        <v>15</v>
      </c>
      <c r="E34" s="16">
        <v>15</v>
      </c>
      <c r="F34" s="16" t="s">
        <v>195</v>
      </c>
      <c r="G34" s="17">
        <v>18.350000000000001</v>
      </c>
      <c r="H34" s="17">
        <v>52.2</v>
      </c>
      <c r="I34" s="17">
        <v>5</v>
      </c>
      <c r="J34" s="17" t="s">
        <v>195</v>
      </c>
      <c r="K34" s="23">
        <v>52.2</v>
      </c>
      <c r="L34" s="23">
        <v>-66.900000000000006</v>
      </c>
      <c r="M34" s="23">
        <v>46</v>
      </c>
      <c r="N34" s="23">
        <v>-51.2</v>
      </c>
      <c r="O34" s="23" t="s">
        <v>195</v>
      </c>
      <c r="P34" s="8">
        <v>52.2</v>
      </c>
      <c r="Q34" s="8">
        <v>-66.5</v>
      </c>
      <c r="R34" s="8">
        <v>46</v>
      </c>
      <c r="S34" s="8">
        <v>-51.2</v>
      </c>
      <c r="T34" s="8" t="s">
        <v>195</v>
      </c>
      <c r="U34" s="5"/>
      <c r="V34" s="5"/>
      <c r="W34" s="5"/>
      <c r="X34" s="5"/>
      <c r="Y34" s="5"/>
      <c r="Z34" s="5"/>
      <c r="AA34" s="5"/>
      <c r="AB34" s="5"/>
      <c r="AC34" s="5" t="s">
        <v>195</v>
      </c>
      <c r="AD34" s="19">
        <v>37.1</v>
      </c>
      <c r="AE34" s="19">
        <v>-162.6</v>
      </c>
      <c r="AF34" s="19">
        <v>27.7</v>
      </c>
      <c r="AG34" s="19">
        <v>-82.5</v>
      </c>
      <c r="AH34" s="19">
        <v>25.1</v>
      </c>
      <c r="AI34" s="19">
        <v>-35.5</v>
      </c>
      <c r="AJ34" s="19" t="s">
        <v>195</v>
      </c>
      <c r="AK34" s="19" t="s">
        <v>195</v>
      </c>
      <c r="AL34" s="19" t="s">
        <v>195</v>
      </c>
      <c r="AM34" s="19" t="s">
        <v>195</v>
      </c>
      <c r="AN34" s="19" t="s">
        <v>195</v>
      </c>
      <c r="AO34" s="19" t="s">
        <v>195</v>
      </c>
      <c r="AP34" s="19" t="s">
        <v>195</v>
      </c>
      <c r="AQ34" s="21"/>
      <c r="AR34" s="21"/>
      <c r="AS34" s="21"/>
      <c r="AT34" s="21"/>
      <c r="AU34" s="21"/>
      <c r="AV34" s="21"/>
      <c r="AW34" s="21"/>
      <c r="AX34" s="21"/>
      <c r="AY34" s="21"/>
    </row>
    <row r="35" spans="1:51">
      <c r="A35" s="16" t="s">
        <v>23</v>
      </c>
      <c r="B35" s="16">
        <v>50</v>
      </c>
      <c r="C35" s="16">
        <v>70</v>
      </c>
      <c r="D35" s="16">
        <v>15</v>
      </c>
      <c r="E35" s="16">
        <v>30</v>
      </c>
      <c r="F35" s="16" t="s">
        <v>195</v>
      </c>
      <c r="G35" s="17">
        <v>22.22</v>
      </c>
      <c r="H35" s="17">
        <v>54</v>
      </c>
      <c r="I35" s="17">
        <v>5</v>
      </c>
      <c r="J35" s="17" t="s">
        <v>195</v>
      </c>
      <c r="K35" s="23">
        <v>54</v>
      </c>
      <c r="L35" s="23">
        <v>-69.099999999999994</v>
      </c>
      <c r="M35" s="23">
        <v>47.5</v>
      </c>
      <c r="N35" s="23">
        <v>-52.9</v>
      </c>
      <c r="O35" s="23" t="s">
        <v>195</v>
      </c>
      <c r="P35" s="8">
        <v>53.9</v>
      </c>
      <c r="Q35" s="8">
        <v>-68.3</v>
      </c>
      <c r="R35" s="8">
        <v>47.5</v>
      </c>
      <c r="S35" s="8">
        <v>-52.9</v>
      </c>
      <c r="T35" s="8" t="s">
        <v>195</v>
      </c>
      <c r="U35" s="5"/>
      <c r="V35" s="5"/>
      <c r="W35" s="5"/>
      <c r="X35" s="5"/>
      <c r="Y35" s="5"/>
      <c r="Z35" s="5"/>
      <c r="AA35" s="5"/>
      <c r="AB35" s="5"/>
      <c r="AC35" s="5" t="s">
        <v>195</v>
      </c>
      <c r="AD35" s="19">
        <v>51.8</v>
      </c>
      <c r="AE35" s="19">
        <v>-121.8</v>
      </c>
      <c r="AF35" s="19">
        <v>41</v>
      </c>
      <c r="AG35" s="19">
        <v>-77.2</v>
      </c>
      <c r="AH35" s="19">
        <v>36.700000000000003</v>
      </c>
      <c r="AI35" s="19">
        <v>-52.9</v>
      </c>
      <c r="AJ35" s="19" t="s">
        <v>195</v>
      </c>
      <c r="AK35" s="19" t="s">
        <v>195</v>
      </c>
      <c r="AL35" s="19" t="s">
        <v>195</v>
      </c>
      <c r="AM35" s="19" t="s">
        <v>195</v>
      </c>
      <c r="AN35" s="19" t="s">
        <v>195</v>
      </c>
      <c r="AO35" s="19" t="s">
        <v>195</v>
      </c>
      <c r="AP35" s="19" t="s">
        <v>195</v>
      </c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>
      <c r="A36" s="16" t="s">
        <v>23</v>
      </c>
      <c r="B36" s="16">
        <v>50</v>
      </c>
      <c r="C36" s="16">
        <v>70</v>
      </c>
      <c r="D36" s="16">
        <v>15</v>
      </c>
      <c r="E36" s="16">
        <v>45</v>
      </c>
      <c r="F36" s="16" t="s">
        <v>195</v>
      </c>
      <c r="G36" s="17">
        <v>27.5</v>
      </c>
      <c r="H36" s="17">
        <v>56</v>
      </c>
      <c r="I36" s="17">
        <v>5</v>
      </c>
      <c r="J36" s="17" t="s">
        <v>195</v>
      </c>
      <c r="K36" s="23">
        <v>56</v>
      </c>
      <c r="L36" s="23">
        <v>-71.7</v>
      </c>
      <c r="M36" s="23">
        <v>49.3</v>
      </c>
      <c r="N36" s="23">
        <v>-54.9</v>
      </c>
      <c r="O36" s="23" t="s">
        <v>195</v>
      </c>
      <c r="P36" s="8">
        <v>55.8</v>
      </c>
      <c r="Q36" s="8">
        <v>-70.3</v>
      </c>
      <c r="R36" s="8">
        <v>49.3</v>
      </c>
      <c r="S36" s="8">
        <v>-54.9</v>
      </c>
      <c r="T36" s="8" t="s">
        <v>195</v>
      </c>
      <c r="U36" s="5"/>
      <c r="V36" s="5"/>
      <c r="W36" s="5"/>
      <c r="X36" s="5"/>
      <c r="Y36" s="5"/>
      <c r="Z36" s="5"/>
      <c r="AA36" s="5"/>
      <c r="AB36" s="5"/>
      <c r="AC36" s="5" t="s">
        <v>195</v>
      </c>
      <c r="AD36" s="19">
        <v>53.8</v>
      </c>
      <c r="AE36" s="19">
        <v>-126.4</v>
      </c>
      <c r="AF36" s="19">
        <v>42.6</v>
      </c>
      <c r="AG36" s="19">
        <v>-80.099999999999994</v>
      </c>
      <c r="AH36" s="19">
        <v>38.1</v>
      </c>
      <c r="AI36" s="19">
        <v>-54.9</v>
      </c>
      <c r="AJ36" s="19" t="s">
        <v>195</v>
      </c>
      <c r="AK36" s="19" t="s">
        <v>195</v>
      </c>
      <c r="AL36" s="19" t="s">
        <v>195</v>
      </c>
      <c r="AM36" s="19" t="s">
        <v>195</v>
      </c>
      <c r="AN36" s="19" t="s">
        <v>195</v>
      </c>
      <c r="AO36" s="19" t="s">
        <v>195</v>
      </c>
      <c r="AP36" s="19" t="s">
        <v>195</v>
      </c>
      <c r="AQ36" s="21"/>
      <c r="AR36" s="21"/>
      <c r="AS36" s="21"/>
      <c r="AT36" s="21"/>
      <c r="AU36" s="21"/>
      <c r="AV36" s="21"/>
      <c r="AW36" s="21"/>
      <c r="AX36" s="21"/>
      <c r="AY36" s="21"/>
    </row>
    <row r="37" spans="1:51">
      <c r="A37" s="16" t="s">
        <v>23</v>
      </c>
      <c r="B37" s="16">
        <v>50</v>
      </c>
      <c r="C37" s="16">
        <v>70</v>
      </c>
      <c r="D37" s="16">
        <v>30</v>
      </c>
      <c r="E37" s="16">
        <v>15</v>
      </c>
      <c r="F37" s="16" t="s">
        <v>195</v>
      </c>
      <c r="G37" s="17">
        <v>33.35</v>
      </c>
      <c r="H37" s="17">
        <v>58</v>
      </c>
      <c r="I37" s="17">
        <v>5</v>
      </c>
      <c r="J37" s="17" t="s">
        <v>195</v>
      </c>
      <c r="K37" s="23">
        <v>56.5</v>
      </c>
      <c r="L37" s="23">
        <v>-67.8</v>
      </c>
      <c r="M37" s="23">
        <v>51</v>
      </c>
      <c r="N37" s="23">
        <v>-56.8</v>
      </c>
      <c r="O37" s="23" t="s">
        <v>195</v>
      </c>
      <c r="P37" s="8">
        <v>56.5</v>
      </c>
      <c r="Q37" s="8">
        <v>-67.599999999999994</v>
      </c>
      <c r="R37" s="8">
        <v>51</v>
      </c>
      <c r="S37" s="8">
        <v>-56.8</v>
      </c>
      <c r="T37" s="8" t="s">
        <v>195</v>
      </c>
      <c r="U37" s="5"/>
      <c r="V37" s="5"/>
      <c r="W37" s="5"/>
      <c r="X37" s="5"/>
      <c r="Y37" s="5"/>
      <c r="Z37" s="5"/>
      <c r="AA37" s="5"/>
      <c r="AB37" s="5"/>
      <c r="AC37" s="5" t="s">
        <v>195</v>
      </c>
      <c r="AD37" s="19">
        <v>41.2</v>
      </c>
      <c r="AE37" s="19">
        <v>-180.4</v>
      </c>
      <c r="AF37" s="19">
        <v>30.7</v>
      </c>
      <c r="AG37" s="19">
        <v>-91.6</v>
      </c>
      <c r="AH37" s="19">
        <v>27.8</v>
      </c>
      <c r="AI37" s="19">
        <v>-39.4</v>
      </c>
      <c r="AJ37" s="19" t="s">
        <v>195</v>
      </c>
      <c r="AK37" s="19" t="s">
        <v>195</v>
      </c>
      <c r="AL37" s="19" t="s">
        <v>195</v>
      </c>
      <c r="AM37" s="19" t="s">
        <v>195</v>
      </c>
      <c r="AN37" s="19" t="s">
        <v>195</v>
      </c>
      <c r="AO37" s="19" t="s">
        <v>195</v>
      </c>
      <c r="AP37" s="19" t="s">
        <v>195</v>
      </c>
      <c r="AQ37" s="21"/>
      <c r="AR37" s="21"/>
      <c r="AS37" s="21"/>
      <c r="AT37" s="21"/>
      <c r="AU37" s="21"/>
      <c r="AV37" s="21"/>
      <c r="AW37" s="21"/>
      <c r="AX37" s="21"/>
      <c r="AY37" s="21"/>
    </row>
    <row r="38" spans="1:51">
      <c r="A38" s="16" t="s">
        <v>23</v>
      </c>
      <c r="B38" s="16">
        <v>50</v>
      </c>
      <c r="C38" s="16">
        <v>70</v>
      </c>
      <c r="D38" s="16">
        <v>30</v>
      </c>
      <c r="E38" s="16">
        <v>30</v>
      </c>
      <c r="F38" s="16" t="s">
        <v>195</v>
      </c>
      <c r="G38" s="17">
        <v>37.22</v>
      </c>
      <c r="H38" s="17">
        <v>59.1</v>
      </c>
      <c r="I38" s="17">
        <v>5</v>
      </c>
      <c r="J38" s="17" t="s">
        <v>195</v>
      </c>
      <c r="K38" s="23">
        <v>57.6</v>
      </c>
      <c r="L38" s="23">
        <v>-69.099999999999994</v>
      </c>
      <c r="M38" s="23">
        <v>52</v>
      </c>
      <c r="N38" s="23">
        <v>-57.9</v>
      </c>
      <c r="O38" s="23" t="s">
        <v>195</v>
      </c>
      <c r="P38" s="8">
        <v>57.5</v>
      </c>
      <c r="Q38" s="8">
        <v>-68.599999999999994</v>
      </c>
      <c r="R38" s="8">
        <v>52</v>
      </c>
      <c r="S38" s="8">
        <v>-57.9</v>
      </c>
      <c r="T38" s="8" t="s">
        <v>195</v>
      </c>
      <c r="U38" s="5"/>
      <c r="V38" s="5"/>
      <c r="W38" s="5"/>
      <c r="X38" s="5"/>
      <c r="Y38" s="5"/>
      <c r="Z38" s="5"/>
      <c r="AA38" s="5"/>
      <c r="AB38" s="5"/>
      <c r="AC38" s="5" t="s">
        <v>195</v>
      </c>
      <c r="AD38" s="19">
        <v>56.7</v>
      </c>
      <c r="AE38" s="19">
        <v>-133.19999999999999</v>
      </c>
      <c r="AF38" s="19">
        <v>44.9</v>
      </c>
      <c r="AG38" s="19">
        <v>-84.5</v>
      </c>
      <c r="AH38" s="19">
        <v>40.200000000000003</v>
      </c>
      <c r="AI38" s="19">
        <v>-57.9</v>
      </c>
      <c r="AJ38" s="19" t="s">
        <v>195</v>
      </c>
      <c r="AK38" s="19" t="s">
        <v>195</v>
      </c>
      <c r="AL38" s="19" t="s">
        <v>195</v>
      </c>
      <c r="AM38" s="19" t="s">
        <v>195</v>
      </c>
      <c r="AN38" s="19" t="s">
        <v>195</v>
      </c>
      <c r="AO38" s="19" t="s">
        <v>195</v>
      </c>
      <c r="AP38" s="19" t="s">
        <v>195</v>
      </c>
      <c r="AQ38" s="21"/>
      <c r="AR38" s="21"/>
      <c r="AS38" s="21"/>
      <c r="AT38" s="21"/>
      <c r="AU38" s="21"/>
      <c r="AV38" s="21"/>
      <c r="AW38" s="21"/>
      <c r="AX38" s="21"/>
      <c r="AY38" s="21"/>
    </row>
    <row r="39" spans="1:51">
      <c r="A39" s="16" t="s">
        <v>23</v>
      </c>
      <c r="B39" s="16">
        <v>50</v>
      </c>
      <c r="C39" s="16">
        <v>70</v>
      </c>
      <c r="D39" s="16">
        <v>30</v>
      </c>
      <c r="E39" s="16">
        <v>45</v>
      </c>
      <c r="F39" s="16" t="s">
        <v>195</v>
      </c>
      <c r="G39" s="17">
        <v>42.5</v>
      </c>
      <c r="H39" s="17">
        <v>60.5</v>
      </c>
      <c r="I39" s="17">
        <v>5</v>
      </c>
      <c r="J39" s="17" t="s">
        <v>195</v>
      </c>
      <c r="K39" s="23">
        <v>58.9</v>
      </c>
      <c r="L39" s="23">
        <v>-70.7</v>
      </c>
      <c r="M39" s="23">
        <v>53.2</v>
      </c>
      <c r="N39" s="23">
        <v>-59.2</v>
      </c>
      <c r="O39" s="23" t="s">
        <v>195</v>
      </c>
      <c r="P39" s="8">
        <v>58.7</v>
      </c>
      <c r="Q39" s="8">
        <v>-69.8</v>
      </c>
      <c r="R39" s="8">
        <v>53.2</v>
      </c>
      <c r="S39" s="8">
        <v>-59.2</v>
      </c>
      <c r="T39" s="8" t="s">
        <v>195</v>
      </c>
      <c r="U39" s="5"/>
      <c r="V39" s="5"/>
      <c r="W39" s="5"/>
      <c r="X39" s="5"/>
      <c r="Y39" s="5"/>
      <c r="Z39" s="5"/>
      <c r="AA39" s="5"/>
      <c r="AB39" s="5"/>
      <c r="AC39" s="5" t="s">
        <v>195</v>
      </c>
      <c r="AD39" s="19">
        <v>58</v>
      </c>
      <c r="AE39" s="19">
        <v>-136.30000000000001</v>
      </c>
      <c r="AF39" s="19">
        <v>45.9</v>
      </c>
      <c r="AG39" s="19">
        <v>-86.5</v>
      </c>
      <c r="AH39" s="19">
        <v>41.1</v>
      </c>
      <c r="AI39" s="19">
        <v>-59.2</v>
      </c>
      <c r="AJ39" s="19" t="s">
        <v>195</v>
      </c>
      <c r="AK39" s="19" t="s">
        <v>195</v>
      </c>
      <c r="AL39" s="19" t="s">
        <v>195</v>
      </c>
      <c r="AM39" s="19" t="s">
        <v>195</v>
      </c>
      <c r="AN39" s="19" t="s">
        <v>195</v>
      </c>
      <c r="AO39" s="19" t="s">
        <v>195</v>
      </c>
      <c r="AP39" s="19" t="s">
        <v>195</v>
      </c>
      <c r="AQ39" s="21"/>
      <c r="AR39" s="21"/>
      <c r="AS39" s="21"/>
      <c r="AT39" s="21"/>
      <c r="AU39" s="21"/>
      <c r="AV39" s="21"/>
      <c r="AW39" s="21"/>
      <c r="AX39" s="21"/>
      <c r="AY39" s="21"/>
    </row>
    <row r="40" spans="1:51">
      <c r="A40" s="16" t="s">
        <v>23</v>
      </c>
      <c r="B40" s="16">
        <v>50</v>
      </c>
      <c r="C40" s="16">
        <v>70</v>
      </c>
      <c r="D40" s="16">
        <v>45</v>
      </c>
      <c r="E40" s="16">
        <v>15</v>
      </c>
      <c r="F40" s="16" t="s">
        <v>195</v>
      </c>
      <c r="G40" s="17">
        <v>48.35</v>
      </c>
      <c r="H40" s="17">
        <v>61.8</v>
      </c>
      <c r="I40" s="17">
        <v>5</v>
      </c>
      <c r="J40" s="17" t="s">
        <v>195</v>
      </c>
      <c r="K40" s="23">
        <v>58.9</v>
      </c>
      <c r="L40" s="23">
        <v>-68</v>
      </c>
      <c r="M40" s="23">
        <v>54.4</v>
      </c>
      <c r="N40" s="23">
        <v>-60.6</v>
      </c>
      <c r="O40" s="23" t="s">
        <v>195</v>
      </c>
      <c r="P40" s="8">
        <v>58.9</v>
      </c>
      <c r="Q40" s="8">
        <v>-67.900000000000006</v>
      </c>
      <c r="R40" s="8">
        <v>54.4</v>
      </c>
      <c r="S40" s="8">
        <v>-60.6</v>
      </c>
      <c r="T40" s="8" t="s">
        <v>195</v>
      </c>
      <c r="U40" s="5"/>
      <c r="V40" s="5"/>
      <c r="W40" s="5"/>
      <c r="X40" s="5"/>
      <c r="Y40" s="5"/>
      <c r="Z40" s="5"/>
      <c r="AA40" s="5"/>
      <c r="AB40" s="5"/>
      <c r="AC40" s="5" t="s">
        <v>195</v>
      </c>
      <c r="AD40" s="19">
        <v>43.9</v>
      </c>
      <c r="AE40" s="19">
        <v>-192.5</v>
      </c>
      <c r="AF40" s="19">
        <v>32.799999999999997</v>
      </c>
      <c r="AG40" s="19">
        <v>-97.7</v>
      </c>
      <c r="AH40" s="19">
        <v>29.7</v>
      </c>
      <c r="AI40" s="19">
        <v>-42</v>
      </c>
      <c r="AJ40" s="19" t="s">
        <v>195</v>
      </c>
      <c r="AK40" s="19" t="s">
        <v>195</v>
      </c>
      <c r="AL40" s="19" t="s">
        <v>195</v>
      </c>
      <c r="AM40" s="19" t="s">
        <v>195</v>
      </c>
      <c r="AN40" s="19" t="s">
        <v>195</v>
      </c>
      <c r="AO40" s="19" t="s">
        <v>195</v>
      </c>
      <c r="AP40" s="19" t="s">
        <v>195</v>
      </c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>
      <c r="A41" s="16" t="s">
        <v>23</v>
      </c>
      <c r="B41" s="16">
        <v>50</v>
      </c>
      <c r="C41" s="16">
        <v>70</v>
      </c>
      <c r="D41" s="16">
        <v>45</v>
      </c>
      <c r="E41" s="16">
        <v>30</v>
      </c>
      <c r="F41" s="16" t="s">
        <v>195</v>
      </c>
      <c r="G41" s="17">
        <v>52.22</v>
      </c>
      <c r="H41" s="17">
        <v>62.7</v>
      </c>
      <c r="I41" s="17">
        <v>5</v>
      </c>
      <c r="J41" s="17" t="s">
        <v>195</v>
      </c>
      <c r="K41" s="23">
        <v>59.7</v>
      </c>
      <c r="L41" s="23">
        <v>-68.900000000000006</v>
      </c>
      <c r="M41" s="23">
        <v>55.1</v>
      </c>
      <c r="N41" s="23">
        <v>-61.4</v>
      </c>
      <c r="O41" s="23" t="s">
        <v>195</v>
      </c>
      <c r="P41" s="8">
        <v>59.6</v>
      </c>
      <c r="Q41" s="8">
        <v>-68.7</v>
      </c>
      <c r="R41" s="8">
        <v>55.1</v>
      </c>
      <c r="S41" s="8">
        <v>-61.4</v>
      </c>
      <c r="T41" s="8" t="s">
        <v>195</v>
      </c>
      <c r="U41" s="5"/>
      <c r="V41" s="5"/>
      <c r="W41" s="5"/>
      <c r="X41" s="5"/>
      <c r="Y41" s="5"/>
      <c r="Z41" s="5"/>
      <c r="AA41" s="5"/>
      <c r="AB41" s="5"/>
      <c r="AC41" s="5" t="s">
        <v>195</v>
      </c>
      <c r="AD41" s="19">
        <v>60.2</v>
      </c>
      <c r="AE41" s="19">
        <v>-141.30000000000001</v>
      </c>
      <c r="AF41" s="19">
        <v>47.6</v>
      </c>
      <c r="AG41" s="19">
        <v>-89.6</v>
      </c>
      <c r="AH41" s="19">
        <v>42.6</v>
      </c>
      <c r="AI41" s="19">
        <v>-61.4</v>
      </c>
      <c r="AJ41" s="19" t="s">
        <v>195</v>
      </c>
      <c r="AK41" s="19" t="s">
        <v>195</v>
      </c>
      <c r="AL41" s="19" t="s">
        <v>195</v>
      </c>
      <c r="AM41" s="19" t="s">
        <v>195</v>
      </c>
      <c r="AN41" s="19" t="s">
        <v>195</v>
      </c>
      <c r="AO41" s="19" t="s">
        <v>195</v>
      </c>
      <c r="AP41" s="19" t="s">
        <v>195</v>
      </c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>
      <c r="A42" s="16" t="s">
        <v>23</v>
      </c>
      <c r="B42" s="16">
        <v>50</v>
      </c>
      <c r="C42" s="16">
        <v>70</v>
      </c>
      <c r="D42" s="16">
        <v>45</v>
      </c>
      <c r="E42" s="16">
        <v>45</v>
      </c>
      <c r="F42" s="16" t="s">
        <v>195</v>
      </c>
      <c r="G42" s="17">
        <v>57.5</v>
      </c>
      <c r="H42" s="17">
        <v>63.7</v>
      </c>
      <c r="I42" s="17">
        <v>5</v>
      </c>
      <c r="J42" s="17" t="s">
        <v>195</v>
      </c>
      <c r="K42" s="23">
        <v>60.7</v>
      </c>
      <c r="L42" s="23">
        <v>-70</v>
      </c>
      <c r="M42" s="23">
        <v>56.1</v>
      </c>
      <c r="N42" s="23">
        <v>-62.4</v>
      </c>
      <c r="O42" s="23" t="s">
        <v>195</v>
      </c>
      <c r="P42" s="8">
        <v>60.5</v>
      </c>
      <c r="Q42" s="8">
        <v>-69.7</v>
      </c>
      <c r="R42" s="8">
        <v>56.1</v>
      </c>
      <c r="S42" s="8">
        <v>-62.4</v>
      </c>
      <c r="T42" s="8" t="s">
        <v>195</v>
      </c>
      <c r="U42" s="5"/>
      <c r="V42" s="5"/>
      <c r="W42" s="5"/>
      <c r="X42" s="5"/>
      <c r="Y42" s="5"/>
      <c r="Z42" s="5"/>
      <c r="AA42" s="5"/>
      <c r="AB42" s="5"/>
      <c r="AC42" s="5" t="s">
        <v>195</v>
      </c>
      <c r="AD42" s="19">
        <v>61.2</v>
      </c>
      <c r="AE42" s="19">
        <v>-143.69999999999999</v>
      </c>
      <c r="AF42" s="19">
        <v>48.4</v>
      </c>
      <c r="AG42" s="19">
        <v>-91.1</v>
      </c>
      <c r="AH42" s="19">
        <v>43.3</v>
      </c>
      <c r="AI42" s="19">
        <v>-62.4</v>
      </c>
      <c r="AJ42" s="19" t="s">
        <v>195</v>
      </c>
      <c r="AK42" s="19" t="s">
        <v>195</v>
      </c>
      <c r="AL42" s="19" t="s">
        <v>195</v>
      </c>
      <c r="AM42" s="19" t="s">
        <v>195</v>
      </c>
      <c r="AN42" s="19" t="s">
        <v>195</v>
      </c>
      <c r="AO42" s="19" t="s">
        <v>195</v>
      </c>
      <c r="AP42" s="19" t="s">
        <v>195</v>
      </c>
      <c r="AQ42" s="21"/>
      <c r="AR42" s="21"/>
      <c r="AS42" s="21"/>
      <c r="AT42" s="21"/>
      <c r="AU42" s="21"/>
      <c r="AV42" s="21"/>
      <c r="AW42" s="21"/>
      <c r="AX42" s="21"/>
      <c r="AY42" s="21"/>
    </row>
    <row r="43" spans="1:51">
      <c r="A43" s="16" t="s">
        <v>24</v>
      </c>
      <c r="B43" s="16">
        <v>50</v>
      </c>
      <c r="C43" s="16">
        <v>70</v>
      </c>
      <c r="D43" s="16">
        <v>15</v>
      </c>
      <c r="E43" s="16">
        <v>15</v>
      </c>
      <c r="F43" s="16" t="s">
        <v>195</v>
      </c>
      <c r="G43" s="17">
        <v>18.350000000000001</v>
      </c>
      <c r="H43" s="17">
        <v>52.2</v>
      </c>
      <c r="I43" s="17">
        <v>5</v>
      </c>
      <c r="J43" s="17" t="s">
        <v>195</v>
      </c>
      <c r="K43" s="23">
        <v>52.2</v>
      </c>
      <c r="L43" s="23">
        <v>-66.900000000000006</v>
      </c>
      <c r="M43" s="23">
        <v>46</v>
      </c>
      <c r="N43" s="23">
        <v>-51.2</v>
      </c>
      <c r="O43" s="23" t="s">
        <v>195</v>
      </c>
      <c r="P43" s="8">
        <v>52.2</v>
      </c>
      <c r="Q43" s="8">
        <v>-66.900000000000006</v>
      </c>
      <c r="R43" s="8">
        <v>46</v>
      </c>
      <c r="S43" s="8">
        <v>-51.2</v>
      </c>
      <c r="T43" s="8" t="s">
        <v>195</v>
      </c>
      <c r="U43" s="5"/>
      <c r="V43" s="5"/>
      <c r="W43" s="5"/>
      <c r="X43" s="5"/>
      <c r="Y43" s="5"/>
      <c r="Z43" s="5"/>
      <c r="AA43" s="5"/>
      <c r="AB43" s="5"/>
      <c r="AC43" s="5" t="s">
        <v>195</v>
      </c>
      <c r="AD43" s="19"/>
      <c r="AE43" s="19"/>
      <c r="AF43" s="19"/>
      <c r="AG43" s="19"/>
      <c r="AH43" s="19"/>
      <c r="AI43" s="19"/>
      <c r="AJ43" s="19" t="s">
        <v>195</v>
      </c>
      <c r="AK43" s="19" t="s">
        <v>195</v>
      </c>
      <c r="AL43" s="19" t="s">
        <v>195</v>
      </c>
      <c r="AM43" s="19" t="s">
        <v>195</v>
      </c>
      <c r="AN43" s="19" t="s">
        <v>195</v>
      </c>
      <c r="AO43" s="19" t="s">
        <v>195</v>
      </c>
      <c r="AP43" s="19" t="s">
        <v>195</v>
      </c>
      <c r="AQ43" s="21">
        <v>25.1</v>
      </c>
      <c r="AR43" s="21">
        <v>-82.5</v>
      </c>
      <c r="AS43" s="21">
        <v>25.1</v>
      </c>
      <c r="AT43" s="21">
        <v>-77.3</v>
      </c>
      <c r="AU43" s="21">
        <v>25.1</v>
      </c>
      <c r="AV43" s="21">
        <v>-55.5</v>
      </c>
      <c r="AW43" s="21"/>
      <c r="AX43" s="21"/>
      <c r="AY43" s="21"/>
    </row>
    <row r="44" spans="1:51">
      <c r="A44" s="16" t="s">
        <v>24</v>
      </c>
      <c r="B44" s="16">
        <v>50</v>
      </c>
      <c r="C44" s="16">
        <v>70</v>
      </c>
      <c r="D44" s="16">
        <v>15</v>
      </c>
      <c r="E44" s="16">
        <v>30</v>
      </c>
      <c r="F44" s="16" t="s">
        <v>195</v>
      </c>
      <c r="G44" s="17">
        <v>22.22</v>
      </c>
      <c r="H44" s="17">
        <v>54</v>
      </c>
      <c r="I44" s="17">
        <v>5</v>
      </c>
      <c r="J44" s="17" t="s">
        <v>195</v>
      </c>
      <c r="K44" s="23">
        <v>54</v>
      </c>
      <c r="L44" s="23">
        <v>-69.099999999999994</v>
      </c>
      <c r="M44" s="23">
        <v>47.5</v>
      </c>
      <c r="N44" s="23">
        <v>-52.9</v>
      </c>
      <c r="O44" s="23" t="s">
        <v>195</v>
      </c>
      <c r="P44" s="8">
        <v>54</v>
      </c>
      <c r="Q44" s="8">
        <v>-69.099999999999994</v>
      </c>
      <c r="R44" s="8">
        <v>47.5</v>
      </c>
      <c r="S44" s="8">
        <v>-52.9</v>
      </c>
      <c r="T44" s="8" t="s">
        <v>195</v>
      </c>
      <c r="U44" s="5"/>
      <c r="V44" s="5"/>
      <c r="W44" s="5"/>
      <c r="X44" s="5"/>
      <c r="Y44" s="5"/>
      <c r="Z44" s="5"/>
      <c r="AA44" s="5"/>
      <c r="AB44" s="5"/>
      <c r="AC44" s="5" t="s">
        <v>195</v>
      </c>
      <c r="AD44" s="19"/>
      <c r="AE44" s="19"/>
      <c r="AF44" s="19"/>
      <c r="AG44" s="19"/>
      <c r="AH44" s="19"/>
      <c r="AI44" s="19"/>
      <c r="AJ44" s="19" t="s">
        <v>195</v>
      </c>
      <c r="AK44" s="19" t="s">
        <v>195</v>
      </c>
      <c r="AL44" s="19" t="s">
        <v>195</v>
      </c>
      <c r="AM44" s="19" t="s">
        <v>195</v>
      </c>
      <c r="AN44" s="19" t="s">
        <v>195</v>
      </c>
      <c r="AO44" s="19" t="s">
        <v>195</v>
      </c>
      <c r="AP44" s="19" t="s">
        <v>195</v>
      </c>
      <c r="AQ44" s="21">
        <v>25.9</v>
      </c>
      <c r="AR44" s="21">
        <v>-45.7</v>
      </c>
      <c r="AS44" s="21">
        <v>25.9</v>
      </c>
      <c r="AT44" s="21">
        <v>-61.9</v>
      </c>
      <c r="AU44" s="21">
        <v>25.9</v>
      </c>
      <c r="AV44" s="21">
        <v>-52</v>
      </c>
      <c r="AW44" s="21"/>
      <c r="AX44" s="21"/>
      <c r="AY44" s="21"/>
    </row>
    <row r="45" spans="1:51">
      <c r="A45" s="16" t="s">
        <v>24</v>
      </c>
      <c r="B45" s="16">
        <v>50</v>
      </c>
      <c r="C45" s="16">
        <v>70</v>
      </c>
      <c r="D45" s="16">
        <v>15</v>
      </c>
      <c r="E45" s="16">
        <v>45</v>
      </c>
      <c r="F45" s="16" t="s">
        <v>195</v>
      </c>
      <c r="G45" s="17">
        <v>27.5</v>
      </c>
      <c r="H45" s="17">
        <v>56</v>
      </c>
      <c r="I45" s="17">
        <v>5</v>
      </c>
      <c r="J45" s="17" t="s">
        <v>195</v>
      </c>
      <c r="K45" s="23">
        <v>56</v>
      </c>
      <c r="L45" s="23">
        <v>-71.7</v>
      </c>
      <c r="M45" s="23">
        <v>49.3</v>
      </c>
      <c r="N45" s="23">
        <v>-54.9</v>
      </c>
      <c r="O45" s="23" t="s">
        <v>195</v>
      </c>
      <c r="P45" s="8">
        <v>56</v>
      </c>
      <c r="Q45" s="8">
        <v>-71.7</v>
      </c>
      <c r="R45" s="8">
        <v>49.3</v>
      </c>
      <c r="S45" s="8">
        <v>-54.9</v>
      </c>
      <c r="T45" s="8" t="s">
        <v>195</v>
      </c>
      <c r="U45" s="5"/>
      <c r="V45" s="5"/>
      <c r="W45" s="5"/>
      <c r="X45" s="5"/>
      <c r="Y45" s="5"/>
      <c r="Z45" s="5"/>
      <c r="AA45" s="5"/>
      <c r="AB45" s="5"/>
      <c r="AC45" s="5" t="s">
        <v>195</v>
      </c>
      <c r="AD45" s="19"/>
      <c r="AE45" s="19"/>
      <c r="AF45" s="19"/>
      <c r="AG45" s="19"/>
      <c r="AH45" s="19"/>
      <c r="AI45" s="19"/>
      <c r="AJ45" s="19" t="s">
        <v>195</v>
      </c>
      <c r="AK45" s="19" t="s">
        <v>195</v>
      </c>
      <c r="AL45" s="19" t="s">
        <v>195</v>
      </c>
      <c r="AM45" s="19" t="s">
        <v>195</v>
      </c>
      <c r="AN45" s="19" t="s">
        <v>195</v>
      </c>
      <c r="AO45" s="19" t="s">
        <v>195</v>
      </c>
      <c r="AP45" s="19" t="s">
        <v>195</v>
      </c>
      <c r="AQ45" s="21">
        <v>26.9</v>
      </c>
      <c r="AR45" s="21">
        <v>46</v>
      </c>
      <c r="AS45" s="21">
        <v>26.9</v>
      </c>
      <c r="AT45" s="21">
        <v>-54.9</v>
      </c>
      <c r="AU45" s="21">
        <v>26.9</v>
      </c>
      <c r="AV45" s="21">
        <v>-49.3</v>
      </c>
      <c r="AW45" s="21"/>
      <c r="AX45" s="21"/>
      <c r="AY45" s="21"/>
    </row>
    <row r="46" spans="1:51">
      <c r="A46" s="16" t="s">
        <v>24</v>
      </c>
      <c r="B46" s="16">
        <v>50</v>
      </c>
      <c r="C46" s="16">
        <v>70</v>
      </c>
      <c r="D46" s="16">
        <v>30</v>
      </c>
      <c r="E46" s="16">
        <v>15</v>
      </c>
      <c r="F46" s="16" t="s">
        <v>195</v>
      </c>
      <c r="G46" s="17">
        <v>33.35</v>
      </c>
      <c r="H46" s="17">
        <v>58</v>
      </c>
      <c r="I46" s="17">
        <v>5</v>
      </c>
      <c r="J46" s="17" t="s">
        <v>195</v>
      </c>
      <c r="K46" s="23">
        <v>56.5</v>
      </c>
      <c r="L46" s="23">
        <v>-67.8</v>
      </c>
      <c r="M46" s="23">
        <v>51</v>
      </c>
      <c r="N46" s="23">
        <v>-56.8</v>
      </c>
      <c r="O46" s="23" t="s">
        <v>195</v>
      </c>
      <c r="P46" s="8">
        <v>56.5</v>
      </c>
      <c r="Q46" s="8">
        <v>-67.8</v>
      </c>
      <c r="R46" s="8">
        <v>51</v>
      </c>
      <c r="S46" s="8">
        <v>-56.8</v>
      </c>
      <c r="T46" s="8" t="s">
        <v>195</v>
      </c>
      <c r="U46" s="5"/>
      <c r="V46" s="5"/>
      <c r="W46" s="5"/>
      <c r="X46" s="5"/>
      <c r="Y46" s="5"/>
      <c r="Z46" s="5"/>
      <c r="AA46" s="5"/>
      <c r="AB46" s="5"/>
      <c r="AC46" s="5" t="s">
        <v>195</v>
      </c>
      <c r="AD46" s="19"/>
      <c r="AE46" s="19"/>
      <c r="AF46" s="19"/>
      <c r="AG46" s="19"/>
      <c r="AH46" s="19"/>
      <c r="AI46" s="19"/>
      <c r="AJ46" s="19" t="s">
        <v>195</v>
      </c>
      <c r="AK46" s="19" t="s">
        <v>195</v>
      </c>
      <c r="AL46" s="19" t="s">
        <v>195</v>
      </c>
      <c r="AM46" s="19" t="s">
        <v>195</v>
      </c>
      <c r="AN46" s="19" t="s">
        <v>195</v>
      </c>
      <c r="AO46" s="19" t="s">
        <v>195</v>
      </c>
      <c r="AP46" s="19" t="s">
        <v>195</v>
      </c>
      <c r="AQ46" s="21">
        <v>27.8</v>
      </c>
      <c r="AR46" s="21">
        <v>-91.6</v>
      </c>
      <c r="AS46" s="21">
        <v>27.8</v>
      </c>
      <c r="AT46" s="21">
        <v>-85.8</v>
      </c>
      <c r="AU46" s="21">
        <v>27.8</v>
      </c>
      <c r="AV46" s="21">
        <v>-61.6</v>
      </c>
      <c r="AW46" s="21"/>
      <c r="AX46" s="21"/>
      <c r="AY46" s="21"/>
    </row>
    <row r="47" spans="1:51">
      <c r="A47" s="16" t="s">
        <v>24</v>
      </c>
      <c r="B47" s="16">
        <v>50</v>
      </c>
      <c r="C47" s="16">
        <v>70</v>
      </c>
      <c r="D47" s="16">
        <v>30</v>
      </c>
      <c r="E47" s="16">
        <v>30</v>
      </c>
      <c r="F47" s="16" t="s">
        <v>195</v>
      </c>
      <c r="G47" s="17">
        <v>37.22</v>
      </c>
      <c r="H47" s="17">
        <v>59.1</v>
      </c>
      <c r="I47" s="17">
        <v>5</v>
      </c>
      <c r="J47" s="17" t="s">
        <v>195</v>
      </c>
      <c r="K47" s="23">
        <v>57.6</v>
      </c>
      <c r="L47" s="23">
        <v>-69.099999999999994</v>
      </c>
      <c r="M47" s="23">
        <v>52</v>
      </c>
      <c r="N47" s="23">
        <v>-57.9</v>
      </c>
      <c r="O47" s="23" t="s">
        <v>195</v>
      </c>
      <c r="P47" s="8">
        <v>57.6</v>
      </c>
      <c r="Q47" s="8">
        <v>-69.099999999999994</v>
      </c>
      <c r="R47" s="8">
        <v>52</v>
      </c>
      <c r="S47" s="8">
        <v>-57.9</v>
      </c>
      <c r="T47" s="8" t="s">
        <v>195</v>
      </c>
      <c r="U47" s="5"/>
      <c r="V47" s="5"/>
      <c r="W47" s="5"/>
      <c r="X47" s="5"/>
      <c r="Y47" s="5"/>
      <c r="Z47" s="5"/>
      <c r="AA47" s="5"/>
      <c r="AB47" s="5"/>
      <c r="AC47" s="5" t="s">
        <v>195</v>
      </c>
      <c r="AD47" s="19"/>
      <c r="AE47" s="19"/>
      <c r="AF47" s="19"/>
      <c r="AG47" s="19"/>
      <c r="AH47" s="19"/>
      <c r="AI47" s="19"/>
      <c r="AJ47" s="19" t="s">
        <v>195</v>
      </c>
      <c r="AK47" s="19" t="s">
        <v>195</v>
      </c>
      <c r="AL47" s="19" t="s">
        <v>195</v>
      </c>
      <c r="AM47" s="19" t="s">
        <v>195</v>
      </c>
      <c r="AN47" s="19" t="s">
        <v>195</v>
      </c>
      <c r="AO47" s="19" t="s">
        <v>195</v>
      </c>
      <c r="AP47" s="19" t="s">
        <v>195</v>
      </c>
      <c r="AQ47" s="21">
        <v>28.4</v>
      </c>
      <c r="AR47" s="21">
        <v>-50</v>
      </c>
      <c r="AS47" s="21">
        <v>28.4</v>
      </c>
      <c r="AT47" s="21">
        <v>-67.7</v>
      </c>
      <c r="AU47" s="21">
        <v>28.4</v>
      </c>
      <c r="AV47" s="21">
        <v>-56.9</v>
      </c>
      <c r="AW47" s="21"/>
      <c r="AX47" s="21"/>
      <c r="AY47" s="21"/>
    </row>
    <row r="48" spans="1:51">
      <c r="A48" s="16" t="s">
        <v>24</v>
      </c>
      <c r="B48" s="16">
        <v>50</v>
      </c>
      <c r="C48" s="16">
        <v>70</v>
      </c>
      <c r="D48" s="16">
        <v>30</v>
      </c>
      <c r="E48" s="16">
        <v>45</v>
      </c>
      <c r="F48" s="16" t="s">
        <v>195</v>
      </c>
      <c r="G48" s="17">
        <v>42.5</v>
      </c>
      <c r="H48" s="17">
        <v>60.5</v>
      </c>
      <c r="I48" s="17">
        <v>5</v>
      </c>
      <c r="J48" s="17" t="s">
        <v>195</v>
      </c>
      <c r="K48" s="23">
        <v>58.9</v>
      </c>
      <c r="L48" s="23">
        <v>-70.7</v>
      </c>
      <c r="M48" s="23">
        <v>53.2</v>
      </c>
      <c r="N48" s="23">
        <v>-59.2</v>
      </c>
      <c r="O48" s="23" t="s">
        <v>195</v>
      </c>
      <c r="P48" s="8">
        <v>58.9</v>
      </c>
      <c r="Q48" s="8">
        <v>-70.7</v>
      </c>
      <c r="R48" s="8">
        <v>53.2</v>
      </c>
      <c r="S48" s="8">
        <v>-59.2</v>
      </c>
      <c r="T48" s="8" t="s">
        <v>195</v>
      </c>
      <c r="U48" s="5"/>
      <c r="V48" s="5"/>
      <c r="W48" s="5"/>
      <c r="X48" s="5"/>
      <c r="Y48" s="5"/>
      <c r="Z48" s="5"/>
      <c r="AA48" s="5"/>
      <c r="AB48" s="5"/>
      <c r="AC48" s="5" t="s">
        <v>195</v>
      </c>
      <c r="AD48" s="19"/>
      <c r="AE48" s="19"/>
      <c r="AF48" s="19"/>
      <c r="AG48" s="19"/>
      <c r="AH48" s="19"/>
      <c r="AI48" s="19"/>
      <c r="AJ48" s="19" t="s">
        <v>195</v>
      </c>
      <c r="AK48" s="19" t="s">
        <v>195</v>
      </c>
      <c r="AL48" s="19" t="s">
        <v>195</v>
      </c>
      <c r="AM48" s="19" t="s">
        <v>195</v>
      </c>
      <c r="AN48" s="19" t="s">
        <v>195</v>
      </c>
      <c r="AO48" s="19" t="s">
        <v>195</v>
      </c>
      <c r="AP48" s="19" t="s">
        <v>195</v>
      </c>
      <c r="AQ48" s="21">
        <v>29</v>
      </c>
      <c r="AR48" s="21">
        <v>49.6</v>
      </c>
      <c r="AS48" s="21">
        <v>29</v>
      </c>
      <c r="AT48" s="21">
        <v>-59.2</v>
      </c>
      <c r="AU48" s="21">
        <v>29</v>
      </c>
      <c r="AV48" s="21">
        <v>-53.2</v>
      </c>
      <c r="AW48" s="21"/>
      <c r="AX48" s="21"/>
      <c r="AY48" s="21"/>
    </row>
    <row r="49" spans="1:51">
      <c r="A49" s="16" t="s">
        <v>24</v>
      </c>
      <c r="B49" s="16">
        <v>50</v>
      </c>
      <c r="C49" s="16">
        <v>70</v>
      </c>
      <c r="D49" s="16">
        <v>45</v>
      </c>
      <c r="E49" s="16">
        <v>15</v>
      </c>
      <c r="F49" s="16" t="s">
        <v>195</v>
      </c>
      <c r="G49" s="17">
        <v>48.35</v>
      </c>
      <c r="H49" s="17">
        <v>61.8</v>
      </c>
      <c r="I49" s="17">
        <v>5</v>
      </c>
      <c r="J49" s="17" t="s">
        <v>195</v>
      </c>
      <c r="K49" s="23">
        <v>58.9</v>
      </c>
      <c r="L49" s="23">
        <v>-68</v>
      </c>
      <c r="M49" s="23">
        <v>54.4</v>
      </c>
      <c r="N49" s="23">
        <v>-60.6</v>
      </c>
      <c r="O49" s="23" t="s">
        <v>195</v>
      </c>
      <c r="P49" s="8">
        <v>58.9</v>
      </c>
      <c r="Q49" s="8">
        <v>-68</v>
      </c>
      <c r="R49" s="8">
        <v>54.4</v>
      </c>
      <c r="S49" s="8">
        <v>-60.6</v>
      </c>
      <c r="T49" s="8" t="s">
        <v>195</v>
      </c>
      <c r="U49" s="5"/>
      <c r="V49" s="5"/>
      <c r="W49" s="5"/>
      <c r="X49" s="5"/>
      <c r="Y49" s="5"/>
      <c r="Z49" s="5"/>
      <c r="AA49" s="5"/>
      <c r="AB49" s="5"/>
      <c r="AC49" s="5" t="s">
        <v>195</v>
      </c>
      <c r="AD49" s="19"/>
      <c r="AE49" s="19"/>
      <c r="AF49" s="19"/>
      <c r="AG49" s="19"/>
      <c r="AH49" s="19"/>
      <c r="AI49" s="19"/>
      <c r="AJ49" s="19" t="s">
        <v>195</v>
      </c>
      <c r="AK49" s="19" t="s">
        <v>195</v>
      </c>
      <c r="AL49" s="19" t="s">
        <v>195</v>
      </c>
      <c r="AM49" s="19" t="s">
        <v>195</v>
      </c>
      <c r="AN49" s="19" t="s">
        <v>195</v>
      </c>
      <c r="AO49" s="19" t="s">
        <v>195</v>
      </c>
      <c r="AP49" s="19" t="s">
        <v>195</v>
      </c>
      <c r="AQ49" s="21">
        <v>29.7</v>
      </c>
      <c r="AR49" s="21">
        <v>-97.7</v>
      </c>
      <c r="AS49" s="21">
        <v>29.7</v>
      </c>
      <c r="AT49" s="21">
        <v>-91.5</v>
      </c>
      <c r="AU49" s="21">
        <v>29.7</v>
      </c>
      <c r="AV49" s="21">
        <v>-65.7</v>
      </c>
      <c r="AW49" s="21"/>
      <c r="AX49" s="21"/>
      <c r="AY49" s="21"/>
    </row>
    <row r="50" spans="1:51">
      <c r="A50" s="16" t="s">
        <v>24</v>
      </c>
      <c r="B50" s="16">
        <v>50</v>
      </c>
      <c r="C50" s="16">
        <v>70</v>
      </c>
      <c r="D50" s="16">
        <v>45</v>
      </c>
      <c r="E50" s="16">
        <v>30</v>
      </c>
      <c r="F50" s="16" t="s">
        <v>195</v>
      </c>
      <c r="G50" s="17">
        <v>52.22</v>
      </c>
      <c r="H50" s="17">
        <v>62.7</v>
      </c>
      <c r="I50" s="17">
        <v>5</v>
      </c>
      <c r="J50" s="17" t="s">
        <v>195</v>
      </c>
      <c r="K50" s="23">
        <v>59.7</v>
      </c>
      <c r="L50" s="23">
        <v>-68.900000000000006</v>
      </c>
      <c r="M50" s="23">
        <v>55.1</v>
      </c>
      <c r="N50" s="23">
        <v>-61.4</v>
      </c>
      <c r="O50" s="23" t="s">
        <v>195</v>
      </c>
      <c r="P50" s="8">
        <v>59.7</v>
      </c>
      <c r="Q50" s="8">
        <v>-68.900000000000006</v>
      </c>
      <c r="R50" s="8">
        <v>55.1</v>
      </c>
      <c r="S50" s="8">
        <v>-61.4</v>
      </c>
      <c r="T50" s="8" t="s">
        <v>195</v>
      </c>
      <c r="U50" s="5"/>
      <c r="V50" s="5"/>
      <c r="W50" s="5"/>
      <c r="X50" s="5"/>
      <c r="Y50" s="5"/>
      <c r="Z50" s="5"/>
      <c r="AA50" s="5"/>
      <c r="AB50" s="5"/>
      <c r="AC50" s="5" t="s">
        <v>195</v>
      </c>
      <c r="AD50" s="19"/>
      <c r="AE50" s="19"/>
      <c r="AF50" s="19"/>
      <c r="AG50" s="19"/>
      <c r="AH50" s="19"/>
      <c r="AI50" s="19"/>
      <c r="AJ50" s="19" t="s">
        <v>195</v>
      </c>
      <c r="AK50" s="19" t="s">
        <v>195</v>
      </c>
      <c r="AL50" s="19" t="s">
        <v>195</v>
      </c>
      <c r="AM50" s="19" t="s">
        <v>195</v>
      </c>
      <c r="AN50" s="19" t="s">
        <v>195</v>
      </c>
      <c r="AO50" s="19" t="s">
        <v>195</v>
      </c>
      <c r="AP50" s="19" t="s">
        <v>195</v>
      </c>
      <c r="AQ50" s="21">
        <v>30.1</v>
      </c>
      <c r="AR50" s="21">
        <v>-53.1</v>
      </c>
      <c r="AS50" s="21">
        <v>30.1</v>
      </c>
      <c r="AT50" s="21">
        <v>-71.8</v>
      </c>
      <c r="AU50" s="21">
        <v>30.1</v>
      </c>
      <c r="AV50" s="21">
        <v>-60.4</v>
      </c>
      <c r="AW50" s="21"/>
      <c r="AX50" s="21"/>
      <c r="AY50" s="21"/>
    </row>
    <row r="51" spans="1:51">
      <c r="A51" s="16" t="s">
        <v>24</v>
      </c>
      <c r="B51" s="16">
        <v>50</v>
      </c>
      <c r="C51" s="16">
        <v>70</v>
      </c>
      <c r="D51" s="16">
        <v>45</v>
      </c>
      <c r="E51" s="16">
        <v>45</v>
      </c>
      <c r="F51" s="16" t="s">
        <v>195</v>
      </c>
      <c r="G51" s="17">
        <v>57.5</v>
      </c>
      <c r="H51" s="17">
        <v>63.7</v>
      </c>
      <c r="I51" s="17">
        <v>5</v>
      </c>
      <c r="J51" s="17" t="s">
        <v>195</v>
      </c>
      <c r="K51" s="23">
        <v>60.7</v>
      </c>
      <c r="L51" s="23">
        <v>-70</v>
      </c>
      <c r="M51" s="23">
        <v>56.1</v>
      </c>
      <c r="N51" s="23">
        <v>-62.4</v>
      </c>
      <c r="O51" s="23" t="s">
        <v>195</v>
      </c>
      <c r="P51" s="8">
        <v>60.7</v>
      </c>
      <c r="Q51" s="8">
        <v>-70</v>
      </c>
      <c r="R51" s="8">
        <v>56.1</v>
      </c>
      <c r="S51" s="8">
        <v>-62.4</v>
      </c>
      <c r="T51" s="8" t="s">
        <v>195</v>
      </c>
      <c r="U51" s="5"/>
      <c r="V51" s="5"/>
      <c r="W51" s="5"/>
      <c r="X51" s="5"/>
      <c r="Y51" s="5"/>
      <c r="Z51" s="5"/>
      <c r="AA51" s="5"/>
      <c r="AB51" s="5"/>
      <c r="AC51" s="5" t="s">
        <v>195</v>
      </c>
      <c r="AD51" s="19"/>
      <c r="AE51" s="19"/>
      <c r="AF51" s="19"/>
      <c r="AG51" s="19"/>
      <c r="AH51" s="19"/>
      <c r="AI51" s="19"/>
      <c r="AJ51" s="19" t="s">
        <v>195</v>
      </c>
      <c r="AK51" s="19" t="s">
        <v>195</v>
      </c>
      <c r="AL51" s="19" t="s">
        <v>195</v>
      </c>
      <c r="AM51" s="19" t="s">
        <v>195</v>
      </c>
      <c r="AN51" s="19" t="s">
        <v>195</v>
      </c>
      <c r="AO51" s="19" t="s">
        <v>195</v>
      </c>
      <c r="AP51" s="19" t="s">
        <v>195</v>
      </c>
      <c r="AQ51" s="21">
        <v>30.6</v>
      </c>
      <c r="AR51" s="21">
        <v>52.2</v>
      </c>
      <c r="AS51" s="21">
        <v>30.6</v>
      </c>
      <c r="AT51" s="21">
        <v>-62.4</v>
      </c>
      <c r="AU51" s="21">
        <v>30.6</v>
      </c>
      <c r="AV51" s="21">
        <v>-56.1</v>
      </c>
      <c r="AW51" s="21"/>
      <c r="AX51" s="21"/>
      <c r="AY51" s="21"/>
    </row>
    <row r="52" spans="1:51">
      <c r="A52" s="16" t="s">
        <v>20</v>
      </c>
      <c r="B52" s="16">
        <v>60</v>
      </c>
      <c r="C52" s="16">
        <v>80</v>
      </c>
      <c r="D52" s="16">
        <v>15</v>
      </c>
      <c r="E52" s="16">
        <v>0</v>
      </c>
      <c r="F52" s="16" t="s">
        <v>195</v>
      </c>
      <c r="G52" s="17">
        <v>15</v>
      </c>
      <c r="H52" s="17">
        <v>50.4</v>
      </c>
      <c r="I52" s="17">
        <v>0</v>
      </c>
      <c r="J52" s="17" t="s">
        <v>195</v>
      </c>
      <c r="K52" s="23">
        <v>50.1</v>
      </c>
      <c r="L52" s="23">
        <v>-63.1</v>
      </c>
      <c r="M52" s="23">
        <v>44.4</v>
      </c>
      <c r="N52" s="23">
        <v>-49.4</v>
      </c>
      <c r="O52" s="23" t="s">
        <v>195</v>
      </c>
      <c r="P52" s="8">
        <v>50.1</v>
      </c>
      <c r="Q52" s="8">
        <v>-63.1</v>
      </c>
      <c r="R52" s="8">
        <v>44.4</v>
      </c>
      <c r="S52" s="8">
        <v>-49.4</v>
      </c>
      <c r="T52" s="8" t="s">
        <v>195</v>
      </c>
      <c r="U52" s="5">
        <v>20.5</v>
      </c>
      <c r="V52" s="5">
        <v>-136.69999999999999</v>
      </c>
      <c r="W52" s="5">
        <v>19.2</v>
      </c>
      <c r="X52" s="5">
        <v>-79.7</v>
      </c>
      <c r="Y52" s="5">
        <v>19.2</v>
      </c>
      <c r="Z52" s="5">
        <v>-29.3</v>
      </c>
      <c r="AA52" s="5">
        <v>19.2</v>
      </c>
      <c r="AB52" s="5">
        <v>-59.5</v>
      </c>
      <c r="AC52" s="5" t="s">
        <v>195</v>
      </c>
      <c r="AD52" s="19"/>
      <c r="AE52" s="19"/>
      <c r="AF52" s="19"/>
      <c r="AG52" s="19"/>
      <c r="AH52" s="19"/>
      <c r="AI52" s="19"/>
      <c r="AJ52" s="19" t="s">
        <v>195</v>
      </c>
      <c r="AK52" s="19" t="s">
        <v>195</v>
      </c>
      <c r="AL52" s="19" t="s">
        <v>195</v>
      </c>
      <c r="AM52" s="19" t="s">
        <v>195</v>
      </c>
      <c r="AN52" s="19" t="s">
        <v>195</v>
      </c>
      <c r="AO52" s="19" t="s">
        <v>195</v>
      </c>
      <c r="AP52" s="19" t="s">
        <v>195</v>
      </c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>
      <c r="A53" s="16" t="s">
        <v>20</v>
      </c>
      <c r="B53" s="16">
        <v>60</v>
      </c>
      <c r="C53" s="16">
        <v>80</v>
      </c>
      <c r="D53" s="16">
        <v>30</v>
      </c>
      <c r="E53" s="16">
        <v>0</v>
      </c>
      <c r="F53" s="16" t="s">
        <v>195</v>
      </c>
      <c r="G53" s="17">
        <v>30</v>
      </c>
      <c r="H53" s="17">
        <v>56.9</v>
      </c>
      <c r="I53" s="17">
        <v>0</v>
      </c>
      <c r="J53" s="17" t="s">
        <v>195</v>
      </c>
      <c r="K53" s="23">
        <v>55</v>
      </c>
      <c r="L53" s="23">
        <v>-64.5</v>
      </c>
      <c r="M53" s="23">
        <v>50.1</v>
      </c>
      <c r="N53" s="23">
        <v>-55.8</v>
      </c>
      <c r="O53" s="23" t="s">
        <v>195</v>
      </c>
      <c r="P53" s="8">
        <v>55</v>
      </c>
      <c r="Q53" s="8">
        <v>-64.5</v>
      </c>
      <c r="R53" s="8">
        <v>50.1</v>
      </c>
      <c r="S53" s="8">
        <v>-55.8</v>
      </c>
      <c r="T53" s="8" t="s">
        <v>195</v>
      </c>
      <c r="U53" s="5">
        <v>21.6</v>
      </c>
      <c r="V53" s="5">
        <v>-117.3</v>
      </c>
      <c r="W53" s="5">
        <v>21.6</v>
      </c>
      <c r="X53" s="5">
        <v>-89.9</v>
      </c>
      <c r="Y53" s="5">
        <v>21.6</v>
      </c>
      <c r="Z53" s="5">
        <v>-67.099999999999994</v>
      </c>
      <c r="AA53" s="5"/>
      <c r="AB53" s="5"/>
      <c r="AC53" s="5" t="s">
        <v>195</v>
      </c>
      <c r="AD53" s="19"/>
      <c r="AE53" s="19"/>
      <c r="AF53" s="19"/>
      <c r="AG53" s="19"/>
      <c r="AH53" s="19"/>
      <c r="AI53" s="19"/>
      <c r="AJ53" s="19" t="s">
        <v>195</v>
      </c>
      <c r="AK53" s="19" t="s">
        <v>195</v>
      </c>
      <c r="AL53" s="19" t="s">
        <v>195</v>
      </c>
      <c r="AM53" s="19" t="s">
        <v>195</v>
      </c>
      <c r="AN53" s="19" t="s">
        <v>195</v>
      </c>
      <c r="AO53" s="19" t="s">
        <v>195</v>
      </c>
      <c r="AP53" s="19" t="s">
        <v>195</v>
      </c>
      <c r="AQ53" s="21"/>
      <c r="AR53" s="21"/>
      <c r="AS53" s="21"/>
      <c r="AT53" s="21"/>
      <c r="AU53" s="21"/>
      <c r="AV53" s="21"/>
      <c r="AW53" s="21"/>
      <c r="AX53" s="21"/>
      <c r="AY53" s="21"/>
    </row>
    <row r="54" spans="1:51">
      <c r="A54" s="16" t="s">
        <v>20</v>
      </c>
      <c r="B54" s="16">
        <v>60</v>
      </c>
      <c r="C54" s="16">
        <v>80</v>
      </c>
      <c r="D54" s="16">
        <v>45</v>
      </c>
      <c r="E54" s="16">
        <v>0</v>
      </c>
      <c r="F54" s="16" t="s">
        <v>195</v>
      </c>
      <c r="G54" s="17">
        <v>45</v>
      </c>
      <c r="H54" s="17">
        <v>61.1</v>
      </c>
      <c r="I54" s="17">
        <v>0</v>
      </c>
      <c r="J54" s="17" t="s">
        <v>195</v>
      </c>
      <c r="K54" s="23">
        <v>57.5</v>
      </c>
      <c r="L54" s="23">
        <v>-65.900000000000006</v>
      </c>
      <c r="M54" s="23">
        <v>53.7</v>
      </c>
      <c r="N54" s="23">
        <v>-59.8</v>
      </c>
      <c r="O54" s="23" t="s">
        <v>195</v>
      </c>
      <c r="P54" s="8">
        <v>57.5</v>
      </c>
      <c r="Q54" s="8">
        <v>-65.900000000000006</v>
      </c>
      <c r="R54" s="8">
        <v>53.7</v>
      </c>
      <c r="S54" s="8">
        <v>-59.8</v>
      </c>
      <c r="T54" s="8" t="s">
        <v>195</v>
      </c>
      <c r="U54" s="5">
        <v>23.2</v>
      </c>
      <c r="V54" s="5">
        <v>-104.6</v>
      </c>
      <c r="W54" s="5">
        <v>23.2</v>
      </c>
      <c r="X54" s="5">
        <v>-96.5</v>
      </c>
      <c r="Y54" s="5">
        <v>23.2</v>
      </c>
      <c r="Z54" s="5">
        <v>-86</v>
      </c>
      <c r="AA54" s="5"/>
      <c r="AB54" s="5"/>
      <c r="AC54" s="5" t="s">
        <v>195</v>
      </c>
      <c r="AD54" s="19"/>
      <c r="AE54" s="19"/>
      <c r="AF54" s="19"/>
      <c r="AG54" s="19"/>
      <c r="AH54" s="19"/>
      <c r="AI54" s="19"/>
      <c r="AJ54" s="19" t="s">
        <v>195</v>
      </c>
      <c r="AK54" s="19" t="s">
        <v>195</v>
      </c>
      <c r="AL54" s="19" t="s">
        <v>195</v>
      </c>
      <c r="AM54" s="19" t="s">
        <v>195</v>
      </c>
      <c r="AN54" s="19" t="s">
        <v>195</v>
      </c>
      <c r="AO54" s="19" t="s">
        <v>195</v>
      </c>
      <c r="AP54" s="19" t="s">
        <v>195</v>
      </c>
      <c r="AQ54" s="21"/>
      <c r="AR54" s="21"/>
      <c r="AS54" s="21"/>
      <c r="AT54" s="21"/>
      <c r="AU54" s="21"/>
      <c r="AV54" s="21"/>
      <c r="AW54" s="21"/>
      <c r="AX54" s="21"/>
      <c r="AY54" s="21"/>
    </row>
    <row r="55" spans="1:51">
      <c r="A55" s="16" t="s">
        <v>23</v>
      </c>
      <c r="B55" s="16">
        <v>60</v>
      </c>
      <c r="C55" s="16">
        <v>80</v>
      </c>
      <c r="D55" s="16">
        <v>15</v>
      </c>
      <c r="E55" s="16">
        <v>15</v>
      </c>
      <c r="F55" s="16" t="s">
        <v>195</v>
      </c>
      <c r="G55" s="17">
        <v>19.02</v>
      </c>
      <c r="H55" s="17">
        <v>52.6</v>
      </c>
      <c r="I55" s="17">
        <v>6</v>
      </c>
      <c r="J55" s="17" t="s">
        <v>195</v>
      </c>
      <c r="K55" s="23">
        <v>52.3</v>
      </c>
      <c r="L55" s="23">
        <v>-65.7</v>
      </c>
      <c r="M55" s="23">
        <v>46.3</v>
      </c>
      <c r="N55" s="23">
        <v>-51.5</v>
      </c>
      <c r="O55" s="23" t="s">
        <v>195</v>
      </c>
      <c r="P55" s="8">
        <v>52.1</v>
      </c>
      <c r="Q55" s="8">
        <v>-65.2</v>
      </c>
      <c r="R55" s="8">
        <v>46.3</v>
      </c>
      <c r="S55" s="8">
        <v>-51.5</v>
      </c>
      <c r="T55" s="8" t="s">
        <v>195</v>
      </c>
      <c r="U55" s="5"/>
      <c r="V55" s="5"/>
      <c r="W55" s="5"/>
      <c r="X55" s="5"/>
      <c r="Y55" s="5"/>
      <c r="Z55" s="5"/>
      <c r="AA55" s="5"/>
      <c r="AB55" s="5"/>
      <c r="AC55" s="5" t="s">
        <v>195</v>
      </c>
      <c r="AD55" s="19">
        <v>35</v>
      </c>
      <c r="AE55" s="19">
        <v>-150.19999999999999</v>
      </c>
      <c r="AF55" s="19">
        <v>26.7</v>
      </c>
      <c r="AG55" s="19">
        <v>-73.8</v>
      </c>
      <c r="AH55" s="19">
        <v>25.2</v>
      </c>
      <c r="AI55" s="19">
        <v>-35.700000000000003</v>
      </c>
      <c r="AJ55" s="19" t="s">
        <v>195</v>
      </c>
      <c r="AK55" s="19" t="s">
        <v>195</v>
      </c>
      <c r="AL55" s="19" t="s">
        <v>195</v>
      </c>
      <c r="AM55" s="19" t="s">
        <v>195</v>
      </c>
      <c r="AN55" s="19" t="s">
        <v>195</v>
      </c>
      <c r="AO55" s="19" t="s">
        <v>195</v>
      </c>
      <c r="AP55" s="19" t="s">
        <v>195</v>
      </c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>
      <c r="A56" s="16" t="s">
        <v>23</v>
      </c>
      <c r="B56" s="16">
        <v>60</v>
      </c>
      <c r="C56" s="16">
        <v>80</v>
      </c>
      <c r="D56" s="16">
        <v>15</v>
      </c>
      <c r="E56" s="16">
        <v>30</v>
      </c>
      <c r="F56" s="16" t="s">
        <v>195</v>
      </c>
      <c r="G56" s="17">
        <v>23.66</v>
      </c>
      <c r="H56" s="17">
        <v>54.6</v>
      </c>
      <c r="I56" s="17">
        <v>6</v>
      </c>
      <c r="J56" s="17" t="s">
        <v>195</v>
      </c>
      <c r="K56" s="23">
        <v>54.3</v>
      </c>
      <c r="L56" s="23">
        <v>-68.3</v>
      </c>
      <c r="M56" s="23">
        <v>48</v>
      </c>
      <c r="N56" s="23">
        <v>-53.5</v>
      </c>
      <c r="O56" s="23" t="s">
        <v>195</v>
      </c>
      <c r="P56" s="8">
        <v>54</v>
      </c>
      <c r="Q56" s="8">
        <v>-67.099999999999994</v>
      </c>
      <c r="R56" s="8">
        <v>48</v>
      </c>
      <c r="S56" s="8">
        <v>-53.5</v>
      </c>
      <c r="T56" s="8" t="s">
        <v>195</v>
      </c>
      <c r="U56" s="5"/>
      <c r="V56" s="5"/>
      <c r="W56" s="5"/>
      <c r="X56" s="5"/>
      <c r="Y56" s="5"/>
      <c r="Z56" s="5"/>
      <c r="AA56" s="5"/>
      <c r="AB56" s="5"/>
      <c r="AC56" s="5" t="s">
        <v>195</v>
      </c>
      <c r="AD56" s="19">
        <v>50</v>
      </c>
      <c r="AE56" s="19">
        <v>-114.1</v>
      </c>
      <c r="AF56" s="19">
        <v>39.6</v>
      </c>
      <c r="AG56" s="19">
        <v>-72.099999999999994</v>
      </c>
      <c r="AH56" s="19">
        <v>37.1</v>
      </c>
      <c r="AI56" s="19">
        <v>-53.5</v>
      </c>
      <c r="AJ56" s="19" t="s">
        <v>195</v>
      </c>
      <c r="AK56" s="19" t="s">
        <v>195</v>
      </c>
      <c r="AL56" s="19" t="s">
        <v>195</v>
      </c>
      <c r="AM56" s="19" t="s">
        <v>195</v>
      </c>
      <c r="AN56" s="19" t="s">
        <v>195</v>
      </c>
      <c r="AO56" s="19" t="s">
        <v>195</v>
      </c>
      <c r="AP56" s="19" t="s">
        <v>195</v>
      </c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>
      <c r="A57" s="16" t="s">
        <v>23</v>
      </c>
      <c r="B57" s="16">
        <v>60</v>
      </c>
      <c r="C57" s="16">
        <v>80</v>
      </c>
      <c r="D57" s="16">
        <v>15</v>
      </c>
      <c r="E57" s="16">
        <v>45</v>
      </c>
      <c r="F57" s="16" t="s">
        <v>195</v>
      </c>
      <c r="G57" s="17">
        <v>30</v>
      </c>
      <c r="H57" s="17">
        <v>56.9</v>
      </c>
      <c r="I57" s="17">
        <v>6</v>
      </c>
      <c r="J57" s="17" t="s">
        <v>195</v>
      </c>
      <c r="K57" s="23">
        <v>56.6</v>
      </c>
      <c r="L57" s="23">
        <v>-71.099999999999994</v>
      </c>
      <c r="M57" s="23">
        <v>50.1</v>
      </c>
      <c r="N57" s="23">
        <v>-55.8</v>
      </c>
      <c r="O57" s="23" t="s">
        <v>195</v>
      </c>
      <c r="P57" s="8">
        <v>56.2</v>
      </c>
      <c r="Q57" s="8">
        <v>-69.400000000000006</v>
      </c>
      <c r="R57" s="8">
        <v>50.1</v>
      </c>
      <c r="S57" s="8">
        <v>-55.8</v>
      </c>
      <c r="T57" s="8" t="s">
        <v>195</v>
      </c>
      <c r="U57" s="5"/>
      <c r="V57" s="5"/>
      <c r="W57" s="5"/>
      <c r="X57" s="5"/>
      <c r="Y57" s="5"/>
      <c r="Z57" s="5"/>
      <c r="AA57" s="5"/>
      <c r="AB57" s="5"/>
      <c r="AC57" s="5" t="s">
        <v>195</v>
      </c>
      <c r="AD57" s="19">
        <v>52.1</v>
      </c>
      <c r="AE57" s="19">
        <v>-118.9</v>
      </c>
      <c r="AF57" s="19">
        <v>41.2</v>
      </c>
      <c r="AG57" s="19">
        <v>-75.099999999999994</v>
      </c>
      <c r="AH57" s="19">
        <v>38.700000000000003</v>
      </c>
      <c r="AI57" s="19">
        <v>-55.8</v>
      </c>
      <c r="AJ57" s="19" t="s">
        <v>195</v>
      </c>
      <c r="AK57" s="19" t="s">
        <v>195</v>
      </c>
      <c r="AL57" s="19" t="s">
        <v>195</v>
      </c>
      <c r="AM57" s="19" t="s">
        <v>195</v>
      </c>
      <c r="AN57" s="19" t="s">
        <v>195</v>
      </c>
      <c r="AO57" s="19" t="s">
        <v>195</v>
      </c>
      <c r="AP57" s="19" t="s">
        <v>195</v>
      </c>
      <c r="AQ57" s="21"/>
      <c r="AR57" s="21"/>
      <c r="AS57" s="21"/>
      <c r="AT57" s="21"/>
      <c r="AU57" s="21"/>
      <c r="AV57" s="21"/>
      <c r="AW57" s="21"/>
      <c r="AX57" s="21"/>
      <c r="AY57" s="21"/>
    </row>
    <row r="58" spans="1:51">
      <c r="A58" s="16" t="s">
        <v>23</v>
      </c>
      <c r="B58" s="16">
        <v>60</v>
      </c>
      <c r="C58" s="16">
        <v>80</v>
      </c>
      <c r="D58" s="16">
        <v>30</v>
      </c>
      <c r="E58" s="16">
        <v>15</v>
      </c>
      <c r="F58" s="16" t="s">
        <v>195</v>
      </c>
      <c r="G58" s="17">
        <v>34.020000000000003</v>
      </c>
      <c r="H58" s="17">
        <v>58.2</v>
      </c>
      <c r="I58" s="17">
        <v>6</v>
      </c>
      <c r="J58" s="17" t="s">
        <v>195</v>
      </c>
      <c r="K58" s="23">
        <v>56.2</v>
      </c>
      <c r="L58" s="23">
        <v>-66</v>
      </c>
      <c r="M58" s="23">
        <v>51.2</v>
      </c>
      <c r="N58" s="23">
        <v>-57</v>
      </c>
      <c r="O58" s="23" t="s">
        <v>195</v>
      </c>
      <c r="P58" s="8">
        <v>56.1</v>
      </c>
      <c r="Q58" s="8">
        <v>-65.599999999999994</v>
      </c>
      <c r="R58" s="8">
        <v>51.2</v>
      </c>
      <c r="S58" s="8">
        <v>-57</v>
      </c>
      <c r="T58" s="8" t="s">
        <v>195</v>
      </c>
      <c r="U58" s="5"/>
      <c r="V58" s="5"/>
      <c r="W58" s="5"/>
      <c r="X58" s="5"/>
      <c r="Y58" s="5"/>
      <c r="Z58" s="5"/>
      <c r="AA58" s="5"/>
      <c r="AB58" s="5"/>
      <c r="AC58" s="5" t="s">
        <v>195</v>
      </c>
      <c r="AD58" s="19">
        <v>38.700000000000003</v>
      </c>
      <c r="AE58" s="19">
        <v>-166.1</v>
      </c>
      <c r="AF58" s="19">
        <v>29.5</v>
      </c>
      <c r="AG58" s="19">
        <v>-81.7</v>
      </c>
      <c r="AH58" s="19">
        <v>27.9</v>
      </c>
      <c r="AI58" s="19">
        <v>-39.5</v>
      </c>
      <c r="AJ58" s="19" t="s">
        <v>195</v>
      </c>
      <c r="AK58" s="19" t="s">
        <v>195</v>
      </c>
      <c r="AL58" s="19" t="s">
        <v>195</v>
      </c>
      <c r="AM58" s="19" t="s">
        <v>195</v>
      </c>
      <c r="AN58" s="19" t="s">
        <v>195</v>
      </c>
      <c r="AO58" s="19" t="s">
        <v>195</v>
      </c>
      <c r="AP58" s="19" t="s">
        <v>195</v>
      </c>
      <c r="AQ58" s="21"/>
      <c r="AR58" s="21"/>
      <c r="AS58" s="21"/>
      <c r="AT58" s="21"/>
      <c r="AU58" s="21"/>
      <c r="AV58" s="21"/>
      <c r="AW58" s="21"/>
      <c r="AX58" s="21"/>
      <c r="AY58" s="21"/>
    </row>
    <row r="59" spans="1:51">
      <c r="A59" s="16" t="s">
        <v>23</v>
      </c>
      <c r="B59" s="16">
        <v>60</v>
      </c>
      <c r="C59" s="16">
        <v>80</v>
      </c>
      <c r="D59" s="16">
        <v>30</v>
      </c>
      <c r="E59" s="16">
        <v>30</v>
      </c>
      <c r="F59" s="16" t="s">
        <v>195</v>
      </c>
      <c r="G59" s="17">
        <v>38.659999999999997</v>
      </c>
      <c r="H59" s="17">
        <v>59.5</v>
      </c>
      <c r="I59" s="17">
        <v>6</v>
      </c>
      <c r="J59" s="17" t="s">
        <v>195</v>
      </c>
      <c r="K59" s="23">
        <v>57.4</v>
      </c>
      <c r="L59" s="23">
        <v>-67.400000000000006</v>
      </c>
      <c r="M59" s="23">
        <v>52.3</v>
      </c>
      <c r="N59" s="23">
        <v>-58.3</v>
      </c>
      <c r="O59" s="23" t="s">
        <v>195</v>
      </c>
      <c r="P59" s="8">
        <v>57.3</v>
      </c>
      <c r="Q59" s="8">
        <v>-66.7</v>
      </c>
      <c r="R59" s="8">
        <v>52.3</v>
      </c>
      <c r="S59" s="8">
        <v>-58.3</v>
      </c>
      <c r="T59" s="8" t="s">
        <v>195</v>
      </c>
      <c r="U59" s="5"/>
      <c r="V59" s="5"/>
      <c r="W59" s="5"/>
      <c r="X59" s="5"/>
      <c r="Y59" s="5"/>
      <c r="Z59" s="5"/>
      <c r="AA59" s="5"/>
      <c r="AB59" s="5"/>
      <c r="AC59" s="5" t="s">
        <v>195</v>
      </c>
      <c r="AD59" s="19">
        <v>54.5</v>
      </c>
      <c r="AE59" s="19">
        <v>-124.3</v>
      </c>
      <c r="AF59" s="19">
        <v>43.1</v>
      </c>
      <c r="AG59" s="19">
        <v>-78.5</v>
      </c>
      <c r="AH59" s="19">
        <v>40.4</v>
      </c>
      <c r="AI59" s="19">
        <v>-58.3</v>
      </c>
      <c r="AJ59" s="19" t="s">
        <v>195</v>
      </c>
      <c r="AK59" s="19" t="s">
        <v>195</v>
      </c>
      <c r="AL59" s="19" t="s">
        <v>195</v>
      </c>
      <c r="AM59" s="19" t="s">
        <v>195</v>
      </c>
      <c r="AN59" s="19" t="s">
        <v>195</v>
      </c>
      <c r="AO59" s="19" t="s">
        <v>195</v>
      </c>
      <c r="AP59" s="19" t="s">
        <v>195</v>
      </c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>
      <c r="A60" s="16" t="s">
        <v>23</v>
      </c>
      <c r="B60" s="16">
        <v>60</v>
      </c>
      <c r="C60" s="16">
        <v>80</v>
      </c>
      <c r="D60" s="16">
        <v>30</v>
      </c>
      <c r="E60" s="16">
        <v>45</v>
      </c>
      <c r="F60" s="16" t="s">
        <v>195</v>
      </c>
      <c r="G60" s="17">
        <v>45</v>
      </c>
      <c r="H60" s="17">
        <v>61.1</v>
      </c>
      <c r="I60" s="17">
        <v>6</v>
      </c>
      <c r="J60" s="17" t="s">
        <v>195</v>
      </c>
      <c r="K60" s="23">
        <v>59</v>
      </c>
      <c r="L60" s="23">
        <v>-69.2</v>
      </c>
      <c r="M60" s="23">
        <v>53.7</v>
      </c>
      <c r="N60" s="23">
        <v>-59.8</v>
      </c>
      <c r="O60" s="23" t="s">
        <v>195</v>
      </c>
      <c r="P60" s="8">
        <v>58.7</v>
      </c>
      <c r="Q60" s="8">
        <v>-67.900000000000006</v>
      </c>
      <c r="R60" s="8">
        <v>53.7</v>
      </c>
      <c r="S60" s="8">
        <v>-59.8</v>
      </c>
      <c r="T60" s="8" t="s">
        <v>195</v>
      </c>
      <c r="U60" s="5"/>
      <c r="V60" s="5"/>
      <c r="W60" s="5"/>
      <c r="X60" s="5"/>
      <c r="Y60" s="5"/>
      <c r="Z60" s="5"/>
      <c r="AA60" s="5"/>
      <c r="AB60" s="5"/>
      <c r="AC60" s="5" t="s">
        <v>195</v>
      </c>
      <c r="AD60" s="19">
        <v>55.9</v>
      </c>
      <c r="AE60" s="19">
        <v>-127.6</v>
      </c>
      <c r="AF60" s="19">
        <v>44.3</v>
      </c>
      <c r="AG60" s="19">
        <v>-80.599999999999994</v>
      </c>
      <c r="AH60" s="19">
        <v>41.5</v>
      </c>
      <c r="AI60" s="19">
        <v>-59.8</v>
      </c>
      <c r="AJ60" s="19" t="s">
        <v>195</v>
      </c>
      <c r="AK60" s="19" t="s">
        <v>195</v>
      </c>
      <c r="AL60" s="19" t="s">
        <v>195</v>
      </c>
      <c r="AM60" s="19" t="s">
        <v>195</v>
      </c>
      <c r="AN60" s="19" t="s">
        <v>195</v>
      </c>
      <c r="AO60" s="19" t="s">
        <v>195</v>
      </c>
      <c r="AP60" s="19" t="s">
        <v>195</v>
      </c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>
      <c r="A61" s="16" t="s">
        <v>23</v>
      </c>
      <c r="B61" s="16">
        <v>60</v>
      </c>
      <c r="C61" s="16">
        <v>80</v>
      </c>
      <c r="D61" s="16">
        <v>45</v>
      </c>
      <c r="E61" s="16">
        <v>15</v>
      </c>
      <c r="F61" s="16" t="s">
        <v>195</v>
      </c>
      <c r="G61" s="17">
        <v>49.02</v>
      </c>
      <c r="H61" s="17">
        <v>62</v>
      </c>
      <c r="I61" s="17">
        <v>6</v>
      </c>
      <c r="J61" s="17" t="s">
        <v>195</v>
      </c>
      <c r="K61" s="23">
        <v>58.3</v>
      </c>
      <c r="L61" s="23">
        <v>-66.900000000000006</v>
      </c>
      <c r="M61" s="23">
        <v>54.5</v>
      </c>
      <c r="N61" s="23">
        <v>-60.7</v>
      </c>
      <c r="O61" s="23" t="s">
        <v>195</v>
      </c>
      <c r="P61" s="8">
        <v>58.3</v>
      </c>
      <c r="Q61" s="8">
        <v>-66.8</v>
      </c>
      <c r="R61" s="8">
        <v>54.5</v>
      </c>
      <c r="S61" s="8">
        <v>-60.7</v>
      </c>
      <c r="T61" s="8" t="s">
        <v>195</v>
      </c>
      <c r="U61" s="5"/>
      <c r="V61" s="5"/>
      <c r="W61" s="5"/>
      <c r="X61" s="5"/>
      <c r="Y61" s="5"/>
      <c r="Z61" s="5"/>
      <c r="AA61" s="5"/>
      <c r="AB61" s="5"/>
      <c r="AC61" s="5" t="s">
        <v>195</v>
      </c>
      <c r="AD61" s="19">
        <v>41.3</v>
      </c>
      <c r="AE61" s="19">
        <v>-177</v>
      </c>
      <c r="AF61" s="19">
        <v>31.5</v>
      </c>
      <c r="AG61" s="19">
        <v>-87</v>
      </c>
      <c r="AH61" s="19">
        <v>29.7</v>
      </c>
      <c r="AI61" s="19">
        <v>-42.1</v>
      </c>
      <c r="AJ61" s="19" t="s">
        <v>195</v>
      </c>
      <c r="AK61" s="19" t="s">
        <v>195</v>
      </c>
      <c r="AL61" s="19" t="s">
        <v>195</v>
      </c>
      <c r="AM61" s="19" t="s">
        <v>195</v>
      </c>
      <c r="AN61" s="19" t="s">
        <v>195</v>
      </c>
      <c r="AO61" s="19" t="s">
        <v>195</v>
      </c>
      <c r="AP61" s="19" t="s">
        <v>195</v>
      </c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>
      <c r="A62" s="16" t="s">
        <v>23</v>
      </c>
      <c r="B62" s="16">
        <v>60</v>
      </c>
      <c r="C62" s="16">
        <v>80</v>
      </c>
      <c r="D62" s="16">
        <v>45</v>
      </c>
      <c r="E62" s="16">
        <v>30</v>
      </c>
      <c r="F62" s="16" t="s">
        <v>195</v>
      </c>
      <c r="G62" s="17">
        <v>53.66</v>
      </c>
      <c r="H62" s="17">
        <v>63</v>
      </c>
      <c r="I62" s="17">
        <v>6</v>
      </c>
      <c r="J62" s="17" t="s">
        <v>195</v>
      </c>
      <c r="K62" s="23">
        <v>59.3</v>
      </c>
      <c r="L62" s="23">
        <v>-68</v>
      </c>
      <c r="M62" s="23">
        <v>55.4</v>
      </c>
      <c r="N62" s="23">
        <v>-61.7</v>
      </c>
      <c r="O62" s="23" t="s">
        <v>195</v>
      </c>
      <c r="P62" s="8">
        <v>59.1</v>
      </c>
      <c r="Q62" s="8">
        <v>-67.7</v>
      </c>
      <c r="R62" s="8">
        <v>55.4</v>
      </c>
      <c r="S62" s="8">
        <v>-61.7</v>
      </c>
      <c r="T62" s="8" t="s">
        <v>195</v>
      </c>
      <c r="U62" s="5"/>
      <c r="V62" s="5"/>
      <c r="W62" s="5"/>
      <c r="X62" s="5"/>
      <c r="Y62" s="5"/>
      <c r="Z62" s="5"/>
      <c r="AA62" s="5"/>
      <c r="AB62" s="5"/>
      <c r="AC62" s="5" t="s">
        <v>195</v>
      </c>
      <c r="AD62" s="19">
        <v>57.7</v>
      </c>
      <c r="AE62" s="19">
        <v>-131.6</v>
      </c>
      <c r="AF62" s="19">
        <v>45.6</v>
      </c>
      <c r="AG62" s="19">
        <v>-83.1</v>
      </c>
      <c r="AH62" s="19">
        <v>42.8</v>
      </c>
      <c r="AI62" s="19">
        <v>-61.7</v>
      </c>
      <c r="AJ62" s="19" t="s">
        <v>195</v>
      </c>
      <c r="AK62" s="19" t="s">
        <v>195</v>
      </c>
      <c r="AL62" s="19" t="s">
        <v>195</v>
      </c>
      <c r="AM62" s="19" t="s">
        <v>195</v>
      </c>
      <c r="AN62" s="19" t="s">
        <v>195</v>
      </c>
      <c r="AO62" s="19" t="s">
        <v>195</v>
      </c>
      <c r="AP62" s="19" t="s">
        <v>195</v>
      </c>
      <c r="AQ62" s="21"/>
      <c r="AR62" s="21"/>
      <c r="AS62" s="21"/>
      <c r="AT62" s="21"/>
      <c r="AU62" s="21"/>
      <c r="AV62" s="21"/>
      <c r="AW62" s="21"/>
      <c r="AX62" s="21"/>
      <c r="AY62" s="21"/>
    </row>
    <row r="63" spans="1:51">
      <c r="A63" s="16" t="s">
        <v>23</v>
      </c>
      <c r="B63" s="16">
        <v>60</v>
      </c>
      <c r="C63" s="16">
        <v>80</v>
      </c>
      <c r="D63" s="16">
        <v>45</v>
      </c>
      <c r="E63" s="16">
        <v>45</v>
      </c>
      <c r="F63" s="16" t="s">
        <v>195</v>
      </c>
      <c r="G63" s="17">
        <v>60</v>
      </c>
      <c r="H63" s="17">
        <v>64.2</v>
      </c>
      <c r="I63" s="17">
        <v>6</v>
      </c>
      <c r="J63" s="17" t="s">
        <v>195</v>
      </c>
      <c r="K63" s="23">
        <v>60.4</v>
      </c>
      <c r="L63" s="23">
        <v>-69.3</v>
      </c>
      <c r="M63" s="23">
        <v>56.5</v>
      </c>
      <c r="N63" s="23">
        <v>-62.9</v>
      </c>
      <c r="O63" s="23" t="s">
        <v>195</v>
      </c>
      <c r="P63" s="8">
        <v>60.1</v>
      </c>
      <c r="Q63" s="8">
        <v>-68.8</v>
      </c>
      <c r="R63" s="8">
        <v>56.5</v>
      </c>
      <c r="S63" s="8">
        <v>-62.9</v>
      </c>
      <c r="T63" s="8" t="s">
        <v>195</v>
      </c>
      <c r="U63" s="5"/>
      <c r="V63" s="5"/>
      <c r="W63" s="5"/>
      <c r="X63" s="5"/>
      <c r="Y63" s="5"/>
      <c r="Z63" s="5"/>
      <c r="AA63" s="5"/>
      <c r="AB63" s="5"/>
      <c r="AC63" s="5" t="s">
        <v>195</v>
      </c>
      <c r="AD63" s="19">
        <v>58.8</v>
      </c>
      <c r="AE63" s="19">
        <v>-134.19999999999999</v>
      </c>
      <c r="AF63" s="19">
        <v>46.5</v>
      </c>
      <c r="AG63" s="19">
        <v>-84.7</v>
      </c>
      <c r="AH63" s="19">
        <v>43.7</v>
      </c>
      <c r="AI63" s="19">
        <v>-62.9</v>
      </c>
      <c r="AJ63" s="19" t="s">
        <v>195</v>
      </c>
      <c r="AK63" s="19" t="s">
        <v>195</v>
      </c>
      <c r="AL63" s="19" t="s">
        <v>195</v>
      </c>
      <c r="AM63" s="19" t="s">
        <v>195</v>
      </c>
      <c r="AN63" s="19" t="s">
        <v>195</v>
      </c>
      <c r="AO63" s="19" t="s">
        <v>195</v>
      </c>
      <c r="AP63" s="19" t="s">
        <v>195</v>
      </c>
      <c r="AQ63" s="21"/>
      <c r="AR63" s="21"/>
      <c r="AS63" s="21"/>
      <c r="AT63" s="21"/>
      <c r="AU63" s="21"/>
      <c r="AV63" s="21"/>
      <c r="AW63" s="21"/>
      <c r="AX63" s="21"/>
      <c r="AY63" s="21"/>
    </row>
    <row r="64" spans="1:51">
      <c r="A64" s="16" t="s">
        <v>24</v>
      </c>
      <c r="B64" s="16">
        <v>60</v>
      </c>
      <c r="C64" s="16">
        <v>80</v>
      </c>
      <c r="D64" s="16">
        <v>15</v>
      </c>
      <c r="E64" s="16">
        <v>15</v>
      </c>
      <c r="F64" s="16" t="s">
        <v>195</v>
      </c>
      <c r="G64" s="17">
        <v>19.02</v>
      </c>
      <c r="H64" s="17">
        <v>52.6</v>
      </c>
      <c r="I64" s="17">
        <v>6</v>
      </c>
      <c r="J64" s="17" t="s">
        <v>195</v>
      </c>
      <c r="K64" s="23">
        <v>52.3</v>
      </c>
      <c r="L64" s="23">
        <v>-65.7</v>
      </c>
      <c r="M64" s="23">
        <v>46.3</v>
      </c>
      <c r="N64" s="23">
        <v>-51.5</v>
      </c>
      <c r="O64" s="23" t="s">
        <v>195</v>
      </c>
      <c r="P64" s="8">
        <v>52.3</v>
      </c>
      <c r="Q64" s="8">
        <v>-65.7</v>
      </c>
      <c r="R64" s="8">
        <v>46.3</v>
      </c>
      <c r="S64" s="8">
        <v>-51.5</v>
      </c>
      <c r="T64" s="8" t="s">
        <v>195</v>
      </c>
      <c r="U64" s="5"/>
      <c r="V64" s="5"/>
      <c r="W64" s="5"/>
      <c r="X64" s="5"/>
      <c r="Y64" s="5"/>
      <c r="Z64" s="5"/>
      <c r="AA64" s="5"/>
      <c r="AB64" s="5"/>
      <c r="AC64" s="5" t="s">
        <v>195</v>
      </c>
      <c r="AD64" s="19"/>
      <c r="AE64" s="19"/>
      <c r="AF64" s="19"/>
      <c r="AG64" s="19"/>
      <c r="AH64" s="19"/>
      <c r="AI64" s="19"/>
      <c r="AJ64" s="19" t="s">
        <v>195</v>
      </c>
      <c r="AK64" s="19" t="s">
        <v>195</v>
      </c>
      <c r="AL64" s="19" t="s">
        <v>195</v>
      </c>
      <c r="AM64" s="19" t="s">
        <v>195</v>
      </c>
      <c r="AN64" s="19" t="s">
        <v>195</v>
      </c>
      <c r="AO64" s="19" t="s">
        <v>195</v>
      </c>
      <c r="AP64" s="19" t="s">
        <v>195</v>
      </c>
      <c r="AQ64" s="21">
        <v>25.2</v>
      </c>
      <c r="AR64" s="21">
        <v>-83.1</v>
      </c>
      <c r="AS64" s="21">
        <v>25.2</v>
      </c>
      <c r="AT64" s="21">
        <v>-77.8</v>
      </c>
      <c r="AU64" s="21">
        <v>25.2</v>
      </c>
      <c r="AV64" s="21">
        <v>-51.5</v>
      </c>
      <c r="AW64" s="21"/>
      <c r="AX64" s="21"/>
      <c r="AY64" s="21"/>
    </row>
    <row r="65" spans="1:51">
      <c r="A65" s="16" t="s">
        <v>24</v>
      </c>
      <c r="B65" s="16">
        <v>60</v>
      </c>
      <c r="C65" s="16">
        <v>80</v>
      </c>
      <c r="D65" s="16">
        <v>15</v>
      </c>
      <c r="E65" s="16">
        <v>30</v>
      </c>
      <c r="F65" s="16" t="s">
        <v>195</v>
      </c>
      <c r="G65" s="17">
        <v>23.66</v>
      </c>
      <c r="H65" s="17">
        <v>54.6</v>
      </c>
      <c r="I65" s="17">
        <v>6</v>
      </c>
      <c r="J65" s="17" t="s">
        <v>195</v>
      </c>
      <c r="K65" s="23">
        <v>54.3</v>
      </c>
      <c r="L65" s="23">
        <v>-68.3</v>
      </c>
      <c r="M65" s="23">
        <v>48</v>
      </c>
      <c r="N65" s="23">
        <v>-53.5</v>
      </c>
      <c r="O65" s="23" t="s">
        <v>195</v>
      </c>
      <c r="P65" s="8">
        <v>54.3</v>
      </c>
      <c r="Q65" s="8">
        <v>-68.3</v>
      </c>
      <c r="R65" s="8">
        <v>48</v>
      </c>
      <c r="S65" s="8">
        <v>-53.5</v>
      </c>
      <c r="T65" s="8" t="s">
        <v>195</v>
      </c>
      <c r="U65" s="5"/>
      <c r="V65" s="5"/>
      <c r="W65" s="5"/>
      <c r="X65" s="5"/>
      <c r="Y65" s="5"/>
      <c r="Z65" s="5"/>
      <c r="AA65" s="5"/>
      <c r="AB65" s="5"/>
      <c r="AC65" s="5" t="s">
        <v>195</v>
      </c>
      <c r="AD65" s="19"/>
      <c r="AE65" s="19"/>
      <c r="AF65" s="19"/>
      <c r="AG65" s="19"/>
      <c r="AH65" s="19"/>
      <c r="AI65" s="19"/>
      <c r="AJ65" s="19" t="s">
        <v>195</v>
      </c>
      <c r="AK65" s="19" t="s">
        <v>195</v>
      </c>
      <c r="AL65" s="19" t="s">
        <v>195</v>
      </c>
      <c r="AM65" s="19" t="s">
        <v>195</v>
      </c>
      <c r="AN65" s="19" t="s">
        <v>195</v>
      </c>
      <c r="AO65" s="19" t="s">
        <v>195</v>
      </c>
      <c r="AP65" s="19" t="s">
        <v>195</v>
      </c>
      <c r="AQ65" s="21">
        <v>26.2</v>
      </c>
      <c r="AR65" s="21">
        <v>-46.2</v>
      </c>
      <c r="AS65" s="21">
        <v>26.2</v>
      </c>
      <c r="AT65" s="21">
        <v>-62.6</v>
      </c>
      <c r="AU65" s="21">
        <v>26.2</v>
      </c>
      <c r="AV65" s="21">
        <v>-52.6</v>
      </c>
      <c r="AW65" s="21"/>
      <c r="AX65" s="21"/>
      <c r="AY65" s="21"/>
    </row>
    <row r="66" spans="1:51">
      <c r="A66" s="16" t="s">
        <v>24</v>
      </c>
      <c r="B66" s="16">
        <v>60</v>
      </c>
      <c r="C66" s="16">
        <v>80</v>
      </c>
      <c r="D66" s="16">
        <v>15</v>
      </c>
      <c r="E66" s="16">
        <v>45</v>
      </c>
      <c r="F66" s="16" t="s">
        <v>195</v>
      </c>
      <c r="G66" s="17">
        <v>30</v>
      </c>
      <c r="H66" s="17">
        <v>56.9</v>
      </c>
      <c r="I66" s="17">
        <v>6</v>
      </c>
      <c r="J66" s="17" t="s">
        <v>195</v>
      </c>
      <c r="K66" s="23">
        <v>56.6</v>
      </c>
      <c r="L66" s="23">
        <v>-71.099999999999994</v>
      </c>
      <c r="M66" s="23">
        <v>50.1</v>
      </c>
      <c r="N66" s="23">
        <v>-55.8</v>
      </c>
      <c r="O66" s="23" t="s">
        <v>195</v>
      </c>
      <c r="P66" s="8">
        <v>56.6</v>
      </c>
      <c r="Q66" s="8">
        <v>-71.099999999999994</v>
      </c>
      <c r="R66" s="8">
        <v>50.1</v>
      </c>
      <c r="S66" s="8">
        <v>-55.8</v>
      </c>
      <c r="T66" s="8" t="s">
        <v>195</v>
      </c>
      <c r="U66" s="5"/>
      <c r="V66" s="5"/>
      <c r="W66" s="5"/>
      <c r="X66" s="5"/>
      <c r="Y66" s="5"/>
      <c r="Z66" s="5"/>
      <c r="AA66" s="5"/>
      <c r="AB66" s="5"/>
      <c r="AC66" s="5" t="s">
        <v>195</v>
      </c>
      <c r="AD66" s="19"/>
      <c r="AE66" s="19"/>
      <c r="AF66" s="19"/>
      <c r="AG66" s="19"/>
      <c r="AH66" s="19"/>
      <c r="AI66" s="19"/>
      <c r="AJ66" s="19" t="s">
        <v>195</v>
      </c>
      <c r="AK66" s="19" t="s">
        <v>195</v>
      </c>
      <c r="AL66" s="19" t="s">
        <v>195</v>
      </c>
      <c r="AM66" s="19" t="s">
        <v>195</v>
      </c>
      <c r="AN66" s="19" t="s">
        <v>195</v>
      </c>
      <c r="AO66" s="19" t="s">
        <v>195</v>
      </c>
      <c r="AP66" s="19" t="s">
        <v>195</v>
      </c>
      <c r="AQ66" s="21">
        <v>27.3</v>
      </c>
      <c r="AR66" s="21">
        <v>46.7</v>
      </c>
      <c r="AS66" s="21">
        <v>27.3</v>
      </c>
      <c r="AT66" s="21">
        <v>-55.8</v>
      </c>
      <c r="AU66" s="21">
        <v>27.3</v>
      </c>
      <c r="AV66" s="21">
        <v>-50.1</v>
      </c>
      <c r="AW66" s="21"/>
      <c r="AX66" s="21"/>
      <c r="AY66" s="21"/>
    </row>
    <row r="67" spans="1:51">
      <c r="A67" s="16" t="s">
        <v>24</v>
      </c>
      <c r="B67" s="16">
        <v>60</v>
      </c>
      <c r="C67" s="16">
        <v>80</v>
      </c>
      <c r="D67" s="16">
        <v>30</v>
      </c>
      <c r="E67" s="16">
        <v>15</v>
      </c>
      <c r="F67" s="16" t="s">
        <v>195</v>
      </c>
      <c r="G67" s="17">
        <v>34.020000000000003</v>
      </c>
      <c r="H67" s="17">
        <v>58.2</v>
      </c>
      <c r="I67" s="17">
        <v>6</v>
      </c>
      <c r="J67" s="17" t="s">
        <v>195</v>
      </c>
      <c r="K67" s="23">
        <v>56.2</v>
      </c>
      <c r="L67" s="23">
        <v>-66</v>
      </c>
      <c r="M67" s="23">
        <v>51.2</v>
      </c>
      <c r="N67" s="23">
        <v>-57</v>
      </c>
      <c r="O67" s="23" t="s">
        <v>195</v>
      </c>
      <c r="P67" s="8">
        <v>56.2</v>
      </c>
      <c r="Q67" s="8">
        <v>-66</v>
      </c>
      <c r="R67" s="8">
        <v>51.2</v>
      </c>
      <c r="S67" s="8">
        <v>-57</v>
      </c>
      <c r="T67" s="8" t="s">
        <v>195</v>
      </c>
      <c r="U67" s="5"/>
      <c r="V67" s="5"/>
      <c r="W67" s="5"/>
      <c r="X67" s="5"/>
      <c r="Y67" s="5"/>
      <c r="Z67" s="5"/>
      <c r="AA67" s="5"/>
      <c r="AB67" s="5"/>
      <c r="AC67" s="5" t="s">
        <v>195</v>
      </c>
      <c r="AD67" s="19"/>
      <c r="AE67" s="19"/>
      <c r="AF67" s="19"/>
      <c r="AG67" s="19"/>
      <c r="AH67" s="19"/>
      <c r="AI67" s="19"/>
      <c r="AJ67" s="19" t="s">
        <v>195</v>
      </c>
      <c r="AK67" s="19" t="s">
        <v>195</v>
      </c>
      <c r="AL67" s="19" t="s">
        <v>195</v>
      </c>
      <c r="AM67" s="19" t="s">
        <v>195</v>
      </c>
      <c r="AN67" s="19" t="s">
        <v>195</v>
      </c>
      <c r="AO67" s="19" t="s">
        <v>195</v>
      </c>
      <c r="AP67" s="19" t="s">
        <v>195</v>
      </c>
      <c r="AQ67" s="21">
        <v>27.9</v>
      </c>
      <c r="AR67" s="21">
        <v>-91.9</v>
      </c>
      <c r="AS67" s="21">
        <v>27.9</v>
      </c>
      <c r="AT67" s="21">
        <v>-86.1</v>
      </c>
      <c r="AU67" s="21">
        <v>27.9</v>
      </c>
      <c r="AV67" s="21">
        <v>-57</v>
      </c>
      <c r="AW67" s="21"/>
      <c r="AX67" s="21"/>
      <c r="AY67" s="21"/>
    </row>
    <row r="68" spans="1:51">
      <c r="A68" s="16" t="s">
        <v>24</v>
      </c>
      <c r="B68" s="16">
        <v>60</v>
      </c>
      <c r="C68" s="16">
        <v>80</v>
      </c>
      <c r="D68" s="16">
        <v>30</v>
      </c>
      <c r="E68" s="16">
        <v>30</v>
      </c>
      <c r="F68" s="16" t="s">
        <v>195</v>
      </c>
      <c r="G68" s="17">
        <v>38.659999999999997</v>
      </c>
      <c r="H68" s="17">
        <v>59.5</v>
      </c>
      <c r="I68" s="17">
        <v>6</v>
      </c>
      <c r="J68" s="17" t="s">
        <v>195</v>
      </c>
      <c r="K68" s="23">
        <v>57.4</v>
      </c>
      <c r="L68" s="23">
        <v>-67.400000000000006</v>
      </c>
      <c r="M68" s="23">
        <v>52.3</v>
      </c>
      <c r="N68" s="23">
        <v>-58.3</v>
      </c>
      <c r="O68" s="23" t="s">
        <v>195</v>
      </c>
      <c r="P68" s="8">
        <v>57.4</v>
      </c>
      <c r="Q68" s="8">
        <v>-67.400000000000006</v>
      </c>
      <c r="R68" s="8">
        <v>52.3</v>
      </c>
      <c r="S68" s="8">
        <v>-58.3</v>
      </c>
      <c r="T68" s="8" t="s">
        <v>195</v>
      </c>
      <c r="U68" s="5"/>
      <c r="V68" s="5"/>
      <c r="W68" s="5"/>
      <c r="X68" s="5"/>
      <c r="Y68" s="5"/>
      <c r="Z68" s="5"/>
      <c r="AA68" s="5"/>
      <c r="AB68" s="5"/>
      <c r="AC68" s="5" t="s">
        <v>195</v>
      </c>
      <c r="AD68" s="19"/>
      <c r="AE68" s="19"/>
      <c r="AF68" s="19"/>
      <c r="AG68" s="19"/>
      <c r="AH68" s="19"/>
      <c r="AI68" s="19"/>
      <c r="AJ68" s="19" t="s">
        <v>195</v>
      </c>
      <c r="AK68" s="19" t="s">
        <v>195</v>
      </c>
      <c r="AL68" s="19" t="s">
        <v>195</v>
      </c>
      <c r="AM68" s="19" t="s">
        <v>195</v>
      </c>
      <c r="AN68" s="19" t="s">
        <v>195</v>
      </c>
      <c r="AO68" s="19" t="s">
        <v>195</v>
      </c>
      <c r="AP68" s="19" t="s">
        <v>195</v>
      </c>
      <c r="AQ68" s="21">
        <v>28.5</v>
      </c>
      <c r="AR68" s="21">
        <v>-50.3</v>
      </c>
      <c r="AS68" s="21">
        <v>28.5</v>
      </c>
      <c r="AT68" s="21">
        <v>-68.2</v>
      </c>
      <c r="AU68" s="21">
        <v>28.5</v>
      </c>
      <c r="AV68" s="21">
        <v>-57.3</v>
      </c>
      <c r="AW68" s="21"/>
      <c r="AX68" s="21"/>
      <c r="AY68" s="21"/>
    </row>
    <row r="69" spans="1:51">
      <c r="A69" s="16" t="s">
        <v>24</v>
      </c>
      <c r="B69" s="16">
        <v>60</v>
      </c>
      <c r="C69" s="16">
        <v>80</v>
      </c>
      <c r="D69" s="16">
        <v>30</v>
      </c>
      <c r="E69" s="16">
        <v>45</v>
      </c>
      <c r="F69" s="16" t="s">
        <v>195</v>
      </c>
      <c r="G69" s="17">
        <v>45</v>
      </c>
      <c r="H69" s="17">
        <v>61.1</v>
      </c>
      <c r="I69" s="17">
        <v>6</v>
      </c>
      <c r="J69" s="17" t="s">
        <v>195</v>
      </c>
      <c r="K69" s="23">
        <v>59</v>
      </c>
      <c r="L69" s="23">
        <v>-69.2</v>
      </c>
      <c r="M69" s="23">
        <v>53.7</v>
      </c>
      <c r="N69" s="23">
        <v>-59.8</v>
      </c>
      <c r="O69" s="23" t="s">
        <v>195</v>
      </c>
      <c r="P69" s="8">
        <v>59</v>
      </c>
      <c r="Q69" s="8">
        <v>-69.2</v>
      </c>
      <c r="R69" s="8">
        <v>53.7</v>
      </c>
      <c r="S69" s="8">
        <v>-59.8</v>
      </c>
      <c r="T69" s="8" t="s">
        <v>195</v>
      </c>
      <c r="U69" s="5"/>
      <c r="V69" s="5"/>
      <c r="W69" s="5"/>
      <c r="X69" s="5"/>
      <c r="Y69" s="5"/>
      <c r="Z69" s="5"/>
      <c r="AA69" s="5"/>
      <c r="AB69" s="5"/>
      <c r="AC69" s="5" t="s">
        <v>195</v>
      </c>
      <c r="AD69" s="19"/>
      <c r="AE69" s="19"/>
      <c r="AF69" s="19"/>
      <c r="AG69" s="19"/>
      <c r="AH69" s="19"/>
      <c r="AI69" s="19"/>
      <c r="AJ69" s="19" t="s">
        <v>195</v>
      </c>
      <c r="AK69" s="19" t="s">
        <v>195</v>
      </c>
      <c r="AL69" s="19" t="s">
        <v>195</v>
      </c>
      <c r="AM69" s="19" t="s">
        <v>195</v>
      </c>
      <c r="AN69" s="19" t="s">
        <v>195</v>
      </c>
      <c r="AO69" s="19" t="s">
        <v>195</v>
      </c>
      <c r="AP69" s="19" t="s">
        <v>195</v>
      </c>
      <c r="AQ69" s="21">
        <v>29.3</v>
      </c>
      <c r="AR69" s="21">
        <v>50.1</v>
      </c>
      <c r="AS69" s="21">
        <v>29.3</v>
      </c>
      <c r="AT69" s="21">
        <v>-59.8</v>
      </c>
      <c r="AU69" s="21">
        <v>29.3</v>
      </c>
      <c r="AV69" s="21">
        <v>-53.7</v>
      </c>
      <c r="AW69" s="21"/>
      <c r="AX69" s="21"/>
      <c r="AY69" s="21"/>
    </row>
    <row r="70" spans="1:51">
      <c r="A70" s="16" t="s">
        <v>24</v>
      </c>
      <c r="B70" s="16">
        <v>60</v>
      </c>
      <c r="C70" s="16">
        <v>80</v>
      </c>
      <c r="D70" s="16">
        <v>45</v>
      </c>
      <c r="E70" s="16">
        <v>15</v>
      </c>
      <c r="F70" s="16" t="s">
        <v>195</v>
      </c>
      <c r="G70" s="17">
        <v>49.02</v>
      </c>
      <c r="H70" s="17">
        <v>62</v>
      </c>
      <c r="I70" s="17">
        <v>6</v>
      </c>
      <c r="J70" s="17" t="s">
        <v>195</v>
      </c>
      <c r="K70" s="23">
        <v>58.3</v>
      </c>
      <c r="L70" s="23">
        <v>-66.900000000000006</v>
      </c>
      <c r="M70" s="23">
        <v>54.5</v>
      </c>
      <c r="N70" s="23">
        <v>-60.7</v>
      </c>
      <c r="O70" s="23" t="s">
        <v>195</v>
      </c>
      <c r="P70" s="8">
        <v>58.3</v>
      </c>
      <c r="Q70" s="8">
        <v>-66.900000000000006</v>
      </c>
      <c r="R70" s="8">
        <v>54.5</v>
      </c>
      <c r="S70" s="8">
        <v>-60.7</v>
      </c>
      <c r="T70" s="8" t="s">
        <v>195</v>
      </c>
      <c r="U70" s="5"/>
      <c r="V70" s="5"/>
      <c r="W70" s="5"/>
      <c r="X70" s="5"/>
      <c r="Y70" s="5"/>
      <c r="Z70" s="5"/>
      <c r="AA70" s="5"/>
      <c r="AB70" s="5"/>
      <c r="AC70" s="5" t="s">
        <v>195</v>
      </c>
      <c r="AD70" s="19"/>
      <c r="AE70" s="19"/>
      <c r="AF70" s="19"/>
      <c r="AG70" s="19"/>
      <c r="AH70" s="19"/>
      <c r="AI70" s="19"/>
      <c r="AJ70" s="19" t="s">
        <v>195</v>
      </c>
      <c r="AK70" s="19" t="s">
        <v>195</v>
      </c>
      <c r="AL70" s="19" t="s">
        <v>195</v>
      </c>
      <c r="AM70" s="19" t="s">
        <v>195</v>
      </c>
      <c r="AN70" s="19" t="s">
        <v>195</v>
      </c>
      <c r="AO70" s="19" t="s">
        <v>195</v>
      </c>
      <c r="AP70" s="19" t="s">
        <v>195</v>
      </c>
      <c r="AQ70" s="21">
        <v>29.7</v>
      </c>
      <c r="AR70" s="21">
        <v>-97.9</v>
      </c>
      <c r="AS70" s="21">
        <v>29.7</v>
      </c>
      <c r="AT70" s="21">
        <v>-91.7</v>
      </c>
      <c r="AU70" s="21">
        <v>29.7</v>
      </c>
      <c r="AV70" s="21">
        <v>-60.7</v>
      </c>
      <c r="AW70" s="21"/>
      <c r="AX70" s="21"/>
      <c r="AY70" s="21"/>
    </row>
    <row r="71" spans="1:51">
      <c r="A71" s="16" t="s">
        <v>24</v>
      </c>
      <c r="B71" s="16">
        <v>60</v>
      </c>
      <c r="C71" s="16">
        <v>80</v>
      </c>
      <c r="D71" s="16">
        <v>45</v>
      </c>
      <c r="E71" s="16">
        <v>30</v>
      </c>
      <c r="F71" s="16" t="s">
        <v>195</v>
      </c>
      <c r="G71" s="17">
        <v>53.66</v>
      </c>
      <c r="H71" s="17">
        <v>63</v>
      </c>
      <c r="I71" s="17">
        <v>6</v>
      </c>
      <c r="J71" s="17" t="s">
        <v>195</v>
      </c>
      <c r="K71" s="23">
        <v>59.3</v>
      </c>
      <c r="L71" s="23">
        <v>-68</v>
      </c>
      <c r="M71" s="23">
        <v>55.4</v>
      </c>
      <c r="N71" s="23">
        <v>-61.7</v>
      </c>
      <c r="O71" s="23" t="s">
        <v>195</v>
      </c>
      <c r="P71" s="8">
        <v>59.3</v>
      </c>
      <c r="Q71" s="8">
        <v>-68</v>
      </c>
      <c r="R71" s="8">
        <v>55.4</v>
      </c>
      <c r="S71" s="8">
        <v>-61.7</v>
      </c>
      <c r="T71" s="8" t="s">
        <v>195</v>
      </c>
      <c r="U71" s="5"/>
      <c r="V71" s="5"/>
      <c r="W71" s="5"/>
      <c r="X71" s="5"/>
      <c r="Y71" s="5"/>
      <c r="Z71" s="5"/>
      <c r="AA71" s="5"/>
      <c r="AB71" s="5"/>
      <c r="AC71" s="5" t="s">
        <v>195</v>
      </c>
      <c r="AD71" s="19"/>
      <c r="AE71" s="19"/>
      <c r="AF71" s="19"/>
      <c r="AG71" s="19"/>
      <c r="AH71" s="19"/>
      <c r="AI71" s="19"/>
      <c r="AJ71" s="19" t="s">
        <v>195</v>
      </c>
      <c r="AK71" s="19" t="s">
        <v>195</v>
      </c>
      <c r="AL71" s="19" t="s">
        <v>195</v>
      </c>
      <c r="AM71" s="19" t="s">
        <v>195</v>
      </c>
      <c r="AN71" s="19" t="s">
        <v>195</v>
      </c>
      <c r="AO71" s="19" t="s">
        <v>195</v>
      </c>
      <c r="AP71" s="19" t="s">
        <v>195</v>
      </c>
      <c r="AQ71" s="21">
        <v>30.2</v>
      </c>
      <c r="AR71" s="21">
        <v>-53.3</v>
      </c>
      <c r="AS71" s="21">
        <v>30.2</v>
      </c>
      <c r="AT71" s="21">
        <v>-72.2</v>
      </c>
      <c r="AU71" s="21">
        <v>30.2</v>
      </c>
      <c r="AV71" s="21">
        <v>-60.6</v>
      </c>
      <c r="AW71" s="21"/>
      <c r="AX71" s="21"/>
      <c r="AY71" s="21"/>
    </row>
    <row r="72" spans="1:51">
      <c r="A72" s="16" t="s">
        <v>24</v>
      </c>
      <c r="B72" s="16">
        <v>60</v>
      </c>
      <c r="C72" s="16">
        <v>80</v>
      </c>
      <c r="D72" s="16">
        <v>45</v>
      </c>
      <c r="E72" s="16">
        <v>45</v>
      </c>
      <c r="F72" s="16" t="s">
        <v>195</v>
      </c>
      <c r="G72" s="17">
        <v>60</v>
      </c>
      <c r="H72" s="17">
        <v>64.2</v>
      </c>
      <c r="I72" s="17">
        <v>6</v>
      </c>
      <c r="J72" s="17" t="s">
        <v>195</v>
      </c>
      <c r="K72" s="23">
        <v>60.4</v>
      </c>
      <c r="L72" s="23">
        <v>-69.3</v>
      </c>
      <c r="M72" s="23">
        <v>56.5</v>
      </c>
      <c r="N72" s="23">
        <v>-62.9</v>
      </c>
      <c r="O72" s="23" t="s">
        <v>195</v>
      </c>
      <c r="P72" s="8">
        <v>60.4</v>
      </c>
      <c r="Q72" s="8">
        <v>-69.3</v>
      </c>
      <c r="R72" s="8">
        <v>56.5</v>
      </c>
      <c r="S72" s="8">
        <v>-62.9</v>
      </c>
      <c r="T72" s="8" t="s">
        <v>195</v>
      </c>
      <c r="U72" s="5"/>
      <c r="V72" s="5"/>
      <c r="W72" s="5"/>
      <c r="X72" s="5"/>
      <c r="Y72" s="5"/>
      <c r="Z72" s="5"/>
      <c r="AA72" s="5"/>
      <c r="AB72" s="5"/>
      <c r="AC72" s="5" t="s">
        <v>195</v>
      </c>
      <c r="AD72" s="19"/>
      <c r="AE72" s="19"/>
      <c r="AF72" s="19"/>
      <c r="AG72" s="19"/>
      <c r="AH72" s="19"/>
      <c r="AI72" s="19"/>
      <c r="AJ72" s="19" t="s">
        <v>195</v>
      </c>
      <c r="AK72" s="19" t="s">
        <v>195</v>
      </c>
      <c r="AL72" s="19" t="s">
        <v>195</v>
      </c>
      <c r="AM72" s="19" t="s">
        <v>195</v>
      </c>
      <c r="AN72" s="19" t="s">
        <v>195</v>
      </c>
      <c r="AO72" s="19" t="s">
        <v>195</v>
      </c>
      <c r="AP72" s="19" t="s">
        <v>195</v>
      </c>
      <c r="AQ72" s="21">
        <v>30.8</v>
      </c>
      <c r="AR72" s="21">
        <v>52.6</v>
      </c>
      <c r="AS72" s="21">
        <v>30.8</v>
      </c>
      <c r="AT72" s="21">
        <v>-62.9</v>
      </c>
      <c r="AU72" s="21">
        <v>30.8</v>
      </c>
      <c r="AV72" s="21">
        <v>-56.5</v>
      </c>
      <c r="AW72" s="21"/>
      <c r="AX72" s="21"/>
      <c r="AY72" s="21"/>
    </row>
  </sheetData>
  <sortState xmlns:xlrd2="http://schemas.microsoft.com/office/spreadsheetml/2017/richdata2" ref="A10:AY72">
    <sortCondition ref="B10:B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4897-F99C-400A-98FE-4971E66D6EBE}">
  <dimension ref="A1:AY72"/>
  <sheetViews>
    <sheetView workbookViewId="0">
      <selection activeCell="G23" sqref="G23"/>
    </sheetView>
  </sheetViews>
  <sheetFormatPr defaultRowHeight="14.25"/>
  <cols>
    <col min="3" max="3" width="13" bestFit="1" customWidth="1"/>
    <col min="7" max="7" width="10.875" bestFit="1" customWidth="1"/>
    <col min="31" max="31" width="13.25" bestFit="1" customWidth="1"/>
    <col min="34" max="35" width="9" style="8"/>
  </cols>
  <sheetData>
    <row r="1" spans="1:51" s="2" customFormat="1" ht="23.25">
      <c r="A1" s="2" t="s">
        <v>0</v>
      </c>
      <c r="D1" s="10" t="s">
        <v>9</v>
      </c>
      <c r="G1" s="26" t="s">
        <v>28</v>
      </c>
      <c r="AH1" s="27"/>
      <c r="AI1" s="27"/>
    </row>
    <row r="2" spans="1:51" ht="15">
      <c r="A2" t="s">
        <v>27</v>
      </c>
      <c r="AH2" s="28"/>
      <c r="AI2" s="29"/>
    </row>
    <row r="3" spans="1:51">
      <c r="AH3" s="29"/>
      <c r="AI3" s="29"/>
    </row>
    <row r="4" spans="1:51">
      <c r="A4" t="s">
        <v>39</v>
      </c>
      <c r="AH4" s="29"/>
      <c r="AI4" s="29"/>
    </row>
    <row r="5" spans="1:51" ht="15">
      <c r="A5" t="s">
        <v>40</v>
      </c>
      <c r="M5" s="1" t="s">
        <v>25</v>
      </c>
      <c r="T5" s="1"/>
      <c r="U5" s="1" t="s">
        <v>25</v>
      </c>
      <c r="V5" s="1"/>
      <c r="W5" s="1"/>
      <c r="X5" s="1"/>
      <c r="Y5" s="1"/>
      <c r="Z5" s="1"/>
      <c r="AA5" s="1"/>
      <c r="AB5" s="1"/>
      <c r="AE5" s="1" t="s">
        <v>25</v>
      </c>
      <c r="AH5" s="29"/>
      <c r="AI5" s="29"/>
      <c r="AR5" s="1" t="s">
        <v>25</v>
      </c>
    </row>
    <row r="6" spans="1:51" ht="15.75" customHeight="1">
      <c r="AH6" s="29"/>
      <c r="AI6" s="29"/>
    </row>
    <row r="7" spans="1:51" ht="15">
      <c r="A7" s="16"/>
      <c r="B7" s="16"/>
      <c r="C7" s="16"/>
      <c r="D7" s="16"/>
      <c r="E7" s="16"/>
      <c r="F7" s="16"/>
      <c r="G7" s="17"/>
      <c r="H7" s="17"/>
      <c r="I7" s="17"/>
      <c r="J7" s="17"/>
      <c r="K7" s="23"/>
      <c r="L7" s="23" t="s">
        <v>109</v>
      </c>
      <c r="M7" s="23"/>
      <c r="N7" s="23"/>
      <c r="O7" s="23"/>
      <c r="P7" s="8"/>
      <c r="Q7" s="8" t="s">
        <v>108</v>
      </c>
      <c r="R7" s="8"/>
      <c r="S7" s="8"/>
      <c r="T7" s="8"/>
      <c r="U7" s="5"/>
      <c r="V7" s="5"/>
      <c r="W7" s="5"/>
      <c r="X7" s="18" t="s">
        <v>33</v>
      </c>
      <c r="Y7" s="18"/>
      <c r="Z7" s="18"/>
      <c r="AA7" s="18"/>
      <c r="AB7" s="18"/>
      <c r="AC7" s="18"/>
      <c r="AD7" s="20"/>
      <c r="AE7" s="20"/>
      <c r="AF7" s="19"/>
      <c r="AG7" s="20" t="s">
        <v>38</v>
      </c>
      <c r="AH7" s="19"/>
      <c r="AI7" s="19"/>
      <c r="AJ7" s="19"/>
      <c r="AK7" s="19"/>
      <c r="AL7" s="19"/>
      <c r="AM7" s="19"/>
      <c r="AN7" s="19"/>
      <c r="AO7" s="19"/>
      <c r="AP7" s="19"/>
      <c r="AQ7" s="21"/>
      <c r="AR7" s="22"/>
      <c r="AS7" s="22"/>
      <c r="AT7" s="22"/>
      <c r="AU7" s="22"/>
      <c r="AV7" s="22" t="s">
        <v>37</v>
      </c>
      <c r="AW7" s="22"/>
      <c r="AX7" s="22"/>
      <c r="AY7" s="22"/>
    </row>
    <row r="8" spans="1:51">
      <c r="A8" s="16" t="s">
        <v>16</v>
      </c>
      <c r="B8" s="16" t="s">
        <v>2</v>
      </c>
      <c r="C8" s="16" t="s">
        <v>3</v>
      </c>
      <c r="D8" s="16" t="s">
        <v>43</v>
      </c>
      <c r="E8" s="16" t="s">
        <v>4</v>
      </c>
      <c r="F8" s="16"/>
      <c r="G8" s="17" t="s">
        <v>44</v>
      </c>
      <c r="H8" s="17" t="s">
        <v>26</v>
      </c>
      <c r="I8" s="17" t="s">
        <v>19</v>
      </c>
      <c r="J8" s="17"/>
      <c r="K8" s="23"/>
      <c r="L8" s="23" t="s">
        <v>36</v>
      </c>
      <c r="M8" s="23"/>
      <c r="N8" s="23"/>
      <c r="O8" s="23"/>
      <c r="P8" s="8"/>
      <c r="Q8" s="8" t="s">
        <v>36</v>
      </c>
      <c r="R8" s="8"/>
      <c r="S8" s="8"/>
      <c r="T8" s="8"/>
      <c r="U8" s="5"/>
      <c r="V8" s="5"/>
      <c r="W8" s="5"/>
      <c r="X8" s="5"/>
      <c r="Y8" s="5"/>
      <c r="Z8" s="5"/>
      <c r="AA8" s="5"/>
      <c r="AB8" s="5"/>
      <c r="AC8" s="5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1"/>
      <c r="AR8" s="21"/>
      <c r="AS8" s="21"/>
      <c r="AT8" s="21"/>
      <c r="AU8" s="21"/>
      <c r="AV8" s="21"/>
      <c r="AW8" s="21"/>
      <c r="AX8" s="21"/>
      <c r="AY8" s="21"/>
    </row>
    <row r="9" spans="1:51">
      <c r="A9" s="16"/>
      <c r="B9" s="16" t="s">
        <v>1</v>
      </c>
      <c r="C9" s="16" t="s">
        <v>1</v>
      </c>
      <c r="D9" s="16" t="s">
        <v>1</v>
      </c>
      <c r="E9" s="16" t="s">
        <v>42</v>
      </c>
      <c r="F9" s="16"/>
      <c r="G9" s="17" t="s">
        <v>45</v>
      </c>
      <c r="H9" s="17" t="s">
        <v>41</v>
      </c>
      <c r="I9" s="17" t="s">
        <v>18</v>
      </c>
      <c r="J9" s="17"/>
      <c r="K9" s="23" t="s">
        <v>14</v>
      </c>
      <c r="L9" s="23" t="s">
        <v>15</v>
      </c>
      <c r="M9" s="23" t="s">
        <v>12</v>
      </c>
      <c r="N9" s="23" t="s">
        <v>13</v>
      </c>
      <c r="O9" s="23"/>
      <c r="P9" s="8" t="s">
        <v>14</v>
      </c>
      <c r="Q9" s="8" t="s">
        <v>15</v>
      </c>
      <c r="R9" s="8" t="s">
        <v>12</v>
      </c>
      <c r="S9" s="8" t="s">
        <v>13</v>
      </c>
      <c r="T9" s="8"/>
      <c r="U9" s="5" t="s">
        <v>10</v>
      </c>
      <c r="V9" s="5" t="s">
        <v>11</v>
      </c>
      <c r="W9" s="5" t="s">
        <v>7</v>
      </c>
      <c r="X9" s="5" t="s">
        <v>8</v>
      </c>
      <c r="Y9" s="5" t="s">
        <v>5</v>
      </c>
      <c r="Z9" s="5" t="s">
        <v>6</v>
      </c>
      <c r="AA9" s="5" t="s">
        <v>21</v>
      </c>
      <c r="AB9" s="5" t="s">
        <v>22</v>
      </c>
      <c r="AC9" s="5"/>
      <c r="AD9" s="19" t="s">
        <v>10</v>
      </c>
      <c r="AE9" s="19" t="s">
        <v>11</v>
      </c>
      <c r="AF9" s="19" t="s">
        <v>197</v>
      </c>
      <c r="AG9" s="19" t="s">
        <v>198</v>
      </c>
      <c r="AH9" s="19" t="s">
        <v>199</v>
      </c>
      <c r="AI9" s="19" t="s">
        <v>200</v>
      </c>
      <c r="AJ9" s="19"/>
      <c r="AK9" s="19"/>
      <c r="AL9" s="19"/>
      <c r="AM9" s="19"/>
      <c r="AN9" s="19"/>
      <c r="AO9" s="19"/>
      <c r="AP9" s="19"/>
      <c r="AQ9" s="21" t="s">
        <v>10</v>
      </c>
      <c r="AR9" s="21" t="s">
        <v>11</v>
      </c>
      <c r="AS9" s="21" t="s">
        <v>197</v>
      </c>
      <c r="AT9" s="21" t="s">
        <v>198</v>
      </c>
      <c r="AU9" s="21" t="s">
        <v>199</v>
      </c>
      <c r="AV9" s="21" t="s">
        <v>200</v>
      </c>
      <c r="AW9" s="21"/>
      <c r="AX9" s="21"/>
      <c r="AY9" s="21"/>
    </row>
    <row r="10" spans="1:51">
      <c r="A10" s="16"/>
      <c r="B10" s="16"/>
      <c r="C10" s="16"/>
      <c r="D10" s="16"/>
      <c r="E10" s="16"/>
      <c r="F10" s="16"/>
      <c r="G10" s="17"/>
      <c r="H10" s="17"/>
      <c r="I10" s="17"/>
      <c r="J10" s="17"/>
      <c r="K10" s="23"/>
      <c r="L10" s="23"/>
      <c r="M10" s="23"/>
      <c r="N10" s="23"/>
      <c r="O10" s="23"/>
      <c r="P10" s="8"/>
      <c r="Q10" s="8"/>
      <c r="R10" s="8"/>
      <c r="S10" s="8"/>
      <c r="T10" s="8"/>
      <c r="U10" s="5"/>
      <c r="V10" s="5"/>
      <c r="W10" s="5"/>
      <c r="X10" s="5"/>
      <c r="Y10" s="5"/>
      <c r="Z10" s="5"/>
      <c r="AA10" s="5"/>
      <c r="AB10" s="5"/>
      <c r="AC10" s="5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>
      <c r="A11" s="16"/>
      <c r="B11" s="16"/>
      <c r="C11" s="16"/>
      <c r="D11" s="16"/>
      <c r="E11" s="16"/>
      <c r="F11" s="16"/>
      <c r="G11" s="17"/>
      <c r="H11" s="17"/>
      <c r="I11" s="17"/>
      <c r="J11" s="17"/>
      <c r="K11" s="23"/>
      <c r="L11" s="23"/>
      <c r="M11" s="23"/>
      <c r="N11" s="23"/>
      <c r="O11" s="23"/>
      <c r="P11" s="8"/>
      <c r="Q11" s="8"/>
      <c r="R11" s="8"/>
      <c r="S11" s="8"/>
      <c r="T11" s="8"/>
      <c r="U11" s="5"/>
      <c r="V11" s="5"/>
      <c r="W11" s="5"/>
      <c r="X11" s="5"/>
      <c r="Y11" s="5"/>
      <c r="Z11" s="5"/>
      <c r="AA11" s="5"/>
      <c r="AB11" s="5"/>
      <c r="AC11" s="5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>
      <c r="A12" s="16"/>
      <c r="B12" s="16"/>
      <c r="C12" s="16"/>
      <c r="D12" s="16"/>
      <c r="E12" s="16"/>
      <c r="F12" s="16"/>
      <c r="G12" s="17"/>
      <c r="H12" s="17"/>
      <c r="I12" s="17"/>
      <c r="J12" s="17"/>
      <c r="K12" s="23"/>
      <c r="L12" s="23"/>
      <c r="M12" s="23"/>
      <c r="N12" s="23"/>
      <c r="O12" s="23"/>
      <c r="P12" s="8"/>
      <c r="Q12" s="8"/>
      <c r="R12" s="8"/>
      <c r="S12" s="8"/>
      <c r="T12" s="8"/>
      <c r="U12" s="5"/>
      <c r="V12" s="5"/>
      <c r="W12" s="5"/>
      <c r="X12" s="5"/>
      <c r="Y12" s="5"/>
      <c r="Z12" s="5"/>
      <c r="AA12" s="5"/>
      <c r="AB12" s="5"/>
      <c r="AC12" s="5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>
      <c r="A13" s="16"/>
      <c r="B13" s="16"/>
      <c r="C13" s="16"/>
      <c r="D13" s="16"/>
      <c r="E13" s="16"/>
      <c r="F13" s="16"/>
      <c r="G13" s="17"/>
      <c r="H13" s="17"/>
      <c r="I13" s="17"/>
      <c r="J13" s="17"/>
      <c r="K13" s="23"/>
      <c r="L13" s="23"/>
      <c r="M13" s="23"/>
      <c r="N13" s="23"/>
      <c r="O13" s="23"/>
      <c r="P13" s="8"/>
      <c r="Q13" s="8"/>
      <c r="R13" s="8"/>
      <c r="S13" s="8"/>
      <c r="T13" s="8"/>
      <c r="U13" s="5"/>
      <c r="V13" s="5"/>
      <c r="W13" s="5"/>
      <c r="X13" s="5"/>
      <c r="Y13" s="5"/>
      <c r="Z13" s="5"/>
      <c r="AA13" s="5"/>
      <c r="AB13" s="5"/>
      <c r="AC13" s="5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16"/>
      <c r="B14" s="16"/>
      <c r="C14" s="16"/>
      <c r="D14" s="16"/>
      <c r="E14" s="16"/>
      <c r="F14" s="16"/>
      <c r="G14" s="17"/>
      <c r="H14" s="17"/>
      <c r="I14" s="17"/>
      <c r="J14" s="17"/>
      <c r="K14" s="23"/>
      <c r="L14" s="23"/>
      <c r="M14" s="23"/>
      <c r="N14" s="23"/>
      <c r="O14" s="23"/>
      <c r="P14" s="8"/>
      <c r="Q14" s="8"/>
      <c r="R14" s="8"/>
      <c r="S14" s="8"/>
      <c r="T14" s="8"/>
      <c r="U14" s="5"/>
      <c r="V14" s="5"/>
      <c r="W14" s="5"/>
      <c r="X14" s="5"/>
      <c r="Y14" s="5"/>
      <c r="Z14" s="5"/>
      <c r="AA14" s="5"/>
      <c r="AB14" s="5"/>
      <c r="AC14" s="5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>
      <c r="A15" s="16"/>
      <c r="B15" s="16"/>
      <c r="C15" s="16"/>
      <c r="D15" s="16"/>
      <c r="E15" s="16"/>
      <c r="F15" s="16"/>
      <c r="G15" s="17"/>
      <c r="H15" s="17"/>
      <c r="I15" s="17"/>
      <c r="J15" s="17"/>
      <c r="K15" s="23"/>
      <c r="L15" s="23"/>
      <c r="M15" s="23"/>
      <c r="N15" s="23"/>
      <c r="O15" s="23"/>
      <c r="P15" s="8"/>
      <c r="Q15" s="8"/>
      <c r="R15" s="8"/>
      <c r="S15" s="8"/>
      <c r="T15" s="8"/>
      <c r="U15" s="5"/>
      <c r="V15" s="5"/>
      <c r="W15" s="5"/>
      <c r="X15" s="5"/>
      <c r="Y15" s="5"/>
      <c r="Z15" s="5"/>
      <c r="AA15" s="5"/>
      <c r="AB15" s="5"/>
      <c r="AC15" s="5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>
      <c r="A16" s="16"/>
      <c r="B16" s="16"/>
      <c r="C16" s="16"/>
      <c r="D16" s="16"/>
      <c r="E16" s="16"/>
      <c r="F16" s="16"/>
      <c r="G16" s="17"/>
      <c r="H16" s="17"/>
      <c r="I16" s="17"/>
      <c r="J16" s="17"/>
      <c r="K16" s="23"/>
      <c r="L16" s="23"/>
      <c r="M16" s="23"/>
      <c r="N16" s="23"/>
      <c r="O16" s="23"/>
      <c r="P16" s="8"/>
      <c r="Q16" s="8"/>
      <c r="R16" s="8"/>
      <c r="S16" s="8"/>
      <c r="T16" s="8"/>
      <c r="U16" s="5"/>
      <c r="V16" s="5"/>
      <c r="W16" s="5"/>
      <c r="X16" s="5"/>
      <c r="Y16" s="5"/>
      <c r="Z16" s="5"/>
      <c r="AA16" s="5"/>
      <c r="AB16" s="5"/>
      <c r="AC16" s="5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>
      <c r="A17" s="16"/>
      <c r="B17" s="16"/>
      <c r="C17" s="16"/>
      <c r="D17" s="16"/>
      <c r="E17" s="16"/>
      <c r="F17" s="16"/>
      <c r="G17" s="17"/>
      <c r="H17" s="17"/>
      <c r="I17" s="17"/>
      <c r="J17" s="17"/>
      <c r="K17" s="23"/>
      <c r="L17" s="23"/>
      <c r="M17" s="23"/>
      <c r="N17" s="23"/>
      <c r="O17" s="23"/>
      <c r="P17" s="8"/>
      <c r="Q17" s="8"/>
      <c r="R17" s="8"/>
      <c r="S17" s="8"/>
      <c r="T17" s="8"/>
      <c r="U17" s="5"/>
      <c r="V17" s="5"/>
      <c r="W17" s="5"/>
      <c r="X17" s="5"/>
      <c r="Y17" s="5"/>
      <c r="Z17" s="5"/>
      <c r="AA17" s="5"/>
      <c r="AB17" s="5"/>
      <c r="AC17" s="5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>
      <c r="A18" s="16"/>
      <c r="B18" s="16"/>
      <c r="C18" s="16"/>
      <c r="D18" s="16"/>
      <c r="E18" s="16"/>
      <c r="F18" s="16"/>
      <c r="G18" s="17"/>
      <c r="H18" s="17"/>
      <c r="I18" s="17"/>
      <c r="J18" s="17"/>
      <c r="K18" s="23"/>
      <c r="L18" s="23"/>
      <c r="M18" s="23"/>
      <c r="N18" s="23"/>
      <c r="O18" s="23"/>
      <c r="P18" s="8"/>
      <c r="Q18" s="8"/>
      <c r="R18" s="8"/>
      <c r="S18" s="8"/>
      <c r="T18" s="8"/>
      <c r="U18" s="5"/>
      <c r="V18" s="5"/>
      <c r="W18" s="5"/>
      <c r="X18" s="5"/>
      <c r="Y18" s="5"/>
      <c r="Z18" s="5"/>
      <c r="AA18" s="5"/>
      <c r="AB18" s="5"/>
      <c r="AC18" s="5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>
      <c r="A19" s="16"/>
      <c r="B19" s="16"/>
      <c r="C19" s="16"/>
      <c r="D19" s="16"/>
      <c r="E19" s="16"/>
      <c r="F19" s="16"/>
      <c r="G19" s="17"/>
      <c r="H19" s="17"/>
      <c r="I19" s="17"/>
      <c r="J19" s="17"/>
      <c r="K19" s="23"/>
      <c r="L19" s="23"/>
      <c r="M19" s="23"/>
      <c r="N19" s="23"/>
      <c r="O19" s="23"/>
      <c r="P19" s="8"/>
      <c r="Q19" s="8"/>
      <c r="R19" s="8"/>
      <c r="S19" s="8"/>
      <c r="T19" s="8"/>
      <c r="U19" s="5"/>
      <c r="V19" s="5"/>
      <c r="W19" s="5"/>
      <c r="X19" s="5"/>
      <c r="Y19" s="5"/>
      <c r="Z19" s="5"/>
      <c r="AA19" s="5"/>
      <c r="AB19" s="5"/>
      <c r="AC19" s="5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>
      <c r="A20" s="16"/>
      <c r="B20" s="16"/>
      <c r="C20" s="16"/>
      <c r="D20" s="16"/>
      <c r="E20" s="16"/>
      <c r="F20" s="16"/>
      <c r="G20" s="17"/>
      <c r="H20" s="17"/>
      <c r="I20" s="17"/>
      <c r="J20" s="17"/>
      <c r="K20" s="23"/>
      <c r="L20" s="23"/>
      <c r="M20" s="23"/>
      <c r="N20" s="23"/>
      <c r="O20" s="23"/>
      <c r="P20" s="8"/>
      <c r="Q20" s="8"/>
      <c r="R20" s="8"/>
      <c r="S20" s="8"/>
      <c r="T20" s="8"/>
      <c r="U20" s="5"/>
      <c r="V20" s="5"/>
      <c r="W20" s="5"/>
      <c r="X20" s="5"/>
      <c r="Y20" s="5"/>
      <c r="Z20" s="5"/>
      <c r="AA20" s="5"/>
      <c r="AB20" s="5"/>
      <c r="AC20" s="5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>
      <c r="A21" s="16"/>
      <c r="B21" s="16"/>
      <c r="C21" s="16"/>
      <c r="D21" s="16"/>
      <c r="E21" s="16"/>
      <c r="F21" s="16"/>
      <c r="G21" s="17"/>
      <c r="H21" s="17"/>
      <c r="I21" s="17"/>
      <c r="J21" s="17"/>
      <c r="K21" s="23"/>
      <c r="L21" s="23"/>
      <c r="M21" s="23"/>
      <c r="N21" s="23"/>
      <c r="O21" s="23"/>
      <c r="P21" s="8"/>
      <c r="Q21" s="8"/>
      <c r="R21" s="8"/>
      <c r="S21" s="8"/>
      <c r="T21" s="8"/>
      <c r="U21" s="5"/>
      <c r="V21" s="5"/>
      <c r="W21" s="5"/>
      <c r="X21" s="5"/>
      <c r="Y21" s="5"/>
      <c r="Z21" s="5"/>
      <c r="AA21" s="5"/>
      <c r="AB21" s="5"/>
      <c r="AC21" s="5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>
      <c r="A22" s="16"/>
      <c r="B22" s="16"/>
      <c r="C22" s="16"/>
      <c r="D22" s="16"/>
      <c r="E22" s="16"/>
      <c r="F22" s="16"/>
      <c r="G22" s="17"/>
      <c r="H22" s="17"/>
      <c r="I22" s="17"/>
      <c r="J22" s="17"/>
      <c r="K22" s="23"/>
      <c r="L22" s="23"/>
      <c r="M22" s="23"/>
      <c r="N22" s="23"/>
      <c r="O22" s="23"/>
      <c r="P22" s="8"/>
      <c r="Q22" s="8"/>
      <c r="R22" s="8"/>
      <c r="S22" s="8"/>
      <c r="T22" s="8"/>
      <c r="U22" s="5"/>
      <c r="V22" s="5"/>
      <c r="W22" s="5"/>
      <c r="X22" s="5"/>
      <c r="Y22" s="5"/>
      <c r="Z22" s="5"/>
      <c r="AA22" s="5"/>
      <c r="AB22" s="5"/>
      <c r="AC22" s="5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1:51">
      <c r="A23" s="16"/>
      <c r="B23" s="16"/>
      <c r="C23" s="16"/>
      <c r="D23" s="16"/>
      <c r="E23" s="16"/>
      <c r="F23" s="16"/>
      <c r="G23" s="17"/>
      <c r="H23" s="17"/>
      <c r="I23" s="17"/>
      <c r="J23" s="17"/>
      <c r="K23" s="23"/>
      <c r="L23" s="23"/>
      <c r="M23" s="23"/>
      <c r="N23" s="23"/>
      <c r="O23" s="23"/>
      <c r="P23" s="8"/>
      <c r="Q23" s="8"/>
      <c r="R23" s="8"/>
      <c r="S23" s="8"/>
      <c r="T23" s="8"/>
      <c r="U23" s="5"/>
      <c r="V23" s="5"/>
      <c r="W23" s="5"/>
      <c r="X23" s="5"/>
      <c r="Y23" s="5"/>
      <c r="Z23" s="5"/>
      <c r="AA23" s="5"/>
      <c r="AB23" s="5"/>
      <c r="AC23" s="5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21"/>
      <c r="AR23" s="21"/>
      <c r="AS23" s="21"/>
      <c r="AT23" s="21"/>
      <c r="AU23" s="21"/>
      <c r="AV23" s="21"/>
      <c r="AW23" s="21"/>
      <c r="AX23" s="21"/>
      <c r="AY23" s="21"/>
    </row>
    <row r="24" spans="1:51">
      <c r="A24" s="16"/>
      <c r="B24" s="16"/>
      <c r="C24" s="16"/>
      <c r="D24" s="16"/>
      <c r="E24" s="16"/>
      <c r="F24" s="16"/>
      <c r="G24" s="17"/>
      <c r="H24" s="17"/>
      <c r="I24" s="17"/>
      <c r="J24" s="17"/>
      <c r="K24" s="23"/>
      <c r="L24" s="23"/>
      <c r="M24" s="23"/>
      <c r="N24" s="23"/>
      <c r="O24" s="23"/>
      <c r="P24" s="8"/>
      <c r="Q24" s="8"/>
      <c r="R24" s="8"/>
      <c r="S24" s="8"/>
      <c r="T24" s="8"/>
      <c r="U24" s="5"/>
      <c r="V24" s="5"/>
      <c r="W24" s="5"/>
      <c r="X24" s="5"/>
      <c r="Y24" s="5"/>
      <c r="Z24" s="5"/>
      <c r="AA24" s="5"/>
      <c r="AB24" s="5"/>
      <c r="AC24" s="5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1:51">
      <c r="A25" s="16"/>
      <c r="B25" s="16"/>
      <c r="C25" s="16"/>
      <c r="D25" s="16"/>
      <c r="E25" s="16"/>
      <c r="F25" s="16"/>
      <c r="G25" s="17"/>
      <c r="H25" s="17"/>
      <c r="I25" s="17"/>
      <c r="J25" s="17"/>
      <c r="K25" s="23"/>
      <c r="L25" s="23"/>
      <c r="M25" s="23"/>
      <c r="N25" s="23"/>
      <c r="O25" s="23"/>
      <c r="P25" s="8"/>
      <c r="Q25" s="8"/>
      <c r="R25" s="8"/>
      <c r="S25" s="8"/>
      <c r="T25" s="8"/>
      <c r="U25" s="5"/>
      <c r="V25" s="5"/>
      <c r="W25" s="5"/>
      <c r="X25" s="5"/>
      <c r="Y25" s="5"/>
      <c r="Z25" s="5"/>
      <c r="AA25" s="5"/>
      <c r="AB25" s="5"/>
      <c r="AC25" s="5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21"/>
      <c r="AR25" s="21"/>
      <c r="AS25" s="21"/>
      <c r="AT25" s="21"/>
      <c r="AU25" s="21"/>
      <c r="AV25" s="21"/>
      <c r="AW25" s="21"/>
      <c r="AX25" s="21"/>
      <c r="AY25" s="21"/>
    </row>
    <row r="26" spans="1:51">
      <c r="A26" s="16"/>
      <c r="B26" s="16"/>
      <c r="C26" s="16"/>
      <c r="D26" s="16"/>
      <c r="E26" s="16"/>
      <c r="F26" s="16"/>
      <c r="G26" s="17"/>
      <c r="H26" s="17"/>
      <c r="I26" s="17"/>
      <c r="J26" s="17"/>
      <c r="K26" s="23"/>
      <c r="L26" s="23"/>
      <c r="M26" s="23"/>
      <c r="N26" s="23"/>
      <c r="O26" s="23"/>
      <c r="P26" s="8"/>
      <c r="Q26" s="8"/>
      <c r="R26" s="8"/>
      <c r="S26" s="8"/>
      <c r="T26" s="8"/>
      <c r="U26" s="5"/>
      <c r="V26" s="5"/>
      <c r="W26" s="5"/>
      <c r="X26" s="5"/>
      <c r="Y26" s="5"/>
      <c r="Z26" s="5"/>
      <c r="AA26" s="5"/>
      <c r="AB26" s="5"/>
      <c r="AC26" s="5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21"/>
      <c r="AR26" s="21"/>
      <c r="AS26" s="21"/>
      <c r="AT26" s="21"/>
      <c r="AU26" s="21"/>
      <c r="AV26" s="21"/>
      <c r="AW26" s="21"/>
      <c r="AX26" s="21"/>
      <c r="AY26" s="21"/>
    </row>
    <row r="27" spans="1:51">
      <c r="A27" s="16"/>
      <c r="B27" s="16"/>
      <c r="C27" s="16"/>
      <c r="D27" s="16"/>
      <c r="E27" s="16"/>
      <c r="F27" s="16"/>
      <c r="G27" s="17"/>
      <c r="H27" s="17"/>
      <c r="I27" s="17"/>
      <c r="J27" s="17"/>
      <c r="K27" s="23"/>
      <c r="L27" s="23"/>
      <c r="M27" s="23"/>
      <c r="N27" s="23"/>
      <c r="O27" s="23"/>
      <c r="P27" s="8"/>
      <c r="Q27" s="8"/>
      <c r="R27" s="8"/>
      <c r="S27" s="8"/>
      <c r="T27" s="8"/>
      <c r="U27" s="5"/>
      <c r="V27" s="5"/>
      <c r="W27" s="5"/>
      <c r="X27" s="5"/>
      <c r="Y27" s="5"/>
      <c r="Z27" s="5"/>
      <c r="AA27" s="5"/>
      <c r="AB27" s="5"/>
      <c r="AC27" s="5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21"/>
      <c r="AR27" s="21"/>
      <c r="AS27" s="21"/>
      <c r="AT27" s="21"/>
      <c r="AU27" s="21"/>
      <c r="AV27" s="21"/>
      <c r="AW27" s="21"/>
      <c r="AX27" s="21"/>
      <c r="AY27" s="21"/>
    </row>
    <row r="28" spans="1:51">
      <c r="A28" s="16"/>
      <c r="B28" s="16"/>
      <c r="C28" s="16"/>
      <c r="D28" s="16"/>
      <c r="E28" s="16"/>
      <c r="F28" s="16"/>
      <c r="G28" s="17"/>
      <c r="H28" s="17"/>
      <c r="I28" s="17"/>
      <c r="J28" s="17"/>
      <c r="K28" s="23"/>
      <c r="L28" s="23"/>
      <c r="M28" s="23"/>
      <c r="N28" s="23"/>
      <c r="O28" s="23"/>
      <c r="P28" s="8"/>
      <c r="Q28" s="8"/>
      <c r="R28" s="8"/>
      <c r="S28" s="8"/>
      <c r="T28" s="8"/>
      <c r="U28" s="5"/>
      <c r="V28" s="5"/>
      <c r="W28" s="5"/>
      <c r="X28" s="5"/>
      <c r="Y28" s="5"/>
      <c r="Z28" s="5"/>
      <c r="AA28" s="5"/>
      <c r="AB28" s="5"/>
      <c r="AC28" s="5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1"/>
      <c r="AR28" s="21"/>
      <c r="AS28" s="21"/>
      <c r="AT28" s="21"/>
      <c r="AU28" s="21"/>
      <c r="AV28" s="21"/>
      <c r="AW28" s="21"/>
      <c r="AX28" s="21"/>
      <c r="AY28" s="21"/>
    </row>
    <row r="29" spans="1:51">
      <c r="A29" s="16"/>
      <c r="B29" s="16"/>
      <c r="C29" s="16"/>
      <c r="D29" s="16"/>
      <c r="E29" s="16"/>
      <c r="F29" s="16"/>
      <c r="G29" s="17"/>
      <c r="H29" s="17"/>
      <c r="I29" s="17"/>
      <c r="J29" s="17"/>
      <c r="K29" s="23"/>
      <c r="L29" s="23"/>
      <c r="M29" s="23"/>
      <c r="N29" s="23"/>
      <c r="O29" s="23"/>
      <c r="P29" s="8"/>
      <c r="Q29" s="8"/>
      <c r="R29" s="8"/>
      <c r="S29" s="8"/>
      <c r="T29" s="8"/>
      <c r="U29" s="5"/>
      <c r="V29" s="5"/>
      <c r="W29" s="5"/>
      <c r="X29" s="5"/>
      <c r="Y29" s="5"/>
      <c r="Z29" s="5"/>
      <c r="AA29" s="5"/>
      <c r="AB29" s="5"/>
      <c r="AC29" s="5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1"/>
      <c r="AR29" s="21"/>
      <c r="AS29" s="21"/>
      <c r="AT29" s="21"/>
      <c r="AU29" s="21"/>
      <c r="AV29" s="21"/>
      <c r="AW29" s="21"/>
      <c r="AX29" s="21"/>
      <c r="AY29" s="21"/>
    </row>
    <row r="30" spans="1:51">
      <c r="A30" s="16"/>
      <c r="B30" s="16"/>
      <c r="C30" s="16"/>
      <c r="D30" s="16"/>
      <c r="E30" s="16"/>
      <c r="F30" s="16"/>
      <c r="G30" s="17"/>
      <c r="H30" s="17"/>
      <c r="I30" s="17"/>
      <c r="J30" s="17"/>
      <c r="K30" s="23"/>
      <c r="L30" s="23"/>
      <c r="M30" s="23"/>
      <c r="N30" s="23"/>
      <c r="O30" s="23"/>
      <c r="P30" s="8"/>
      <c r="Q30" s="8"/>
      <c r="R30" s="8"/>
      <c r="S30" s="8"/>
      <c r="T30" s="8"/>
      <c r="U30" s="5"/>
      <c r="V30" s="5"/>
      <c r="W30" s="5"/>
      <c r="X30" s="5"/>
      <c r="Y30" s="5"/>
      <c r="Z30" s="5"/>
      <c r="AA30" s="5"/>
      <c r="AB30" s="5"/>
      <c r="AC30" s="5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21"/>
      <c r="AR30" s="21"/>
      <c r="AS30" s="21"/>
      <c r="AT30" s="21"/>
      <c r="AU30" s="21"/>
      <c r="AV30" s="21"/>
      <c r="AW30" s="21"/>
      <c r="AX30" s="21"/>
      <c r="AY30" s="21"/>
    </row>
    <row r="31" spans="1:51">
      <c r="A31" s="16"/>
      <c r="B31" s="16"/>
      <c r="C31" s="16"/>
      <c r="D31" s="16"/>
      <c r="E31" s="16"/>
      <c r="F31" s="16"/>
      <c r="G31" s="17"/>
      <c r="H31" s="17"/>
      <c r="I31" s="17"/>
      <c r="J31" s="17"/>
      <c r="K31" s="23"/>
      <c r="L31" s="23"/>
      <c r="M31" s="23"/>
      <c r="N31" s="23"/>
      <c r="O31" s="23"/>
      <c r="P31" s="8"/>
      <c r="Q31" s="8"/>
      <c r="R31" s="8"/>
      <c r="S31" s="8"/>
      <c r="T31" s="8"/>
      <c r="U31" s="5"/>
      <c r="V31" s="5"/>
      <c r="W31" s="5"/>
      <c r="X31" s="5"/>
      <c r="Y31" s="5"/>
      <c r="Z31" s="5"/>
      <c r="AA31" s="5"/>
      <c r="AB31" s="5"/>
      <c r="AC31" s="5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21"/>
      <c r="AR31" s="21"/>
      <c r="AS31" s="21"/>
      <c r="AT31" s="21"/>
      <c r="AU31" s="21"/>
      <c r="AV31" s="21"/>
      <c r="AW31" s="21"/>
      <c r="AX31" s="21"/>
      <c r="AY31" s="21"/>
    </row>
    <row r="32" spans="1:51">
      <c r="A32" s="16"/>
      <c r="B32" s="16"/>
      <c r="C32" s="16"/>
      <c r="D32" s="16"/>
      <c r="E32" s="16"/>
      <c r="F32" s="16"/>
      <c r="G32" s="17"/>
      <c r="H32" s="17"/>
      <c r="I32" s="17"/>
      <c r="J32" s="17"/>
      <c r="K32" s="23"/>
      <c r="L32" s="23"/>
      <c r="M32" s="23"/>
      <c r="N32" s="23"/>
      <c r="O32" s="23"/>
      <c r="P32" s="8"/>
      <c r="Q32" s="8"/>
      <c r="R32" s="8"/>
      <c r="S32" s="8"/>
      <c r="T32" s="8"/>
      <c r="U32" s="5"/>
      <c r="V32" s="5"/>
      <c r="W32" s="5"/>
      <c r="X32" s="5"/>
      <c r="Y32" s="5"/>
      <c r="Z32" s="5"/>
      <c r="AA32" s="5"/>
      <c r="AB32" s="5"/>
      <c r="AC32" s="5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1"/>
      <c r="AR32" s="21"/>
      <c r="AS32" s="21"/>
      <c r="AT32" s="21"/>
      <c r="AU32" s="21"/>
      <c r="AV32" s="21"/>
      <c r="AW32" s="21"/>
      <c r="AX32" s="21"/>
      <c r="AY32" s="21"/>
    </row>
    <row r="33" spans="1:51">
      <c r="A33" s="16"/>
      <c r="B33" s="16"/>
      <c r="C33" s="16"/>
      <c r="D33" s="16"/>
      <c r="E33" s="16"/>
      <c r="F33" s="16"/>
      <c r="G33" s="17"/>
      <c r="H33" s="17"/>
      <c r="I33" s="17"/>
      <c r="J33" s="17"/>
      <c r="K33" s="23"/>
      <c r="L33" s="23"/>
      <c r="M33" s="23"/>
      <c r="N33" s="23"/>
      <c r="O33" s="23"/>
      <c r="P33" s="8"/>
      <c r="Q33" s="8"/>
      <c r="R33" s="8"/>
      <c r="S33" s="8"/>
      <c r="T33" s="8"/>
      <c r="U33" s="5"/>
      <c r="V33" s="5"/>
      <c r="W33" s="5"/>
      <c r="X33" s="5"/>
      <c r="Y33" s="5"/>
      <c r="Z33" s="5"/>
      <c r="AA33" s="5"/>
      <c r="AB33" s="5"/>
      <c r="AC33" s="5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>
      <c r="A34" s="16"/>
      <c r="B34" s="16"/>
      <c r="C34" s="16"/>
      <c r="D34" s="16"/>
      <c r="E34" s="16"/>
      <c r="F34" s="16"/>
      <c r="G34" s="17"/>
      <c r="H34" s="17"/>
      <c r="I34" s="17"/>
      <c r="J34" s="17"/>
      <c r="K34" s="23"/>
      <c r="L34" s="23"/>
      <c r="M34" s="23"/>
      <c r="N34" s="23"/>
      <c r="O34" s="23"/>
      <c r="P34" s="8"/>
      <c r="Q34" s="8"/>
      <c r="R34" s="8"/>
      <c r="S34" s="8"/>
      <c r="T34" s="8"/>
      <c r="U34" s="5"/>
      <c r="V34" s="5"/>
      <c r="W34" s="5"/>
      <c r="X34" s="5"/>
      <c r="Y34" s="5"/>
      <c r="Z34" s="5"/>
      <c r="AA34" s="5"/>
      <c r="AB34" s="5"/>
      <c r="AC34" s="5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21"/>
      <c r="AR34" s="21"/>
      <c r="AS34" s="21"/>
      <c r="AT34" s="21"/>
      <c r="AU34" s="21"/>
      <c r="AV34" s="21"/>
      <c r="AW34" s="21"/>
      <c r="AX34" s="21"/>
      <c r="AY34" s="21"/>
    </row>
    <row r="35" spans="1:51">
      <c r="A35" s="16"/>
      <c r="B35" s="16"/>
      <c r="C35" s="16"/>
      <c r="D35" s="16"/>
      <c r="E35" s="16"/>
      <c r="F35" s="16"/>
      <c r="G35" s="17"/>
      <c r="H35" s="17"/>
      <c r="I35" s="17"/>
      <c r="J35" s="17"/>
      <c r="K35" s="23"/>
      <c r="L35" s="23"/>
      <c r="M35" s="23"/>
      <c r="N35" s="23"/>
      <c r="O35" s="23"/>
      <c r="P35" s="8"/>
      <c r="Q35" s="8"/>
      <c r="R35" s="8"/>
      <c r="S35" s="8"/>
      <c r="T35" s="8"/>
      <c r="U35" s="5"/>
      <c r="V35" s="5"/>
      <c r="W35" s="5"/>
      <c r="X35" s="5"/>
      <c r="Y35" s="5"/>
      <c r="Z35" s="5"/>
      <c r="AA35" s="5"/>
      <c r="AB35" s="5"/>
      <c r="AC35" s="5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>
      <c r="A36" s="16"/>
      <c r="B36" s="16"/>
      <c r="C36" s="16"/>
      <c r="D36" s="16"/>
      <c r="E36" s="16"/>
      <c r="F36" s="16"/>
      <c r="G36" s="17"/>
      <c r="H36" s="17"/>
      <c r="I36" s="17"/>
      <c r="J36" s="17"/>
      <c r="K36" s="23"/>
      <c r="L36" s="23"/>
      <c r="M36" s="23"/>
      <c r="N36" s="23"/>
      <c r="O36" s="23"/>
      <c r="P36" s="8"/>
      <c r="Q36" s="8"/>
      <c r="R36" s="8"/>
      <c r="S36" s="8"/>
      <c r="T36" s="8"/>
      <c r="U36" s="5"/>
      <c r="V36" s="5"/>
      <c r="W36" s="5"/>
      <c r="X36" s="5"/>
      <c r="Y36" s="5"/>
      <c r="Z36" s="5"/>
      <c r="AA36" s="5"/>
      <c r="AB36" s="5"/>
      <c r="AC36" s="5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21"/>
      <c r="AR36" s="21"/>
      <c r="AS36" s="21"/>
      <c r="AT36" s="21"/>
      <c r="AU36" s="21"/>
      <c r="AV36" s="21"/>
      <c r="AW36" s="21"/>
      <c r="AX36" s="21"/>
      <c r="AY36" s="21"/>
    </row>
    <row r="37" spans="1:51">
      <c r="A37" s="16"/>
      <c r="B37" s="16"/>
      <c r="C37" s="16"/>
      <c r="D37" s="16"/>
      <c r="E37" s="16"/>
      <c r="F37" s="16"/>
      <c r="G37" s="17"/>
      <c r="H37" s="17"/>
      <c r="I37" s="17"/>
      <c r="J37" s="17"/>
      <c r="K37" s="23"/>
      <c r="L37" s="23"/>
      <c r="M37" s="23"/>
      <c r="N37" s="23"/>
      <c r="O37" s="23"/>
      <c r="P37" s="8"/>
      <c r="Q37" s="8"/>
      <c r="R37" s="8"/>
      <c r="S37" s="8"/>
      <c r="T37" s="8"/>
      <c r="U37" s="5"/>
      <c r="V37" s="5"/>
      <c r="W37" s="5"/>
      <c r="X37" s="5"/>
      <c r="Y37" s="5"/>
      <c r="Z37" s="5"/>
      <c r="AA37" s="5"/>
      <c r="AB37" s="5"/>
      <c r="AC37" s="5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21"/>
      <c r="AR37" s="21"/>
      <c r="AS37" s="21"/>
      <c r="AT37" s="21"/>
      <c r="AU37" s="21"/>
      <c r="AV37" s="21"/>
      <c r="AW37" s="21"/>
      <c r="AX37" s="21"/>
      <c r="AY37" s="21"/>
    </row>
    <row r="38" spans="1:51">
      <c r="A38" s="16"/>
      <c r="B38" s="16"/>
      <c r="C38" s="16"/>
      <c r="D38" s="16"/>
      <c r="E38" s="16"/>
      <c r="F38" s="16"/>
      <c r="G38" s="17"/>
      <c r="H38" s="17"/>
      <c r="I38" s="17"/>
      <c r="J38" s="17"/>
      <c r="K38" s="23"/>
      <c r="L38" s="23"/>
      <c r="M38" s="23"/>
      <c r="N38" s="23"/>
      <c r="O38" s="23"/>
      <c r="P38" s="8"/>
      <c r="Q38" s="8"/>
      <c r="R38" s="8"/>
      <c r="S38" s="8"/>
      <c r="T38" s="8"/>
      <c r="U38" s="5"/>
      <c r="V38" s="5"/>
      <c r="W38" s="5"/>
      <c r="X38" s="5"/>
      <c r="Y38" s="5"/>
      <c r="Z38" s="5"/>
      <c r="AA38" s="5"/>
      <c r="AB38" s="5"/>
      <c r="AC38" s="5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21"/>
      <c r="AR38" s="21"/>
      <c r="AS38" s="21"/>
      <c r="AT38" s="21"/>
      <c r="AU38" s="21"/>
      <c r="AV38" s="21"/>
      <c r="AW38" s="21"/>
      <c r="AX38" s="21"/>
      <c r="AY38" s="21"/>
    </row>
    <row r="39" spans="1:51">
      <c r="A39" s="16"/>
      <c r="B39" s="16"/>
      <c r="C39" s="16"/>
      <c r="D39" s="16"/>
      <c r="E39" s="16"/>
      <c r="F39" s="16"/>
      <c r="G39" s="17"/>
      <c r="H39" s="17"/>
      <c r="I39" s="17"/>
      <c r="J39" s="17"/>
      <c r="K39" s="23"/>
      <c r="L39" s="23"/>
      <c r="M39" s="23"/>
      <c r="N39" s="23"/>
      <c r="O39" s="23"/>
      <c r="P39" s="8"/>
      <c r="Q39" s="8"/>
      <c r="R39" s="8"/>
      <c r="S39" s="8"/>
      <c r="T39" s="8"/>
      <c r="U39" s="5"/>
      <c r="V39" s="5"/>
      <c r="W39" s="5"/>
      <c r="X39" s="5"/>
      <c r="Y39" s="5"/>
      <c r="Z39" s="5"/>
      <c r="AA39" s="5"/>
      <c r="AB39" s="5"/>
      <c r="AC39" s="5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21"/>
      <c r="AR39" s="21"/>
      <c r="AS39" s="21"/>
      <c r="AT39" s="21"/>
      <c r="AU39" s="21"/>
      <c r="AV39" s="21"/>
      <c r="AW39" s="21"/>
      <c r="AX39" s="21"/>
      <c r="AY39" s="21"/>
    </row>
    <row r="40" spans="1:51">
      <c r="A40" s="16"/>
      <c r="B40" s="16"/>
      <c r="C40" s="16"/>
      <c r="D40" s="16"/>
      <c r="E40" s="16"/>
      <c r="F40" s="16"/>
      <c r="G40" s="17"/>
      <c r="H40" s="17"/>
      <c r="I40" s="17"/>
      <c r="J40" s="17"/>
      <c r="K40" s="23"/>
      <c r="L40" s="23"/>
      <c r="M40" s="23"/>
      <c r="N40" s="23"/>
      <c r="O40" s="23"/>
      <c r="P40" s="8"/>
      <c r="Q40" s="8"/>
      <c r="R40" s="8"/>
      <c r="S40" s="8"/>
      <c r="T40" s="8"/>
      <c r="U40" s="5"/>
      <c r="V40" s="5"/>
      <c r="W40" s="5"/>
      <c r="X40" s="5"/>
      <c r="Y40" s="5"/>
      <c r="Z40" s="5"/>
      <c r="AA40" s="5"/>
      <c r="AB40" s="5"/>
      <c r="AC40" s="5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>
      <c r="A41" s="16"/>
      <c r="B41" s="16"/>
      <c r="C41" s="16"/>
      <c r="D41" s="16"/>
      <c r="E41" s="16"/>
      <c r="F41" s="16"/>
      <c r="G41" s="17"/>
      <c r="H41" s="17"/>
      <c r="I41" s="17"/>
      <c r="J41" s="17"/>
      <c r="K41" s="23"/>
      <c r="L41" s="23"/>
      <c r="M41" s="23"/>
      <c r="N41" s="23"/>
      <c r="O41" s="23"/>
      <c r="P41" s="8"/>
      <c r="Q41" s="8"/>
      <c r="R41" s="8"/>
      <c r="S41" s="8"/>
      <c r="T41" s="8"/>
      <c r="U41" s="5"/>
      <c r="V41" s="5"/>
      <c r="W41" s="5"/>
      <c r="X41" s="5"/>
      <c r="Y41" s="5"/>
      <c r="Z41" s="5"/>
      <c r="AA41" s="5"/>
      <c r="AB41" s="5"/>
      <c r="AC41" s="5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>
      <c r="A42" s="16"/>
      <c r="B42" s="16"/>
      <c r="C42" s="16"/>
      <c r="D42" s="16"/>
      <c r="E42" s="16"/>
      <c r="F42" s="16"/>
      <c r="G42" s="17"/>
      <c r="H42" s="17"/>
      <c r="I42" s="17"/>
      <c r="J42" s="17"/>
      <c r="K42" s="23"/>
      <c r="L42" s="23"/>
      <c r="M42" s="23"/>
      <c r="N42" s="23"/>
      <c r="O42" s="23"/>
      <c r="P42" s="8"/>
      <c r="Q42" s="8"/>
      <c r="R42" s="8"/>
      <c r="S42" s="8"/>
      <c r="T42" s="8"/>
      <c r="U42" s="5"/>
      <c r="V42" s="5"/>
      <c r="W42" s="5"/>
      <c r="X42" s="5"/>
      <c r="Y42" s="5"/>
      <c r="Z42" s="5"/>
      <c r="AA42" s="5"/>
      <c r="AB42" s="5"/>
      <c r="AC42" s="5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21"/>
      <c r="AR42" s="21"/>
      <c r="AS42" s="21"/>
      <c r="AT42" s="21"/>
      <c r="AU42" s="21"/>
      <c r="AV42" s="21"/>
      <c r="AW42" s="21"/>
      <c r="AX42" s="21"/>
      <c r="AY42" s="21"/>
    </row>
    <row r="43" spans="1:51">
      <c r="A43" s="16"/>
      <c r="B43" s="16"/>
      <c r="C43" s="16"/>
      <c r="D43" s="16"/>
      <c r="E43" s="16"/>
      <c r="F43" s="16"/>
      <c r="G43" s="17"/>
      <c r="H43" s="17"/>
      <c r="I43" s="17"/>
      <c r="J43" s="17"/>
      <c r="K43" s="23"/>
      <c r="L43" s="23"/>
      <c r="M43" s="23"/>
      <c r="N43" s="23"/>
      <c r="O43" s="23"/>
      <c r="P43" s="8"/>
      <c r="Q43" s="8"/>
      <c r="R43" s="8"/>
      <c r="S43" s="8"/>
      <c r="T43" s="8"/>
      <c r="U43" s="5"/>
      <c r="V43" s="5"/>
      <c r="W43" s="5"/>
      <c r="X43" s="5"/>
      <c r="Y43" s="5"/>
      <c r="Z43" s="5"/>
      <c r="AA43" s="5"/>
      <c r="AB43" s="5"/>
      <c r="AC43" s="5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1"/>
      <c r="AR43" s="21"/>
      <c r="AS43" s="21"/>
      <c r="AT43" s="21"/>
      <c r="AU43" s="21"/>
      <c r="AV43" s="21"/>
      <c r="AW43" s="21"/>
      <c r="AX43" s="21"/>
      <c r="AY43" s="21"/>
    </row>
    <row r="44" spans="1:51">
      <c r="A44" s="16"/>
      <c r="B44" s="16"/>
      <c r="C44" s="16"/>
      <c r="D44" s="16"/>
      <c r="E44" s="16"/>
      <c r="F44" s="16"/>
      <c r="G44" s="17"/>
      <c r="H44" s="17"/>
      <c r="I44" s="17"/>
      <c r="J44" s="17"/>
      <c r="K44" s="23"/>
      <c r="L44" s="23"/>
      <c r="M44" s="23"/>
      <c r="N44" s="23"/>
      <c r="O44" s="23"/>
      <c r="P44" s="8"/>
      <c r="Q44" s="8"/>
      <c r="R44" s="8"/>
      <c r="S44" s="8"/>
      <c r="T44" s="8"/>
      <c r="U44" s="5"/>
      <c r="V44" s="5"/>
      <c r="W44" s="5"/>
      <c r="X44" s="5"/>
      <c r="Y44" s="5"/>
      <c r="Z44" s="5"/>
      <c r="AA44" s="5"/>
      <c r="AB44" s="5"/>
      <c r="AC44" s="5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1"/>
      <c r="AR44" s="21"/>
      <c r="AS44" s="21"/>
      <c r="AT44" s="21"/>
      <c r="AU44" s="21"/>
      <c r="AV44" s="21"/>
      <c r="AW44" s="21"/>
      <c r="AX44" s="21"/>
      <c r="AY44" s="21"/>
    </row>
    <row r="45" spans="1:51">
      <c r="A45" s="16"/>
      <c r="B45" s="16"/>
      <c r="C45" s="16"/>
      <c r="D45" s="16"/>
      <c r="E45" s="16"/>
      <c r="F45" s="16"/>
      <c r="G45" s="17"/>
      <c r="H45" s="17"/>
      <c r="I45" s="17"/>
      <c r="J45" s="17"/>
      <c r="K45" s="23"/>
      <c r="L45" s="23"/>
      <c r="M45" s="23"/>
      <c r="N45" s="23"/>
      <c r="O45" s="23"/>
      <c r="P45" s="8"/>
      <c r="Q45" s="8"/>
      <c r="R45" s="8"/>
      <c r="S45" s="8"/>
      <c r="T45" s="8"/>
      <c r="U45" s="5"/>
      <c r="V45" s="5"/>
      <c r="W45" s="5"/>
      <c r="X45" s="5"/>
      <c r="Y45" s="5"/>
      <c r="Z45" s="5"/>
      <c r="AA45" s="5"/>
      <c r="AB45" s="5"/>
      <c r="AC45" s="5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21"/>
      <c r="AR45" s="21"/>
      <c r="AS45" s="21"/>
      <c r="AT45" s="21"/>
      <c r="AU45" s="21"/>
      <c r="AV45" s="21"/>
      <c r="AW45" s="21"/>
      <c r="AX45" s="21"/>
      <c r="AY45" s="21"/>
    </row>
    <row r="46" spans="1:51">
      <c r="A46" s="16"/>
      <c r="B46" s="16"/>
      <c r="C46" s="16"/>
      <c r="D46" s="16"/>
      <c r="E46" s="16"/>
      <c r="F46" s="16"/>
      <c r="G46" s="17"/>
      <c r="H46" s="17"/>
      <c r="I46" s="17"/>
      <c r="J46" s="17"/>
      <c r="K46" s="23"/>
      <c r="L46" s="23"/>
      <c r="M46" s="23"/>
      <c r="N46" s="23"/>
      <c r="O46" s="23"/>
      <c r="P46" s="8"/>
      <c r="Q46" s="8"/>
      <c r="R46" s="8"/>
      <c r="S46" s="8"/>
      <c r="T46" s="8"/>
      <c r="U46" s="5"/>
      <c r="V46" s="5"/>
      <c r="W46" s="5"/>
      <c r="X46" s="5"/>
      <c r="Y46" s="5"/>
      <c r="Z46" s="5"/>
      <c r="AA46" s="5"/>
      <c r="AB46" s="5"/>
      <c r="AC46" s="5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21"/>
      <c r="AR46" s="21"/>
      <c r="AS46" s="21"/>
      <c r="AT46" s="21"/>
      <c r="AU46" s="21"/>
      <c r="AV46" s="21"/>
      <c r="AW46" s="21"/>
      <c r="AX46" s="21"/>
      <c r="AY46" s="21"/>
    </row>
    <row r="47" spans="1:51">
      <c r="A47" s="16"/>
      <c r="B47" s="16"/>
      <c r="C47" s="16"/>
      <c r="D47" s="16"/>
      <c r="E47" s="16"/>
      <c r="F47" s="16"/>
      <c r="G47" s="17"/>
      <c r="H47" s="17"/>
      <c r="I47" s="17"/>
      <c r="J47" s="17"/>
      <c r="K47" s="23"/>
      <c r="L47" s="23"/>
      <c r="M47" s="23"/>
      <c r="N47" s="23"/>
      <c r="O47" s="23"/>
      <c r="P47" s="8"/>
      <c r="Q47" s="8"/>
      <c r="R47" s="8"/>
      <c r="S47" s="8"/>
      <c r="T47" s="8"/>
      <c r="U47" s="5"/>
      <c r="V47" s="5"/>
      <c r="W47" s="5"/>
      <c r="X47" s="5"/>
      <c r="Y47" s="5"/>
      <c r="Z47" s="5"/>
      <c r="AA47" s="5"/>
      <c r="AB47" s="5"/>
      <c r="AC47" s="5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21"/>
      <c r="AR47" s="21"/>
      <c r="AS47" s="21"/>
      <c r="AT47" s="21"/>
      <c r="AU47" s="21"/>
      <c r="AV47" s="21"/>
      <c r="AW47" s="21"/>
      <c r="AX47" s="21"/>
      <c r="AY47" s="21"/>
    </row>
    <row r="48" spans="1:51">
      <c r="A48" s="16"/>
      <c r="B48" s="16"/>
      <c r="C48" s="16"/>
      <c r="D48" s="16"/>
      <c r="E48" s="16"/>
      <c r="F48" s="16"/>
      <c r="G48" s="17"/>
      <c r="H48" s="17"/>
      <c r="I48" s="17"/>
      <c r="J48" s="17"/>
      <c r="K48" s="23"/>
      <c r="L48" s="23"/>
      <c r="M48" s="23"/>
      <c r="N48" s="23"/>
      <c r="O48" s="23"/>
      <c r="P48" s="8"/>
      <c r="Q48" s="8"/>
      <c r="R48" s="8"/>
      <c r="S48" s="8"/>
      <c r="T48" s="8"/>
      <c r="U48" s="5"/>
      <c r="V48" s="5"/>
      <c r="W48" s="5"/>
      <c r="X48" s="5"/>
      <c r="Y48" s="5"/>
      <c r="Z48" s="5"/>
      <c r="AA48" s="5"/>
      <c r="AB48" s="5"/>
      <c r="AC48" s="5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21"/>
      <c r="AR48" s="21"/>
      <c r="AS48" s="21"/>
      <c r="AT48" s="21"/>
      <c r="AU48" s="21"/>
      <c r="AV48" s="21"/>
      <c r="AW48" s="21"/>
      <c r="AX48" s="21"/>
      <c r="AY48" s="21"/>
    </row>
    <row r="49" spans="1:51">
      <c r="A49" s="16"/>
      <c r="B49" s="16"/>
      <c r="C49" s="16"/>
      <c r="D49" s="16"/>
      <c r="E49" s="16"/>
      <c r="F49" s="16"/>
      <c r="G49" s="17"/>
      <c r="H49" s="17"/>
      <c r="I49" s="17"/>
      <c r="J49" s="17"/>
      <c r="K49" s="23"/>
      <c r="L49" s="23"/>
      <c r="M49" s="23"/>
      <c r="N49" s="23"/>
      <c r="O49" s="23"/>
      <c r="P49" s="8"/>
      <c r="Q49" s="8"/>
      <c r="R49" s="8"/>
      <c r="S49" s="8"/>
      <c r="T49" s="8"/>
      <c r="U49" s="5"/>
      <c r="V49" s="5"/>
      <c r="W49" s="5"/>
      <c r="X49" s="5"/>
      <c r="Y49" s="5"/>
      <c r="Z49" s="5"/>
      <c r="AA49" s="5"/>
      <c r="AB49" s="5"/>
      <c r="AC49" s="5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1"/>
      <c r="AR49" s="21"/>
      <c r="AS49" s="21"/>
      <c r="AT49" s="21"/>
      <c r="AU49" s="21"/>
      <c r="AV49" s="21"/>
      <c r="AW49" s="21"/>
      <c r="AX49" s="21"/>
      <c r="AY49" s="21"/>
    </row>
    <row r="50" spans="1:51">
      <c r="A50" s="16"/>
      <c r="B50" s="16"/>
      <c r="C50" s="16"/>
      <c r="D50" s="16"/>
      <c r="E50" s="16"/>
      <c r="F50" s="16"/>
      <c r="G50" s="17"/>
      <c r="H50" s="17"/>
      <c r="I50" s="17"/>
      <c r="J50" s="17"/>
      <c r="K50" s="23"/>
      <c r="L50" s="23"/>
      <c r="M50" s="23"/>
      <c r="N50" s="23"/>
      <c r="O50" s="23"/>
      <c r="P50" s="8"/>
      <c r="Q50" s="8"/>
      <c r="R50" s="8"/>
      <c r="S50" s="8"/>
      <c r="T50" s="8"/>
      <c r="U50" s="5"/>
      <c r="V50" s="5"/>
      <c r="W50" s="5"/>
      <c r="X50" s="5"/>
      <c r="Y50" s="5"/>
      <c r="Z50" s="5"/>
      <c r="AA50" s="5"/>
      <c r="AB50" s="5"/>
      <c r="AC50" s="5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21"/>
      <c r="AR50" s="21"/>
      <c r="AS50" s="21"/>
      <c r="AT50" s="21"/>
      <c r="AU50" s="21"/>
      <c r="AV50" s="21"/>
      <c r="AW50" s="21"/>
      <c r="AX50" s="21"/>
      <c r="AY50" s="21"/>
    </row>
    <row r="51" spans="1:51">
      <c r="A51" s="16"/>
      <c r="B51" s="16"/>
      <c r="C51" s="16"/>
      <c r="D51" s="16"/>
      <c r="E51" s="16"/>
      <c r="F51" s="16"/>
      <c r="G51" s="17"/>
      <c r="H51" s="17"/>
      <c r="I51" s="17"/>
      <c r="J51" s="17"/>
      <c r="K51" s="23"/>
      <c r="L51" s="23"/>
      <c r="M51" s="23"/>
      <c r="N51" s="23"/>
      <c r="O51" s="23"/>
      <c r="P51" s="8"/>
      <c r="Q51" s="8"/>
      <c r="R51" s="8"/>
      <c r="S51" s="8"/>
      <c r="T51" s="8"/>
      <c r="U51" s="5"/>
      <c r="V51" s="5"/>
      <c r="W51" s="5"/>
      <c r="X51" s="5"/>
      <c r="Y51" s="5"/>
      <c r="Z51" s="5"/>
      <c r="AA51" s="5"/>
      <c r="AB51" s="5"/>
      <c r="AC51" s="5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21"/>
      <c r="AR51" s="21"/>
      <c r="AS51" s="21"/>
      <c r="AT51" s="21"/>
      <c r="AU51" s="21"/>
      <c r="AV51" s="21"/>
      <c r="AW51" s="21"/>
      <c r="AX51" s="21"/>
      <c r="AY51" s="21"/>
    </row>
    <row r="52" spans="1:51">
      <c r="A52" s="16"/>
      <c r="B52" s="16"/>
      <c r="C52" s="16"/>
      <c r="D52" s="16"/>
      <c r="E52" s="16"/>
      <c r="F52" s="16"/>
      <c r="G52" s="17"/>
      <c r="H52" s="17"/>
      <c r="I52" s="17"/>
      <c r="J52" s="17"/>
      <c r="K52" s="23"/>
      <c r="L52" s="23"/>
      <c r="M52" s="23"/>
      <c r="N52" s="23"/>
      <c r="O52" s="23"/>
      <c r="P52" s="8"/>
      <c r="Q52" s="8"/>
      <c r="R52" s="8"/>
      <c r="S52" s="8"/>
      <c r="T52" s="8"/>
      <c r="U52" s="5"/>
      <c r="V52" s="5"/>
      <c r="W52" s="5"/>
      <c r="X52" s="5"/>
      <c r="Y52" s="5"/>
      <c r="Z52" s="5"/>
      <c r="AA52" s="5"/>
      <c r="AB52" s="5"/>
      <c r="AC52" s="5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>
      <c r="A53" s="16"/>
      <c r="B53" s="16"/>
      <c r="C53" s="16"/>
      <c r="D53" s="16"/>
      <c r="E53" s="16"/>
      <c r="F53" s="16"/>
      <c r="G53" s="17"/>
      <c r="H53" s="17"/>
      <c r="I53" s="17"/>
      <c r="J53" s="17"/>
      <c r="K53" s="23"/>
      <c r="L53" s="23"/>
      <c r="M53" s="23"/>
      <c r="N53" s="23"/>
      <c r="O53" s="23"/>
      <c r="P53" s="8"/>
      <c r="Q53" s="8"/>
      <c r="R53" s="8"/>
      <c r="S53" s="8"/>
      <c r="T53" s="8"/>
      <c r="U53" s="5"/>
      <c r="V53" s="5"/>
      <c r="W53" s="5"/>
      <c r="X53" s="5"/>
      <c r="Y53" s="5"/>
      <c r="Z53" s="5"/>
      <c r="AA53" s="5"/>
      <c r="AB53" s="5"/>
      <c r="AC53" s="5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21"/>
      <c r="AR53" s="21"/>
      <c r="AS53" s="21"/>
      <c r="AT53" s="21"/>
      <c r="AU53" s="21"/>
      <c r="AV53" s="21"/>
      <c r="AW53" s="21"/>
      <c r="AX53" s="21"/>
      <c r="AY53" s="21"/>
    </row>
    <row r="54" spans="1:51">
      <c r="A54" s="16"/>
      <c r="B54" s="16"/>
      <c r="C54" s="16"/>
      <c r="D54" s="16"/>
      <c r="E54" s="16"/>
      <c r="F54" s="16"/>
      <c r="G54" s="17"/>
      <c r="H54" s="17"/>
      <c r="I54" s="17"/>
      <c r="J54" s="17"/>
      <c r="K54" s="23"/>
      <c r="L54" s="23"/>
      <c r="M54" s="23"/>
      <c r="N54" s="23"/>
      <c r="O54" s="23"/>
      <c r="P54" s="8"/>
      <c r="Q54" s="8"/>
      <c r="R54" s="8"/>
      <c r="S54" s="8"/>
      <c r="T54" s="8"/>
      <c r="U54" s="5"/>
      <c r="V54" s="5"/>
      <c r="W54" s="5"/>
      <c r="X54" s="5"/>
      <c r="Y54" s="5"/>
      <c r="Z54" s="5"/>
      <c r="AA54" s="5"/>
      <c r="AB54" s="5"/>
      <c r="AC54" s="5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21"/>
      <c r="AR54" s="21"/>
      <c r="AS54" s="21"/>
      <c r="AT54" s="21"/>
      <c r="AU54" s="21"/>
      <c r="AV54" s="21"/>
      <c r="AW54" s="21"/>
      <c r="AX54" s="21"/>
      <c r="AY54" s="21"/>
    </row>
    <row r="55" spans="1:51">
      <c r="A55" s="16"/>
      <c r="B55" s="16"/>
      <c r="C55" s="16"/>
      <c r="D55" s="16"/>
      <c r="E55" s="16"/>
      <c r="F55" s="16"/>
      <c r="G55" s="17"/>
      <c r="H55" s="17"/>
      <c r="I55" s="17"/>
      <c r="J55" s="17"/>
      <c r="K55" s="23"/>
      <c r="L55" s="23"/>
      <c r="M55" s="23"/>
      <c r="N55" s="23"/>
      <c r="O55" s="23"/>
      <c r="P55" s="8"/>
      <c r="Q55" s="8"/>
      <c r="R55" s="8"/>
      <c r="S55" s="8"/>
      <c r="T55" s="8"/>
      <c r="U55" s="5"/>
      <c r="V55" s="5"/>
      <c r="W55" s="5"/>
      <c r="X55" s="5"/>
      <c r="Y55" s="5"/>
      <c r="Z55" s="5"/>
      <c r="AA55" s="5"/>
      <c r="AB55" s="5"/>
      <c r="AC55" s="5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>
      <c r="A56" s="16"/>
      <c r="B56" s="16"/>
      <c r="C56" s="16"/>
      <c r="D56" s="16"/>
      <c r="E56" s="16"/>
      <c r="F56" s="16"/>
      <c r="G56" s="17"/>
      <c r="H56" s="17"/>
      <c r="I56" s="17"/>
      <c r="J56" s="17"/>
      <c r="K56" s="23"/>
      <c r="L56" s="23"/>
      <c r="M56" s="23"/>
      <c r="N56" s="23"/>
      <c r="O56" s="23"/>
      <c r="P56" s="8"/>
      <c r="Q56" s="8"/>
      <c r="R56" s="8"/>
      <c r="S56" s="8"/>
      <c r="T56" s="8"/>
      <c r="U56" s="5"/>
      <c r="V56" s="5"/>
      <c r="W56" s="5"/>
      <c r="X56" s="5"/>
      <c r="Y56" s="5"/>
      <c r="Z56" s="5"/>
      <c r="AA56" s="5"/>
      <c r="AB56" s="5"/>
      <c r="AC56" s="5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>
      <c r="A57" s="16"/>
      <c r="B57" s="16"/>
      <c r="C57" s="16"/>
      <c r="D57" s="16"/>
      <c r="E57" s="16"/>
      <c r="F57" s="16"/>
      <c r="G57" s="17"/>
      <c r="H57" s="17"/>
      <c r="I57" s="17"/>
      <c r="J57" s="17"/>
      <c r="K57" s="23"/>
      <c r="L57" s="23"/>
      <c r="M57" s="23"/>
      <c r="N57" s="23"/>
      <c r="O57" s="23"/>
      <c r="P57" s="8"/>
      <c r="Q57" s="8"/>
      <c r="R57" s="8"/>
      <c r="S57" s="8"/>
      <c r="T57" s="8"/>
      <c r="U57" s="5"/>
      <c r="V57" s="5"/>
      <c r="W57" s="5"/>
      <c r="X57" s="5"/>
      <c r="Y57" s="5"/>
      <c r="Z57" s="5"/>
      <c r="AA57" s="5"/>
      <c r="AB57" s="5"/>
      <c r="AC57" s="5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21"/>
      <c r="AR57" s="21"/>
      <c r="AS57" s="21"/>
      <c r="AT57" s="21"/>
      <c r="AU57" s="21"/>
      <c r="AV57" s="21"/>
      <c r="AW57" s="21"/>
      <c r="AX57" s="21"/>
      <c r="AY57" s="21"/>
    </row>
    <row r="58" spans="1:51">
      <c r="A58" s="16"/>
      <c r="B58" s="16"/>
      <c r="C58" s="16"/>
      <c r="D58" s="16"/>
      <c r="E58" s="16"/>
      <c r="F58" s="16"/>
      <c r="G58" s="17"/>
      <c r="H58" s="17"/>
      <c r="I58" s="17"/>
      <c r="J58" s="17"/>
      <c r="K58" s="23"/>
      <c r="L58" s="23"/>
      <c r="M58" s="23"/>
      <c r="N58" s="23"/>
      <c r="O58" s="23"/>
      <c r="P58" s="8"/>
      <c r="Q58" s="8"/>
      <c r="R58" s="8"/>
      <c r="S58" s="8"/>
      <c r="T58" s="8"/>
      <c r="U58" s="5"/>
      <c r="V58" s="5"/>
      <c r="W58" s="5"/>
      <c r="X58" s="5"/>
      <c r="Y58" s="5"/>
      <c r="Z58" s="5"/>
      <c r="AA58" s="5"/>
      <c r="AB58" s="5"/>
      <c r="AC58" s="5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21"/>
      <c r="AR58" s="21"/>
      <c r="AS58" s="21"/>
      <c r="AT58" s="21"/>
      <c r="AU58" s="21"/>
      <c r="AV58" s="21"/>
      <c r="AW58" s="21"/>
      <c r="AX58" s="21"/>
      <c r="AY58" s="21"/>
    </row>
    <row r="59" spans="1:51">
      <c r="A59" s="16"/>
      <c r="B59" s="16"/>
      <c r="C59" s="16"/>
      <c r="D59" s="16"/>
      <c r="E59" s="16"/>
      <c r="F59" s="16"/>
      <c r="G59" s="17"/>
      <c r="H59" s="17"/>
      <c r="I59" s="17"/>
      <c r="J59" s="17"/>
      <c r="K59" s="23"/>
      <c r="L59" s="23"/>
      <c r="M59" s="23"/>
      <c r="N59" s="23"/>
      <c r="O59" s="23"/>
      <c r="P59" s="8"/>
      <c r="Q59" s="8"/>
      <c r="R59" s="8"/>
      <c r="S59" s="8"/>
      <c r="T59" s="8"/>
      <c r="U59" s="5"/>
      <c r="V59" s="5"/>
      <c r="W59" s="5"/>
      <c r="X59" s="5"/>
      <c r="Y59" s="5"/>
      <c r="Z59" s="5"/>
      <c r="AA59" s="5"/>
      <c r="AB59" s="5"/>
      <c r="AC59" s="5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>
      <c r="A60" s="16"/>
      <c r="B60" s="16"/>
      <c r="C60" s="16"/>
      <c r="D60" s="16"/>
      <c r="E60" s="16"/>
      <c r="F60" s="16"/>
      <c r="G60" s="17"/>
      <c r="H60" s="17"/>
      <c r="I60" s="17"/>
      <c r="J60" s="17"/>
      <c r="K60" s="23"/>
      <c r="L60" s="23"/>
      <c r="M60" s="23"/>
      <c r="N60" s="23"/>
      <c r="O60" s="23"/>
      <c r="P60" s="8"/>
      <c r="Q60" s="8"/>
      <c r="R60" s="8"/>
      <c r="S60" s="8"/>
      <c r="T60" s="8"/>
      <c r="U60" s="5"/>
      <c r="V60" s="5"/>
      <c r="W60" s="5"/>
      <c r="X60" s="5"/>
      <c r="Y60" s="5"/>
      <c r="Z60" s="5"/>
      <c r="AA60" s="5"/>
      <c r="AB60" s="5"/>
      <c r="AC60" s="5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>
      <c r="A61" s="16"/>
      <c r="B61" s="16"/>
      <c r="C61" s="16"/>
      <c r="D61" s="16"/>
      <c r="E61" s="16"/>
      <c r="F61" s="16"/>
      <c r="G61" s="17"/>
      <c r="H61" s="17"/>
      <c r="I61" s="17"/>
      <c r="J61" s="17"/>
      <c r="K61" s="23"/>
      <c r="L61" s="23"/>
      <c r="M61" s="23"/>
      <c r="N61" s="23"/>
      <c r="O61" s="23"/>
      <c r="P61" s="8"/>
      <c r="Q61" s="8"/>
      <c r="R61" s="8"/>
      <c r="S61" s="8"/>
      <c r="T61" s="8"/>
      <c r="U61" s="5"/>
      <c r="V61" s="5"/>
      <c r="W61" s="5"/>
      <c r="X61" s="5"/>
      <c r="Y61" s="5"/>
      <c r="Z61" s="5"/>
      <c r="AA61" s="5"/>
      <c r="AB61" s="5"/>
      <c r="AC61" s="5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>
      <c r="A62" s="16"/>
      <c r="B62" s="16"/>
      <c r="C62" s="16"/>
      <c r="D62" s="16"/>
      <c r="E62" s="16"/>
      <c r="F62" s="16"/>
      <c r="G62" s="17"/>
      <c r="H62" s="17"/>
      <c r="I62" s="17"/>
      <c r="J62" s="17"/>
      <c r="K62" s="23"/>
      <c r="L62" s="23"/>
      <c r="M62" s="23"/>
      <c r="N62" s="23"/>
      <c r="O62" s="23"/>
      <c r="P62" s="8"/>
      <c r="Q62" s="8"/>
      <c r="R62" s="8"/>
      <c r="S62" s="8"/>
      <c r="T62" s="8"/>
      <c r="U62" s="5"/>
      <c r="V62" s="5"/>
      <c r="W62" s="5"/>
      <c r="X62" s="5"/>
      <c r="Y62" s="5"/>
      <c r="Z62" s="5"/>
      <c r="AA62" s="5"/>
      <c r="AB62" s="5"/>
      <c r="AC62" s="5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21"/>
      <c r="AR62" s="21"/>
      <c r="AS62" s="21"/>
      <c r="AT62" s="21"/>
      <c r="AU62" s="21"/>
      <c r="AV62" s="21"/>
      <c r="AW62" s="21"/>
      <c r="AX62" s="21"/>
      <c r="AY62" s="21"/>
    </row>
    <row r="63" spans="1:51">
      <c r="A63" s="16"/>
      <c r="B63" s="16"/>
      <c r="C63" s="16"/>
      <c r="D63" s="16"/>
      <c r="E63" s="16"/>
      <c r="F63" s="16"/>
      <c r="G63" s="17"/>
      <c r="H63" s="17"/>
      <c r="I63" s="17"/>
      <c r="J63" s="17"/>
      <c r="K63" s="23"/>
      <c r="L63" s="23"/>
      <c r="M63" s="23"/>
      <c r="N63" s="23"/>
      <c r="O63" s="23"/>
      <c r="P63" s="8"/>
      <c r="Q63" s="8"/>
      <c r="R63" s="8"/>
      <c r="S63" s="8"/>
      <c r="T63" s="8"/>
      <c r="U63" s="5"/>
      <c r="V63" s="5"/>
      <c r="W63" s="5"/>
      <c r="X63" s="5"/>
      <c r="Y63" s="5"/>
      <c r="Z63" s="5"/>
      <c r="AA63" s="5"/>
      <c r="AB63" s="5"/>
      <c r="AC63" s="5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21"/>
      <c r="AR63" s="21"/>
      <c r="AS63" s="21"/>
      <c r="AT63" s="21"/>
      <c r="AU63" s="21"/>
      <c r="AV63" s="21"/>
      <c r="AW63" s="21"/>
      <c r="AX63" s="21"/>
      <c r="AY63" s="21"/>
    </row>
    <row r="64" spans="1:51">
      <c r="A64" s="16"/>
      <c r="B64" s="16"/>
      <c r="C64" s="16"/>
      <c r="D64" s="16"/>
      <c r="E64" s="16"/>
      <c r="F64" s="16"/>
      <c r="G64" s="17"/>
      <c r="H64" s="17"/>
      <c r="I64" s="17"/>
      <c r="J64" s="17"/>
      <c r="K64" s="23"/>
      <c r="L64" s="23"/>
      <c r="M64" s="23"/>
      <c r="N64" s="23"/>
      <c r="O64" s="23"/>
      <c r="P64" s="8"/>
      <c r="Q64" s="8"/>
      <c r="R64" s="8"/>
      <c r="S64" s="8"/>
      <c r="T64" s="8"/>
      <c r="U64" s="5"/>
      <c r="V64" s="5"/>
      <c r="W64" s="5"/>
      <c r="X64" s="5"/>
      <c r="Y64" s="5"/>
      <c r="Z64" s="5"/>
      <c r="AA64" s="5"/>
      <c r="AB64" s="5"/>
      <c r="AC64" s="5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21"/>
      <c r="AR64" s="21"/>
      <c r="AS64" s="21"/>
      <c r="AT64" s="21"/>
      <c r="AU64" s="21"/>
      <c r="AV64" s="21"/>
      <c r="AW64" s="21"/>
      <c r="AX64" s="21"/>
      <c r="AY64" s="21"/>
    </row>
    <row r="65" spans="1:51">
      <c r="A65" s="16"/>
      <c r="B65" s="16"/>
      <c r="C65" s="16"/>
      <c r="D65" s="16"/>
      <c r="E65" s="16"/>
      <c r="F65" s="16"/>
      <c r="G65" s="17"/>
      <c r="H65" s="17"/>
      <c r="I65" s="17"/>
      <c r="J65" s="17"/>
      <c r="K65" s="23"/>
      <c r="L65" s="23"/>
      <c r="M65" s="23"/>
      <c r="N65" s="23"/>
      <c r="O65" s="23"/>
      <c r="P65" s="8"/>
      <c r="Q65" s="8"/>
      <c r="R65" s="8"/>
      <c r="S65" s="8"/>
      <c r="T65" s="8"/>
      <c r="U65" s="5"/>
      <c r="V65" s="5"/>
      <c r="W65" s="5"/>
      <c r="X65" s="5"/>
      <c r="Y65" s="5"/>
      <c r="Z65" s="5"/>
      <c r="AA65" s="5"/>
      <c r="AB65" s="5"/>
      <c r="AC65" s="5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1"/>
      <c r="AR65" s="21"/>
      <c r="AS65" s="21"/>
      <c r="AT65" s="21"/>
      <c r="AU65" s="21"/>
      <c r="AV65" s="21"/>
      <c r="AW65" s="21"/>
      <c r="AX65" s="21"/>
      <c r="AY65" s="21"/>
    </row>
    <row r="66" spans="1:51">
      <c r="A66" s="16"/>
      <c r="B66" s="16"/>
      <c r="C66" s="16"/>
      <c r="D66" s="16"/>
      <c r="E66" s="16"/>
      <c r="F66" s="16"/>
      <c r="G66" s="17"/>
      <c r="H66" s="17"/>
      <c r="I66" s="17"/>
      <c r="J66" s="17"/>
      <c r="K66" s="23"/>
      <c r="L66" s="23"/>
      <c r="M66" s="23"/>
      <c r="N66" s="23"/>
      <c r="O66" s="23"/>
      <c r="P66" s="8"/>
      <c r="Q66" s="8"/>
      <c r="R66" s="8"/>
      <c r="S66" s="8"/>
      <c r="T66" s="8"/>
      <c r="U66" s="5"/>
      <c r="V66" s="5"/>
      <c r="W66" s="5"/>
      <c r="X66" s="5"/>
      <c r="Y66" s="5"/>
      <c r="Z66" s="5"/>
      <c r="AA66" s="5"/>
      <c r="AB66" s="5"/>
      <c r="AC66" s="5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21"/>
      <c r="AR66" s="21"/>
      <c r="AS66" s="21"/>
      <c r="AT66" s="21"/>
      <c r="AU66" s="21"/>
      <c r="AV66" s="21"/>
      <c r="AW66" s="21"/>
      <c r="AX66" s="21"/>
      <c r="AY66" s="21"/>
    </row>
    <row r="67" spans="1:51">
      <c r="A67" s="16"/>
      <c r="B67" s="16"/>
      <c r="C67" s="16"/>
      <c r="D67" s="16"/>
      <c r="E67" s="16"/>
      <c r="F67" s="16"/>
      <c r="G67" s="17"/>
      <c r="H67" s="17"/>
      <c r="I67" s="17"/>
      <c r="J67" s="17"/>
      <c r="K67" s="23"/>
      <c r="L67" s="23"/>
      <c r="M67" s="23"/>
      <c r="N67" s="23"/>
      <c r="O67" s="23"/>
      <c r="P67" s="8"/>
      <c r="Q67" s="8"/>
      <c r="R67" s="8"/>
      <c r="S67" s="8"/>
      <c r="T67" s="8"/>
      <c r="U67" s="5"/>
      <c r="V67" s="5"/>
      <c r="W67" s="5"/>
      <c r="X67" s="5"/>
      <c r="Y67" s="5"/>
      <c r="Z67" s="5"/>
      <c r="AA67" s="5"/>
      <c r="AB67" s="5"/>
      <c r="AC67" s="5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21"/>
      <c r="AR67" s="21"/>
      <c r="AS67" s="21"/>
      <c r="AT67" s="21"/>
      <c r="AU67" s="21"/>
      <c r="AV67" s="21"/>
      <c r="AW67" s="21"/>
      <c r="AX67" s="21"/>
      <c r="AY67" s="21"/>
    </row>
    <row r="68" spans="1:51">
      <c r="A68" s="16"/>
      <c r="B68" s="16"/>
      <c r="C68" s="16"/>
      <c r="D68" s="16"/>
      <c r="E68" s="16"/>
      <c r="F68" s="16"/>
      <c r="G68" s="17"/>
      <c r="H68" s="17"/>
      <c r="I68" s="17"/>
      <c r="J68" s="17"/>
      <c r="K68" s="23"/>
      <c r="L68" s="23"/>
      <c r="M68" s="23"/>
      <c r="N68" s="23"/>
      <c r="O68" s="23"/>
      <c r="P68" s="8"/>
      <c r="Q68" s="8"/>
      <c r="R68" s="8"/>
      <c r="S68" s="8"/>
      <c r="T68" s="8"/>
      <c r="U68" s="5"/>
      <c r="V68" s="5"/>
      <c r="W68" s="5"/>
      <c r="X68" s="5"/>
      <c r="Y68" s="5"/>
      <c r="Z68" s="5"/>
      <c r="AA68" s="5"/>
      <c r="AB68" s="5"/>
      <c r="AC68" s="5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21"/>
      <c r="AR68" s="21"/>
      <c r="AS68" s="21"/>
      <c r="AT68" s="21"/>
      <c r="AU68" s="21"/>
      <c r="AV68" s="21"/>
      <c r="AW68" s="21"/>
      <c r="AX68" s="21"/>
      <c r="AY68" s="21"/>
    </row>
    <row r="69" spans="1:51">
      <c r="A69" s="16"/>
      <c r="B69" s="16"/>
      <c r="C69" s="16"/>
      <c r="D69" s="16"/>
      <c r="E69" s="16"/>
      <c r="F69" s="16"/>
      <c r="G69" s="17"/>
      <c r="H69" s="17"/>
      <c r="I69" s="17"/>
      <c r="J69" s="17"/>
      <c r="K69" s="23"/>
      <c r="L69" s="23"/>
      <c r="M69" s="23"/>
      <c r="N69" s="23"/>
      <c r="O69" s="23"/>
      <c r="P69" s="8"/>
      <c r="Q69" s="8"/>
      <c r="R69" s="8"/>
      <c r="S69" s="8"/>
      <c r="T69" s="8"/>
      <c r="U69" s="5"/>
      <c r="V69" s="5"/>
      <c r="W69" s="5"/>
      <c r="X69" s="5"/>
      <c r="Y69" s="5"/>
      <c r="Z69" s="5"/>
      <c r="AA69" s="5"/>
      <c r="AB69" s="5"/>
      <c r="AC69" s="5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21"/>
      <c r="AR69" s="21"/>
      <c r="AS69" s="21"/>
      <c r="AT69" s="21"/>
      <c r="AU69" s="21"/>
      <c r="AV69" s="21"/>
      <c r="AW69" s="21"/>
      <c r="AX69" s="21"/>
      <c r="AY69" s="21"/>
    </row>
    <row r="70" spans="1:51">
      <c r="A70" s="16"/>
      <c r="B70" s="16"/>
      <c r="C70" s="16"/>
      <c r="D70" s="16"/>
      <c r="E70" s="16"/>
      <c r="F70" s="16"/>
      <c r="G70" s="17"/>
      <c r="H70" s="17"/>
      <c r="I70" s="17"/>
      <c r="J70" s="17"/>
      <c r="K70" s="23"/>
      <c r="L70" s="23"/>
      <c r="M70" s="23"/>
      <c r="N70" s="23"/>
      <c r="O70" s="23"/>
      <c r="P70" s="8"/>
      <c r="Q70" s="8"/>
      <c r="R70" s="8"/>
      <c r="S70" s="8"/>
      <c r="T70" s="8"/>
      <c r="U70" s="5"/>
      <c r="V70" s="5"/>
      <c r="W70" s="5"/>
      <c r="X70" s="5"/>
      <c r="Y70" s="5"/>
      <c r="Z70" s="5"/>
      <c r="AA70" s="5"/>
      <c r="AB70" s="5"/>
      <c r="AC70" s="5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21"/>
      <c r="AR70" s="21"/>
      <c r="AS70" s="21"/>
      <c r="AT70" s="21"/>
      <c r="AU70" s="21"/>
      <c r="AV70" s="21"/>
      <c r="AW70" s="21"/>
      <c r="AX70" s="21"/>
      <c r="AY70" s="21"/>
    </row>
    <row r="71" spans="1:51">
      <c r="A71" s="16"/>
      <c r="B71" s="16"/>
      <c r="C71" s="16"/>
      <c r="D71" s="16"/>
      <c r="E71" s="16"/>
      <c r="F71" s="16"/>
      <c r="G71" s="17"/>
      <c r="H71" s="17"/>
      <c r="I71" s="17"/>
      <c r="J71" s="17"/>
      <c r="K71" s="23"/>
      <c r="L71" s="23"/>
      <c r="M71" s="23"/>
      <c r="N71" s="23"/>
      <c r="O71" s="23"/>
      <c r="P71" s="8"/>
      <c r="Q71" s="8"/>
      <c r="R71" s="8"/>
      <c r="S71" s="8"/>
      <c r="T71" s="8"/>
      <c r="U71" s="5"/>
      <c r="V71" s="5"/>
      <c r="W71" s="5"/>
      <c r="X71" s="5"/>
      <c r="Y71" s="5"/>
      <c r="Z71" s="5"/>
      <c r="AA71" s="5"/>
      <c r="AB71" s="5"/>
      <c r="AC71" s="5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21"/>
      <c r="AR71" s="21"/>
      <c r="AS71" s="21"/>
      <c r="AT71" s="21"/>
      <c r="AU71" s="21"/>
      <c r="AV71" s="21"/>
      <c r="AW71" s="21"/>
      <c r="AX71" s="21"/>
      <c r="AY71" s="21"/>
    </row>
    <row r="72" spans="1:51">
      <c r="A72" s="16"/>
      <c r="B72" s="16"/>
      <c r="C72" s="16"/>
      <c r="D72" s="16"/>
      <c r="E72" s="16"/>
      <c r="F72" s="16"/>
      <c r="G72" s="17"/>
      <c r="H72" s="17"/>
      <c r="I72" s="17"/>
      <c r="J72" s="17"/>
      <c r="K72" s="23"/>
      <c r="L72" s="23"/>
      <c r="M72" s="23"/>
      <c r="N72" s="23"/>
      <c r="O72" s="23"/>
      <c r="P72" s="8"/>
      <c r="Q72" s="8"/>
      <c r="R72" s="8"/>
      <c r="S72" s="8"/>
      <c r="T72" s="8"/>
      <c r="U72" s="5"/>
      <c r="V72" s="5"/>
      <c r="W72" s="5"/>
      <c r="X72" s="5"/>
      <c r="Y72" s="5"/>
      <c r="Z72" s="5"/>
      <c r="AA72" s="5"/>
      <c r="AB72" s="5"/>
      <c r="AC72" s="5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21"/>
      <c r="AR72" s="21"/>
      <c r="AS72" s="21"/>
      <c r="AT72" s="21"/>
      <c r="AU72" s="21"/>
      <c r="AV72" s="21"/>
      <c r="AW72" s="21"/>
      <c r="AX72" s="21"/>
      <c r="AY7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20E2-F01C-4F60-9B3D-82EC74076ADF}">
  <dimension ref="A1:AY72"/>
  <sheetViews>
    <sheetView workbookViewId="0">
      <selection activeCell="G1" sqref="G1"/>
    </sheetView>
  </sheetViews>
  <sheetFormatPr defaultRowHeight="14.25"/>
  <cols>
    <col min="3" max="3" width="13" bestFit="1" customWidth="1"/>
    <col min="7" max="7" width="10.875" bestFit="1" customWidth="1"/>
    <col min="31" max="31" width="13.25" bestFit="1" customWidth="1"/>
    <col min="34" max="35" width="9" style="8"/>
  </cols>
  <sheetData>
    <row r="1" spans="1:51" s="2" customFormat="1" ht="23.25">
      <c r="A1" s="2" t="s">
        <v>0</v>
      </c>
      <c r="D1" s="10" t="s">
        <v>9</v>
      </c>
      <c r="G1" s="26" t="s">
        <v>28</v>
      </c>
      <c r="AH1" s="7"/>
      <c r="AI1" s="7"/>
    </row>
    <row r="2" spans="1:51" ht="15">
      <c r="A2" t="s">
        <v>27</v>
      </c>
      <c r="AH2" s="9" t="s">
        <v>110</v>
      </c>
    </row>
    <row r="4" spans="1:51">
      <c r="A4" t="s">
        <v>39</v>
      </c>
    </row>
    <row r="5" spans="1:51" ht="15">
      <c r="A5" t="s">
        <v>40</v>
      </c>
      <c r="T5" s="1"/>
      <c r="U5" s="1" t="s">
        <v>25</v>
      </c>
      <c r="V5" s="1"/>
      <c r="W5" s="1"/>
      <c r="X5" s="1"/>
      <c r="Y5" s="1"/>
      <c r="Z5" s="1"/>
      <c r="AA5" s="1"/>
      <c r="AB5" s="1"/>
      <c r="AE5" s="1" t="s">
        <v>25</v>
      </c>
    </row>
    <row r="6" spans="1:51" ht="15.75" customHeight="1"/>
    <row r="7" spans="1:51" ht="15">
      <c r="A7" s="16"/>
      <c r="B7" s="16"/>
      <c r="C7" s="16"/>
      <c r="D7" s="16"/>
      <c r="E7" s="16"/>
      <c r="F7" s="16"/>
      <c r="G7" s="17"/>
      <c r="H7" s="17"/>
      <c r="I7" s="17"/>
      <c r="J7" s="17"/>
      <c r="K7" s="23"/>
      <c r="L7" s="23" t="s">
        <v>109</v>
      </c>
      <c r="M7" s="23"/>
      <c r="N7" s="23"/>
      <c r="O7" s="23"/>
      <c r="P7" s="8"/>
      <c r="Q7" s="8" t="s">
        <v>108</v>
      </c>
      <c r="R7" s="8"/>
      <c r="S7" s="8"/>
      <c r="T7" s="8"/>
      <c r="U7" s="5"/>
      <c r="V7" s="5"/>
      <c r="W7" s="5"/>
      <c r="X7" s="5"/>
      <c r="Y7" s="18"/>
      <c r="Z7" s="18"/>
      <c r="AA7" s="18"/>
      <c r="AB7" s="18"/>
      <c r="AC7" s="18"/>
      <c r="AD7" s="20"/>
      <c r="AE7" s="20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21"/>
      <c r="AR7" s="22"/>
      <c r="AS7" s="22"/>
      <c r="AT7" s="22"/>
      <c r="AU7" s="22"/>
      <c r="AV7" s="22" t="s">
        <v>146</v>
      </c>
      <c r="AW7" s="22"/>
      <c r="AX7" s="22"/>
      <c r="AY7" s="22"/>
    </row>
    <row r="8" spans="1:51">
      <c r="A8" s="16" t="s">
        <v>16</v>
      </c>
      <c r="B8" s="16" t="s">
        <v>2</v>
      </c>
      <c r="C8" s="16" t="s">
        <v>3</v>
      </c>
      <c r="D8" s="16" t="s">
        <v>43</v>
      </c>
      <c r="E8" s="16" t="s">
        <v>4</v>
      </c>
      <c r="F8" s="16"/>
      <c r="G8" s="17" t="s">
        <v>44</v>
      </c>
      <c r="H8" s="17" t="s">
        <v>26</v>
      </c>
      <c r="I8" s="17" t="s">
        <v>19</v>
      </c>
      <c r="J8" s="17"/>
      <c r="K8" s="23"/>
      <c r="L8" s="23" t="s">
        <v>36</v>
      </c>
      <c r="M8" s="23"/>
      <c r="N8" s="23"/>
      <c r="O8" s="23"/>
      <c r="P8" s="8"/>
      <c r="Q8" s="8" t="s">
        <v>36</v>
      </c>
      <c r="R8" s="8"/>
      <c r="S8" s="8"/>
      <c r="T8" s="8"/>
      <c r="U8" s="5"/>
      <c r="V8" s="5"/>
      <c r="W8" s="5" t="s">
        <v>33</v>
      </c>
      <c r="X8" s="5"/>
      <c r="Y8" s="5"/>
      <c r="Z8" s="5"/>
      <c r="AA8" s="5"/>
      <c r="AB8" s="5"/>
      <c r="AC8" s="5"/>
      <c r="AD8" s="19"/>
      <c r="AE8" s="19"/>
      <c r="AF8" s="19" t="s">
        <v>38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1"/>
      <c r="AR8" s="21"/>
      <c r="AS8" s="21"/>
      <c r="AT8" s="21"/>
      <c r="AU8" s="21"/>
      <c r="AV8" s="21"/>
      <c r="AW8" s="21"/>
      <c r="AX8" s="21"/>
      <c r="AY8" s="21"/>
    </row>
    <row r="9" spans="1:51">
      <c r="A9" s="16"/>
      <c r="B9" s="16" t="s">
        <v>1</v>
      </c>
      <c r="C9" s="16" t="s">
        <v>1</v>
      </c>
      <c r="D9" s="16" t="s">
        <v>1</v>
      </c>
      <c r="E9" s="16" t="s">
        <v>42</v>
      </c>
      <c r="F9" s="16"/>
      <c r="G9" s="17" t="s">
        <v>45</v>
      </c>
      <c r="H9" s="17" t="s">
        <v>41</v>
      </c>
      <c r="I9" s="17" t="s">
        <v>18</v>
      </c>
      <c r="J9" s="17"/>
      <c r="K9" s="23" t="s">
        <v>14</v>
      </c>
      <c r="L9" s="23" t="s">
        <v>15</v>
      </c>
      <c r="M9" s="23" t="s">
        <v>12</v>
      </c>
      <c r="N9" s="23" t="s">
        <v>13</v>
      </c>
      <c r="O9" s="23"/>
      <c r="P9" s="8" t="s">
        <v>14</v>
      </c>
      <c r="Q9" s="8" t="s">
        <v>15</v>
      </c>
      <c r="R9" s="8" t="s">
        <v>12</v>
      </c>
      <c r="S9" s="8" t="s">
        <v>13</v>
      </c>
      <c r="T9" s="8"/>
      <c r="U9" s="5" t="s">
        <v>10</v>
      </c>
      <c r="V9" s="5" t="s">
        <v>11</v>
      </c>
      <c r="W9" s="5" t="s">
        <v>7</v>
      </c>
      <c r="X9" s="5" t="s">
        <v>8</v>
      </c>
      <c r="Y9" s="5" t="s">
        <v>5</v>
      </c>
      <c r="Z9" s="5" t="s">
        <v>6</v>
      </c>
      <c r="AA9" s="5" t="s">
        <v>21</v>
      </c>
      <c r="AB9" s="5" t="s">
        <v>22</v>
      </c>
      <c r="AC9" s="5"/>
      <c r="AD9" s="19" t="s">
        <v>111</v>
      </c>
      <c r="AE9" s="19" t="s">
        <v>112</v>
      </c>
      <c r="AF9" s="19" t="s">
        <v>113</v>
      </c>
      <c r="AG9" s="19" t="s">
        <v>114</v>
      </c>
      <c r="AH9" s="19" t="s">
        <v>31</v>
      </c>
      <c r="AI9" s="19" t="s">
        <v>32</v>
      </c>
      <c r="AJ9" s="19" t="s">
        <v>29</v>
      </c>
      <c r="AK9" s="19" t="s">
        <v>30</v>
      </c>
      <c r="AL9" s="19" t="s">
        <v>34</v>
      </c>
      <c r="AM9" s="19" t="s">
        <v>35</v>
      </c>
      <c r="AN9" s="19" t="s">
        <v>5</v>
      </c>
      <c r="AO9" s="19" t="s">
        <v>6</v>
      </c>
      <c r="AP9" s="19"/>
      <c r="AQ9" s="21" t="s">
        <v>46</v>
      </c>
      <c r="AR9" s="21" t="s">
        <v>47</v>
      </c>
      <c r="AS9" s="21" t="s">
        <v>31</v>
      </c>
      <c r="AT9" s="21" t="s">
        <v>32</v>
      </c>
      <c r="AU9" s="21" t="s">
        <v>34</v>
      </c>
      <c r="AV9" s="21" t="s">
        <v>35</v>
      </c>
      <c r="AW9" s="21" t="s">
        <v>5</v>
      </c>
      <c r="AX9" s="21" t="s">
        <v>6</v>
      </c>
      <c r="AY9" s="21"/>
    </row>
    <row r="10" spans="1:51">
      <c r="A10" s="16"/>
      <c r="B10" s="16"/>
      <c r="C10" s="16"/>
      <c r="D10" s="16"/>
      <c r="E10" s="16"/>
      <c r="F10" s="16"/>
      <c r="G10" s="17"/>
      <c r="H10" s="17"/>
      <c r="I10" s="17"/>
      <c r="J10" s="17"/>
      <c r="K10" s="23"/>
      <c r="L10" s="23"/>
      <c r="M10" s="23"/>
      <c r="N10" s="23"/>
      <c r="O10" s="23"/>
      <c r="P10" s="8"/>
      <c r="Q10" s="8"/>
      <c r="R10" s="8"/>
      <c r="S10" s="8"/>
      <c r="T10" s="8"/>
      <c r="U10" s="5"/>
      <c r="V10" s="5"/>
      <c r="W10" s="5"/>
      <c r="X10" s="5"/>
      <c r="Y10" s="5"/>
      <c r="Z10" s="5"/>
      <c r="AA10" s="5"/>
      <c r="AB10" s="5"/>
      <c r="AC10" s="5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>
      <c r="A11" s="16"/>
      <c r="B11" s="16"/>
      <c r="C11" s="16"/>
      <c r="D11" s="16"/>
      <c r="E11" s="16"/>
      <c r="F11" s="16"/>
      <c r="G11" s="17"/>
      <c r="H11" s="17"/>
      <c r="I11" s="17"/>
      <c r="J11" s="17"/>
      <c r="K11" s="23"/>
      <c r="L11" s="23"/>
      <c r="M11" s="23"/>
      <c r="N11" s="23"/>
      <c r="O11" s="23"/>
      <c r="P11" s="8"/>
      <c r="Q11" s="8"/>
      <c r="R11" s="8"/>
      <c r="S11" s="8"/>
      <c r="T11" s="8"/>
      <c r="U11" s="5"/>
      <c r="V11" s="5"/>
      <c r="W11" s="5"/>
      <c r="X11" s="5"/>
      <c r="Y11" s="5"/>
      <c r="Z11" s="5"/>
      <c r="AA11" s="5"/>
      <c r="AB11" s="5"/>
      <c r="AC11" s="5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>
      <c r="A12" s="16"/>
      <c r="B12" s="16"/>
      <c r="C12" s="16"/>
      <c r="D12" s="16"/>
      <c r="E12" s="16"/>
      <c r="F12" s="16"/>
      <c r="G12" s="17"/>
      <c r="H12" s="17"/>
      <c r="I12" s="17"/>
      <c r="J12" s="17"/>
      <c r="K12" s="23"/>
      <c r="L12" s="23"/>
      <c r="M12" s="23"/>
      <c r="N12" s="23"/>
      <c r="O12" s="23"/>
      <c r="P12" s="8"/>
      <c r="Q12" s="8"/>
      <c r="R12" s="8"/>
      <c r="S12" s="8"/>
      <c r="T12" s="8"/>
      <c r="U12" s="5"/>
      <c r="V12" s="5"/>
      <c r="W12" s="5"/>
      <c r="X12" s="5"/>
      <c r="Y12" s="5"/>
      <c r="Z12" s="5"/>
      <c r="AA12" s="5"/>
      <c r="AB12" s="5"/>
      <c r="AC12" s="5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>
      <c r="A13" s="16"/>
      <c r="B13" s="16"/>
      <c r="C13" s="16"/>
      <c r="D13" s="16"/>
      <c r="E13" s="16"/>
      <c r="F13" s="16"/>
      <c r="G13" s="17"/>
      <c r="H13" s="17"/>
      <c r="I13" s="17"/>
      <c r="J13" s="17"/>
      <c r="K13" s="23"/>
      <c r="L13" s="23"/>
      <c r="M13" s="23"/>
      <c r="N13" s="23"/>
      <c r="O13" s="23"/>
      <c r="P13" s="8"/>
      <c r="Q13" s="8"/>
      <c r="R13" s="8"/>
      <c r="S13" s="8"/>
      <c r="T13" s="8"/>
      <c r="U13" s="5"/>
      <c r="V13" s="5"/>
      <c r="W13" s="5"/>
      <c r="X13" s="5"/>
      <c r="Y13" s="5"/>
      <c r="Z13" s="5"/>
      <c r="AA13" s="5"/>
      <c r="AB13" s="5"/>
      <c r="AC13" s="5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16"/>
      <c r="B14" s="16"/>
      <c r="C14" s="16"/>
      <c r="D14" s="16"/>
      <c r="E14" s="16"/>
      <c r="F14" s="16"/>
      <c r="G14" s="17"/>
      <c r="H14" s="17"/>
      <c r="I14" s="17"/>
      <c r="J14" s="17"/>
      <c r="K14" s="23"/>
      <c r="L14" s="23"/>
      <c r="M14" s="23"/>
      <c r="N14" s="23"/>
      <c r="O14" s="23"/>
      <c r="P14" s="8"/>
      <c r="Q14" s="8"/>
      <c r="R14" s="8"/>
      <c r="S14" s="8"/>
      <c r="T14" s="8"/>
      <c r="U14" s="5"/>
      <c r="V14" s="5"/>
      <c r="W14" s="5"/>
      <c r="X14" s="5"/>
      <c r="Y14" s="5"/>
      <c r="Z14" s="5"/>
      <c r="AA14" s="5"/>
      <c r="AB14" s="5"/>
      <c r="AC14" s="5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>
      <c r="A15" s="16"/>
      <c r="B15" s="16"/>
      <c r="C15" s="16"/>
      <c r="D15" s="16"/>
      <c r="E15" s="16"/>
      <c r="F15" s="16"/>
      <c r="G15" s="17"/>
      <c r="H15" s="17"/>
      <c r="I15" s="17"/>
      <c r="J15" s="17"/>
      <c r="K15" s="23"/>
      <c r="L15" s="23"/>
      <c r="M15" s="23"/>
      <c r="N15" s="23"/>
      <c r="O15" s="23"/>
      <c r="P15" s="8"/>
      <c r="Q15" s="8"/>
      <c r="R15" s="8"/>
      <c r="S15" s="8"/>
      <c r="T15" s="8"/>
      <c r="U15" s="5"/>
      <c r="V15" s="5"/>
      <c r="W15" s="5"/>
      <c r="X15" s="5"/>
      <c r="Y15" s="5"/>
      <c r="Z15" s="5"/>
      <c r="AA15" s="5"/>
      <c r="AB15" s="5"/>
      <c r="AC15" s="5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>
      <c r="A16" s="16"/>
      <c r="B16" s="16"/>
      <c r="C16" s="16"/>
      <c r="D16" s="16"/>
      <c r="E16" s="16"/>
      <c r="F16" s="16"/>
      <c r="G16" s="17"/>
      <c r="H16" s="17"/>
      <c r="I16" s="17"/>
      <c r="J16" s="17"/>
      <c r="K16" s="23"/>
      <c r="L16" s="23"/>
      <c r="M16" s="23"/>
      <c r="N16" s="23"/>
      <c r="O16" s="23"/>
      <c r="P16" s="8"/>
      <c r="Q16" s="8"/>
      <c r="R16" s="8"/>
      <c r="S16" s="8"/>
      <c r="T16" s="8"/>
      <c r="U16" s="5"/>
      <c r="V16" s="5"/>
      <c r="W16" s="5"/>
      <c r="X16" s="5"/>
      <c r="Y16" s="5"/>
      <c r="Z16" s="5"/>
      <c r="AA16" s="5"/>
      <c r="AB16" s="5"/>
      <c r="AC16" s="5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>
      <c r="A17" s="16"/>
      <c r="B17" s="16"/>
      <c r="C17" s="16"/>
      <c r="D17" s="16"/>
      <c r="E17" s="16"/>
      <c r="F17" s="16"/>
      <c r="G17" s="17"/>
      <c r="H17" s="17"/>
      <c r="I17" s="17"/>
      <c r="J17" s="17"/>
      <c r="K17" s="23"/>
      <c r="L17" s="23"/>
      <c r="M17" s="23"/>
      <c r="N17" s="23"/>
      <c r="O17" s="23"/>
      <c r="P17" s="8"/>
      <c r="Q17" s="8"/>
      <c r="R17" s="8"/>
      <c r="S17" s="8"/>
      <c r="T17" s="8"/>
      <c r="U17" s="5"/>
      <c r="V17" s="5"/>
      <c r="W17" s="5"/>
      <c r="X17" s="5"/>
      <c r="Y17" s="5"/>
      <c r="Z17" s="5"/>
      <c r="AA17" s="5"/>
      <c r="AB17" s="5"/>
      <c r="AC17" s="5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>
      <c r="A18" s="16"/>
      <c r="B18" s="16"/>
      <c r="C18" s="16"/>
      <c r="D18" s="16"/>
      <c r="E18" s="16"/>
      <c r="F18" s="16"/>
      <c r="G18" s="17"/>
      <c r="H18" s="17"/>
      <c r="I18" s="17"/>
      <c r="J18" s="17"/>
      <c r="K18" s="23"/>
      <c r="L18" s="23"/>
      <c r="M18" s="23"/>
      <c r="N18" s="23"/>
      <c r="O18" s="23"/>
      <c r="P18" s="8"/>
      <c r="Q18" s="8"/>
      <c r="R18" s="8"/>
      <c r="S18" s="8"/>
      <c r="T18" s="8"/>
      <c r="U18" s="5"/>
      <c r="V18" s="5"/>
      <c r="W18" s="5"/>
      <c r="X18" s="5"/>
      <c r="Y18" s="5"/>
      <c r="Z18" s="5"/>
      <c r="AA18" s="5"/>
      <c r="AB18" s="5"/>
      <c r="AC18" s="5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>
      <c r="A19" s="16"/>
      <c r="B19" s="16"/>
      <c r="C19" s="16"/>
      <c r="D19" s="16"/>
      <c r="E19" s="16"/>
      <c r="F19" s="16"/>
      <c r="G19" s="17"/>
      <c r="H19" s="17"/>
      <c r="I19" s="17"/>
      <c r="J19" s="17"/>
      <c r="K19" s="23"/>
      <c r="L19" s="23"/>
      <c r="M19" s="23"/>
      <c r="N19" s="23"/>
      <c r="O19" s="23"/>
      <c r="P19" s="8"/>
      <c r="Q19" s="8"/>
      <c r="R19" s="8"/>
      <c r="S19" s="8"/>
      <c r="T19" s="8"/>
      <c r="U19" s="5"/>
      <c r="V19" s="5"/>
      <c r="W19" s="5"/>
      <c r="X19" s="5"/>
      <c r="Y19" s="5"/>
      <c r="Z19" s="5"/>
      <c r="AA19" s="5"/>
      <c r="AB19" s="5"/>
      <c r="AC19" s="5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>
      <c r="A20" s="16"/>
      <c r="B20" s="16"/>
      <c r="C20" s="16"/>
      <c r="D20" s="16"/>
      <c r="E20" s="16"/>
      <c r="F20" s="16"/>
      <c r="G20" s="17"/>
      <c r="H20" s="17"/>
      <c r="I20" s="17"/>
      <c r="J20" s="17"/>
      <c r="K20" s="23"/>
      <c r="L20" s="23"/>
      <c r="M20" s="23"/>
      <c r="N20" s="23"/>
      <c r="O20" s="23"/>
      <c r="P20" s="8"/>
      <c r="Q20" s="8"/>
      <c r="R20" s="8"/>
      <c r="S20" s="8"/>
      <c r="T20" s="8"/>
      <c r="U20" s="5"/>
      <c r="V20" s="5"/>
      <c r="W20" s="5"/>
      <c r="X20" s="5"/>
      <c r="Y20" s="5"/>
      <c r="Z20" s="5"/>
      <c r="AA20" s="5"/>
      <c r="AB20" s="5"/>
      <c r="AC20" s="5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>
      <c r="A21" s="16"/>
      <c r="B21" s="16"/>
      <c r="C21" s="16"/>
      <c r="D21" s="16"/>
      <c r="E21" s="16"/>
      <c r="F21" s="16"/>
      <c r="G21" s="17"/>
      <c r="H21" s="17"/>
      <c r="I21" s="17"/>
      <c r="J21" s="17"/>
      <c r="K21" s="23"/>
      <c r="L21" s="23"/>
      <c r="M21" s="23"/>
      <c r="N21" s="23"/>
      <c r="O21" s="23"/>
      <c r="P21" s="8"/>
      <c r="Q21" s="8"/>
      <c r="R21" s="8"/>
      <c r="S21" s="8"/>
      <c r="T21" s="8"/>
      <c r="U21" s="5"/>
      <c r="V21" s="5"/>
      <c r="W21" s="5"/>
      <c r="X21" s="5"/>
      <c r="Y21" s="5"/>
      <c r="Z21" s="5"/>
      <c r="AA21" s="5"/>
      <c r="AB21" s="5"/>
      <c r="AC21" s="5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>
      <c r="A22" s="16"/>
      <c r="B22" s="16"/>
      <c r="C22" s="16"/>
      <c r="D22" s="16"/>
      <c r="E22" s="16"/>
      <c r="F22" s="16"/>
      <c r="G22" s="17"/>
      <c r="H22" s="17"/>
      <c r="I22" s="17"/>
      <c r="J22" s="17"/>
      <c r="K22" s="23"/>
      <c r="L22" s="23"/>
      <c r="M22" s="23"/>
      <c r="N22" s="23"/>
      <c r="O22" s="23"/>
      <c r="P22" s="8"/>
      <c r="Q22" s="8"/>
      <c r="R22" s="8"/>
      <c r="S22" s="8"/>
      <c r="T22" s="8"/>
      <c r="U22" s="5"/>
      <c r="V22" s="5"/>
      <c r="W22" s="5"/>
      <c r="X22" s="5"/>
      <c r="Y22" s="5"/>
      <c r="Z22" s="5"/>
      <c r="AA22" s="5"/>
      <c r="AB22" s="5"/>
      <c r="AC22" s="5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1:51">
      <c r="A23" s="16"/>
      <c r="B23" s="16"/>
      <c r="C23" s="16"/>
      <c r="D23" s="16"/>
      <c r="E23" s="16"/>
      <c r="F23" s="16"/>
      <c r="G23" s="17"/>
      <c r="H23" s="17"/>
      <c r="I23" s="17"/>
      <c r="J23" s="17"/>
      <c r="K23" s="23"/>
      <c r="L23" s="23"/>
      <c r="M23" s="23"/>
      <c r="N23" s="23"/>
      <c r="O23" s="23"/>
      <c r="P23" s="8"/>
      <c r="Q23" s="8"/>
      <c r="R23" s="8"/>
      <c r="S23" s="8"/>
      <c r="T23" s="8"/>
      <c r="U23" s="5"/>
      <c r="V23" s="5"/>
      <c r="W23" s="5"/>
      <c r="X23" s="5"/>
      <c r="Y23" s="5"/>
      <c r="Z23" s="5"/>
      <c r="AA23" s="5"/>
      <c r="AB23" s="5"/>
      <c r="AC23" s="5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21"/>
      <c r="AR23" s="21"/>
      <c r="AS23" s="21"/>
      <c r="AT23" s="21"/>
      <c r="AU23" s="21"/>
      <c r="AV23" s="21"/>
      <c r="AW23" s="21"/>
      <c r="AX23" s="21"/>
      <c r="AY23" s="21"/>
    </row>
    <row r="24" spans="1:51">
      <c r="A24" s="16"/>
      <c r="B24" s="16"/>
      <c r="C24" s="16"/>
      <c r="D24" s="16"/>
      <c r="E24" s="16"/>
      <c r="F24" s="16"/>
      <c r="G24" s="17"/>
      <c r="H24" s="17"/>
      <c r="I24" s="17"/>
      <c r="J24" s="17"/>
      <c r="K24" s="23"/>
      <c r="L24" s="23"/>
      <c r="M24" s="23"/>
      <c r="N24" s="23"/>
      <c r="O24" s="23"/>
      <c r="P24" s="8"/>
      <c r="Q24" s="8"/>
      <c r="R24" s="8"/>
      <c r="S24" s="8"/>
      <c r="T24" s="8"/>
      <c r="U24" s="5"/>
      <c r="V24" s="5"/>
      <c r="W24" s="5"/>
      <c r="X24" s="5"/>
      <c r="Y24" s="5"/>
      <c r="Z24" s="5"/>
      <c r="AA24" s="5"/>
      <c r="AB24" s="5"/>
      <c r="AC24" s="5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1:51">
      <c r="A25" s="16"/>
      <c r="B25" s="16"/>
      <c r="C25" s="16"/>
      <c r="D25" s="16"/>
      <c r="E25" s="16"/>
      <c r="F25" s="16"/>
      <c r="G25" s="17"/>
      <c r="H25" s="17"/>
      <c r="I25" s="17"/>
      <c r="J25" s="17"/>
      <c r="K25" s="23"/>
      <c r="L25" s="23"/>
      <c r="M25" s="23"/>
      <c r="N25" s="23"/>
      <c r="O25" s="23"/>
      <c r="P25" s="8"/>
      <c r="Q25" s="8"/>
      <c r="R25" s="8"/>
      <c r="S25" s="8"/>
      <c r="T25" s="8"/>
      <c r="U25" s="5"/>
      <c r="V25" s="5"/>
      <c r="W25" s="5"/>
      <c r="X25" s="5"/>
      <c r="Y25" s="5"/>
      <c r="Z25" s="5"/>
      <c r="AA25" s="5"/>
      <c r="AB25" s="5"/>
      <c r="AC25" s="5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21"/>
      <c r="AR25" s="21"/>
      <c r="AS25" s="21"/>
      <c r="AT25" s="21"/>
      <c r="AU25" s="21"/>
      <c r="AV25" s="21"/>
      <c r="AW25" s="21"/>
      <c r="AX25" s="21"/>
      <c r="AY25" s="21"/>
    </row>
    <row r="26" spans="1:51">
      <c r="A26" s="16"/>
      <c r="B26" s="16"/>
      <c r="C26" s="16"/>
      <c r="D26" s="16"/>
      <c r="E26" s="16"/>
      <c r="F26" s="16"/>
      <c r="G26" s="17"/>
      <c r="H26" s="17"/>
      <c r="I26" s="17"/>
      <c r="J26" s="17"/>
      <c r="K26" s="23"/>
      <c r="L26" s="23"/>
      <c r="M26" s="23"/>
      <c r="N26" s="23"/>
      <c r="O26" s="23"/>
      <c r="P26" s="8"/>
      <c r="Q26" s="8"/>
      <c r="R26" s="8"/>
      <c r="S26" s="8"/>
      <c r="T26" s="8"/>
      <c r="U26" s="5"/>
      <c r="V26" s="5"/>
      <c r="W26" s="5"/>
      <c r="X26" s="5"/>
      <c r="Y26" s="5"/>
      <c r="Z26" s="5"/>
      <c r="AA26" s="5"/>
      <c r="AB26" s="5"/>
      <c r="AC26" s="5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21"/>
      <c r="AR26" s="21"/>
      <c r="AS26" s="21"/>
      <c r="AT26" s="21"/>
      <c r="AU26" s="21"/>
      <c r="AV26" s="21"/>
      <c r="AW26" s="21"/>
      <c r="AX26" s="21"/>
      <c r="AY26" s="21"/>
    </row>
    <row r="27" spans="1:51">
      <c r="A27" s="16"/>
      <c r="B27" s="16"/>
      <c r="C27" s="16"/>
      <c r="D27" s="16"/>
      <c r="E27" s="16"/>
      <c r="F27" s="16"/>
      <c r="G27" s="17"/>
      <c r="H27" s="17"/>
      <c r="I27" s="17"/>
      <c r="J27" s="17"/>
      <c r="K27" s="23"/>
      <c r="L27" s="23"/>
      <c r="M27" s="23"/>
      <c r="N27" s="23"/>
      <c r="O27" s="23"/>
      <c r="P27" s="8"/>
      <c r="Q27" s="8"/>
      <c r="R27" s="8"/>
      <c r="S27" s="8"/>
      <c r="T27" s="8"/>
      <c r="U27" s="5"/>
      <c r="V27" s="5"/>
      <c r="W27" s="5"/>
      <c r="X27" s="5"/>
      <c r="Y27" s="5"/>
      <c r="Z27" s="5"/>
      <c r="AA27" s="5"/>
      <c r="AB27" s="5"/>
      <c r="AC27" s="5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21"/>
      <c r="AR27" s="21"/>
      <c r="AS27" s="21"/>
      <c r="AT27" s="21"/>
      <c r="AU27" s="21"/>
      <c r="AV27" s="21"/>
      <c r="AW27" s="21"/>
      <c r="AX27" s="21"/>
      <c r="AY27" s="21"/>
    </row>
    <row r="28" spans="1:51">
      <c r="A28" s="16"/>
      <c r="B28" s="16"/>
      <c r="C28" s="16"/>
      <c r="D28" s="16"/>
      <c r="E28" s="16"/>
      <c r="F28" s="16"/>
      <c r="G28" s="17"/>
      <c r="H28" s="17"/>
      <c r="I28" s="17"/>
      <c r="J28" s="17"/>
      <c r="K28" s="23"/>
      <c r="L28" s="23"/>
      <c r="M28" s="23"/>
      <c r="N28" s="23"/>
      <c r="O28" s="23"/>
      <c r="P28" s="8"/>
      <c r="Q28" s="8"/>
      <c r="R28" s="8"/>
      <c r="S28" s="8"/>
      <c r="T28" s="8"/>
      <c r="U28" s="5"/>
      <c r="V28" s="5"/>
      <c r="W28" s="5"/>
      <c r="X28" s="5"/>
      <c r="Y28" s="5"/>
      <c r="Z28" s="5"/>
      <c r="AA28" s="5"/>
      <c r="AB28" s="5"/>
      <c r="AC28" s="5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1"/>
      <c r="AR28" s="21"/>
      <c r="AS28" s="21"/>
      <c r="AT28" s="21"/>
      <c r="AU28" s="21"/>
      <c r="AV28" s="21"/>
      <c r="AW28" s="21"/>
      <c r="AX28" s="21"/>
      <c r="AY28" s="21"/>
    </row>
    <row r="29" spans="1:51">
      <c r="A29" s="16"/>
      <c r="B29" s="16"/>
      <c r="C29" s="16"/>
      <c r="D29" s="16"/>
      <c r="E29" s="16"/>
      <c r="F29" s="16"/>
      <c r="G29" s="17"/>
      <c r="H29" s="17"/>
      <c r="I29" s="17"/>
      <c r="J29" s="17"/>
      <c r="K29" s="23"/>
      <c r="L29" s="23"/>
      <c r="M29" s="23"/>
      <c r="N29" s="23"/>
      <c r="O29" s="23"/>
      <c r="P29" s="8"/>
      <c r="Q29" s="8"/>
      <c r="R29" s="8"/>
      <c r="S29" s="8"/>
      <c r="T29" s="8"/>
      <c r="U29" s="5"/>
      <c r="V29" s="5"/>
      <c r="W29" s="5"/>
      <c r="X29" s="5"/>
      <c r="Y29" s="5"/>
      <c r="Z29" s="5"/>
      <c r="AA29" s="5"/>
      <c r="AB29" s="5"/>
      <c r="AC29" s="5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1"/>
      <c r="AR29" s="21"/>
      <c r="AS29" s="21"/>
      <c r="AT29" s="21"/>
      <c r="AU29" s="21"/>
      <c r="AV29" s="21"/>
      <c r="AW29" s="21"/>
      <c r="AX29" s="21"/>
      <c r="AY29" s="21"/>
    </row>
    <row r="30" spans="1:51">
      <c r="A30" s="16"/>
      <c r="B30" s="16"/>
      <c r="C30" s="16"/>
      <c r="D30" s="16"/>
      <c r="E30" s="16"/>
      <c r="F30" s="16"/>
      <c r="G30" s="17"/>
      <c r="H30" s="17"/>
      <c r="I30" s="17"/>
      <c r="J30" s="17"/>
      <c r="K30" s="23"/>
      <c r="L30" s="23"/>
      <c r="M30" s="23"/>
      <c r="N30" s="23"/>
      <c r="O30" s="23"/>
      <c r="P30" s="8"/>
      <c r="Q30" s="8"/>
      <c r="R30" s="8"/>
      <c r="S30" s="8"/>
      <c r="T30" s="8"/>
      <c r="U30" s="5"/>
      <c r="V30" s="5"/>
      <c r="W30" s="5"/>
      <c r="X30" s="5"/>
      <c r="Y30" s="5"/>
      <c r="Z30" s="5"/>
      <c r="AA30" s="5"/>
      <c r="AB30" s="5"/>
      <c r="AC30" s="5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21"/>
      <c r="AR30" s="21"/>
      <c r="AS30" s="21"/>
      <c r="AT30" s="21"/>
      <c r="AU30" s="21"/>
      <c r="AV30" s="21"/>
      <c r="AW30" s="21"/>
      <c r="AX30" s="21"/>
      <c r="AY30" s="21"/>
    </row>
    <row r="31" spans="1:51">
      <c r="A31" s="16"/>
      <c r="B31" s="16"/>
      <c r="C31" s="16"/>
      <c r="D31" s="16"/>
      <c r="E31" s="16"/>
      <c r="F31" s="16"/>
      <c r="G31" s="17"/>
      <c r="H31" s="17"/>
      <c r="I31" s="17"/>
      <c r="J31" s="17"/>
      <c r="K31" s="23"/>
      <c r="L31" s="23"/>
      <c r="M31" s="23"/>
      <c r="N31" s="23"/>
      <c r="O31" s="23"/>
      <c r="P31" s="8"/>
      <c r="Q31" s="8"/>
      <c r="R31" s="8"/>
      <c r="S31" s="8"/>
      <c r="T31" s="8"/>
      <c r="U31" s="5"/>
      <c r="V31" s="5"/>
      <c r="W31" s="5"/>
      <c r="X31" s="5"/>
      <c r="Y31" s="5"/>
      <c r="Z31" s="5"/>
      <c r="AA31" s="5"/>
      <c r="AB31" s="5"/>
      <c r="AC31" s="5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21"/>
      <c r="AR31" s="21"/>
      <c r="AS31" s="21"/>
      <c r="AT31" s="21"/>
      <c r="AU31" s="21"/>
      <c r="AV31" s="21"/>
      <c r="AW31" s="21"/>
      <c r="AX31" s="21"/>
      <c r="AY31" s="21"/>
    </row>
    <row r="32" spans="1:51">
      <c r="A32" s="16"/>
      <c r="B32" s="16"/>
      <c r="C32" s="16"/>
      <c r="D32" s="16"/>
      <c r="E32" s="16"/>
      <c r="F32" s="16"/>
      <c r="G32" s="17"/>
      <c r="H32" s="17"/>
      <c r="I32" s="17"/>
      <c r="J32" s="17"/>
      <c r="K32" s="23"/>
      <c r="L32" s="23"/>
      <c r="M32" s="23"/>
      <c r="N32" s="23"/>
      <c r="O32" s="23"/>
      <c r="P32" s="8"/>
      <c r="Q32" s="8"/>
      <c r="R32" s="8"/>
      <c r="S32" s="8"/>
      <c r="T32" s="8"/>
      <c r="U32" s="5"/>
      <c r="V32" s="5"/>
      <c r="W32" s="5"/>
      <c r="X32" s="5"/>
      <c r="Y32" s="5"/>
      <c r="Z32" s="5"/>
      <c r="AA32" s="5"/>
      <c r="AB32" s="5"/>
      <c r="AC32" s="5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1"/>
      <c r="AR32" s="21"/>
      <c r="AS32" s="21"/>
      <c r="AT32" s="21"/>
      <c r="AU32" s="21"/>
      <c r="AV32" s="21"/>
      <c r="AW32" s="21"/>
      <c r="AX32" s="21"/>
      <c r="AY32" s="21"/>
    </row>
    <row r="33" spans="1:51">
      <c r="A33" s="16"/>
      <c r="B33" s="16"/>
      <c r="C33" s="16"/>
      <c r="D33" s="16"/>
      <c r="E33" s="16"/>
      <c r="F33" s="16"/>
      <c r="G33" s="17"/>
      <c r="H33" s="17"/>
      <c r="I33" s="17"/>
      <c r="J33" s="17"/>
      <c r="K33" s="23"/>
      <c r="L33" s="23"/>
      <c r="M33" s="23"/>
      <c r="N33" s="23"/>
      <c r="O33" s="23"/>
      <c r="P33" s="8"/>
      <c r="Q33" s="8"/>
      <c r="R33" s="8"/>
      <c r="S33" s="8"/>
      <c r="T33" s="8"/>
      <c r="U33" s="5"/>
      <c r="V33" s="5"/>
      <c r="W33" s="5"/>
      <c r="X33" s="5"/>
      <c r="Y33" s="5"/>
      <c r="Z33" s="5"/>
      <c r="AA33" s="5"/>
      <c r="AB33" s="5"/>
      <c r="AC33" s="5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>
      <c r="A34" s="16"/>
      <c r="B34" s="16"/>
      <c r="C34" s="16"/>
      <c r="D34" s="16"/>
      <c r="E34" s="16"/>
      <c r="F34" s="16"/>
      <c r="G34" s="17"/>
      <c r="H34" s="17"/>
      <c r="I34" s="17"/>
      <c r="J34" s="17"/>
      <c r="K34" s="23"/>
      <c r="L34" s="23"/>
      <c r="M34" s="23"/>
      <c r="N34" s="23"/>
      <c r="O34" s="23"/>
      <c r="P34" s="8"/>
      <c r="Q34" s="8"/>
      <c r="R34" s="8"/>
      <c r="S34" s="8"/>
      <c r="T34" s="8"/>
      <c r="U34" s="5"/>
      <c r="V34" s="5"/>
      <c r="W34" s="5"/>
      <c r="X34" s="5"/>
      <c r="Y34" s="5"/>
      <c r="Z34" s="5"/>
      <c r="AA34" s="5"/>
      <c r="AB34" s="5"/>
      <c r="AC34" s="5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21"/>
      <c r="AR34" s="21"/>
      <c r="AS34" s="21"/>
      <c r="AT34" s="21"/>
      <c r="AU34" s="21"/>
      <c r="AV34" s="21"/>
      <c r="AW34" s="21"/>
      <c r="AX34" s="21"/>
      <c r="AY34" s="21"/>
    </row>
    <row r="35" spans="1:51">
      <c r="A35" s="16"/>
      <c r="B35" s="16"/>
      <c r="C35" s="16"/>
      <c r="D35" s="16"/>
      <c r="E35" s="16"/>
      <c r="F35" s="16"/>
      <c r="G35" s="17"/>
      <c r="H35" s="17"/>
      <c r="I35" s="17"/>
      <c r="J35" s="17"/>
      <c r="K35" s="23"/>
      <c r="L35" s="23"/>
      <c r="M35" s="23"/>
      <c r="N35" s="23"/>
      <c r="O35" s="23"/>
      <c r="P35" s="8"/>
      <c r="Q35" s="8"/>
      <c r="R35" s="8"/>
      <c r="S35" s="8"/>
      <c r="T35" s="8"/>
      <c r="U35" s="5"/>
      <c r="V35" s="5"/>
      <c r="W35" s="5"/>
      <c r="X35" s="5"/>
      <c r="Y35" s="5"/>
      <c r="Z35" s="5"/>
      <c r="AA35" s="5"/>
      <c r="AB35" s="5"/>
      <c r="AC35" s="5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>
      <c r="A36" s="16"/>
      <c r="B36" s="16"/>
      <c r="C36" s="16"/>
      <c r="D36" s="16"/>
      <c r="E36" s="16"/>
      <c r="F36" s="16"/>
      <c r="G36" s="17"/>
      <c r="H36" s="17"/>
      <c r="I36" s="17"/>
      <c r="J36" s="17"/>
      <c r="K36" s="23"/>
      <c r="L36" s="23"/>
      <c r="M36" s="23"/>
      <c r="N36" s="23"/>
      <c r="O36" s="23"/>
      <c r="P36" s="8"/>
      <c r="Q36" s="8"/>
      <c r="R36" s="8"/>
      <c r="S36" s="8"/>
      <c r="T36" s="8"/>
      <c r="U36" s="5"/>
      <c r="V36" s="5"/>
      <c r="W36" s="5"/>
      <c r="X36" s="5"/>
      <c r="Y36" s="5"/>
      <c r="Z36" s="5"/>
      <c r="AA36" s="5"/>
      <c r="AB36" s="5"/>
      <c r="AC36" s="5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21"/>
      <c r="AR36" s="21"/>
      <c r="AS36" s="21"/>
      <c r="AT36" s="21"/>
      <c r="AU36" s="21"/>
      <c r="AV36" s="21"/>
      <c r="AW36" s="21"/>
      <c r="AX36" s="21"/>
      <c r="AY36" s="21"/>
    </row>
    <row r="37" spans="1:51">
      <c r="A37" s="16"/>
      <c r="B37" s="16"/>
      <c r="C37" s="16"/>
      <c r="D37" s="16"/>
      <c r="E37" s="16"/>
      <c r="F37" s="16"/>
      <c r="G37" s="17"/>
      <c r="H37" s="17"/>
      <c r="I37" s="17"/>
      <c r="J37" s="17"/>
      <c r="K37" s="23"/>
      <c r="L37" s="23"/>
      <c r="M37" s="23"/>
      <c r="N37" s="23"/>
      <c r="O37" s="23"/>
      <c r="P37" s="8"/>
      <c r="Q37" s="8"/>
      <c r="R37" s="8"/>
      <c r="S37" s="8"/>
      <c r="T37" s="8"/>
      <c r="U37" s="5"/>
      <c r="V37" s="5"/>
      <c r="W37" s="5"/>
      <c r="X37" s="5"/>
      <c r="Y37" s="5"/>
      <c r="Z37" s="5"/>
      <c r="AA37" s="5"/>
      <c r="AB37" s="5"/>
      <c r="AC37" s="5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21"/>
      <c r="AR37" s="21"/>
      <c r="AS37" s="21"/>
      <c r="AT37" s="21"/>
      <c r="AU37" s="21"/>
      <c r="AV37" s="21"/>
      <c r="AW37" s="21"/>
      <c r="AX37" s="21"/>
      <c r="AY37" s="21"/>
    </row>
    <row r="38" spans="1:51">
      <c r="A38" s="16"/>
      <c r="B38" s="16"/>
      <c r="C38" s="16"/>
      <c r="D38" s="16"/>
      <c r="E38" s="16"/>
      <c r="F38" s="16"/>
      <c r="G38" s="17"/>
      <c r="H38" s="17"/>
      <c r="I38" s="17"/>
      <c r="J38" s="17"/>
      <c r="K38" s="23"/>
      <c r="L38" s="23"/>
      <c r="M38" s="23"/>
      <c r="N38" s="23"/>
      <c r="O38" s="23"/>
      <c r="P38" s="8"/>
      <c r="Q38" s="8"/>
      <c r="R38" s="8"/>
      <c r="S38" s="8"/>
      <c r="T38" s="8"/>
      <c r="U38" s="5"/>
      <c r="V38" s="5"/>
      <c r="W38" s="5"/>
      <c r="X38" s="5"/>
      <c r="Y38" s="5"/>
      <c r="Z38" s="5"/>
      <c r="AA38" s="5"/>
      <c r="AB38" s="5"/>
      <c r="AC38" s="5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21"/>
      <c r="AR38" s="21"/>
      <c r="AS38" s="21"/>
      <c r="AT38" s="21"/>
      <c r="AU38" s="21"/>
      <c r="AV38" s="21"/>
      <c r="AW38" s="21"/>
      <c r="AX38" s="21"/>
      <c r="AY38" s="21"/>
    </row>
    <row r="39" spans="1:51">
      <c r="A39" s="16"/>
      <c r="B39" s="16"/>
      <c r="C39" s="16"/>
      <c r="D39" s="16"/>
      <c r="E39" s="16"/>
      <c r="F39" s="16"/>
      <c r="G39" s="17"/>
      <c r="H39" s="17"/>
      <c r="I39" s="17"/>
      <c r="J39" s="17"/>
      <c r="K39" s="23"/>
      <c r="L39" s="23"/>
      <c r="M39" s="23"/>
      <c r="N39" s="23"/>
      <c r="O39" s="23"/>
      <c r="P39" s="8"/>
      <c r="Q39" s="8"/>
      <c r="R39" s="8"/>
      <c r="S39" s="8"/>
      <c r="T39" s="8"/>
      <c r="U39" s="5"/>
      <c r="V39" s="5"/>
      <c r="W39" s="5"/>
      <c r="X39" s="5"/>
      <c r="Y39" s="5"/>
      <c r="Z39" s="5"/>
      <c r="AA39" s="5"/>
      <c r="AB39" s="5"/>
      <c r="AC39" s="5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21"/>
      <c r="AR39" s="21"/>
      <c r="AS39" s="21"/>
      <c r="AT39" s="21"/>
      <c r="AU39" s="21"/>
      <c r="AV39" s="21"/>
      <c r="AW39" s="21"/>
      <c r="AX39" s="21"/>
      <c r="AY39" s="21"/>
    </row>
    <row r="40" spans="1:51">
      <c r="A40" s="16"/>
      <c r="B40" s="16"/>
      <c r="C40" s="16"/>
      <c r="D40" s="16"/>
      <c r="E40" s="16"/>
      <c r="F40" s="16"/>
      <c r="G40" s="17"/>
      <c r="H40" s="17"/>
      <c r="I40" s="17"/>
      <c r="J40" s="17"/>
      <c r="K40" s="23"/>
      <c r="L40" s="23"/>
      <c r="M40" s="23"/>
      <c r="N40" s="23"/>
      <c r="O40" s="23"/>
      <c r="P40" s="8"/>
      <c r="Q40" s="8"/>
      <c r="R40" s="8"/>
      <c r="S40" s="8"/>
      <c r="T40" s="8"/>
      <c r="U40" s="5"/>
      <c r="V40" s="5"/>
      <c r="W40" s="5"/>
      <c r="X40" s="5"/>
      <c r="Y40" s="5"/>
      <c r="Z40" s="5"/>
      <c r="AA40" s="5"/>
      <c r="AB40" s="5"/>
      <c r="AC40" s="5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>
      <c r="A41" s="16"/>
      <c r="B41" s="16"/>
      <c r="C41" s="16"/>
      <c r="D41" s="16"/>
      <c r="E41" s="16"/>
      <c r="F41" s="16"/>
      <c r="G41" s="17"/>
      <c r="H41" s="17"/>
      <c r="I41" s="17"/>
      <c r="J41" s="17"/>
      <c r="K41" s="23"/>
      <c r="L41" s="23"/>
      <c r="M41" s="23"/>
      <c r="N41" s="23"/>
      <c r="O41" s="23"/>
      <c r="P41" s="8"/>
      <c r="Q41" s="8"/>
      <c r="R41" s="8"/>
      <c r="S41" s="8"/>
      <c r="T41" s="8"/>
      <c r="U41" s="5"/>
      <c r="V41" s="5"/>
      <c r="W41" s="5"/>
      <c r="X41" s="5"/>
      <c r="Y41" s="5"/>
      <c r="Z41" s="5"/>
      <c r="AA41" s="5"/>
      <c r="AB41" s="5"/>
      <c r="AC41" s="5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>
      <c r="A42" s="16"/>
      <c r="B42" s="16"/>
      <c r="C42" s="16"/>
      <c r="D42" s="16"/>
      <c r="E42" s="16"/>
      <c r="F42" s="16"/>
      <c r="G42" s="17"/>
      <c r="H42" s="17"/>
      <c r="I42" s="17"/>
      <c r="J42" s="17"/>
      <c r="K42" s="23"/>
      <c r="L42" s="23"/>
      <c r="M42" s="23"/>
      <c r="N42" s="23"/>
      <c r="O42" s="23"/>
      <c r="P42" s="8"/>
      <c r="Q42" s="8"/>
      <c r="R42" s="8"/>
      <c r="S42" s="8"/>
      <c r="T42" s="8"/>
      <c r="U42" s="5"/>
      <c r="V42" s="5"/>
      <c r="W42" s="5"/>
      <c r="X42" s="5"/>
      <c r="Y42" s="5"/>
      <c r="Z42" s="5"/>
      <c r="AA42" s="5"/>
      <c r="AB42" s="5"/>
      <c r="AC42" s="5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21"/>
      <c r="AR42" s="21"/>
      <c r="AS42" s="21"/>
      <c r="AT42" s="21"/>
      <c r="AU42" s="21"/>
      <c r="AV42" s="21"/>
      <c r="AW42" s="21"/>
      <c r="AX42" s="21"/>
      <c r="AY42" s="21"/>
    </row>
    <row r="43" spans="1:51">
      <c r="A43" s="16"/>
      <c r="B43" s="16"/>
      <c r="C43" s="16"/>
      <c r="D43" s="16"/>
      <c r="E43" s="16"/>
      <c r="F43" s="16"/>
      <c r="G43" s="17"/>
      <c r="H43" s="17"/>
      <c r="I43" s="17"/>
      <c r="J43" s="17"/>
      <c r="K43" s="23"/>
      <c r="L43" s="23"/>
      <c r="M43" s="23"/>
      <c r="N43" s="23"/>
      <c r="O43" s="23"/>
      <c r="P43" s="8"/>
      <c r="Q43" s="8"/>
      <c r="R43" s="8"/>
      <c r="S43" s="8"/>
      <c r="T43" s="8"/>
      <c r="U43" s="5"/>
      <c r="V43" s="5"/>
      <c r="W43" s="5"/>
      <c r="X43" s="5"/>
      <c r="Y43" s="5"/>
      <c r="Z43" s="5"/>
      <c r="AA43" s="5"/>
      <c r="AB43" s="5"/>
      <c r="AC43" s="5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1"/>
      <c r="AR43" s="21"/>
      <c r="AS43" s="21"/>
      <c r="AT43" s="21"/>
      <c r="AU43" s="21"/>
      <c r="AV43" s="21"/>
      <c r="AW43" s="21"/>
      <c r="AX43" s="21"/>
      <c r="AY43" s="21"/>
    </row>
    <row r="44" spans="1:51">
      <c r="A44" s="16"/>
      <c r="B44" s="16"/>
      <c r="C44" s="16"/>
      <c r="D44" s="16"/>
      <c r="E44" s="16"/>
      <c r="F44" s="16"/>
      <c r="G44" s="17"/>
      <c r="H44" s="17"/>
      <c r="I44" s="17"/>
      <c r="J44" s="17"/>
      <c r="K44" s="23"/>
      <c r="L44" s="23"/>
      <c r="M44" s="23"/>
      <c r="N44" s="23"/>
      <c r="O44" s="23"/>
      <c r="P44" s="8"/>
      <c r="Q44" s="8"/>
      <c r="R44" s="8"/>
      <c r="S44" s="8"/>
      <c r="T44" s="8"/>
      <c r="U44" s="5"/>
      <c r="V44" s="5"/>
      <c r="W44" s="5"/>
      <c r="X44" s="5"/>
      <c r="Y44" s="5"/>
      <c r="Z44" s="5"/>
      <c r="AA44" s="5"/>
      <c r="AB44" s="5"/>
      <c r="AC44" s="5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1"/>
      <c r="AR44" s="21"/>
      <c r="AS44" s="21"/>
      <c r="AT44" s="21"/>
      <c r="AU44" s="21"/>
      <c r="AV44" s="21"/>
      <c r="AW44" s="21"/>
      <c r="AX44" s="21"/>
      <c r="AY44" s="21"/>
    </row>
    <row r="45" spans="1:51">
      <c r="A45" s="16"/>
      <c r="B45" s="16"/>
      <c r="C45" s="16"/>
      <c r="D45" s="16"/>
      <c r="E45" s="16"/>
      <c r="F45" s="16"/>
      <c r="G45" s="17"/>
      <c r="H45" s="17"/>
      <c r="I45" s="17"/>
      <c r="J45" s="17"/>
      <c r="K45" s="23"/>
      <c r="L45" s="23"/>
      <c r="M45" s="23"/>
      <c r="N45" s="23"/>
      <c r="O45" s="23"/>
      <c r="P45" s="8"/>
      <c r="Q45" s="8"/>
      <c r="R45" s="8"/>
      <c r="S45" s="8"/>
      <c r="T45" s="8"/>
      <c r="U45" s="5"/>
      <c r="V45" s="5"/>
      <c r="W45" s="5"/>
      <c r="X45" s="5"/>
      <c r="Y45" s="5"/>
      <c r="Z45" s="5"/>
      <c r="AA45" s="5"/>
      <c r="AB45" s="5"/>
      <c r="AC45" s="5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21"/>
      <c r="AR45" s="21"/>
      <c r="AS45" s="21"/>
      <c r="AT45" s="21"/>
      <c r="AU45" s="21"/>
      <c r="AV45" s="21"/>
      <c r="AW45" s="21"/>
      <c r="AX45" s="21"/>
      <c r="AY45" s="21"/>
    </row>
    <row r="46" spans="1:51">
      <c r="A46" s="16"/>
      <c r="B46" s="16"/>
      <c r="C46" s="16"/>
      <c r="D46" s="16"/>
      <c r="E46" s="16"/>
      <c r="F46" s="16"/>
      <c r="G46" s="17"/>
      <c r="H46" s="17"/>
      <c r="I46" s="17"/>
      <c r="J46" s="17"/>
      <c r="K46" s="23"/>
      <c r="L46" s="23"/>
      <c r="M46" s="23"/>
      <c r="N46" s="23"/>
      <c r="O46" s="23"/>
      <c r="P46" s="8"/>
      <c r="Q46" s="8"/>
      <c r="R46" s="8"/>
      <c r="S46" s="8"/>
      <c r="T46" s="8"/>
      <c r="U46" s="5"/>
      <c r="V46" s="5"/>
      <c r="W46" s="5"/>
      <c r="X46" s="5"/>
      <c r="Y46" s="5"/>
      <c r="Z46" s="5"/>
      <c r="AA46" s="5"/>
      <c r="AB46" s="5"/>
      <c r="AC46" s="5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21"/>
      <c r="AR46" s="21"/>
      <c r="AS46" s="21"/>
      <c r="AT46" s="21"/>
      <c r="AU46" s="21"/>
      <c r="AV46" s="21"/>
      <c r="AW46" s="21"/>
      <c r="AX46" s="21"/>
      <c r="AY46" s="21"/>
    </row>
    <row r="47" spans="1:51">
      <c r="A47" s="16"/>
      <c r="B47" s="16"/>
      <c r="C47" s="16"/>
      <c r="D47" s="16"/>
      <c r="E47" s="16"/>
      <c r="F47" s="16"/>
      <c r="G47" s="17"/>
      <c r="H47" s="17"/>
      <c r="I47" s="17"/>
      <c r="J47" s="17"/>
      <c r="K47" s="23"/>
      <c r="L47" s="23"/>
      <c r="M47" s="23"/>
      <c r="N47" s="23"/>
      <c r="O47" s="23"/>
      <c r="P47" s="8"/>
      <c r="Q47" s="8"/>
      <c r="R47" s="8"/>
      <c r="S47" s="8"/>
      <c r="T47" s="8"/>
      <c r="U47" s="5"/>
      <c r="V47" s="5"/>
      <c r="W47" s="5"/>
      <c r="X47" s="5"/>
      <c r="Y47" s="5"/>
      <c r="Z47" s="5"/>
      <c r="AA47" s="5"/>
      <c r="AB47" s="5"/>
      <c r="AC47" s="5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21"/>
      <c r="AR47" s="21"/>
      <c r="AS47" s="21"/>
      <c r="AT47" s="21"/>
      <c r="AU47" s="21"/>
      <c r="AV47" s="21"/>
      <c r="AW47" s="21"/>
      <c r="AX47" s="21"/>
      <c r="AY47" s="21"/>
    </row>
    <row r="48" spans="1:51">
      <c r="A48" s="16"/>
      <c r="B48" s="16"/>
      <c r="C48" s="16"/>
      <c r="D48" s="16"/>
      <c r="E48" s="16"/>
      <c r="F48" s="16"/>
      <c r="G48" s="17"/>
      <c r="H48" s="17"/>
      <c r="I48" s="17"/>
      <c r="J48" s="17"/>
      <c r="K48" s="23"/>
      <c r="L48" s="23"/>
      <c r="M48" s="23"/>
      <c r="N48" s="23"/>
      <c r="O48" s="23"/>
      <c r="P48" s="8"/>
      <c r="Q48" s="8"/>
      <c r="R48" s="8"/>
      <c r="S48" s="8"/>
      <c r="T48" s="8"/>
      <c r="U48" s="5"/>
      <c r="V48" s="5"/>
      <c r="W48" s="5"/>
      <c r="X48" s="5"/>
      <c r="Y48" s="5"/>
      <c r="Z48" s="5"/>
      <c r="AA48" s="5"/>
      <c r="AB48" s="5"/>
      <c r="AC48" s="5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21"/>
      <c r="AR48" s="21"/>
      <c r="AS48" s="21"/>
      <c r="AT48" s="21"/>
      <c r="AU48" s="21"/>
      <c r="AV48" s="21"/>
      <c r="AW48" s="21"/>
      <c r="AX48" s="21"/>
      <c r="AY48" s="21"/>
    </row>
    <row r="49" spans="1:51">
      <c r="A49" s="16"/>
      <c r="B49" s="16"/>
      <c r="C49" s="16"/>
      <c r="D49" s="16"/>
      <c r="E49" s="16"/>
      <c r="F49" s="16"/>
      <c r="G49" s="17"/>
      <c r="H49" s="17"/>
      <c r="I49" s="17"/>
      <c r="J49" s="17"/>
      <c r="K49" s="23"/>
      <c r="L49" s="23"/>
      <c r="M49" s="23"/>
      <c r="N49" s="23"/>
      <c r="O49" s="23"/>
      <c r="P49" s="8"/>
      <c r="Q49" s="8"/>
      <c r="R49" s="8"/>
      <c r="S49" s="8"/>
      <c r="T49" s="8"/>
      <c r="U49" s="5"/>
      <c r="V49" s="5"/>
      <c r="W49" s="5"/>
      <c r="X49" s="5"/>
      <c r="Y49" s="5"/>
      <c r="Z49" s="5"/>
      <c r="AA49" s="5"/>
      <c r="AB49" s="5"/>
      <c r="AC49" s="5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1"/>
      <c r="AR49" s="21"/>
      <c r="AS49" s="21"/>
      <c r="AT49" s="21"/>
      <c r="AU49" s="21"/>
      <c r="AV49" s="21"/>
      <c r="AW49" s="21"/>
      <c r="AX49" s="21"/>
      <c r="AY49" s="21"/>
    </row>
    <row r="50" spans="1:51">
      <c r="A50" s="16"/>
      <c r="B50" s="16"/>
      <c r="C50" s="16"/>
      <c r="D50" s="16"/>
      <c r="E50" s="16"/>
      <c r="F50" s="16"/>
      <c r="G50" s="17"/>
      <c r="H50" s="17"/>
      <c r="I50" s="17"/>
      <c r="J50" s="17"/>
      <c r="K50" s="23"/>
      <c r="L50" s="23"/>
      <c r="M50" s="23"/>
      <c r="N50" s="23"/>
      <c r="O50" s="23"/>
      <c r="P50" s="8"/>
      <c r="Q50" s="8"/>
      <c r="R50" s="8"/>
      <c r="S50" s="8"/>
      <c r="T50" s="8"/>
      <c r="U50" s="5"/>
      <c r="V50" s="5"/>
      <c r="W50" s="5"/>
      <c r="X50" s="5"/>
      <c r="Y50" s="5"/>
      <c r="Z50" s="5"/>
      <c r="AA50" s="5"/>
      <c r="AB50" s="5"/>
      <c r="AC50" s="5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21"/>
      <c r="AR50" s="21"/>
      <c r="AS50" s="21"/>
      <c r="AT50" s="21"/>
      <c r="AU50" s="21"/>
      <c r="AV50" s="21"/>
      <c r="AW50" s="21"/>
      <c r="AX50" s="21"/>
      <c r="AY50" s="21"/>
    </row>
    <row r="51" spans="1:51">
      <c r="A51" s="16"/>
      <c r="B51" s="16"/>
      <c r="C51" s="16"/>
      <c r="D51" s="16"/>
      <c r="E51" s="16"/>
      <c r="F51" s="16"/>
      <c r="G51" s="17"/>
      <c r="H51" s="17"/>
      <c r="I51" s="17"/>
      <c r="J51" s="17"/>
      <c r="K51" s="23"/>
      <c r="L51" s="23"/>
      <c r="M51" s="23"/>
      <c r="N51" s="23"/>
      <c r="O51" s="23"/>
      <c r="P51" s="8"/>
      <c r="Q51" s="8"/>
      <c r="R51" s="8"/>
      <c r="S51" s="8"/>
      <c r="T51" s="8"/>
      <c r="U51" s="5"/>
      <c r="V51" s="5"/>
      <c r="W51" s="5"/>
      <c r="X51" s="5"/>
      <c r="Y51" s="5"/>
      <c r="Z51" s="5"/>
      <c r="AA51" s="5"/>
      <c r="AB51" s="5"/>
      <c r="AC51" s="5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21"/>
      <c r="AR51" s="21"/>
      <c r="AS51" s="21"/>
      <c r="AT51" s="21"/>
      <c r="AU51" s="21"/>
      <c r="AV51" s="21"/>
      <c r="AW51" s="21"/>
      <c r="AX51" s="21"/>
      <c r="AY51" s="21"/>
    </row>
    <row r="52" spans="1:51">
      <c r="A52" s="16"/>
      <c r="B52" s="16"/>
      <c r="C52" s="16"/>
      <c r="D52" s="16"/>
      <c r="E52" s="16"/>
      <c r="F52" s="16"/>
      <c r="G52" s="17"/>
      <c r="H52" s="17"/>
      <c r="I52" s="17"/>
      <c r="J52" s="17"/>
      <c r="K52" s="23"/>
      <c r="L52" s="23"/>
      <c r="M52" s="23"/>
      <c r="N52" s="23"/>
      <c r="O52" s="23"/>
      <c r="P52" s="8"/>
      <c r="Q52" s="8"/>
      <c r="R52" s="8"/>
      <c r="S52" s="8"/>
      <c r="T52" s="8"/>
      <c r="U52" s="5"/>
      <c r="V52" s="5"/>
      <c r="W52" s="5"/>
      <c r="X52" s="5"/>
      <c r="Y52" s="5"/>
      <c r="Z52" s="5"/>
      <c r="AA52" s="5"/>
      <c r="AB52" s="5"/>
      <c r="AC52" s="5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>
      <c r="A53" s="16"/>
      <c r="B53" s="16"/>
      <c r="C53" s="16"/>
      <c r="D53" s="16"/>
      <c r="E53" s="16"/>
      <c r="F53" s="16"/>
      <c r="G53" s="17"/>
      <c r="H53" s="17"/>
      <c r="I53" s="17"/>
      <c r="J53" s="17"/>
      <c r="K53" s="23"/>
      <c r="L53" s="23"/>
      <c r="M53" s="23"/>
      <c r="N53" s="23"/>
      <c r="O53" s="23"/>
      <c r="P53" s="8"/>
      <c r="Q53" s="8"/>
      <c r="R53" s="8"/>
      <c r="S53" s="8"/>
      <c r="T53" s="8"/>
      <c r="U53" s="5"/>
      <c r="V53" s="5"/>
      <c r="W53" s="5"/>
      <c r="X53" s="5"/>
      <c r="Y53" s="5"/>
      <c r="Z53" s="5"/>
      <c r="AA53" s="5"/>
      <c r="AB53" s="5"/>
      <c r="AC53" s="5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21"/>
      <c r="AR53" s="21"/>
      <c r="AS53" s="21"/>
      <c r="AT53" s="21"/>
      <c r="AU53" s="21"/>
      <c r="AV53" s="21"/>
      <c r="AW53" s="21"/>
      <c r="AX53" s="21"/>
      <c r="AY53" s="21"/>
    </row>
    <row r="54" spans="1:51">
      <c r="A54" s="16"/>
      <c r="B54" s="16"/>
      <c r="C54" s="16"/>
      <c r="D54" s="16"/>
      <c r="E54" s="16"/>
      <c r="F54" s="16"/>
      <c r="G54" s="17"/>
      <c r="H54" s="17"/>
      <c r="I54" s="17"/>
      <c r="J54" s="17"/>
      <c r="K54" s="23"/>
      <c r="L54" s="23"/>
      <c r="M54" s="23"/>
      <c r="N54" s="23"/>
      <c r="O54" s="23"/>
      <c r="P54" s="8"/>
      <c r="Q54" s="8"/>
      <c r="R54" s="8"/>
      <c r="S54" s="8"/>
      <c r="T54" s="8"/>
      <c r="U54" s="5"/>
      <c r="V54" s="5"/>
      <c r="W54" s="5"/>
      <c r="X54" s="5"/>
      <c r="Y54" s="5"/>
      <c r="Z54" s="5"/>
      <c r="AA54" s="5"/>
      <c r="AB54" s="5"/>
      <c r="AC54" s="5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21"/>
      <c r="AR54" s="21"/>
      <c r="AS54" s="21"/>
      <c r="AT54" s="21"/>
      <c r="AU54" s="21"/>
      <c r="AV54" s="21"/>
      <c r="AW54" s="21"/>
      <c r="AX54" s="21"/>
      <c r="AY54" s="21"/>
    </row>
    <row r="55" spans="1:51">
      <c r="A55" s="16"/>
      <c r="B55" s="16"/>
      <c r="C55" s="16"/>
      <c r="D55" s="16"/>
      <c r="E55" s="16"/>
      <c r="F55" s="16"/>
      <c r="G55" s="17"/>
      <c r="H55" s="17"/>
      <c r="I55" s="17"/>
      <c r="J55" s="17"/>
      <c r="K55" s="23"/>
      <c r="L55" s="23"/>
      <c r="M55" s="23"/>
      <c r="N55" s="23"/>
      <c r="O55" s="23"/>
      <c r="P55" s="8"/>
      <c r="Q55" s="8"/>
      <c r="R55" s="8"/>
      <c r="S55" s="8"/>
      <c r="T55" s="8"/>
      <c r="U55" s="5"/>
      <c r="V55" s="5"/>
      <c r="W55" s="5"/>
      <c r="X55" s="5"/>
      <c r="Y55" s="5"/>
      <c r="Z55" s="5"/>
      <c r="AA55" s="5"/>
      <c r="AB55" s="5"/>
      <c r="AC55" s="5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>
      <c r="A56" s="16"/>
      <c r="B56" s="16"/>
      <c r="C56" s="16"/>
      <c r="D56" s="16"/>
      <c r="E56" s="16"/>
      <c r="F56" s="16"/>
      <c r="G56" s="17"/>
      <c r="H56" s="17"/>
      <c r="I56" s="17"/>
      <c r="J56" s="17"/>
      <c r="K56" s="23"/>
      <c r="L56" s="23"/>
      <c r="M56" s="23"/>
      <c r="N56" s="23"/>
      <c r="O56" s="23"/>
      <c r="P56" s="8"/>
      <c r="Q56" s="8"/>
      <c r="R56" s="8"/>
      <c r="S56" s="8"/>
      <c r="T56" s="8"/>
      <c r="U56" s="5"/>
      <c r="V56" s="5"/>
      <c r="W56" s="5"/>
      <c r="X56" s="5"/>
      <c r="Y56" s="5"/>
      <c r="Z56" s="5"/>
      <c r="AA56" s="5"/>
      <c r="AB56" s="5"/>
      <c r="AC56" s="5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>
      <c r="A57" s="16"/>
      <c r="B57" s="16"/>
      <c r="C57" s="16"/>
      <c r="D57" s="16"/>
      <c r="E57" s="16"/>
      <c r="F57" s="16"/>
      <c r="G57" s="17"/>
      <c r="H57" s="17"/>
      <c r="I57" s="17"/>
      <c r="J57" s="17"/>
      <c r="K57" s="23"/>
      <c r="L57" s="23"/>
      <c r="M57" s="23"/>
      <c r="N57" s="23"/>
      <c r="O57" s="23"/>
      <c r="P57" s="8"/>
      <c r="Q57" s="8"/>
      <c r="R57" s="8"/>
      <c r="S57" s="8"/>
      <c r="T57" s="8"/>
      <c r="U57" s="5"/>
      <c r="V57" s="5"/>
      <c r="W57" s="5"/>
      <c r="X57" s="5"/>
      <c r="Y57" s="5"/>
      <c r="Z57" s="5"/>
      <c r="AA57" s="5"/>
      <c r="AB57" s="5"/>
      <c r="AC57" s="5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21"/>
      <c r="AR57" s="21"/>
      <c r="AS57" s="21"/>
      <c r="AT57" s="21"/>
      <c r="AU57" s="21"/>
      <c r="AV57" s="21"/>
      <c r="AW57" s="21"/>
      <c r="AX57" s="21"/>
      <c r="AY57" s="21"/>
    </row>
    <row r="58" spans="1:51">
      <c r="A58" s="16"/>
      <c r="B58" s="16"/>
      <c r="C58" s="16"/>
      <c r="D58" s="16"/>
      <c r="E58" s="16"/>
      <c r="F58" s="16"/>
      <c r="G58" s="17"/>
      <c r="H58" s="17"/>
      <c r="I58" s="17"/>
      <c r="J58" s="17"/>
      <c r="K58" s="23"/>
      <c r="L58" s="23"/>
      <c r="M58" s="23"/>
      <c r="N58" s="23"/>
      <c r="O58" s="23"/>
      <c r="P58" s="8"/>
      <c r="Q58" s="8"/>
      <c r="R58" s="8"/>
      <c r="S58" s="8"/>
      <c r="T58" s="8"/>
      <c r="U58" s="5"/>
      <c r="V58" s="5"/>
      <c r="W58" s="5"/>
      <c r="X58" s="5"/>
      <c r="Y58" s="5"/>
      <c r="Z58" s="5"/>
      <c r="AA58" s="5"/>
      <c r="AB58" s="5"/>
      <c r="AC58" s="5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21"/>
      <c r="AR58" s="21"/>
      <c r="AS58" s="21"/>
      <c r="AT58" s="21"/>
      <c r="AU58" s="21"/>
      <c r="AV58" s="21"/>
      <c r="AW58" s="21"/>
      <c r="AX58" s="21"/>
      <c r="AY58" s="21"/>
    </row>
    <row r="59" spans="1:51">
      <c r="A59" s="16"/>
      <c r="B59" s="16"/>
      <c r="C59" s="16"/>
      <c r="D59" s="16"/>
      <c r="E59" s="16"/>
      <c r="F59" s="16"/>
      <c r="G59" s="17"/>
      <c r="H59" s="17"/>
      <c r="I59" s="17"/>
      <c r="J59" s="17"/>
      <c r="K59" s="23"/>
      <c r="L59" s="23"/>
      <c r="M59" s="23"/>
      <c r="N59" s="23"/>
      <c r="O59" s="23"/>
      <c r="P59" s="8"/>
      <c r="Q59" s="8"/>
      <c r="R59" s="8"/>
      <c r="S59" s="8"/>
      <c r="T59" s="8"/>
      <c r="U59" s="5"/>
      <c r="V59" s="5"/>
      <c r="W59" s="5"/>
      <c r="X59" s="5"/>
      <c r="Y59" s="5"/>
      <c r="Z59" s="5"/>
      <c r="AA59" s="5"/>
      <c r="AB59" s="5"/>
      <c r="AC59" s="5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>
      <c r="A60" s="16"/>
      <c r="B60" s="16"/>
      <c r="C60" s="16"/>
      <c r="D60" s="16"/>
      <c r="E60" s="16"/>
      <c r="F60" s="16"/>
      <c r="G60" s="17"/>
      <c r="H60" s="17"/>
      <c r="I60" s="17"/>
      <c r="J60" s="17"/>
      <c r="K60" s="23"/>
      <c r="L60" s="23"/>
      <c r="M60" s="23"/>
      <c r="N60" s="23"/>
      <c r="O60" s="23"/>
      <c r="P60" s="8"/>
      <c r="Q60" s="8"/>
      <c r="R60" s="8"/>
      <c r="S60" s="8"/>
      <c r="T60" s="8"/>
      <c r="U60" s="5"/>
      <c r="V60" s="5"/>
      <c r="W60" s="5"/>
      <c r="X60" s="5"/>
      <c r="Y60" s="5"/>
      <c r="Z60" s="5"/>
      <c r="AA60" s="5"/>
      <c r="AB60" s="5"/>
      <c r="AC60" s="5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>
      <c r="A61" s="16"/>
      <c r="B61" s="16"/>
      <c r="C61" s="16"/>
      <c r="D61" s="16"/>
      <c r="E61" s="16"/>
      <c r="F61" s="16"/>
      <c r="G61" s="17"/>
      <c r="H61" s="17"/>
      <c r="I61" s="17"/>
      <c r="J61" s="17"/>
      <c r="K61" s="23"/>
      <c r="L61" s="23"/>
      <c r="M61" s="23"/>
      <c r="N61" s="23"/>
      <c r="O61" s="23"/>
      <c r="P61" s="8"/>
      <c r="Q61" s="8"/>
      <c r="R61" s="8"/>
      <c r="S61" s="8"/>
      <c r="T61" s="8"/>
      <c r="U61" s="5"/>
      <c r="V61" s="5"/>
      <c r="W61" s="5"/>
      <c r="X61" s="5"/>
      <c r="Y61" s="5"/>
      <c r="Z61" s="5"/>
      <c r="AA61" s="5"/>
      <c r="AB61" s="5"/>
      <c r="AC61" s="5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>
      <c r="A62" s="16"/>
      <c r="B62" s="16"/>
      <c r="C62" s="16"/>
      <c r="D62" s="16"/>
      <c r="E62" s="16"/>
      <c r="F62" s="16"/>
      <c r="G62" s="17"/>
      <c r="H62" s="17"/>
      <c r="I62" s="17"/>
      <c r="J62" s="17"/>
      <c r="K62" s="23"/>
      <c r="L62" s="23"/>
      <c r="M62" s="23"/>
      <c r="N62" s="23"/>
      <c r="O62" s="23"/>
      <c r="P62" s="8"/>
      <c r="Q62" s="8"/>
      <c r="R62" s="8"/>
      <c r="S62" s="8"/>
      <c r="T62" s="8"/>
      <c r="U62" s="5"/>
      <c r="V62" s="5"/>
      <c r="W62" s="5"/>
      <c r="X62" s="5"/>
      <c r="Y62" s="5"/>
      <c r="Z62" s="5"/>
      <c r="AA62" s="5"/>
      <c r="AB62" s="5"/>
      <c r="AC62" s="5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21"/>
      <c r="AR62" s="21"/>
      <c r="AS62" s="21"/>
      <c r="AT62" s="21"/>
      <c r="AU62" s="21"/>
      <c r="AV62" s="21"/>
      <c r="AW62" s="21"/>
      <c r="AX62" s="21"/>
      <c r="AY62" s="21"/>
    </row>
    <row r="63" spans="1:51">
      <c r="A63" s="16"/>
      <c r="B63" s="16"/>
      <c r="C63" s="16"/>
      <c r="D63" s="16"/>
      <c r="E63" s="16"/>
      <c r="F63" s="16"/>
      <c r="G63" s="17"/>
      <c r="H63" s="17"/>
      <c r="I63" s="17"/>
      <c r="J63" s="17"/>
      <c r="K63" s="23"/>
      <c r="L63" s="23"/>
      <c r="M63" s="23"/>
      <c r="N63" s="23"/>
      <c r="O63" s="23"/>
      <c r="P63" s="8"/>
      <c r="Q63" s="8"/>
      <c r="R63" s="8"/>
      <c r="S63" s="8"/>
      <c r="T63" s="8"/>
      <c r="U63" s="5"/>
      <c r="V63" s="5"/>
      <c r="W63" s="5"/>
      <c r="X63" s="5"/>
      <c r="Y63" s="5"/>
      <c r="Z63" s="5"/>
      <c r="AA63" s="5"/>
      <c r="AB63" s="5"/>
      <c r="AC63" s="5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21"/>
      <c r="AR63" s="21"/>
      <c r="AS63" s="21"/>
      <c r="AT63" s="21"/>
      <c r="AU63" s="21"/>
      <c r="AV63" s="21"/>
      <c r="AW63" s="21"/>
      <c r="AX63" s="21"/>
      <c r="AY63" s="21"/>
    </row>
    <row r="64" spans="1:51">
      <c r="A64" s="16"/>
      <c r="B64" s="16"/>
      <c r="C64" s="16"/>
      <c r="D64" s="16"/>
      <c r="E64" s="16"/>
      <c r="F64" s="16"/>
      <c r="G64" s="17"/>
      <c r="H64" s="17"/>
      <c r="I64" s="17"/>
      <c r="J64" s="17"/>
      <c r="K64" s="23"/>
      <c r="L64" s="23"/>
      <c r="M64" s="23"/>
      <c r="N64" s="23"/>
      <c r="O64" s="23"/>
      <c r="P64" s="8"/>
      <c r="Q64" s="8"/>
      <c r="R64" s="8"/>
      <c r="S64" s="8"/>
      <c r="T64" s="8"/>
      <c r="U64" s="5"/>
      <c r="V64" s="5"/>
      <c r="W64" s="5"/>
      <c r="X64" s="5"/>
      <c r="Y64" s="5"/>
      <c r="Z64" s="5"/>
      <c r="AA64" s="5"/>
      <c r="AB64" s="5"/>
      <c r="AC64" s="5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21"/>
      <c r="AR64" s="21"/>
      <c r="AS64" s="21"/>
      <c r="AT64" s="21"/>
      <c r="AU64" s="21"/>
      <c r="AV64" s="21"/>
      <c r="AW64" s="21"/>
      <c r="AX64" s="21"/>
      <c r="AY64" s="21"/>
    </row>
    <row r="65" spans="1:51">
      <c r="A65" s="16"/>
      <c r="B65" s="16"/>
      <c r="C65" s="16"/>
      <c r="D65" s="16"/>
      <c r="E65" s="16"/>
      <c r="F65" s="16"/>
      <c r="G65" s="17"/>
      <c r="H65" s="17"/>
      <c r="I65" s="17"/>
      <c r="J65" s="17"/>
      <c r="K65" s="23"/>
      <c r="L65" s="23"/>
      <c r="M65" s="23"/>
      <c r="N65" s="23"/>
      <c r="O65" s="23"/>
      <c r="P65" s="8"/>
      <c r="Q65" s="8"/>
      <c r="R65" s="8"/>
      <c r="S65" s="8"/>
      <c r="T65" s="8"/>
      <c r="U65" s="5"/>
      <c r="V65" s="5"/>
      <c r="W65" s="5"/>
      <c r="X65" s="5"/>
      <c r="Y65" s="5"/>
      <c r="Z65" s="5"/>
      <c r="AA65" s="5"/>
      <c r="AB65" s="5"/>
      <c r="AC65" s="5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1"/>
      <c r="AR65" s="21"/>
      <c r="AS65" s="21"/>
      <c r="AT65" s="21"/>
      <c r="AU65" s="21"/>
      <c r="AV65" s="21"/>
      <c r="AW65" s="21"/>
      <c r="AX65" s="21"/>
      <c r="AY65" s="21"/>
    </row>
    <row r="66" spans="1:51">
      <c r="A66" s="16"/>
      <c r="B66" s="16"/>
      <c r="C66" s="16"/>
      <c r="D66" s="16"/>
      <c r="E66" s="16"/>
      <c r="F66" s="16"/>
      <c r="G66" s="17"/>
      <c r="H66" s="17"/>
      <c r="I66" s="17"/>
      <c r="J66" s="17"/>
      <c r="K66" s="23"/>
      <c r="L66" s="23"/>
      <c r="M66" s="23"/>
      <c r="N66" s="23"/>
      <c r="O66" s="23"/>
      <c r="P66" s="8"/>
      <c r="Q66" s="8"/>
      <c r="R66" s="8"/>
      <c r="S66" s="8"/>
      <c r="T66" s="8"/>
      <c r="U66" s="5"/>
      <c r="V66" s="5"/>
      <c r="W66" s="5"/>
      <c r="X66" s="5"/>
      <c r="Y66" s="5"/>
      <c r="Z66" s="5"/>
      <c r="AA66" s="5"/>
      <c r="AB66" s="5"/>
      <c r="AC66" s="5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21"/>
      <c r="AR66" s="21"/>
      <c r="AS66" s="21"/>
      <c r="AT66" s="21"/>
      <c r="AU66" s="21"/>
      <c r="AV66" s="21"/>
      <c r="AW66" s="21"/>
      <c r="AX66" s="21"/>
      <c r="AY66" s="21"/>
    </row>
    <row r="67" spans="1:51">
      <c r="A67" s="16"/>
      <c r="B67" s="16"/>
      <c r="C67" s="16"/>
      <c r="D67" s="16"/>
      <c r="E67" s="16"/>
      <c r="F67" s="16"/>
      <c r="G67" s="17"/>
      <c r="H67" s="17"/>
      <c r="I67" s="17"/>
      <c r="J67" s="17"/>
      <c r="K67" s="23"/>
      <c r="L67" s="23"/>
      <c r="M67" s="23"/>
      <c r="N67" s="23"/>
      <c r="O67" s="23"/>
      <c r="P67" s="8"/>
      <c r="Q67" s="8"/>
      <c r="R67" s="8"/>
      <c r="S67" s="8"/>
      <c r="T67" s="8"/>
      <c r="U67" s="5"/>
      <c r="V67" s="5"/>
      <c r="W67" s="5"/>
      <c r="X67" s="5"/>
      <c r="Y67" s="5"/>
      <c r="Z67" s="5"/>
      <c r="AA67" s="5"/>
      <c r="AB67" s="5"/>
      <c r="AC67" s="5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21"/>
      <c r="AR67" s="21"/>
      <c r="AS67" s="21"/>
      <c r="AT67" s="21"/>
      <c r="AU67" s="21"/>
      <c r="AV67" s="21"/>
      <c r="AW67" s="21"/>
      <c r="AX67" s="21"/>
      <c r="AY67" s="21"/>
    </row>
    <row r="68" spans="1:51">
      <c r="A68" s="16"/>
      <c r="B68" s="16"/>
      <c r="C68" s="16"/>
      <c r="D68" s="16"/>
      <c r="E68" s="16"/>
      <c r="F68" s="16"/>
      <c r="G68" s="17"/>
      <c r="H68" s="17"/>
      <c r="I68" s="17"/>
      <c r="J68" s="17"/>
      <c r="K68" s="23"/>
      <c r="L68" s="23"/>
      <c r="M68" s="23"/>
      <c r="N68" s="23"/>
      <c r="O68" s="23"/>
      <c r="P68" s="8"/>
      <c r="Q68" s="8"/>
      <c r="R68" s="8"/>
      <c r="S68" s="8"/>
      <c r="T68" s="8"/>
      <c r="U68" s="5"/>
      <c r="V68" s="5"/>
      <c r="W68" s="5"/>
      <c r="X68" s="5"/>
      <c r="Y68" s="5"/>
      <c r="Z68" s="5"/>
      <c r="AA68" s="5"/>
      <c r="AB68" s="5"/>
      <c r="AC68" s="5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21"/>
      <c r="AR68" s="21"/>
      <c r="AS68" s="21"/>
      <c r="AT68" s="21"/>
      <c r="AU68" s="21"/>
      <c r="AV68" s="21"/>
      <c r="AW68" s="21"/>
      <c r="AX68" s="21"/>
      <c r="AY68" s="21"/>
    </row>
    <row r="69" spans="1:51">
      <c r="A69" s="16"/>
      <c r="B69" s="16"/>
      <c r="C69" s="16"/>
      <c r="D69" s="16"/>
      <c r="E69" s="16"/>
      <c r="F69" s="16"/>
      <c r="G69" s="17"/>
      <c r="H69" s="17"/>
      <c r="I69" s="17"/>
      <c r="J69" s="17"/>
      <c r="K69" s="23"/>
      <c r="L69" s="23"/>
      <c r="M69" s="23"/>
      <c r="N69" s="23"/>
      <c r="O69" s="23"/>
      <c r="P69" s="8"/>
      <c r="Q69" s="8"/>
      <c r="R69" s="8"/>
      <c r="S69" s="8"/>
      <c r="T69" s="8"/>
      <c r="U69" s="5"/>
      <c r="V69" s="5"/>
      <c r="W69" s="5"/>
      <c r="X69" s="5"/>
      <c r="Y69" s="5"/>
      <c r="Z69" s="5"/>
      <c r="AA69" s="5"/>
      <c r="AB69" s="5"/>
      <c r="AC69" s="5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21"/>
      <c r="AR69" s="21"/>
      <c r="AS69" s="21"/>
      <c r="AT69" s="21"/>
      <c r="AU69" s="21"/>
      <c r="AV69" s="21"/>
      <c r="AW69" s="21"/>
      <c r="AX69" s="21"/>
      <c r="AY69" s="21"/>
    </row>
    <row r="70" spans="1:51">
      <c r="A70" s="16"/>
      <c r="B70" s="16"/>
      <c r="C70" s="16"/>
      <c r="D70" s="16"/>
      <c r="E70" s="16"/>
      <c r="F70" s="16"/>
      <c r="G70" s="17"/>
      <c r="H70" s="17"/>
      <c r="I70" s="17"/>
      <c r="J70" s="17"/>
      <c r="K70" s="23"/>
      <c r="L70" s="23"/>
      <c r="M70" s="23"/>
      <c r="N70" s="23"/>
      <c r="O70" s="23"/>
      <c r="P70" s="8"/>
      <c r="Q70" s="8"/>
      <c r="R70" s="8"/>
      <c r="S70" s="8"/>
      <c r="T70" s="8"/>
      <c r="U70" s="5"/>
      <c r="V70" s="5"/>
      <c r="W70" s="5"/>
      <c r="X70" s="5"/>
      <c r="Y70" s="5"/>
      <c r="Z70" s="5"/>
      <c r="AA70" s="5"/>
      <c r="AB70" s="5"/>
      <c r="AC70" s="5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21"/>
      <c r="AR70" s="21"/>
      <c r="AS70" s="21"/>
      <c r="AT70" s="21"/>
      <c r="AU70" s="21"/>
      <c r="AV70" s="21"/>
      <c r="AW70" s="21"/>
      <c r="AX70" s="21"/>
      <c r="AY70" s="21"/>
    </row>
    <row r="71" spans="1:51">
      <c r="A71" s="16"/>
      <c r="B71" s="16"/>
      <c r="C71" s="16"/>
      <c r="D71" s="16"/>
      <c r="E71" s="16"/>
      <c r="F71" s="16"/>
      <c r="G71" s="17"/>
      <c r="H71" s="17"/>
      <c r="I71" s="17"/>
      <c r="J71" s="17"/>
      <c r="K71" s="23"/>
      <c r="L71" s="23"/>
      <c r="M71" s="23"/>
      <c r="N71" s="23"/>
      <c r="O71" s="23"/>
      <c r="P71" s="8"/>
      <c r="Q71" s="8"/>
      <c r="R71" s="8"/>
      <c r="S71" s="8"/>
      <c r="T71" s="8"/>
      <c r="U71" s="5"/>
      <c r="V71" s="5"/>
      <c r="W71" s="5"/>
      <c r="X71" s="5"/>
      <c r="Y71" s="5"/>
      <c r="Z71" s="5"/>
      <c r="AA71" s="5"/>
      <c r="AB71" s="5"/>
      <c r="AC71" s="5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21"/>
      <c r="AR71" s="21"/>
      <c r="AS71" s="21"/>
      <c r="AT71" s="21"/>
      <c r="AU71" s="21"/>
      <c r="AV71" s="21"/>
      <c r="AW71" s="21"/>
      <c r="AX71" s="21"/>
      <c r="AY71" s="21"/>
    </row>
    <row r="72" spans="1:51">
      <c r="A72" s="16"/>
      <c r="B72" s="16"/>
      <c r="C72" s="16"/>
      <c r="D72" s="16"/>
      <c r="E72" s="16"/>
      <c r="F72" s="16"/>
      <c r="G72" s="17"/>
      <c r="H72" s="17"/>
      <c r="I72" s="17"/>
      <c r="J72" s="17"/>
      <c r="K72" s="23"/>
      <c r="L72" s="23"/>
      <c r="M72" s="23"/>
      <c r="N72" s="23"/>
      <c r="O72" s="23"/>
      <c r="P72" s="8"/>
      <c r="Q72" s="8"/>
      <c r="R72" s="8"/>
      <c r="S72" s="8"/>
      <c r="T72" s="8"/>
      <c r="U72" s="5"/>
      <c r="V72" s="5"/>
      <c r="W72" s="5"/>
      <c r="X72" s="5"/>
      <c r="Y72" s="5"/>
      <c r="Z72" s="5"/>
      <c r="AA72" s="5"/>
      <c r="AB72" s="5"/>
      <c r="AC72" s="5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21"/>
      <c r="AR72" s="21"/>
      <c r="AS72" s="21"/>
      <c r="AT72" s="21"/>
      <c r="AU72" s="21"/>
      <c r="AV72" s="21"/>
      <c r="AW72" s="21"/>
      <c r="AX72" s="21"/>
      <c r="AY72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C027-713D-42A8-A3F2-4BC71F239850}">
  <dimension ref="A1:O25"/>
  <sheetViews>
    <sheetView workbookViewId="0">
      <selection activeCell="A24" sqref="A24"/>
    </sheetView>
  </sheetViews>
  <sheetFormatPr defaultRowHeight="14.25"/>
  <cols>
    <col min="2" max="2" width="25.125" customWidth="1"/>
    <col min="7" max="7" width="12.875" customWidth="1"/>
  </cols>
  <sheetData>
    <row r="1" spans="1:15" s="1" customFormat="1" ht="15">
      <c r="A1" s="1" t="s">
        <v>92</v>
      </c>
    </row>
    <row r="2" spans="1:15">
      <c r="A2" t="s">
        <v>62</v>
      </c>
      <c r="K2" t="s">
        <v>86</v>
      </c>
      <c r="L2" s="5">
        <v>0.18</v>
      </c>
    </row>
    <row r="3" spans="1:15">
      <c r="A3" t="s">
        <v>63</v>
      </c>
      <c r="G3" t="s">
        <v>59</v>
      </c>
      <c r="K3" t="s">
        <v>79</v>
      </c>
      <c r="L3" s="5">
        <v>0.85</v>
      </c>
    </row>
    <row r="4" spans="1:15" ht="15">
      <c r="A4" s="1" t="s">
        <v>49</v>
      </c>
      <c r="B4" s="5">
        <v>40</v>
      </c>
      <c r="C4" t="s">
        <v>1</v>
      </c>
      <c r="E4" t="s">
        <v>55</v>
      </c>
      <c r="F4">
        <f>MIN(H4,H5)</f>
        <v>4</v>
      </c>
      <c r="G4" t="s">
        <v>56</v>
      </c>
      <c r="H4">
        <f>0.4*B7</f>
        <v>6</v>
      </c>
      <c r="I4" t="s">
        <v>1</v>
      </c>
      <c r="K4" t="s">
        <v>76</v>
      </c>
      <c r="L4" s="5">
        <v>0.85</v>
      </c>
      <c r="M4" t="s">
        <v>77</v>
      </c>
      <c r="N4">
        <v>0.85</v>
      </c>
      <c r="O4" t="s">
        <v>90</v>
      </c>
    </row>
    <row r="5" spans="1:15" ht="15" thickBot="1">
      <c r="A5" t="s">
        <v>48</v>
      </c>
      <c r="B5" s="5">
        <v>60</v>
      </c>
      <c r="C5" t="s">
        <v>1</v>
      </c>
      <c r="G5" t="s">
        <v>58</v>
      </c>
      <c r="H5">
        <f>0.1*MIN(B4,B5)</f>
        <v>4</v>
      </c>
      <c r="I5" t="s">
        <v>1</v>
      </c>
      <c r="N5">
        <v>0.96</v>
      </c>
      <c r="O5" t="s">
        <v>91</v>
      </c>
    </row>
    <row r="6" spans="1:15" ht="15" thickBot="1">
      <c r="A6" t="s">
        <v>50</v>
      </c>
      <c r="B6" s="5">
        <v>15</v>
      </c>
      <c r="C6" t="s">
        <v>1</v>
      </c>
      <c r="E6" t="s">
        <v>60</v>
      </c>
      <c r="F6">
        <f>MAX(H6:H7)</f>
        <v>3</v>
      </c>
      <c r="G6" t="s">
        <v>61</v>
      </c>
      <c r="H6">
        <f>0.04*MIN(B4,B5)</f>
        <v>1.6</v>
      </c>
      <c r="I6" t="s">
        <v>1</v>
      </c>
      <c r="K6" s="3" t="s">
        <v>78</v>
      </c>
      <c r="L6" s="4">
        <f>0.00256*B8*B8*L4*L3</f>
        <v>41.616</v>
      </c>
      <c r="M6" t="s">
        <v>41</v>
      </c>
    </row>
    <row r="7" spans="1:15" ht="15" thickBot="1">
      <c r="A7" t="s">
        <v>57</v>
      </c>
      <c r="B7" s="5">
        <v>15</v>
      </c>
      <c r="C7" t="s">
        <v>1</v>
      </c>
      <c r="G7">
        <v>3</v>
      </c>
      <c r="H7">
        <v>3</v>
      </c>
      <c r="I7" t="s">
        <v>1</v>
      </c>
    </row>
    <row r="8" spans="1:15" ht="15" thickBot="1">
      <c r="A8" t="s">
        <v>51</v>
      </c>
      <c r="B8" s="5">
        <v>150</v>
      </c>
      <c r="C8" t="s">
        <v>52</v>
      </c>
      <c r="E8" s="3" t="s">
        <v>55</v>
      </c>
      <c r="F8" s="4">
        <f>MAX(F6,F4)</f>
        <v>4</v>
      </c>
      <c r="G8" t="s">
        <v>1</v>
      </c>
    </row>
    <row r="10" spans="1:15" ht="15">
      <c r="A10" s="1" t="s">
        <v>72</v>
      </c>
      <c r="G10" t="s">
        <v>80</v>
      </c>
      <c r="H10" t="s">
        <v>80</v>
      </c>
      <c r="I10" t="s">
        <v>81</v>
      </c>
      <c r="J10" t="s">
        <v>82</v>
      </c>
      <c r="L10" t="s">
        <v>88</v>
      </c>
      <c r="M10" t="s">
        <v>89</v>
      </c>
    </row>
    <row r="11" spans="1:15">
      <c r="A11" t="s">
        <v>53</v>
      </c>
      <c r="C11" t="s">
        <v>65</v>
      </c>
      <c r="E11" t="s">
        <v>74</v>
      </c>
      <c r="F11" t="s">
        <v>75</v>
      </c>
      <c r="G11" t="s">
        <v>84</v>
      </c>
      <c r="H11" t="s">
        <v>85</v>
      </c>
      <c r="I11" t="s">
        <v>83</v>
      </c>
      <c r="J11" s="6" t="s">
        <v>87</v>
      </c>
      <c r="L11" t="s">
        <v>41</v>
      </c>
      <c r="M11" t="s">
        <v>41</v>
      </c>
    </row>
    <row r="12" spans="1:15">
      <c r="A12" t="s">
        <v>54</v>
      </c>
      <c r="B12" t="s">
        <v>68</v>
      </c>
      <c r="C12">
        <f>($B$5-2.4*$B$7)*($B$4-2.4*$B$7)</f>
        <v>96</v>
      </c>
      <c r="E12">
        <v>0.20399999999999999</v>
      </c>
      <c r="F12">
        <v>-0.9</v>
      </c>
      <c r="G12">
        <f>$L$6*E12</f>
        <v>8.4896639999999994</v>
      </c>
      <c r="H12">
        <f>$L$6*F12</f>
        <v>-37.4544</v>
      </c>
      <c r="I12">
        <f>$L$6*$L$2</f>
        <v>7.4908799999999998</v>
      </c>
      <c r="J12">
        <f>-$L$6*$L$2</f>
        <v>-7.4908799999999998</v>
      </c>
      <c r="L12">
        <f>G12+I12</f>
        <v>15.980543999999998</v>
      </c>
      <c r="M12">
        <f>H12+J12</f>
        <v>-44.945279999999997</v>
      </c>
    </row>
    <row r="13" spans="1:15">
      <c r="A13">
        <v>1</v>
      </c>
      <c r="B13" t="s">
        <v>69</v>
      </c>
      <c r="C13">
        <f>($B$5-1.2*$B$7)*($B$4-1.2*$B$7)-C12</f>
        <v>828</v>
      </c>
      <c r="E13">
        <v>0.2</v>
      </c>
      <c r="F13">
        <v>-1</v>
      </c>
      <c r="G13">
        <f t="shared" ref="G13:G15" si="0">$L$6*E13</f>
        <v>8.3231999999999999</v>
      </c>
      <c r="H13">
        <f t="shared" ref="H13:H15" si="1">$L$6*F13</f>
        <v>-41.616</v>
      </c>
      <c r="I13">
        <f t="shared" ref="I13:I15" si="2">$L$6*$L$2</f>
        <v>7.4908799999999998</v>
      </c>
      <c r="J13">
        <f t="shared" ref="J13:J15" si="3">-$L$6*$L$2</f>
        <v>-7.4908799999999998</v>
      </c>
      <c r="L13">
        <f t="shared" ref="L13:L15" si="4">G13+I13</f>
        <v>15.814080000000001</v>
      </c>
      <c r="M13">
        <f t="shared" ref="M13:M15" si="5">H13+J13</f>
        <v>-49.106879999999997</v>
      </c>
    </row>
    <row r="14" spans="1:15">
      <c r="A14">
        <v>2</v>
      </c>
      <c r="B14" t="s">
        <v>70</v>
      </c>
      <c r="C14">
        <f>B4*B5-C12-C13-4*C15</f>
        <v>1296</v>
      </c>
      <c r="E14">
        <v>0.2</v>
      </c>
      <c r="F14">
        <v>-1.4</v>
      </c>
      <c r="G14">
        <f t="shared" si="0"/>
        <v>8.3231999999999999</v>
      </c>
      <c r="H14">
        <f t="shared" si="1"/>
        <v>-58.262399999999992</v>
      </c>
      <c r="I14">
        <f t="shared" si="2"/>
        <v>7.4908799999999998</v>
      </c>
      <c r="J14">
        <f t="shared" si="3"/>
        <v>-7.4908799999999998</v>
      </c>
      <c r="L14">
        <f t="shared" si="4"/>
        <v>15.814080000000001</v>
      </c>
      <c r="M14">
        <f t="shared" si="5"/>
        <v>-65.75327999999999</v>
      </c>
    </row>
    <row r="15" spans="1:15">
      <c r="A15">
        <v>3</v>
      </c>
      <c r="B15" t="s">
        <v>67</v>
      </c>
      <c r="C15">
        <f>0.2*$B$7*$B$7</f>
        <v>45</v>
      </c>
      <c r="E15">
        <v>0.23</v>
      </c>
      <c r="F15">
        <v>-2.5499999999999998</v>
      </c>
      <c r="G15">
        <f t="shared" si="0"/>
        <v>9.5716800000000006</v>
      </c>
      <c r="H15">
        <f t="shared" si="1"/>
        <v>-106.12079999999999</v>
      </c>
      <c r="I15">
        <f t="shared" si="2"/>
        <v>7.4908799999999998</v>
      </c>
      <c r="J15">
        <f t="shared" si="3"/>
        <v>-7.4908799999999998</v>
      </c>
      <c r="L15">
        <f t="shared" si="4"/>
        <v>17.062560000000001</v>
      </c>
      <c r="M15">
        <f t="shared" si="5"/>
        <v>-113.61167999999999</v>
      </c>
    </row>
    <row r="16" spans="1:15" ht="15">
      <c r="B16" s="1" t="s">
        <v>71</v>
      </c>
      <c r="C16" s="1">
        <f>C12+C13+C14+4*C15</f>
        <v>2400</v>
      </c>
      <c r="D16" t="str">
        <f>IF(C16=B4*B5,"OK","ERROR")</f>
        <v>OK</v>
      </c>
    </row>
    <row r="19" spans="1:13" ht="15">
      <c r="A19" s="1" t="s">
        <v>106</v>
      </c>
    </row>
    <row r="20" spans="1:13">
      <c r="A20">
        <v>4</v>
      </c>
      <c r="B20" t="s">
        <v>73</v>
      </c>
      <c r="C20">
        <f>($B$5-2*$F$8)*($B$6)</f>
        <v>780</v>
      </c>
      <c r="E20">
        <v>0.71</v>
      </c>
      <c r="F20">
        <v>-0.8</v>
      </c>
      <c r="G20">
        <f t="shared" ref="G20:G21" si="6">$L$6*E20</f>
        <v>29.547359999999998</v>
      </c>
      <c r="H20">
        <f t="shared" ref="H20:H21" si="7">$L$6*F20</f>
        <v>-33.2928</v>
      </c>
      <c r="I20">
        <f t="shared" ref="I20:I21" si="8">$L$6*$L$2</f>
        <v>7.4908799999999998</v>
      </c>
      <c r="J20">
        <f t="shared" ref="J20:J21" si="9">-$L$6*$L$2</f>
        <v>-7.4908799999999998</v>
      </c>
      <c r="L20">
        <f t="shared" ref="L20:L21" si="10">G20+I20</f>
        <v>37.038239999999995</v>
      </c>
      <c r="M20">
        <f>H20+J20</f>
        <v>-40.783679999999997</v>
      </c>
    </row>
    <row r="21" spans="1:13">
      <c r="A21">
        <v>5</v>
      </c>
      <c r="B21" t="s">
        <v>64</v>
      </c>
      <c r="C21">
        <f>F8*B6</f>
        <v>60</v>
      </c>
      <c r="E21">
        <v>0.83</v>
      </c>
      <c r="F21">
        <v>-1.1499999999999999</v>
      </c>
      <c r="G21">
        <f t="shared" si="6"/>
        <v>34.54128</v>
      </c>
      <c r="H21">
        <f t="shared" si="7"/>
        <v>-47.858399999999996</v>
      </c>
      <c r="I21">
        <f t="shared" si="8"/>
        <v>7.4908799999999998</v>
      </c>
      <c r="J21">
        <f t="shared" si="9"/>
        <v>-7.4908799999999998</v>
      </c>
      <c r="L21">
        <f t="shared" si="10"/>
        <v>42.032159999999998</v>
      </c>
      <c r="M21">
        <f>H21+J21</f>
        <v>-55.349279999999993</v>
      </c>
    </row>
    <row r="23" spans="1:13" ht="15">
      <c r="A23" s="1" t="s">
        <v>107</v>
      </c>
    </row>
    <row r="24" spans="1:13">
      <c r="A24">
        <v>4</v>
      </c>
      <c r="B24" t="s">
        <v>66</v>
      </c>
      <c r="C24">
        <f>($B$4-2*$F$8)*($B$6)</f>
        <v>480</v>
      </c>
      <c r="E24">
        <v>0.71</v>
      </c>
      <c r="F24">
        <v>-0.81</v>
      </c>
      <c r="G24">
        <f t="shared" ref="G24:G25" si="11">$L$6*E24</f>
        <v>29.547359999999998</v>
      </c>
      <c r="H24">
        <f t="shared" ref="H24:H25" si="12">$L$6*F24</f>
        <v>-33.708960000000005</v>
      </c>
      <c r="I24">
        <f t="shared" ref="I24:I25" si="13">$L$6*$L$2</f>
        <v>7.4908799999999998</v>
      </c>
      <c r="J24">
        <f t="shared" ref="J24:J25" si="14">-$L$6*$L$2</f>
        <v>-7.4908799999999998</v>
      </c>
      <c r="L24">
        <f t="shared" ref="L24" si="15">G24+I24</f>
        <v>37.038239999999995</v>
      </c>
      <c r="M24">
        <f>H24+J24</f>
        <v>-41.199840000000002</v>
      </c>
    </row>
    <row r="25" spans="1:13">
      <c r="A25">
        <v>5</v>
      </c>
      <c r="B25" t="s">
        <v>64</v>
      </c>
      <c r="C25">
        <f>$F$8*B6</f>
        <v>60</v>
      </c>
      <c r="E25">
        <v>0.83</v>
      </c>
      <c r="F25">
        <v>-1.1499999999999999</v>
      </c>
      <c r="G25">
        <f t="shared" si="11"/>
        <v>34.54128</v>
      </c>
      <c r="H25">
        <f t="shared" si="12"/>
        <v>-47.858399999999996</v>
      </c>
      <c r="I25">
        <f t="shared" si="13"/>
        <v>7.4908799999999998</v>
      </c>
      <c r="J25">
        <f t="shared" si="14"/>
        <v>-7.4908799999999998</v>
      </c>
      <c r="L25">
        <f t="shared" ref="L25" si="16">G25+I25</f>
        <v>42.032159999999998</v>
      </c>
      <c r="M25">
        <f>H25+J25</f>
        <v>-55.349279999999993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204F-B815-41FF-8AD4-130B8F24A18C}">
  <dimension ref="A1:O30"/>
  <sheetViews>
    <sheetView workbookViewId="0">
      <selection activeCell="A13" sqref="A13"/>
    </sheetView>
  </sheetViews>
  <sheetFormatPr defaultRowHeight="14.25"/>
  <cols>
    <col min="2" max="2" width="33.75" customWidth="1"/>
    <col min="7" max="7" width="12.875" customWidth="1"/>
  </cols>
  <sheetData>
    <row r="1" spans="1:15" s="1" customFormat="1" ht="15">
      <c r="A1" s="1" t="s">
        <v>93</v>
      </c>
    </row>
    <row r="2" spans="1:15">
      <c r="A2" t="s">
        <v>62</v>
      </c>
      <c r="K2" t="s">
        <v>86</v>
      </c>
      <c r="L2" s="5">
        <v>0.18</v>
      </c>
    </row>
    <row r="3" spans="1:15">
      <c r="A3" t="s">
        <v>63</v>
      </c>
      <c r="G3" t="s">
        <v>59</v>
      </c>
      <c r="K3" t="s">
        <v>79</v>
      </c>
      <c r="L3" s="5">
        <v>0.85</v>
      </c>
      <c r="N3" t="s">
        <v>76</v>
      </c>
      <c r="O3" t="s">
        <v>145</v>
      </c>
    </row>
    <row r="4" spans="1:15" ht="15">
      <c r="A4" s="1" t="s">
        <v>49</v>
      </c>
      <c r="B4" s="5">
        <v>40</v>
      </c>
      <c r="C4" t="s">
        <v>1</v>
      </c>
      <c r="E4" t="s">
        <v>55</v>
      </c>
      <c r="F4">
        <f>MIN(H4,H5)</f>
        <v>4</v>
      </c>
      <c r="G4" t="s">
        <v>56</v>
      </c>
      <c r="H4">
        <f>0.4*B7</f>
        <v>7.071227789631239</v>
      </c>
      <c r="I4" t="s">
        <v>1</v>
      </c>
      <c r="K4" t="s">
        <v>76</v>
      </c>
      <c r="L4" s="5">
        <v>0.88</v>
      </c>
      <c r="N4">
        <v>0.85</v>
      </c>
      <c r="O4" t="s">
        <v>90</v>
      </c>
    </row>
    <row r="5" spans="1:15" ht="15" thickBot="1">
      <c r="A5" t="s">
        <v>48</v>
      </c>
      <c r="B5" s="5">
        <v>60</v>
      </c>
      <c r="C5" t="s">
        <v>1</v>
      </c>
      <c r="G5" t="s">
        <v>58</v>
      </c>
      <c r="H5">
        <f>0.1*MIN(B4,B5)</f>
        <v>4</v>
      </c>
      <c r="I5" t="s">
        <v>1</v>
      </c>
      <c r="N5">
        <v>0.88</v>
      </c>
      <c r="O5" t="s">
        <v>144</v>
      </c>
    </row>
    <row r="6" spans="1:15" ht="15" thickBot="1">
      <c r="A6" t="s">
        <v>50</v>
      </c>
      <c r="B6" s="5">
        <v>15</v>
      </c>
      <c r="C6" t="s">
        <v>1</v>
      </c>
      <c r="E6" t="s">
        <v>60</v>
      </c>
      <c r="F6">
        <f>MAX(H6:H7)</f>
        <v>3</v>
      </c>
      <c r="G6" t="s">
        <v>61</v>
      </c>
      <c r="H6">
        <f>0.04*MIN(B4,B5)</f>
        <v>1.6</v>
      </c>
      <c r="I6" t="s">
        <v>1</v>
      </c>
      <c r="K6" s="3" t="s">
        <v>78</v>
      </c>
      <c r="L6" s="4">
        <f>0.00256*B9*B9*L4*L3</f>
        <v>43.084800000000001</v>
      </c>
      <c r="M6" t="s">
        <v>41</v>
      </c>
      <c r="N6">
        <v>0.91</v>
      </c>
      <c r="O6" t="s">
        <v>104</v>
      </c>
    </row>
    <row r="7" spans="1:15" ht="15" thickBot="1">
      <c r="A7" t="s">
        <v>57</v>
      </c>
      <c r="B7">
        <f>0.5*($B$6 + $B$6+TAN($B$8 * 6.28 / 360)*$B$4/2)</f>
        <v>17.678069474078097</v>
      </c>
      <c r="C7" t="s">
        <v>1</v>
      </c>
      <c r="G7">
        <v>3</v>
      </c>
      <c r="H7">
        <v>3</v>
      </c>
      <c r="I7" t="s">
        <v>1</v>
      </c>
      <c r="N7">
        <v>0.96</v>
      </c>
      <c r="O7" t="s">
        <v>91</v>
      </c>
    </row>
    <row r="8" spans="1:15" ht="15" thickBot="1">
      <c r="A8" t="s">
        <v>94</v>
      </c>
      <c r="B8" s="5">
        <v>15</v>
      </c>
      <c r="C8" t="s">
        <v>42</v>
      </c>
      <c r="E8" s="3" t="s">
        <v>55</v>
      </c>
      <c r="F8" s="4">
        <f>MAX(F6,F4)</f>
        <v>4</v>
      </c>
      <c r="G8" t="s">
        <v>1</v>
      </c>
    </row>
    <row r="9" spans="1:15">
      <c r="A9" t="s">
        <v>51</v>
      </c>
      <c r="B9" s="5">
        <v>150</v>
      </c>
      <c r="C9" t="s">
        <v>52</v>
      </c>
    </row>
    <row r="10" spans="1:15">
      <c r="B10" s="5"/>
    </row>
    <row r="11" spans="1:15" ht="15">
      <c r="A11" s="1" t="s">
        <v>72</v>
      </c>
      <c r="G11" t="s">
        <v>80</v>
      </c>
      <c r="H11" t="s">
        <v>80</v>
      </c>
      <c r="I11" t="s">
        <v>81</v>
      </c>
      <c r="J11" t="s">
        <v>82</v>
      </c>
      <c r="L11" t="s">
        <v>88</v>
      </c>
      <c r="M11" t="s">
        <v>89</v>
      </c>
    </row>
    <row r="12" spans="1:15">
      <c r="A12" t="s">
        <v>53</v>
      </c>
      <c r="C12" t="s">
        <v>65</v>
      </c>
      <c r="E12" t="s">
        <v>74</v>
      </c>
      <c r="F12" t="s">
        <v>75</v>
      </c>
      <c r="G12" t="s">
        <v>84</v>
      </c>
      <c r="H12" t="s">
        <v>85</v>
      </c>
      <c r="I12" t="s">
        <v>83</v>
      </c>
      <c r="J12" s="6" t="s">
        <v>87</v>
      </c>
      <c r="L12" t="s">
        <v>41</v>
      </c>
      <c r="M12" t="s">
        <v>41</v>
      </c>
    </row>
    <row r="13" spans="1:15">
      <c r="A13" t="s">
        <v>95</v>
      </c>
      <c r="B13" t="s">
        <v>100</v>
      </c>
      <c r="C13">
        <f>F8*F8</f>
        <v>16</v>
      </c>
      <c r="E13">
        <v>0.48</v>
      </c>
      <c r="F13">
        <v>-2.74</v>
      </c>
      <c r="G13">
        <f>$L$6*E13</f>
        <v>20.680703999999999</v>
      </c>
      <c r="H13">
        <f>$L$6*F13</f>
        <v>-118.05235200000001</v>
      </c>
      <c r="I13">
        <f>$L$6*$L$2</f>
        <v>7.7552640000000004</v>
      </c>
      <c r="J13">
        <f>-$L$6*$L$2</f>
        <v>-7.7552640000000004</v>
      </c>
      <c r="L13">
        <f>G13+I13</f>
        <v>28.435967999999999</v>
      </c>
      <c r="M13">
        <f>H13+J13</f>
        <v>-125.80761600000001</v>
      </c>
    </row>
    <row r="14" spans="1:15">
      <c r="A14" t="s">
        <v>96</v>
      </c>
      <c r="B14" t="s">
        <v>100</v>
      </c>
      <c r="C14">
        <f>F8*F8</f>
        <v>16</v>
      </c>
      <c r="E14">
        <v>0.48</v>
      </c>
      <c r="F14">
        <v>-3.27</v>
      </c>
      <c r="G14">
        <f t="shared" ref="G14:G18" si="0">$L$6*E14</f>
        <v>20.680703999999999</v>
      </c>
      <c r="H14">
        <f t="shared" ref="H14:H18" si="1">$L$6*F14</f>
        <v>-140.88729599999999</v>
      </c>
      <c r="I14">
        <f t="shared" ref="I14:I18" si="2">$L$6*$L$2</f>
        <v>7.7552640000000004</v>
      </c>
      <c r="J14">
        <f t="shared" ref="J14:J18" si="3">-$L$6*$L$2</f>
        <v>-7.7552640000000004</v>
      </c>
      <c r="L14">
        <f t="shared" ref="L14:L18" si="4">G14+I14</f>
        <v>28.435967999999999</v>
      </c>
      <c r="M14">
        <f t="shared" ref="M14:M18" si="5">H14+J14</f>
        <v>-148.64256</v>
      </c>
    </row>
    <row r="15" spans="1:15">
      <c r="A15" t="s">
        <v>97</v>
      </c>
      <c r="B15" t="s">
        <v>101</v>
      </c>
      <c r="C15">
        <f>(B4/2-2*F8)*F8</f>
        <v>48</v>
      </c>
      <c r="E15">
        <v>0.38</v>
      </c>
      <c r="F15">
        <v>-2.02</v>
      </c>
      <c r="G15">
        <f t="shared" si="0"/>
        <v>16.372223999999999</v>
      </c>
      <c r="H15">
        <f t="shared" si="1"/>
        <v>-87.031295999999998</v>
      </c>
      <c r="I15">
        <f t="shared" si="2"/>
        <v>7.7552640000000004</v>
      </c>
      <c r="J15">
        <f t="shared" si="3"/>
        <v>-7.7552640000000004</v>
      </c>
      <c r="L15">
        <f t="shared" si="4"/>
        <v>24.127488</v>
      </c>
      <c r="M15">
        <f t="shared" si="5"/>
        <v>-94.786559999999994</v>
      </c>
    </row>
    <row r="16" spans="1:15">
      <c r="A16" t="s">
        <v>98</v>
      </c>
      <c r="B16" t="s">
        <v>102</v>
      </c>
      <c r="C16">
        <f>(B5-2*F8)*F8</f>
        <v>208</v>
      </c>
      <c r="E16">
        <v>0.3</v>
      </c>
      <c r="F16">
        <v>-0.5</v>
      </c>
      <c r="G16">
        <f t="shared" si="0"/>
        <v>12.92544</v>
      </c>
      <c r="H16">
        <f t="shared" si="1"/>
        <v>-21.542400000000001</v>
      </c>
      <c r="I16">
        <f t="shared" si="2"/>
        <v>7.7552640000000004</v>
      </c>
      <c r="J16">
        <f t="shared" si="3"/>
        <v>-7.7552640000000004</v>
      </c>
      <c r="L16">
        <f t="shared" si="4"/>
        <v>20.680703999999999</v>
      </c>
      <c r="M16">
        <f t="shared" si="5"/>
        <v>-29.297664000000001</v>
      </c>
    </row>
    <row r="17" spans="1:13">
      <c r="A17" t="s">
        <v>99</v>
      </c>
      <c r="B17" t="s">
        <v>102</v>
      </c>
      <c r="C17">
        <f>(B5-2*$F$8)*$F$8</f>
        <v>208</v>
      </c>
      <c r="E17">
        <v>0.3</v>
      </c>
      <c r="F17">
        <v>-1.08</v>
      </c>
      <c r="G17">
        <f t="shared" si="0"/>
        <v>12.92544</v>
      </c>
      <c r="H17">
        <f t="shared" si="1"/>
        <v>-46.531584000000002</v>
      </c>
      <c r="I17">
        <f t="shared" si="2"/>
        <v>7.7552640000000004</v>
      </c>
      <c r="J17">
        <f t="shared" si="3"/>
        <v>-7.7552640000000004</v>
      </c>
      <c r="L17">
        <f t="shared" si="4"/>
        <v>20.680703999999999</v>
      </c>
      <c r="M17">
        <f t="shared" si="5"/>
        <v>-54.286848000000006</v>
      </c>
    </row>
    <row r="18" spans="1:13">
      <c r="A18">
        <v>1</v>
      </c>
      <c r="B18" t="s">
        <v>103</v>
      </c>
      <c r="C18">
        <f>($B$5*$B$4/2)-2*C13-2*C14-2*C15-C16-C17</f>
        <v>624</v>
      </c>
      <c r="E18">
        <v>0.3</v>
      </c>
      <c r="F18">
        <v>-0.5</v>
      </c>
      <c r="G18">
        <f t="shared" si="0"/>
        <v>12.92544</v>
      </c>
      <c r="H18">
        <f t="shared" si="1"/>
        <v>-21.542400000000001</v>
      </c>
      <c r="I18">
        <f t="shared" si="2"/>
        <v>7.7552640000000004</v>
      </c>
      <c r="J18">
        <f t="shared" si="3"/>
        <v>-7.7552640000000004</v>
      </c>
      <c r="L18">
        <f t="shared" si="4"/>
        <v>20.680703999999999</v>
      </c>
      <c r="M18">
        <f t="shared" si="5"/>
        <v>-29.297664000000001</v>
      </c>
    </row>
    <row r="19" spans="1:13" ht="15">
      <c r="B19" t="s">
        <v>71</v>
      </c>
      <c r="C19" s="1">
        <f>C18+2*C13+2*C14+2*C15+C16+C17</f>
        <v>1200</v>
      </c>
      <c r="D19" t="str">
        <f>IF(C19=B4*B5/2,"OK","ERROR")</f>
        <v>OK</v>
      </c>
    </row>
    <row r="21" spans="1:13" ht="15">
      <c r="A21" s="1" t="s">
        <v>106</v>
      </c>
    </row>
    <row r="22" spans="1:13">
      <c r="A22">
        <v>5</v>
      </c>
      <c r="B22" t="s">
        <v>64</v>
      </c>
      <c r="C22">
        <f>F8*B6</f>
        <v>60</v>
      </c>
      <c r="E22">
        <v>0.83</v>
      </c>
      <c r="F22">
        <v>-1.1299999999999999</v>
      </c>
      <c r="G22">
        <f>$L$6*E22</f>
        <v>35.760384000000002</v>
      </c>
      <c r="H22">
        <f>$L$6*F22</f>
        <v>-48.685823999999997</v>
      </c>
      <c r="I22">
        <f t="shared" ref="I22:I23" si="6">$L$6*$L$2</f>
        <v>7.7552640000000004</v>
      </c>
      <c r="J22">
        <f t="shared" ref="J22:J23" si="7">-$L$6*$L$2</f>
        <v>-7.7552640000000004</v>
      </c>
      <c r="L22">
        <f>G22+I22</f>
        <v>43.515647999999999</v>
      </c>
      <c r="M22">
        <f>H22+J22</f>
        <v>-56.441087999999993</v>
      </c>
    </row>
    <row r="23" spans="1:13">
      <c r="A23">
        <v>4</v>
      </c>
      <c r="B23" t="s">
        <v>73</v>
      </c>
      <c r="C23">
        <f>($B$5-2*$F$8)*($B$6)</f>
        <v>780</v>
      </c>
      <c r="E23">
        <v>0.7</v>
      </c>
      <c r="F23">
        <v>-0.8</v>
      </c>
      <c r="G23">
        <f>$L$6*E23</f>
        <v>30.15936</v>
      </c>
      <c r="H23">
        <f>$L$6*F23</f>
        <v>-34.467840000000002</v>
      </c>
      <c r="I23">
        <f t="shared" si="6"/>
        <v>7.7552640000000004</v>
      </c>
      <c r="J23">
        <f t="shared" si="7"/>
        <v>-7.7552640000000004</v>
      </c>
      <c r="L23">
        <f>G23+I23</f>
        <v>37.914624000000003</v>
      </c>
      <c r="M23">
        <f>H23+J23</f>
        <v>-42.223104000000006</v>
      </c>
    </row>
    <row r="25" spans="1:13" ht="15">
      <c r="A25" s="1" t="s">
        <v>107</v>
      </c>
    </row>
    <row r="26" spans="1:13">
      <c r="A26">
        <v>5</v>
      </c>
      <c r="B26" t="s">
        <v>105</v>
      </c>
      <c r="C26">
        <f>0.5*($B$6+$B$6+$F$8*TAN(RADIANS($B$8)))*$F$8</f>
        <v>62.143593539448979</v>
      </c>
      <c r="E26">
        <v>0.83</v>
      </c>
      <c r="F26">
        <v>-1.1299999999999999</v>
      </c>
      <c r="G26">
        <f>$L$6*E26</f>
        <v>35.760384000000002</v>
      </c>
      <c r="H26">
        <f>$L$6*F26</f>
        <v>-48.685823999999997</v>
      </c>
      <c r="I26">
        <f t="shared" ref="I26:I27" si="8">$L$6*$L$2</f>
        <v>7.7552640000000004</v>
      </c>
      <c r="J26">
        <f t="shared" ref="J26:J27" si="9">-$L$6*$L$2</f>
        <v>-7.7552640000000004</v>
      </c>
      <c r="L26">
        <f>G26+I26</f>
        <v>43.515647999999999</v>
      </c>
      <c r="M26">
        <f>H26+J26</f>
        <v>-56.441087999999993</v>
      </c>
    </row>
    <row r="27" spans="1:13">
      <c r="A27">
        <v>4</v>
      </c>
      <c r="C27">
        <f>($B$6*$B$4)+0.5*$B$4/2*TAN(RADIANS(B8))*$B$4  - 2*C26</f>
        <v>582.8924898935511</v>
      </c>
      <c r="E27">
        <v>0.7</v>
      </c>
      <c r="F27">
        <v>-0.8</v>
      </c>
      <c r="G27">
        <f>$L$6*E27</f>
        <v>30.15936</v>
      </c>
      <c r="H27">
        <f>$L$6*F27</f>
        <v>-34.467840000000002</v>
      </c>
      <c r="I27">
        <f t="shared" si="8"/>
        <v>7.7552640000000004</v>
      </c>
      <c r="J27">
        <f t="shared" si="9"/>
        <v>-7.7552640000000004</v>
      </c>
      <c r="L27">
        <f>G27+I27</f>
        <v>37.914624000000003</v>
      </c>
      <c r="M27">
        <f>H27+J27</f>
        <v>-42.223104000000006</v>
      </c>
    </row>
    <row r="30" spans="1:13">
      <c r="B30">
        <f>TAN($B$8*6.28/360)</f>
        <v>0.2678069474078098</v>
      </c>
      <c r="C30">
        <f>B30*F8</f>
        <v>1.0712277896312392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D E v 4 W t E + N O y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E B Y g M j P Q M b f Z i o j W 9 m H k K F E d D F I F k k Q R v n 0 p y S 0 q J U u 9 Q 8 3 d B g G 3 0 Y 1 0 Y f 6 g k 7 A F B L A w Q U A A I A C A A M S / h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E v 4 W v 0 p S f a Y A Q A A K A Y A A B M A H A B G b 3 J t d W x h c y 9 T Z W N 0 a W 9 u M S 5 t I K I Y A C i g F A A A A A A A A A A A A A A A A A A A A A A A A A A A A H W U X 0 v r M B i H 7 w f 7 D q H e b F C K + b O 5 K b 1 q F Q 4 c R N n A C + t F 1 r 1 u h T S R J B V F / O 5 G e u S I + O t N 2 / d J 8 / b 3 N E 2 g N n b O s s 1 4 5 h f T y X Q S j t r T n n k K g 4 m B l c x Q n E 5 Y O j Z u 8 C 2 l S h W e i 9 q 1 Q 0 8 2 z q 4 6 Q 0 X l b E w 3 Y Z b V 5 8 2 N d w e v + 7 6 z h 2 Z z J O 3 v t D G V N u 1 g d H S + u e v s / q / T + 1 p H f f n y 5 H w k 3 + w 6 2 9 S 0 G w 7 N v 8 5 F G 5 6 z e X 5 f k + n 6 L g 0 p s z z L W e X M 0 N t Q q l X O L m 3 r 9 q l L y c V C 5 O x 2 c J E 2 8 d V Q + f + y u H a W H u b 5 G O E k q 4 7 a H l K + 7 e s T Z S n L V u / S o K 3 X N j w 6 3 4 / T f 8 I w G / P m b 2 / Z W O W p f U y E R X q J 7 z n 7 q o t U / 2 P j U h W f z 3 0 D E g G F w A K B J e h 9 9 l W 3 Q 7 8 j / 4 2 s I F m j J v w U d O E c T s Y F R h I j h d E C v c Q S P 4 M 1 c O y B r y E S y I T A J g Q 2 I b A J g U 2 I B U b Y h c A u x A p 9 e b E G e e U p n E 1 i F R K r k F i F x C o k V i H R r y H P E F g h g C w o t B w U 2 h O U Q A D n V z i / w v k V X g o K L w X 1 8 7 d 4 n 0 8 n n f 1 1 l 7 z 4 A F B L A Q I t A B Q A A g A I A A x L + F r R P j T s p g A A A P g A A A A S A A A A A A A A A A A A A A A A A A A A A A B D b 2 5 m a W c v U G F j a 2 F n Z S 5 4 b W x Q S w E C L Q A U A A I A C A A M S / h a U 3 I 4 L J s A A A D h A A A A E w A A A A A A A A A A A A A A A A D y A A A A W 0 N v b n R l b n R f V H l w Z X N d L n h t b F B L A Q I t A B Q A A g A I A A x L + F r 9 K U n 2 m A E A A C g G A A A T A A A A A A A A A A A A A A A A A N o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j A A A A A A A A K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2 I 2 M D Q 5 Y i 0 5 Z W M 3 L T Q z Z j k t Y W Q w M S 0 0 Y z Q 0 Y W Z i M D A 3 N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N D o y N D o y N S 4 z M j A z N D M 1 W i I g L z 4 8 R W 5 0 c n k g V H l w Z T 0 i R m l s b E N v b H V t b l R 5 c G V z I i B W Y W x 1 Z T 0 i c 0 J n T U R B d 0 1 H Q l F V R E J n V U Z C U V V H Q l F V R k J R W U Z C U V V G Q l F V R k F 3 W U Z C U V V G Q l F V R 0 J n W U d C Z 1 l H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y w m c X V v d D t T Z W N 0 a W 9 u M S 9 y Z X N 1 b H R z L 0 F 1 d G 9 S Z W 1 v d m V k Q 2 9 s d W 1 u c z E u e 0 N v b H V t b j E x L D E w f S Z x d W 9 0 O y w m c X V v d D t T Z W N 0 a W 9 u M S 9 y Z X N 1 b H R z L 0 F 1 d G 9 S Z W 1 v d m V k Q 2 9 s d W 1 u c z E u e 0 N v b H V t b j E y L D E x f S Z x d W 9 0 O y w m c X V v d D t T Z W N 0 a W 9 u M S 9 y Z X N 1 b H R z L 0 F 1 d G 9 S Z W 1 v d m V k Q 2 9 s d W 1 u c z E u e 0 N v b H V t b j E z L D E y f S Z x d W 9 0 O y w m c X V v d D t T Z W N 0 a W 9 u M S 9 y Z X N 1 b H R z L 0 F 1 d G 9 S Z W 1 v d m V k Q 2 9 s d W 1 u c z E u e 0 N v b H V t b j E 0 L D E z f S Z x d W 9 0 O y w m c X V v d D t T Z W N 0 a W 9 u M S 9 y Z X N 1 b H R z L 0 F 1 d G 9 S Z W 1 v d m V k Q 2 9 s d W 1 u c z E u e 0 N v b H V t b j E 1 L D E 0 f S Z x d W 9 0 O y w m c X V v d D t T Z W N 0 a W 9 u M S 9 y Z X N 1 b H R z L 0 F 1 d G 9 S Z W 1 v d m V k Q 2 9 s d W 1 u c z E u e 0 N v b H V t b j E 2 L D E 1 f S Z x d W 9 0 O y w m c X V v d D t T Z W N 0 a W 9 u M S 9 y Z X N 1 b H R z L 0 F 1 d G 9 S Z W 1 v d m V k Q 2 9 s d W 1 u c z E u e 0 N v b H V t b j E 3 L D E 2 f S Z x d W 9 0 O y w m c X V v d D t T Z W N 0 a W 9 u M S 9 y Z X N 1 b H R z L 0 F 1 d G 9 S Z W 1 v d m V k Q 2 9 s d W 1 u c z E u e 0 N v b H V t b j E 4 L D E 3 f S Z x d W 9 0 O y w m c X V v d D t T Z W N 0 a W 9 u M S 9 y Z X N 1 b H R z L 0 F 1 d G 9 S Z W 1 v d m V k Q 2 9 s d W 1 u c z E u e 0 N v b H V t b j E 5 L D E 4 f S Z x d W 9 0 O y w m c X V v d D t T Z W N 0 a W 9 u M S 9 y Z X N 1 b H R z L 0 F 1 d G 9 S Z W 1 v d m V k Q 2 9 s d W 1 u c z E u e 0 N v b H V t b j I w L D E 5 f S Z x d W 9 0 O y w m c X V v d D t T Z W N 0 a W 9 u M S 9 y Z X N 1 b H R z L 0 F 1 d G 9 S Z W 1 v d m V k Q 2 9 s d W 1 u c z E u e 0 N v b H V t b j I x L D I w f S Z x d W 9 0 O y w m c X V v d D t T Z W N 0 a W 9 u M S 9 y Z X N 1 b H R z L 0 F 1 d G 9 S Z W 1 v d m V k Q 2 9 s d W 1 u c z E u e 0 N v b H V t b j I y L D I x f S Z x d W 9 0 O y w m c X V v d D t T Z W N 0 a W 9 u M S 9 y Z X N 1 b H R z L 0 F 1 d G 9 S Z W 1 v d m V k Q 2 9 s d W 1 u c z E u e 0 N v b H V t b j I z L D I y f S Z x d W 9 0 O y w m c X V v d D t T Z W N 0 a W 9 u M S 9 y Z X N 1 b H R z L 0 F 1 d G 9 S Z W 1 v d m V k Q 2 9 s d W 1 u c z E u e 0 N v b H V t b j I 0 L D I z f S Z x d W 9 0 O y w m c X V v d D t T Z W N 0 a W 9 u M S 9 y Z X N 1 b H R z L 0 F 1 d G 9 S Z W 1 v d m V k Q 2 9 s d W 1 u c z E u e 0 N v b H V t b j I 1 L D I 0 f S Z x d W 9 0 O y w m c X V v d D t T Z W N 0 a W 9 u M S 9 y Z X N 1 b H R z L 0 F 1 d G 9 S Z W 1 v d m V k Q 2 9 s d W 1 u c z E u e 0 N v b H V t b j I 2 L D I 1 f S Z x d W 9 0 O y w m c X V v d D t T Z W N 0 a W 9 u M S 9 y Z X N 1 b H R z L 0 F 1 d G 9 S Z W 1 v d m V k Q 2 9 s d W 1 u c z E u e 0 N v b H V t b j I 3 L D I 2 f S Z x d W 9 0 O y w m c X V v d D t T Z W N 0 a W 9 u M S 9 y Z X N 1 b H R z L 0 F 1 d G 9 S Z W 1 v d m V k Q 2 9 s d W 1 u c z E u e 0 N v b H V t b j I 4 L D I 3 f S Z x d W 9 0 O y w m c X V v d D t T Z W N 0 a W 9 u M S 9 y Z X N 1 b H R z L 0 F 1 d G 9 S Z W 1 v d m V k Q 2 9 s d W 1 u c z E u e 0 N v b H V t b j I 5 L D I 4 f S Z x d W 9 0 O y w m c X V v d D t T Z W N 0 a W 9 u M S 9 y Z X N 1 b H R z L 0 F 1 d G 9 S Z W 1 v d m V k Q 2 9 s d W 1 u c z E u e 0 N v b H V t b j M w L D I 5 f S Z x d W 9 0 O y w m c X V v d D t T Z W N 0 a W 9 u M S 9 y Z X N 1 b H R z L 0 F 1 d G 9 S Z W 1 v d m V k Q 2 9 s d W 1 u c z E u e 0 N v b H V t b j M x L D M w f S Z x d W 9 0 O y w m c X V v d D t T Z W N 0 a W 9 u M S 9 y Z X N 1 b H R z L 0 F 1 d G 9 S Z W 1 v d m V k Q 2 9 s d W 1 u c z E u e 0 N v b H V t b j M y L D M x f S Z x d W 9 0 O y w m c X V v d D t T Z W N 0 a W 9 u M S 9 y Z X N 1 b H R z L 0 F 1 d G 9 S Z W 1 v d m V k Q 2 9 s d W 1 u c z E u e 0 N v b H V t b j M z L D M y f S Z x d W 9 0 O y w m c X V v d D t T Z W N 0 a W 9 u M S 9 y Z X N 1 b H R z L 0 F 1 d G 9 S Z W 1 v d m V k Q 2 9 s d W 1 u c z E u e 0 N v b H V t b j M 0 L D M z f S Z x d W 9 0 O y w m c X V v d D t T Z W N 0 a W 9 u M S 9 y Z X N 1 b H R z L 0 F 1 d G 9 S Z W 1 v d m V k Q 2 9 s d W 1 u c z E u e 0 N v b H V t b j M 1 L D M 0 f S Z x d W 9 0 O y w m c X V v d D t T Z W N 0 a W 9 u M S 9 y Z X N 1 b H R z L 0 F 1 d G 9 S Z W 1 v d m V k Q 2 9 s d W 1 u c z E u e 0 N v b H V t b j M 2 L D M 1 f S Z x d W 9 0 O y w m c X V v d D t T Z W N 0 a W 9 u M S 9 y Z X N 1 b H R z L 0 F 1 d G 9 S Z W 1 v d m V k Q 2 9 s d W 1 u c z E u e 0 N v b H V t b j M 3 L D M 2 f S Z x d W 9 0 O y w m c X V v d D t T Z W N 0 a W 9 u M S 9 y Z X N 1 b H R z L 0 F 1 d G 9 S Z W 1 v d m V k Q 2 9 s d W 1 u c z E u e 0 N v b H V t b j M 4 L D M 3 f S Z x d W 9 0 O y w m c X V v d D t T Z W N 0 a W 9 u M S 9 y Z X N 1 b H R z L 0 F 1 d G 9 S Z W 1 v d m V k Q 2 9 s d W 1 u c z E u e 0 N v b H V t b j M 5 L D M 4 f S Z x d W 9 0 O y w m c X V v d D t T Z W N 0 a W 9 u M S 9 y Z X N 1 b H R z L 0 F 1 d G 9 S Z W 1 v d m V k Q 2 9 s d W 1 u c z E u e 0 N v b H V t b j Q w L D M 5 f S Z x d W 9 0 O y w m c X V v d D t T Z W N 0 a W 9 u M S 9 y Z X N 1 b H R z L 0 F 1 d G 9 S Z W 1 v d m V k Q 2 9 s d W 1 u c z E u e 0 N v b H V t b j Q x L D Q w f S Z x d W 9 0 O y w m c X V v d D t T Z W N 0 a W 9 u M S 9 y Z X N 1 b H R z L 0 F 1 d G 9 S Z W 1 v d m V k Q 2 9 s d W 1 u c z E u e 0 N v b H V t b j Q y L D Q x f S Z x d W 9 0 O y w m c X V v d D t T Z W N 0 a W 9 u M S 9 y Z X N 1 b H R z L 0 F 1 d G 9 S Z W 1 v d m V k Q 2 9 s d W 1 u c z E u e 0 N v b H V t b j Q z L D Q y f S Z x d W 9 0 O y w m c X V v d D t T Z W N 0 a W 9 u M S 9 y Z X N 1 b H R z L 0 F 1 d G 9 S Z W 1 v d m V k Q 2 9 s d W 1 u c z E u e 0 N v b H V t b j Q 0 L D Q z f S Z x d W 9 0 O y w m c X V v d D t T Z W N 0 a W 9 u M S 9 y Z X N 1 b H R z L 0 F 1 d G 9 S Z W 1 v d m V k Q 2 9 s d W 1 u c z E u e 0 N v b H V t b j Q 1 L D Q 0 f S Z x d W 9 0 O y w m c X V v d D t T Z W N 0 a W 9 u M S 9 y Z X N 1 b H R z L 0 F 1 d G 9 S Z W 1 v d m V k Q 2 9 s d W 1 u c z E u e 0 N v b H V t b j Q 2 L D Q 1 f S Z x d W 9 0 O y w m c X V v d D t T Z W N 0 a W 9 u M S 9 y Z X N 1 b H R z L 0 F 1 d G 9 S Z W 1 v d m V k Q 2 9 s d W 1 u c z E u e 0 N v b H V t b j Q 3 L D Q 2 f S Z x d W 9 0 O y w m c X V v d D t T Z W N 0 a W 9 u M S 9 y Z X N 1 b H R z L 0 F 1 d G 9 S Z W 1 v d m V k Q 2 9 s d W 1 u c z E u e 0 N v b H V t b j Q 4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y w m c X V v d D t T Z W N 0 a W 9 u M S 9 y Z X N 1 b H R z L 0 F 1 d G 9 S Z W 1 v d m V k Q 2 9 s d W 1 u c z E u e 0 N v b H V t b j E x L D E w f S Z x d W 9 0 O y w m c X V v d D t T Z W N 0 a W 9 u M S 9 y Z X N 1 b H R z L 0 F 1 d G 9 S Z W 1 v d m V k Q 2 9 s d W 1 u c z E u e 0 N v b H V t b j E y L D E x f S Z x d W 9 0 O y w m c X V v d D t T Z W N 0 a W 9 u M S 9 y Z X N 1 b H R z L 0 F 1 d G 9 S Z W 1 v d m V k Q 2 9 s d W 1 u c z E u e 0 N v b H V t b j E z L D E y f S Z x d W 9 0 O y w m c X V v d D t T Z W N 0 a W 9 u M S 9 y Z X N 1 b H R z L 0 F 1 d G 9 S Z W 1 v d m V k Q 2 9 s d W 1 u c z E u e 0 N v b H V t b j E 0 L D E z f S Z x d W 9 0 O y w m c X V v d D t T Z W N 0 a W 9 u M S 9 y Z X N 1 b H R z L 0 F 1 d G 9 S Z W 1 v d m V k Q 2 9 s d W 1 u c z E u e 0 N v b H V t b j E 1 L D E 0 f S Z x d W 9 0 O y w m c X V v d D t T Z W N 0 a W 9 u M S 9 y Z X N 1 b H R z L 0 F 1 d G 9 S Z W 1 v d m V k Q 2 9 s d W 1 u c z E u e 0 N v b H V t b j E 2 L D E 1 f S Z x d W 9 0 O y w m c X V v d D t T Z W N 0 a W 9 u M S 9 y Z X N 1 b H R z L 0 F 1 d G 9 S Z W 1 v d m V k Q 2 9 s d W 1 u c z E u e 0 N v b H V t b j E 3 L D E 2 f S Z x d W 9 0 O y w m c X V v d D t T Z W N 0 a W 9 u M S 9 y Z X N 1 b H R z L 0 F 1 d G 9 S Z W 1 v d m V k Q 2 9 s d W 1 u c z E u e 0 N v b H V t b j E 4 L D E 3 f S Z x d W 9 0 O y w m c X V v d D t T Z W N 0 a W 9 u M S 9 y Z X N 1 b H R z L 0 F 1 d G 9 S Z W 1 v d m V k Q 2 9 s d W 1 u c z E u e 0 N v b H V t b j E 5 L D E 4 f S Z x d W 9 0 O y w m c X V v d D t T Z W N 0 a W 9 u M S 9 y Z X N 1 b H R z L 0 F 1 d G 9 S Z W 1 v d m V k Q 2 9 s d W 1 u c z E u e 0 N v b H V t b j I w L D E 5 f S Z x d W 9 0 O y w m c X V v d D t T Z W N 0 a W 9 u M S 9 y Z X N 1 b H R z L 0 F 1 d G 9 S Z W 1 v d m V k Q 2 9 s d W 1 u c z E u e 0 N v b H V t b j I x L D I w f S Z x d W 9 0 O y w m c X V v d D t T Z W N 0 a W 9 u M S 9 y Z X N 1 b H R z L 0 F 1 d G 9 S Z W 1 v d m V k Q 2 9 s d W 1 u c z E u e 0 N v b H V t b j I y L D I x f S Z x d W 9 0 O y w m c X V v d D t T Z W N 0 a W 9 u M S 9 y Z X N 1 b H R z L 0 F 1 d G 9 S Z W 1 v d m V k Q 2 9 s d W 1 u c z E u e 0 N v b H V t b j I z L D I y f S Z x d W 9 0 O y w m c X V v d D t T Z W N 0 a W 9 u M S 9 y Z X N 1 b H R z L 0 F 1 d G 9 S Z W 1 v d m V k Q 2 9 s d W 1 u c z E u e 0 N v b H V t b j I 0 L D I z f S Z x d W 9 0 O y w m c X V v d D t T Z W N 0 a W 9 u M S 9 y Z X N 1 b H R z L 0 F 1 d G 9 S Z W 1 v d m V k Q 2 9 s d W 1 u c z E u e 0 N v b H V t b j I 1 L D I 0 f S Z x d W 9 0 O y w m c X V v d D t T Z W N 0 a W 9 u M S 9 y Z X N 1 b H R z L 0 F 1 d G 9 S Z W 1 v d m V k Q 2 9 s d W 1 u c z E u e 0 N v b H V t b j I 2 L D I 1 f S Z x d W 9 0 O y w m c X V v d D t T Z W N 0 a W 9 u M S 9 y Z X N 1 b H R z L 0 F 1 d G 9 S Z W 1 v d m V k Q 2 9 s d W 1 u c z E u e 0 N v b H V t b j I 3 L D I 2 f S Z x d W 9 0 O y w m c X V v d D t T Z W N 0 a W 9 u M S 9 y Z X N 1 b H R z L 0 F 1 d G 9 S Z W 1 v d m V k Q 2 9 s d W 1 u c z E u e 0 N v b H V t b j I 4 L D I 3 f S Z x d W 9 0 O y w m c X V v d D t T Z W N 0 a W 9 u M S 9 y Z X N 1 b H R z L 0 F 1 d G 9 S Z W 1 v d m V k Q 2 9 s d W 1 u c z E u e 0 N v b H V t b j I 5 L D I 4 f S Z x d W 9 0 O y w m c X V v d D t T Z W N 0 a W 9 u M S 9 y Z X N 1 b H R z L 0 F 1 d G 9 S Z W 1 v d m V k Q 2 9 s d W 1 u c z E u e 0 N v b H V t b j M w L D I 5 f S Z x d W 9 0 O y w m c X V v d D t T Z W N 0 a W 9 u M S 9 y Z X N 1 b H R z L 0 F 1 d G 9 S Z W 1 v d m V k Q 2 9 s d W 1 u c z E u e 0 N v b H V t b j M x L D M w f S Z x d W 9 0 O y w m c X V v d D t T Z W N 0 a W 9 u M S 9 y Z X N 1 b H R z L 0 F 1 d G 9 S Z W 1 v d m V k Q 2 9 s d W 1 u c z E u e 0 N v b H V t b j M y L D M x f S Z x d W 9 0 O y w m c X V v d D t T Z W N 0 a W 9 u M S 9 y Z X N 1 b H R z L 0 F 1 d G 9 S Z W 1 v d m V k Q 2 9 s d W 1 u c z E u e 0 N v b H V t b j M z L D M y f S Z x d W 9 0 O y w m c X V v d D t T Z W N 0 a W 9 u M S 9 y Z X N 1 b H R z L 0 F 1 d G 9 S Z W 1 v d m V k Q 2 9 s d W 1 u c z E u e 0 N v b H V t b j M 0 L D M z f S Z x d W 9 0 O y w m c X V v d D t T Z W N 0 a W 9 u M S 9 y Z X N 1 b H R z L 0 F 1 d G 9 S Z W 1 v d m V k Q 2 9 s d W 1 u c z E u e 0 N v b H V t b j M 1 L D M 0 f S Z x d W 9 0 O y w m c X V v d D t T Z W N 0 a W 9 u M S 9 y Z X N 1 b H R z L 0 F 1 d G 9 S Z W 1 v d m V k Q 2 9 s d W 1 u c z E u e 0 N v b H V t b j M 2 L D M 1 f S Z x d W 9 0 O y w m c X V v d D t T Z W N 0 a W 9 u M S 9 y Z X N 1 b H R z L 0 F 1 d G 9 S Z W 1 v d m V k Q 2 9 s d W 1 u c z E u e 0 N v b H V t b j M 3 L D M 2 f S Z x d W 9 0 O y w m c X V v d D t T Z W N 0 a W 9 u M S 9 y Z X N 1 b H R z L 0 F 1 d G 9 S Z W 1 v d m V k Q 2 9 s d W 1 u c z E u e 0 N v b H V t b j M 4 L D M 3 f S Z x d W 9 0 O y w m c X V v d D t T Z W N 0 a W 9 u M S 9 y Z X N 1 b H R z L 0 F 1 d G 9 S Z W 1 v d m V k Q 2 9 s d W 1 u c z E u e 0 N v b H V t b j M 5 L D M 4 f S Z x d W 9 0 O y w m c X V v d D t T Z W N 0 a W 9 u M S 9 y Z X N 1 b H R z L 0 F 1 d G 9 S Z W 1 v d m V k Q 2 9 s d W 1 u c z E u e 0 N v b H V t b j Q w L D M 5 f S Z x d W 9 0 O y w m c X V v d D t T Z W N 0 a W 9 u M S 9 y Z X N 1 b H R z L 0 F 1 d G 9 S Z W 1 v d m V k Q 2 9 s d W 1 u c z E u e 0 N v b H V t b j Q x L D Q w f S Z x d W 9 0 O y w m c X V v d D t T Z W N 0 a W 9 u M S 9 y Z X N 1 b H R z L 0 F 1 d G 9 S Z W 1 v d m V k Q 2 9 s d W 1 u c z E u e 0 N v b H V t b j Q y L D Q x f S Z x d W 9 0 O y w m c X V v d D t T Z W N 0 a W 9 u M S 9 y Z X N 1 b H R z L 0 F 1 d G 9 S Z W 1 v d m V k Q 2 9 s d W 1 u c z E u e 0 N v b H V t b j Q z L D Q y f S Z x d W 9 0 O y w m c X V v d D t T Z W N 0 a W 9 u M S 9 y Z X N 1 b H R z L 0 F 1 d G 9 S Z W 1 v d m V k Q 2 9 s d W 1 u c z E u e 0 N v b H V t b j Q 0 L D Q z f S Z x d W 9 0 O y w m c X V v d D t T Z W N 0 a W 9 u M S 9 y Z X N 1 b H R z L 0 F 1 d G 9 S Z W 1 v d m V k Q 2 9 s d W 1 u c z E u e 0 N v b H V t b j Q 1 L D Q 0 f S Z x d W 9 0 O y w m c X V v d D t T Z W N 0 a W 9 u M S 9 y Z X N 1 b H R z L 0 F 1 d G 9 S Z W 1 v d m V k Q 2 9 s d W 1 u c z E u e 0 N v b H V t b j Q 2 L D Q 1 f S Z x d W 9 0 O y w m c X V v d D t T Z W N 0 a W 9 u M S 9 y Z X N 1 b H R z L 0 F 1 d G 9 S Z W 1 v d m V k Q 2 9 s d W 1 u c z E u e 0 N v b H V t b j Q 3 L D Q 2 f S Z x d W 9 0 O y w m c X V v d D t T Z W N 0 a W 9 u M S 9 y Z X N 1 b H R z L 0 F 1 d G 9 S Z W 1 v d m V k Q 2 9 s d W 1 u c z E u e 0 N v b H V t b j Q 4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u N 0 z f W E V D i 6 T N q 8 O S A i 4 A A A A A A g A A A A A A E G Y A A A A B A A A g A A A A / p u 0 H X j v 8 / v L / o F p x n F x g x C 5 W g 9 c Y j R p d x Y r 9 S Y F q 5 Y A A A A A D o A A A A A C A A A g A A A A v E e T i k D x w F A A Y C z d Y u H D V e J Z k l S E w U F t x 5 U S W I H E 6 g J Q A A A A P F D 3 q Y b 7 r f V 9 I D Y H + i x V W 1 J 2 G g c w A + Z d N 1 I 9 H L t K C 9 K B x w R p N B 1 + 8 M 9 9 t O V C y K i o E n 2 S E Y E h e D L X C a v E Y Z r Q v e u S m 3 Q N 0 x A t 7 / T y r 2 e 8 Z F t A A A A A 4 + B g i W 1 W D I B e y m o Z d x U q n N n A f X + x R T x K A v T g D O 1 w a 6 s D l g M 9 a s n 7 P f r 9 5 h 7 X / L q e n 1 g V q O U 5 p N K X + d Q 5 S j f + k Q = = < / D a t a M a s h u p > 
</file>

<file path=customXml/itemProps1.xml><?xml version="1.0" encoding="utf-8"?>
<ds:datastoreItem xmlns:ds="http://schemas.openxmlformats.org/officeDocument/2006/customXml" ds:itemID="{ED6A8452-2364-4CEB-AF11-10A5FE54C7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ASCE7-16 ExpC</vt:lpstr>
      <vt:lpstr>ASCE7-16 ExpD</vt:lpstr>
      <vt:lpstr>results</vt:lpstr>
      <vt:lpstr>ASCE-22-ExpC</vt:lpstr>
      <vt:lpstr>ASCE-22-ExpD</vt:lpstr>
      <vt:lpstr>TEMPLATE ASCE-22</vt:lpstr>
      <vt:lpstr>TEMPLATE ASCE7-16</vt:lpstr>
      <vt:lpstr>40x60 FLAT ASCE7-16</vt:lpstr>
      <vt:lpstr>40x60 GABLE ASCE7-16</vt:lpstr>
      <vt:lpstr>40x60 HIP ASCE7-16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Allen</dc:creator>
  <cp:lastModifiedBy>James Allen</cp:lastModifiedBy>
  <dcterms:created xsi:type="dcterms:W3CDTF">2025-07-22T19:31:00Z</dcterms:created>
  <dcterms:modified xsi:type="dcterms:W3CDTF">2025-07-24T14:25:12Z</dcterms:modified>
</cp:coreProperties>
</file>