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EE_RetainWall\"/>
    </mc:Choice>
  </mc:AlternateContent>
  <xr:revisionPtr revIDLastSave="0" documentId="13_ncr:1_{BEDFF81D-E24F-494A-B46C-D4D722FC4B2A}" xr6:coauthVersionLast="47" xr6:coauthVersionMax="47" xr10:uidLastSave="{00000000-0000-0000-0000-000000000000}"/>
  <bookViews>
    <workbookView xWindow="29280" yWindow="480" windowWidth="27000" windowHeight="14040" xr2:uid="{109437E8-C759-4536-91BF-952118887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V12" i="1"/>
  <c r="W8" i="1"/>
  <c r="V8" i="1"/>
  <c r="W4" i="1"/>
  <c r="V4" i="1"/>
  <c r="N4" i="1"/>
  <c r="N12" i="1"/>
  <c r="N8" i="1"/>
  <c r="K8" i="1"/>
  <c r="K9" i="1"/>
  <c r="M8" i="1"/>
  <c r="M4" i="1"/>
  <c r="T4" i="1"/>
  <c r="T3" i="1"/>
  <c r="K4" i="1"/>
  <c r="K3" i="1"/>
  <c r="E9" i="1"/>
  <c r="E8" i="1"/>
  <c r="B9" i="1"/>
  <c r="R4" i="1"/>
  <c r="S5" i="1" s="1"/>
  <c r="R8" i="1"/>
  <c r="R9" i="1" s="1"/>
  <c r="R12" i="1" s="1"/>
  <c r="R5" i="1"/>
  <c r="I5" i="1"/>
  <c r="I4" i="1"/>
  <c r="I9" i="1"/>
  <c r="I8" i="1"/>
  <c r="J5" i="1"/>
  <c r="J8" i="1" s="1"/>
  <c r="E3" i="1"/>
  <c r="I13" i="1" s="1"/>
  <c r="E2" i="1"/>
  <c r="C1" i="1"/>
  <c r="R13" i="1" l="1"/>
  <c r="S8" i="1"/>
  <c r="T8" i="1" s="1"/>
  <c r="T5" i="1"/>
  <c r="K5" i="1"/>
  <c r="S9" i="1"/>
  <c r="T9" i="1" s="1"/>
  <c r="J9" i="1"/>
  <c r="I12" i="1"/>
  <c r="J12" i="1" l="1"/>
  <c r="S12" i="1"/>
  <c r="T12" i="1" s="1"/>
  <c r="S13" i="1"/>
  <c r="T13" i="1" s="1"/>
  <c r="J13" i="1" l="1"/>
  <c r="K13" i="1" s="1"/>
  <c r="M12" i="1" s="1"/>
  <c r="K12" i="1"/>
</calcChain>
</file>

<file path=xl/sharedStrings.xml><?xml version="1.0" encoding="utf-8"?>
<sst xmlns="http://schemas.openxmlformats.org/spreadsheetml/2006/main" count="54" uniqueCount="33">
  <si>
    <t>top of wall</t>
  </si>
  <si>
    <t>frontside soil</t>
  </si>
  <si>
    <t>Passive Pressures</t>
  </si>
  <si>
    <t>Active Pressure</t>
  </si>
  <si>
    <t>Wall Height, H</t>
  </si>
  <si>
    <t>ft</t>
  </si>
  <si>
    <t>bottom of stem</t>
  </si>
  <si>
    <t>backside soil</t>
  </si>
  <si>
    <t>WALL STEM</t>
  </si>
  <si>
    <t>FOOTING</t>
  </si>
  <si>
    <t>top of ftg</t>
  </si>
  <si>
    <t>bot of ftg</t>
  </si>
  <si>
    <t>FootingHt</t>
  </si>
  <si>
    <t xml:space="preserve">in = </t>
  </si>
  <si>
    <t>KeyHt</t>
  </si>
  <si>
    <t>in =</t>
  </si>
  <si>
    <t>KEY</t>
  </si>
  <si>
    <t>top of Key</t>
  </si>
  <si>
    <t>bot of Key</t>
  </si>
  <si>
    <t>soil depth</t>
  </si>
  <si>
    <t>below top of wall</t>
  </si>
  <si>
    <t>soil level</t>
  </si>
  <si>
    <t>pressure</t>
  </si>
  <si>
    <t>gamma</t>
  </si>
  <si>
    <t>pcf</t>
  </si>
  <si>
    <t>Ka</t>
  </si>
  <si>
    <t>Kp</t>
  </si>
  <si>
    <t>Ka*gamma</t>
  </si>
  <si>
    <t>Kp*gamma</t>
  </si>
  <si>
    <t>Force</t>
  </si>
  <si>
    <t>Loc</t>
  </si>
  <si>
    <t>(from top of wall)</t>
  </si>
  <si>
    <t>kips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</si>
</sst>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CF03-54B9-47A5-A339-9C84471A006A}">
  <dimension ref="A1:W13"/>
  <sheetViews>
    <sheetView tabSelected="1" workbookViewId="0">
      <selection activeCell="U16" sqref="U16"/>
    </sheetView>
  </sheetViews>
  <sheetFormatPr defaultRowHeight="14.4" x14ac:dyDescent="0.3"/>
  <cols>
    <col min="1" max="1" width="14" bestFit="1" customWidth="1"/>
  </cols>
  <sheetData>
    <row r="1" spans="1:23" x14ac:dyDescent="0.3">
      <c r="A1" t="s">
        <v>4</v>
      </c>
      <c r="C1" s="1">
        <f xml:space="preserve"> 10</f>
        <v>10</v>
      </c>
      <c r="D1" t="s">
        <v>5</v>
      </c>
      <c r="H1" t="s">
        <v>3</v>
      </c>
      <c r="M1" t="s">
        <v>29</v>
      </c>
      <c r="N1" t="s">
        <v>30</v>
      </c>
      <c r="Q1" t="s">
        <v>2</v>
      </c>
      <c r="V1" t="s">
        <v>29</v>
      </c>
      <c r="W1" t="s">
        <v>30</v>
      </c>
    </row>
    <row r="2" spans="1:23" x14ac:dyDescent="0.3">
      <c r="A2" t="s">
        <v>12</v>
      </c>
      <c r="C2" s="1">
        <v>12</v>
      </c>
      <c r="D2" t="s">
        <v>13</v>
      </c>
      <c r="E2">
        <f>C2/12</f>
        <v>1</v>
      </c>
      <c r="F2" t="s">
        <v>5</v>
      </c>
      <c r="H2" s="2" t="s">
        <v>8</v>
      </c>
      <c r="J2" t="s">
        <v>19</v>
      </c>
      <c r="K2" t="s">
        <v>22</v>
      </c>
      <c r="N2" t="s">
        <v>31</v>
      </c>
      <c r="Q2" s="2" t="s">
        <v>8</v>
      </c>
      <c r="S2" t="s">
        <v>19</v>
      </c>
      <c r="T2" t="s">
        <v>22</v>
      </c>
      <c r="W2" t="s">
        <v>31</v>
      </c>
    </row>
    <row r="3" spans="1:23" x14ac:dyDescent="0.3">
      <c r="A3" t="s">
        <v>14</v>
      </c>
      <c r="C3" s="1">
        <v>12</v>
      </c>
      <c r="D3" s="3" t="s">
        <v>15</v>
      </c>
      <c r="E3">
        <f>C3/12</f>
        <v>1</v>
      </c>
      <c r="F3" t="s">
        <v>5</v>
      </c>
      <c r="H3" t="s">
        <v>0</v>
      </c>
      <c r="I3">
        <v>0</v>
      </c>
      <c r="J3">
        <v>0</v>
      </c>
      <c r="K3">
        <f>J3*$E$8</f>
        <v>0</v>
      </c>
      <c r="M3" t="s">
        <v>32</v>
      </c>
      <c r="N3" t="s">
        <v>5</v>
      </c>
      <c r="Q3" t="s">
        <v>0</v>
      </c>
      <c r="R3">
        <v>0</v>
      </c>
      <c r="S3">
        <v>0</v>
      </c>
      <c r="T3">
        <f>S3*$E$9</f>
        <v>0</v>
      </c>
      <c r="V3" t="s">
        <v>32</v>
      </c>
      <c r="W3" t="s">
        <v>5</v>
      </c>
    </row>
    <row r="4" spans="1:23" x14ac:dyDescent="0.3">
      <c r="H4" t="s">
        <v>21</v>
      </c>
      <c r="I4">
        <f>$B$6</f>
        <v>0</v>
      </c>
      <c r="J4">
        <v>0</v>
      </c>
      <c r="K4">
        <f t="shared" ref="K4:K13" si="0">J4*$E$8</f>
        <v>0</v>
      </c>
      <c r="M4">
        <f>0.5*(K5+K4)*(J5-J4)</f>
        <v>1999.98</v>
      </c>
      <c r="N4">
        <f>I4+(0.5*(I5-I4)^2*K4+0.67*(I5-I4)^2*(K5-K4)/2)/(0.5*(K5+K4)*(I5-I4))</f>
        <v>6.7</v>
      </c>
      <c r="Q4" t="s">
        <v>21</v>
      </c>
      <c r="R4">
        <f>$B$5</f>
        <v>5</v>
      </c>
      <c r="S4">
        <v>0</v>
      </c>
      <c r="T4">
        <f t="shared" ref="T4:T13" si="1">S4*$E$9</f>
        <v>0</v>
      </c>
      <c r="V4">
        <f>0.5*(T5+T4)*(S5-S4)</f>
        <v>4500</v>
      </c>
      <c r="W4">
        <f>R4+(0.5*(R5-R4)^2*T4+0.67*(R5-R4)^2*(T5-T4)/2)/(0.5*(T5+T4)*(R5-R4))</f>
        <v>8.35</v>
      </c>
    </row>
    <row r="5" spans="1:23" x14ac:dyDescent="0.3">
      <c r="A5" t="s">
        <v>1</v>
      </c>
      <c r="B5" s="1">
        <v>5</v>
      </c>
      <c r="C5" t="s">
        <v>20</v>
      </c>
      <c r="H5" t="s">
        <v>6</v>
      </c>
      <c r="I5">
        <f>$C$1</f>
        <v>10</v>
      </c>
      <c r="J5">
        <f>I5-I4</f>
        <v>10</v>
      </c>
      <c r="K5">
        <f t="shared" si="0"/>
        <v>399.99599999999998</v>
      </c>
      <c r="Q5" t="s">
        <v>6</v>
      </c>
      <c r="R5">
        <f>$C$1</f>
        <v>10</v>
      </c>
      <c r="S5">
        <f>R5-R4</f>
        <v>5</v>
      </c>
      <c r="T5">
        <f t="shared" si="1"/>
        <v>1800</v>
      </c>
    </row>
    <row r="6" spans="1:23" x14ac:dyDescent="0.3">
      <c r="A6" t="s">
        <v>7</v>
      </c>
      <c r="B6" s="1">
        <v>0</v>
      </c>
      <c r="C6" t="s">
        <v>20</v>
      </c>
    </row>
    <row r="7" spans="1:23" x14ac:dyDescent="0.3">
      <c r="H7" s="2" t="s">
        <v>9</v>
      </c>
      <c r="Q7" s="2" t="s">
        <v>9</v>
      </c>
    </row>
    <row r="8" spans="1:23" x14ac:dyDescent="0.3">
      <c r="A8" t="s">
        <v>23</v>
      </c>
      <c r="B8" s="1">
        <v>120</v>
      </c>
      <c r="C8" t="s">
        <v>24</v>
      </c>
      <c r="D8" t="s">
        <v>27</v>
      </c>
      <c r="E8">
        <f>B9*B8</f>
        <v>39.999600000000001</v>
      </c>
      <c r="H8" t="s">
        <v>10</v>
      </c>
      <c r="I8">
        <f>$C$1</f>
        <v>10</v>
      </c>
      <c r="J8">
        <f>J5</f>
        <v>10</v>
      </c>
      <c r="K8">
        <f t="shared" si="0"/>
        <v>399.99599999999998</v>
      </c>
      <c r="M8">
        <f>0.5*(K9+K8)*(J9-J8)</f>
        <v>419.99580000000003</v>
      </c>
      <c r="N8">
        <f>I8+(0.5*(I9-I8)^2*K8+0.67*(I9-I8)^2*(K9-K8)/2)/(0.5*(K9+K8)*(I9-I8))</f>
        <v>10.508095238095239</v>
      </c>
      <c r="Q8" t="s">
        <v>10</v>
      </c>
      <c r="R8">
        <f>$C$1</f>
        <v>10</v>
      </c>
      <c r="S8">
        <f>S5</f>
        <v>5</v>
      </c>
      <c r="T8">
        <f t="shared" si="1"/>
        <v>1800</v>
      </c>
      <c r="V8">
        <f>0.5*(T9+T8)*(S9-S8)</f>
        <v>1980</v>
      </c>
      <c r="W8">
        <f>R8+(0.5*(R9-R8)^2*T8+0.67*(R9-R8)^2*(T9-T8)/2)/(0.5*(T9+T8)*(R9-R8))</f>
        <v>10.515454545454546</v>
      </c>
    </row>
    <row r="9" spans="1:23" x14ac:dyDescent="0.3">
      <c r="A9" t="s">
        <v>25</v>
      </c>
      <c r="B9" s="1">
        <f>0.33333</f>
        <v>0.33333000000000002</v>
      </c>
      <c r="D9" t="s">
        <v>28</v>
      </c>
      <c r="E9">
        <f>B10*B8</f>
        <v>360</v>
      </c>
      <c r="H9" t="s">
        <v>11</v>
      </c>
      <c r="I9">
        <f>I8+$E$2</f>
        <v>11</v>
      </c>
      <c r="J9">
        <f>J8+(I9-I8)</f>
        <v>11</v>
      </c>
      <c r="K9">
        <f t="shared" si="0"/>
        <v>439.99560000000002</v>
      </c>
      <c r="Q9" t="s">
        <v>11</v>
      </c>
      <c r="R9">
        <f>R8+$E$2</f>
        <v>11</v>
      </c>
      <c r="S9">
        <f>S5+R9-R8</f>
        <v>6</v>
      </c>
      <c r="T9">
        <f t="shared" si="1"/>
        <v>2160</v>
      </c>
    </row>
    <row r="10" spans="1:23" x14ac:dyDescent="0.3">
      <c r="A10" t="s">
        <v>26</v>
      </c>
      <c r="B10" s="1">
        <v>3</v>
      </c>
    </row>
    <row r="11" spans="1:23" x14ac:dyDescent="0.3">
      <c r="H11" s="2" t="s">
        <v>16</v>
      </c>
      <c r="Q11" s="2" t="s">
        <v>16</v>
      </c>
    </row>
    <row r="12" spans="1:23" x14ac:dyDescent="0.3">
      <c r="H12" t="s">
        <v>17</v>
      </c>
      <c r="I12">
        <f>I9</f>
        <v>11</v>
      </c>
      <c r="J12">
        <f>J9</f>
        <v>11</v>
      </c>
      <c r="K12">
        <f t="shared" si="0"/>
        <v>439.99560000000002</v>
      </c>
      <c r="M12">
        <f>0.5*(K13+K12)*(J13-J12)</f>
        <v>459.99540000000002</v>
      </c>
      <c r="N12">
        <f>I12+(0.5*(I13-I12)^2*K12+0.67*(I13-I12)^2*(K13-K12)/2)/(0.5*(K13+K12)*(I13-I12))</f>
        <v>11.507391304347825</v>
      </c>
      <c r="Q12" t="s">
        <v>17</v>
      </c>
      <c r="R12">
        <f>R9</f>
        <v>11</v>
      </c>
      <c r="S12">
        <f>S9</f>
        <v>6</v>
      </c>
      <c r="T12">
        <f t="shared" si="1"/>
        <v>2160</v>
      </c>
      <c r="V12">
        <f>0.5*(T13+T12)*(S13-S12)</f>
        <v>2340</v>
      </c>
      <c r="W12">
        <f>R12+(0.5*(R13-R12)^2*T12+0.67*(R13-R12)^2*(T13-T12)/2)/(0.5*(T13+T12)*(R13-R12))</f>
        <v>11.513076923076923</v>
      </c>
    </row>
    <row r="13" spans="1:23" x14ac:dyDescent="0.3">
      <c r="H13" t="s">
        <v>18</v>
      </c>
      <c r="I13">
        <f>I12+$E$3</f>
        <v>12</v>
      </c>
      <c r="J13">
        <f>J12+(I13-I12)</f>
        <v>12</v>
      </c>
      <c r="K13">
        <f t="shared" si="0"/>
        <v>479.99520000000001</v>
      </c>
      <c r="Q13" t="s">
        <v>18</v>
      </c>
      <c r="R13">
        <f>R12+$E$3</f>
        <v>12</v>
      </c>
      <c r="S13">
        <f>S9+R13-R12</f>
        <v>7</v>
      </c>
      <c r="T13">
        <f t="shared" si="1"/>
        <v>2520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Chu Allen</dc:creator>
  <cp:lastModifiedBy>Miranda Chu Allen</cp:lastModifiedBy>
  <dcterms:created xsi:type="dcterms:W3CDTF">2025-08-25T19:39:03Z</dcterms:created>
  <dcterms:modified xsi:type="dcterms:W3CDTF">2025-08-25T20:22:09Z</dcterms:modified>
</cp:coreProperties>
</file>