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buyingteam-my.sharepoint.com/personal/chase_goodwin_proximagroup_com/Documents/Desktop/"/>
    </mc:Choice>
  </mc:AlternateContent>
  <xr:revisionPtr revIDLastSave="122" documentId="8_{A1B9E595-CE8A-4BDF-8C33-E62AFBEA3609}" xr6:coauthVersionLast="47" xr6:coauthVersionMax="47" xr10:uidLastSave="{256F6190-BDFC-4831-8740-408009EDCC13}"/>
  <bookViews>
    <workbookView xWindow="-110" yWindow="-16310" windowWidth="29020" windowHeight="15820" tabRatio="500" xr2:uid="{00000000-000D-0000-FFFF-FFFF00000000}"/>
  </bookViews>
  <sheets>
    <sheet name="Summary P&amp;L" sheetId="3" r:id="rId1"/>
    <sheet name="Acquisition Model" sheetId="1" r:id="rId2"/>
    <sheet name="Customer Cohort Model" sheetId="2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5" i="3" l="1"/>
  <c r="F55" i="3" s="1"/>
  <c r="G55" i="3" s="1"/>
  <c r="H55" i="3" s="1"/>
  <c r="I55" i="3" s="1"/>
  <c r="J55" i="3" s="1"/>
  <c r="K55" i="3" s="1"/>
  <c r="L55" i="3" s="1"/>
  <c r="M55" i="3" s="1"/>
  <c r="N55" i="3" s="1"/>
  <c r="O55" i="3" s="1"/>
  <c r="P55" i="3" s="1"/>
  <c r="Q55" i="3" s="1"/>
  <c r="R55" i="3" s="1"/>
  <c r="S55" i="3" s="1"/>
  <c r="T55" i="3" s="1"/>
  <c r="U55" i="3" s="1"/>
  <c r="V55" i="3" s="1"/>
  <c r="W55" i="3" s="1"/>
  <c r="X55" i="3" s="1"/>
  <c r="Y55" i="3" s="1"/>
  <c r="Z55" i="3" s="1"/>
  <c r="AA55" i="3" s="1"/>
  <c r="AB55" i="3" s="1"/>
  <c r="AC55" i="3" s="1"/>
  <c r="AD55" i="3" s="1"/>
  <c r="AE55" i="3" s="1"/>
  <c r="AF55" i="3" s="1"/>
  <c r="AG55" i="3" s="1"/>
  <c r="AH55" i="3" s="1"/>
  <c r="AI55" i="3" s="1"/>
  <c r="AJ55" i="3" s="1"/>
  <c r="AK55" i="3" s="1"/>
  <c r="AL55" i="3" s="1"/>
  <c r="AM55" i="3" s="1"/>
  <c r="AN55" i="3" s="1"/>
  <c r="AO55" i="3" s="1"/>
  <c r="AP55" i="3" s="1"/>
  <c r="AQ55" i="3" s="1"/>
  <c r="AR55" i="3" s="1"/>
  <c r="AS55" i="3" s="1"/>
  <c r="AT55" i="3" s="1"/>
  <c r="AU55" i="3" s="1"/>
  <c r="AV55" i="3" s="1"/>
  <c r="AW55" i="3" s="1"/>
  <c r="AX55" i="3" s="1"/>
  <c r="D55" i="3"/>
  <c r="D56" i="3" s="1"/>
  <c r="E80" i="3"/>
  <c r="F80" i="3" s="1"/>
  <c r="G80" i="3" s="1"/>
  <c r="H80" i="3" s="1"/>
  <c r="I80" i="3" s="1"/>
  <c r="J80" i="3" s="1"/>
  <c r="K80" i="3" s="1"/>
  <c r="L80" i="3" s="1"/>
  <c r="M80" i="3" s="1"/>
  <c r="N80" i="3" s="1"/>
  <c r="O80" i="3" s="1"/>
  <c r="P80" i="3" s="1"/>
  <c r="Q80" i="3" s="1"/>
  <c r="R80" i="3" s="1"/>
  <c r="S80" i="3" s="1"/>
  <c r="T80" i="3" s="1"/>
  <c r="U80" i="3" s="1"/>
  <c r="V80" i="3" s="1"/>
  <c r="W80" i="3" s="1"/>
  <c r="X80" i="3" s="1"/>
  <c r="Y80" i="3" s="1"/>
  <c r="Z80" i="3" s="1"/>
  <c r="AA80" i="3" s="1"/>
  <c r="AB80" i="3" s="1"/>
  <c r="AC80" i="3" s="1"/>
  <c r="AD80" i="3" s="1"/>
  <c r="AE80" i="3" s="1"/>
  <c r="AF80" i="3" s="1"/>
  <c r="AG80" i="3" s="1"/>
  <c r="AH80" i="3" s="1"/>
  <c r="AI80" i="3" s="1"/>
  <c r="AJ80" i="3" s="1"/>
  <c r="AK80" i="3" s="1"/>
  <c r="AL80" i="3" s="1"/>
  <c r="AM80" i="3" s="1"/>
  <c r="AN80" i="3" s="1"/>
  <c r="AO80" i="3" s="1"/>
  <c r="AP80" i="3" s="1"/>
  <c r="AQ80" i="3" s="1"/>
  <c r="AR80" i="3" s="1"/>
  <c r="AS80" i="3" s="1"/>
  <c r="AT80" i="3" s="1"/>
  <c r="AU80" i="3" s="1"/>
  <c r="AV80" i="3" s="1"/>
  <c r="AW80" i="3" s="1"/>
  <c r="AX80" i="3" s="1"/>
  <c r="D80" i="3"/>
  <c r="E54" i="3"/>
  <c r="F54" i="3" s="1"/>
  <c r="D54" i="3"/>
  <c r="E78" i="3"/>
  <c r="E38" i="3" s="1"/>
  <c r="D78" i="3"/>
  <c r="F77" i="3"/>
  <c r="G77" i="3" s="1"/>
  <c r="E77" i="3"/>
  <c r="D77" i="3"/>
  <c r="E64" i="3"/>
  <c r="F64" i="3" s="1"/>
  <c r="G64" i="3" s="1"/>
  <c r="H64" i="3" s="1"/>
  <c r="I64" i="3" s="1"/>
  <c r="J64" i="3" s="1"/>
  <c r="K64" i="3" s="1"/>
  <c r="L64" i="3" s="1"/>
  <c r="M64" i="3" s="1"/>
  <c r="N64" i="3" s="1"/>
  <c r="O64" i="3" s="1"/>
  <c r="P64" i="3" s="1"/>
  <c r="Q64" i="3" s="1"/>
  <c r="R64" i="3" s="1"/>
  <c r="S64" i="3" s="1"/>
  <c r="T64" i="3" s="1"/>
  <c r="U64" i="3" s="1"/>
  <c r="V64" i="3" s="1"/>
  <c r="W64" i="3" s="1"/>
  <c r="X64" i="3" s="1"/>
  <c r="Y64" i="3" s="1"/>
  <c r="Z64" i="3" s="1"/>
  <c r="AA64" i="3" s="1"/>
  <c r="AB64" i="3" s="1"/>
  <c r="AC64" i="3" s="1"/>
  <c r="AD64" i="3" s="1"/>
  <c r="AE64" i="3" s="1"/>
  <c r="AF64" i="3" s="1"/>
  <c r="AG64" i="3" s="1"/>
  <c r="AH64" i="3" s="1"/>
  <c r="AI64" i="3" s="1"/>
  <c r="AJ64" i="3" s="1"/>
  <c r="AK64" i="3" s="1"/>
  <c r="AL64" i="3" s="1"/>
  <c r="AM64" i="3" s="1"/>
  <c r="AN64" i="3" s="1"/>
  <c r="AO64" i="3" s="1"/>
  <c r="AP64" i="3" s="1"/>
  <c r="AQ64" i="3" s="1"/>
  <c r="AR64" i="3" s="1"/>
  <c r="AS64" i="3" s="1"/>
  <c r="AT64" i="3" s="1"/>
  <c r="AU64" i="3" s="1"/>
  <c r="AV64" i="3" s="1"/>
  <c r="AW64" i="3" s="1"/>
  <c r="AX64" i="3" s="1"/>
  <c r="D64" i="3"/>
  <c r="D61" i="3"/>
  <c r="E61" i="3" s="1"/>
  <c r="D63" i="3"/>
  <c r="E63" i="3" s="1"/>
  <c r="F63" i="3" s="1"/>
  <c r="G63" i="3" s="1"/>
  <c r="H63" i="3" s="1"/>
  <c r="I63" i="3" s="1"/>
  <c r="J63" i="3" s="1"/>
  <c r="K63" i="3" s="1"/>
  <c r="L63" i="3" s="1"/>
  <c r="M63" i="3" s="1"/>
  <c r="N63" i="3" s="1"/>
  <c r="O63" i="3" s="1"/>
  <c r="P63" i="3" s="1"/>
  <c r="Q63" i="3" s="1"/>
  <c r="R63" i="3" s="1"/>
  <c r="S63" i="3" s="1"/>
  <c r="T63" i="3" s="1"/>
  <c r="U63" i="3" s="1"/>
  <c r="V63" i="3" s="1"/>
  <c r="W63" i="3" s="1"/>
  <c r="X63" i="3" s="1"/>
  <c r="Y63" i="3" s="1"/>
  <c r="Z63" i="3" s="1"/>
  <c r="AA63" i="3" s="1"/>
  <c r="AB63" i="3" s="1"/>
  <c r="AC63" i="3" s="1"/>
  <c r="AD63" i="3" s="1"/>
  <c r="AE63" i="3" s="1"/>
  <c r="AF63" i="3" s="1"/>
  <c r="AG63" i="3" s="1"/>
  <c r="AH63" i="3" s="1"/>
  <c r="AI63" i="3" s="1"/>
  <c r="AJ63" i="3" s="1"/>
  <c r="AK63" i="3" s="1"/>
  <c r="AL63" i="3" s="1"/>
  <c r="AM63" i="3" s="1"/>
  <c r="AN63" i="3" s="1"/>
  <c r="AO63" i="3" s="1"/>
  <c r="AP63" i="3" s="1"/>
  <c r="AQ63" i="3" s="1"/>
  <c r="AR63" i="3" s="1"/>
  <c r="AS63" i="3" s="1"/>
  <c r="AT63" i="3" s="1"/>
  <c r="AU63" i="3" s="1"/>
  <c r="AV63" i="3" s="1"/>
  <c r="AW63" i="3" s="1"/>
  <c r="AX63" i="3" s="1"/>
  <c r="D57" i="3"/>
  <c r="E57" i="3" s="1"/>
  <c r="F57" i="3" s="1"/>
  <c r="G57" i="3" s="1"/>
  <c r="H57" i="3" s="1"/>
  <c r="I57" i="3" s="1"/>
  <c r="J57" i="3" s="1"/>
  <c r="K57" i="3" s="1"/>
  <c r="L57" i="3" s="1"/>
  <c r="M57" i="3" s="1"/>
  <c r="N57" i="3" s="1"/>
  <c r="O57" i="3" s="1"/>
  <c r="P57" i="3" s="1"/>
  <c r="Q57" i="3" s="1"/>
  <c r="R57" i="3" s="1"/>
  <c r="S57" i="3" s="1"/>
  <c r="T57" i="3" s="1"/>
  <c r="U57" i="3" s="1"/>
  <c r="V57" i="3" s="1"/>
  <c r="W57" i="3" s="1"/>
  <c r="X57" i="3" s="1"/>
  <c r="Y57" i="3" s="1"/>
  <c r="Z57" i="3" s="1"/>
  <c r="AA57" i="3" s="1"/>
  <c r="AB57" i="3" s="1"/>
  <c r="AC57" i="3" s="1"/>
  <c r="AD57" i="3" s="1"/>
  <c r="AE57" i="3" s="1"/>
  <c r="AF57" i="3" s="1"/>
  <c r="AG57" i="3" s="1"/>
  <c r="AH57" i="3" s="1"/>
  <c r="AI57" i="3" s="1"/>
  <c r="AJ57" i="3" s="1"/>
  <c r="AK57" i="3" s="1"/>
  <c r="AL57" i="3" s="1"/>
  <c r="AM57" i="3" s="1"/>
  <c r="AN57" i="3" s="1"/>
  <c r="AO57" i="3" s="1"/>
  <c r="AP57" i="3" s="1"/>
  <c r="AQ57" i="3" s="1"/>
  <c r="AR57" i="3" s="1"/>
  <c r="AS57" i="3" s="1"/>
  <c r="AT57" i="3" s="1"/>
  <c r="AU57" i="3" s="1"/>
  <c r="AV57" i="3" s="1"/>
  <c r="AW57" i="3" s="1"/>
  <c r="AX57" i="3" s="1"/>
  <c r="E56" i="3"/>
  <c r="C56" i="3"/>
  <c r="AL10" i="1"/>
  <c r="C33" i="1"/>
  <c r="D33" i="1" s="1"/>
  <c r="E33" i="1" s="1"/>
  <c r="F33" i="1" s="1"/>
  <c r="G33" i="1" s="1"/>
  <c r="H33" i="1" s="1"/>
  <c r="I33" i="1" s="1"/>
  <c r="J33" i="1" s="1"/>
  <c r="K33" i="1" s="1"/>
  <c r="L33" i="1" s="1"/>
  <c r="M33" i="1" s="1"/>
  <c r="N33" i="1" s="1"/>
  <c r="O33" i="1" s="1"/>
  <c r="P33" i="1" s="1"/>
  <c r="Q33" i="1" s="1"/>
  <c r="R33" i="1" s="1"/>
  <c r="S33" i="1" s="1"/>
  <c r="T33" i="1" s="1"/>
  <c r="U33" i="1" s="1"/>
  <c r="V33" i="1" s="1"/>
  <c r="W33" i="1" s="1"/>
  <c r="X33" i="1" s="1"/>
  <c r="Y33" i="1" s="1"/>
  <c r="Z33" i="1" s="1"/>
  <c r="AA33" i="1" s="1"/>
  <c r="AB33" i="1" s="1"/>
  <c r="AC33" i="1" s="1"/>
  <c r="AD33" i="1" s="1"/>
  <c r="AE33" i="1" s="1"/>
  <c r="AF33" i="1" s="1"/>
  <c r="AG33" i="1" s="1"/>
  <c r="AH33" i="1" s="1"/>
  <c r="AI33" i="1" s="1"/>
  <c r="AJ33" i="1" s="1"/>
  <c r="AK33" i="1" s="1"/>
  <c r="AL33" i="1" s="1"/>
  <c r="E18" i="1"/>
  <c r="F18" i="1" s="1"/>
  <c r="D18" i="1"/>
  <c r="C18" i="1"/>
  <c r="C11" i="1"/>
  <c r="D11" i="1" s="1"/>
  <c r="E11" i="1" s="1"/>
  <c r="F11" i="1" s="1"/>
  <c r="G11" i="1" s="1"/>
  <c r="H11" i="1" s="1"/>
  <c r="I11" i="1" s="1"/>
  <c r="J11" i="1" s="1"/>
  <c r="K11" i="1" s="1"/>
  <c r="L11" i="1" s="1"/>
  <c r="M11" i="1" s="1"/>
  <c r="N11" i="1" s="1"/>
  <c r="O11" i="1" s="1"/>
  <c r="P11" i="1" s="1"/>
  <c r="Q11" i="1" s="1"/>
  <c r="R11" i="1" s="1"/>
  <c r="S11" i="1" s="1"/>
  <c r="T11" i="1" s="1"/>
  <c r="U11" i="1" s="1"/>
  <c r="V11" i="1" s="1"/>
  <c r="W11" i="1" s="1"/>
  <c r="X11" i="1" s="1"/>
  <c r="Y11" i="1" s="1"/>
  <c r="Z11" i="1" s="1"/>
  <c r="AA11" i="1" s="1"/>
  <c r="AB11" i="1" s="1"/>
  <c r="AC11" i="1" s="1"/>
  <c r="AD11" i="1" s="1"/>
  <c r="AE11" i="1" s="1"/>
  <c r="AF11" i="1" s="1"/>
  <c r="AG11" i="1" s="1"/>
  <c r="AH11" i="1" s="1"/>
  <c r="AI11" i="1" s="1"/>
  <c r="AJ11" i="1" s="1"/>
  <c r="AK11" i="1" s="1"/>
  <c r="AL11" i="1" s="1"/>
  <c r="AM11" i="1" s="1"/>
  <c r="AN11" i="1" s="1"/>
  <c r="AO11" i="1" s="1"/>
  <c r="AP11" i="1" s="1"/>
  <c r="AQ11" i="1" s="1"/>
  <c r="AR11" i="1" s="1"/>
  <c r="AS11" i="1" s="1"/>
  <c r="AT11" i="1" s="1"/>
  <c r="AU11" i="1" s="1"/>
  <c r="AV11" i="1" s="1"/>
  <c r="AW11" i="1" s="1"/>
  <c r="AA3" i="1"/>
  <c r="AB3" i="1" s="1"/>
  <c r="O3" i="1"/>
  <c r="P3" i="1" s="1"/>
  <c r="C3" i="1"/>
  <c r="D3" i="1" s="1"/>
  <c r="D62" i="3"/>
  <c r="AX39" i="3"/>
  <c r="AW39" i="3"/>
  <c r="AV39" i="3"/>
  <c r="AU39" i="3"/>
  <c r="AT39" i="3"/>
  <c r="AS39" i="3"/>
  <c r="AR39" i="3"/>
  <c r="AQ39" i="3"/>
  <c r="AP39" i="3"/>
  <c r="AO39" i="3"/>
  <c r="AN39" i="3"/>
  <c r="AM39" i="3"/>
  <c r="AL39" i="3"/>
  <c r="AK39" i="3"/>
  <c r="AJ39" i="3"/>
  <c r="AI39" i="3"/>
  <c r="AH39" i="3"/>
  <c r="AG39" i="3"/>
  <c r="AF39" i="3"/>
  <c r="AE39" i="3"/>
  <c r="AD39" i="3"/>
  <c r="AC39" i="3"/>
  <c r="AB39" i="3"/>
  <c r="AA36" i="3"/>
  <c r="AA39" i="3"/>
  <c r="Z39" i="3"/>
  <c r="Y39" i="3"/>
  <c r="X39" i="3"/>
  <c r="W39" i="3"/>
  <c r="V39" i="3"/>
  <c r="U39" i="3"/>
  <c r="T39" i="3"/>
  <c r="S39" i="3"/>
  <c r="R39" i="3"/>
  <c r="Q39" i="3"/>
  <c r="P39" i="3"/>
  <c r="O36" i="3"/>
  <c r="O39" i="3"/>
  <c r="N39" i="3"/>
  <c r="M39" i="3"/>
  <c r="L39" i="3"/>
  <c r="K39" i="3"/>
  <c r="J39" i="3"/>
  <c r="I39" i="3"/>
  <c r="H39" i="3"/>
  <c r="G39" i="3"/>
  <c r="F37" i="3"/>
  <c r="F39" i="3"/>
  <c r="E37" i="3"/>
  <c r="E39" i="3"/>
  <c r="D36" i="3"/>
  <c r="D37" i="3"/>
  <c r="D38" i="3"/>
  <c r="D39" i="3"/>
  <c r="C36" i="3"/>
  <c r="C39" i="3"/>
  <c r="C38" i="3"/>
  <c r="C37" i="3"/>
  <c r="AX27" i="3"/>
  <c r="AX28" i="3"/>
  <c r="AX29" i="3"/>
  <c r="AX30" i="3"/>
  <c r="AX31" i="3"/>
  <c r="AW27" i="3"/>
  <c r="AW28" i="3"/>
  <c r="AW29" i="3"/>
  <c r="AW30" i="3"/>
  <c r="AW31" i="3"/>
  <c r="AV27" i="3"/>
  <c r="AV28" i="3"/>
  <c r="AV29" i="3"/>
  <c r="AV30" i="3"/>
  <c r="AV31" i="3"/>
  <c r="AU27" i="3"/>
  <c r="AU28" i="3"/>
  <c r="AU29" i="3"/>
  <c r="AU30" i="3"/>
  <c r="AU31" i="3"/>
  <c r="AT27" i="3"/>
  <c r="AT28" i="3"/>
  <c r="AT29" i="3"/>
  <c r="AT30" i="3"/>
  <c r="AT31" i="3"/>
  <c r="AS27" i="3"/>
  <c r="AS28" i="3"/>
  <c r="AS29" i="3"/>
  <c r="AS30" i="3"/>
  <c r="AS31" i="3"/>
  <c r="AR27" i="3"/>
  <c r="AR28" i="3"/>
  <c r="AR29" i="3"/>
  <c r="AR30" i="3"/>
  <c r="AR31" i="3"/>
  <c r="AQ27" i="3"/>
  <c r="AQ28" i="3"/>
  <c r="AQ29" i="3"/>
  <c r="AQ30" i="3"/>
  <c r="AQ31" i="3"/>
  <c r="AP27" i="3"/>
  <c r="AP28" i="3"/>
  <c r="AP29" i="3"/>
  <c r="AP30" i="3"/>
  <c r="AP31" i="3"/>
  <c r="AO27" i="3"/>
  <c r="AO28" i="3"/>
  <c r="AO29" i="3"/>
  <c r="AO30" i="3"/>
  <c r="AO31" i="3"/>
  <c r="AN27" i="3"/>
  <c r="AN28" i="3"/>
  <c r="AN29" i="3"/>
  <c r="AN30" i="3"/>
  <c r="AN31" i="3"/>
  <c r="AM27" i="3"/>
  <c r="AM28" i="3"/>
  <c r="AM29" i="3"/>
  <c r="AM30" i="3"/>
  <c r="AM31" i="3"/>
  <c r="AL27" i="3"/>
  <c r="AL28" i="3"/>
  <c r="AL29" i="3"/>
  <c r="AL30" i="3"/>
  <c r="AL31" i="3"/>
  <c r="AK27" i="3"/>
  <c r="AK28" i="3"/>
  <c r="AK29" i="3"/>
  <c r="AK30" i="3"/>
  <c r="AK31" i="3"/>
  <c r="AJ27" i="3"/>
  <c r="AJ28" i="3"/>
  <c r="AJ29" i="3"/>
  <c r="AJ30" i="3"/>
  <c r="AJ31" i="3"/>
  <c r="AI27" i="3"/>
  <c r="AI28" i="3"/>
  <c r="AI29" i="3"/>
  <c r="AI30" i="3"/>
  <c r="AI31" i="3"/>
  <c r="AH27" i="3"/>
  <c r="AH28" i="3"/>
  <c r="AH29" i="3"/>
  <c r="AH30" i="3"/>
  <c r="AH31" i="3"/>
  <c r="AG27" i="3"/>
  <c r="AG28" i="3"/>
  <c r="AG29" i="3"/>
  <c r="AG30" i="3"/>
  <c r="AG31" i="3"/>
  <c r="AF27" i="3"/>
  <c r="AF28" i="3"/>
  <c r="AF29" i="3"/>
  <c r="AF30" i="3"/>
  <c r="AF31" i="3"/>
  <c r="AE27" i="3"/>
  <c r="AE28" i="3"/>
  <c r="AE29" i="3"/>
  <c r="AE30" i="3"/>
  <c r="AE31" i="3"/>
  <c r="AD27" i="3"/>
  <c r="AD28" i="3"/>
  <c r="AD29" i="3"/>
  <c r="AD30" i="3"/>
  <c r="AD31" i="3"/>
  <c r="AC27" i="3"/>
  <c r="AC28" i="3"/>
  <c r="AC29" i="3"/>
  <c r="AC30" i="3"/>
  <c r="AC31" i="3"/>
  <c r="AB27" i="3"/>
  <c r="AB28" i="3"/>
  <c r="AB29" i="3"/>
  <c r="AB30" i="3"/>
  <c r="AB31" i="3"/>
  <c r="AA27" i="3"/>
  <c r="AA28" i="3"/>
  <c r="AA29" i="3"/>
  <c r="AA30" i="3"/>
  <c r="AA31" i="3"/>
  <c r="Z27" i="3"/>
  <c r="Z28" i="3"/>
  <c r="Z29" i="3"/>
  <c r="Z30" i="3"/>
  <c r="Z31" i="3"/>
  <c r="Y27" i="3"/>
  <c r="Y28" i="3"/>
  <c r="Y29" i="3"/>
  <c r="Y30" i="3"/>
  <c r="Y31" i="3"/>
  <c r="X27" i="3"/>
  <c r="X28" i="3"/>
  <c r="X29" i="3"/>
  <c r="X30" i="3"/>
  <c r="X31" i="3"/>
  <c r="W27" i="3"/>
  <c r="W28" i="3"/>
  <c r="W29" i="3"/>
  <c r="W30" i="3"/>
  <c r="W31" i="3"/>
  <c r="V27" i="3"/>
  <c r="V28" i="3"/>
  <c r="V29" i="3"/>
  <c r="V30" i="3"/>
  <c r="V31" i="3"/>
  <c r="U27" i="3"/>
  <c r="U28" i="3"/>
  <c r="U29" i="3"/>
  <c r="U30" i="3"/>
  <c r="U31" i="3"/>
  <c r="T27" i="3"/>
  <c r="T28" i="3"/>
  <c r="T29" i="3"/>
  <c r="T30" i="3"/>
  <c r="T31" i="3"/>
  <c r="S27" i="3"/>
  <c r="S28" i="3"/>
  <c r="S29" i="3"/>
  <c r="S30" i="3"/>
  <c r="S31" i="3"/>
  <c r="R27" i="3"/>
  <c r="R28" i="3"/>
  <c r="R29" i="3"/>
  <c r="R30" i="3"/>
  <c r="R31" i="3"/>
  <c r="Q27" i="3"/>
  <c r="Q28" i="3"/>
  <c r="Q29" i="3"/>
  <c r="Q30" i="3"/>
  <c r="Q31" i="3"/>
  <c r="P27" i="3"/>
  <c r="P28" i="3"/>
  <c r="P29" i="3"/>
  <c r="P30" i="3"/>
  <c r="P31" i="3"/>
  <c r="O27" i="3"/>
  <c r="O28" i="3"/>
  <c r="O29" i="3"/>
  <c r="O30" i="3"/>
  <c r="O31" i="3"/>
  <c r="N27" i="3"/>
  <c r="N28" i="3"/>
  <c r="N29" i="3"/>
  <c r="N30" i="3"/>
  <c r="N31" i="3"/>
  <c r="M27" i="3"/>
  <c r="M32" i="3" s="1"/>
  <c r="M28" i="3"/>
  <c r="M29" i="3"/>
  <c r="M30" i="3"/>
  <c r="M31" i="3"/>
  <c r="L27" i="3"/>
  <c r="L28" i="3"/>
  <c r="L29" i="3"/>
  <c r="L30" i="3"/>
  <c r="L31" i="3"/>
  <c r="K27" i="3"/>
  <c r="K28" i="3"/>
  <c r="K29" i="3"/>
  <c r="K30" i="3"/>
  <c r="K31" i="3"/>
  <c r="J27" i="3"/>
  <c r="J28" i="3"/>
  <c r="J29" i="3"/>
  <c r="J30" i="3"/>
  <c r="J31" i="3"/>
  <c r="I27" i="3"/>
  <c r="I28" i="3"/>
  <c r="I29" i="3"/>
  <c r="I30" i="3"/>
  <c r="I31" i="3"/>
  <c r="H27" i="3"/>
  <c r="H28" i="3"/>
  <c r="H29" i="3"/>
  <c r="H30" i="3"/>
  <c r="H31" i="3"/>
  <c r="G27" i="3"/>
  <c r="G28" i="3"/>
  <c r="G29" i="3"/>
  <c r="G30" i="3"/>
  <c r="G31" i="3"/>
  <c r="F27" i="3"/>
  <c r="F28" i="3"/>
  <c r="F29" i="3"/>
  <c r="F30" i="3"/>
  <c r="F31" i="3"/>
  <c r="E27" i="3"/>
  <c r="E28" i="3"/>
  <c r="E29" i="3"/>
  <c r="E30" i="3"/>
  <c r="E31" i="3"/>
  <c r="D27" i="3"/>
  <c r="D28" i="3"/>
  <c r="D29" i="3"/>
  <c r="D30" i="3"/>
  <c r="D31" i="3"/>
  <c r="C27" i="3"/>
  <c r="C28" i="3"/>
  <c r="C29" i="3"/>
  <c r="C30" i="3"/>
  <c r="C31" i="3"/>
  <c r="C62" i="3"/>
  <c r="A6" i="2" a="1"/>
  <c r="A6" i="2" s="1"/>
  <c r="AW6" i="1"/>
  <c r="AV6" i="1"/>
  <c r="AU6" i="1"/>
  <c r="AT6" i="1"/>
  <c r="AS6" i="1"/>
  <c r="AR6" i="1"/>
  <c r="AQ6" i="1"/>
  <c r="AP6" i="1"/>
  <c r="AO6" i="1"/>
  <c r="AN6" i="1"/>
  <c r="AM6" i="1"/>
  <c r="AL6" i="1"/>
  <c r="AL32" i="1"/>
  <c r="AK6" i="1"/>
  <c r="AJ6" i="1"/>
  <c r="AI6" i="1"/>
  <c r="AH6" i="1"/>
  <c r="AG6" i="1"/>
  <c r="AF6" i="1"/>
  <c r="AE6" i="1"/>
  <c r="AD6" i="1"/>
  <c r="AC6" i="1"/>
  <c r="AB6" i="1"/>
  <c r="AA6" i="1"/>
  <c r="AA32" i="1"/>
  <c r="Z6" i="1"/>
  <c r="Z32" i="1"/>
  <c r="Y6" i="1"/>
  <c r="X6" i="1"/>
  <c r="W6" i="1"/>
  <c r="V6" i="1"/>
  <c r="U6" i="1"/>
  <c r="T6" i="1"/>
  <c r="S6" i="1"/>
  <c r="R6" i="1"/>
  <c r="Q6" i="1"/>
  <c r="P6" i="1"/>
  <c r="O6" i="1"/>
  <c r="O32" i="1"/>
  <c r="N6" i="1"/>
  <c r="N32" i="1"/>
  <c r="M6" i="1"/>
  <c r="L6" i="1"/>
  <c r="K6" i="1"/>
  <c r="J6" i="1"/>
  <c r="I6" i="1"/>
  <c r="H6" i="1"/>
  <c r="G6" i="1"/>
  <c r="F6" i="1"/>
  <c r="E6" i="1"/>
  <c r="D6" i="1"/>
  <c r="C6" i="1"/>
  <c r="C32" i="1"/>
  <c r="C34" i="1" s="1"/>
  <c r="B6" i="1"/>
  <c r="B32" i="1"/>
  <c r="B34" i="1" s="1"/>
  <c r="B36" i="1" s="1"/>
  <c r="AA10" i="1"/>
  <c r="Z10" i="1"/>
  <c r="O10" i="1"/>
  <c r="N10" i="1"/>
  <c r="E19" i="1"/>
  <c r="C10" i="1"/>
  <c r="C19" i="1"/>
  <c r="B10" i="1"/>
  <c r="B19" i="1"/>
  <c r="D19" i="1"/>
  <c r="F56" i="3" l="1"/>
  <c r="G54" i="3"/>
  <c r="AD32" i="3"/>
  <c r="D32" i="3"/>
  <c r="D33" i="3" s="1"/>
  <c r="F78" i="3"/>
  <c r="G37" i="3"/>
  <c r="H77" i="3"/>
  <c r="L32" i="3"/>
  <c r="L33" i="3" s="1"/>
  <c r="F32" i="3"/>
  <c r="AB32" i="3"/>
  <c r="AB33" i="3" s="1"/>
  <c r="AJ32" i="3"/>
  <c r="AJ33" i="3" s="1"/>
  <c r="AX32" i="3"/>
  <c r="AX33" i="3" s="1"/>
  <c r="AK32" i="3"/>
  <c r="AK33" i="3" s="1"/>
  <c r="F61" i="3"/>
  <c r="F62" i="3" s="1"/>
  <c r="E62" i="3"/>
  <c r="AR32" i="3"/>
  <c r="AR33" i="3" s="1"/>
  <c r="U32" i="3"/>
  <c r="U33" i="3" s="1"/>
  <c r="AW32" i="3"/>
  <c r="AW33" i="3" s="1"/>
  <c r="E32" i="3"/>
  <c r="E33" i="3" s="1"/>
  <c r="M33" i="3"/>
  <c r="AL32" i="3"/>
  <c r="AL33" i="3" s="1"/>
  <c r="H32" i="3"/>
  <c r="T32" i="3"/>
  <c r="T33" i="3" s="1"/>
  <c r="AC32" i="3"/>
  <c r="AC33" i="3" s="1"/>
  <c r="AF32" i="3"/>
  <c r="AF33" i="3" s="1"/>
  <c r="R32" i="3"/>
  <c r="N32" i="3"/>
  <c r="N33" i="3" s="1"/>
  <c r="O32" i="3"/>
  <c r="O33" i="3" s="1"/>
  <c r="G61" i="3"/>
  <c r="AA32" i="3"/>
  <c r="AA33" i="3" s="1"/>
  <c r="AH32" i="3"/>
  <c r="AH33" i="3" s="1"/>
  <c r="AO32" i="3"/>
  <c r="AO33" i="3" s="1"/>
  <c r="J32" i="3"/>
  <c r="J33" i="3" s="1"/>
  <c r="Q32" i="3"/>
  <c r="X32" i="3"/>
  <c r="X33" i="3" s="1"/>
  <c r="AE32" i="3"/>
  <c r="AE33" i="3" s="1"/>
  <c r="AT32" i="3"/>
  <c r="AT33" i="3" s="1"/>
  <c r="G32" i="3"/>
  <c r="G33" i="3" s="1"/>
  <c r="V32" i="3"/>
  <c r="V33" i="3" s="1"/>
  <c r="AQ32" i="3"/>
  <c r="AQ33" i="3" s="1"/>
  <c r="Z32" i="3"/>
  <c r="Z33" i="3" s="1"/>
  <c r="AD33" i="3"/>
  <c r="AN32" i="3"/>
  <c r="AN33" i="3" s="1"/>
  <c r="AV32" i="3"/>
  <c r="AV33" i="3" s="1"/>
  <c r="P32" i="3"/>
  <c r="P33" i="3" s="1"/>
  <c r="W32" i="3"/>
  <c r="W33" i="3" s="1"/>
  <c r="AS32" i="3"/>
  <c r="AS33" i="3" s="1"/>
  <c r="F33" i="3"/>
  <c r="AI32" i="3"/>
  <c r="AI33" i="3" s="1"/>
  <c r="K32" i="3"/>
  <c r="K33" i="3" s="1"/>
  <c r="Y32" i="3"/>
  <c r="Y33" i="3" s="1"/>
  <c r="AM32" i="3"/>
  <c r="AM33" i="3" s="1"/>
  <c r="AU32" i="3"/>
  <c r="AU33" i="3" s="1"/>
  <c r="AP32" i="3"/>
  <c r="AP33" i="3" s="1"/>
  <c r="C32" i="3"/>
  <c r="C33" i="3" s="1"/>
  <c r="R33" i="3"/>
  <c r="S32" i="3"/>
  <c r="S33" i="3" s="1"/>
  <c r="Q33" i="3"/>
  <c r="H33" i="3"/>
  <c r="I32" i="3"/>
  <c r="I33" i="3" s="1"/>
  <c r="AG32" i="3"/>
  <c r="AG33" i="3" s="1"/>
  <c r="AM3" i="1"/>
  <c r="AM36" i="3"/>
  <c r="AB36" i="3"/>
  <c r="AM33" i="1"/>
  <c r="AN33" i="1" s="1"/>
  <c r="AO33" i="1" s="1"/>
  <c r="AP33" i="1" s="1"/>
  <c r="AQ33" i="1" s="1"/>
  <c r="AR33" i="1" s="1"/>
  <c r="AS33" i="1" s="1"/>
  <c r="AT33" i="1" s="1"/>
  <c r="AU33" i="1" s="1"/>
  <c r="AV33" i="1" s="1"/>
  <c r="AW33" i="1" s="1"/>
  <c r="AL34" i="1"/>
  <c r="AL36" i="1" s="1"/>
  <c r="AA34" i="1"/>
  <c r="O34" i="1"/>
  <c r="O36" i="1" s="1"/>
  <c r="O37" i="1" s="1"/>
  <c r="Z34" i="1"/>
  <c r="N34" i="1"/>
  <c r="N36" i="1" s="1"/>
  <c r="N37" i="1" s="1"/>
  <c r="G18" i="1"/>
  <c r="F19" i="1"/>
  <c r="P36" i="3"/>
  <c r="E3" i="1"/>
  <c r="E32" i="1" s="1"/>
  <c r="E34" i="1" s="1"/>
  <c r="D10" i="1"/>
  <c r="D12" i="1" s="1"/>
  <c r="D14" i="1" s="1"/>
  <c r="E36" i="3"/>
  <c r="D32" i="1"/>
  <c r="D34" i="1" s="1"/>
  <c r="D36" i="1" s="1"/>
  <c r="O12" i="1"/>
  <c r="O14" i="1" s="1"/>
  <c r="O15" i="1" s="1"/>
  <c r="AL12" i="1"/>
  <c r="AL14" i="1" s="1"/>
  <c r="Z12" i="1"/>
  <c r="Z14" i="1" s="1"/>
  <c r="N12" i="1"/>
  <c r="AA12" i="1"/>
  <c r="AA14" i="1" s="1"/>
  <c r="AA15" i="1" s="1"/>
  <c r="C12" i="1"/>
  <c r="C14" i="1" s="1"/>
  <c r="AC3" i="1"/>
  <c r="AC36" i="3"/>
  <c r="AB32" i="1"/>
  <c r="AB34" i="1" s="1"/>
  <c r="AB10" i="1"/>
  <c r="AB12" i="1" s="1"/>
  <c r="AB14" i="1" s="1"/>
  <c r="AB15" i="1" s="1"/>
  <c r="Q3" i="1"/>
  <c r="Q36" i="3"/>
  <c r="P10" i="1"/>
  <c r="P12" i="1" s="1"/>
  <c r="P14" i="1" s="1"/>
  <c r="P15" i="1" s="1"/>
  <c r="P32" i="1"/>
  <c r="P34" i="1" s="1"/>
  <c r="P36" i="1" s="1"/>
  <c r="P37" i="1" s="1"/>
  <c r="F36" i="3"/>
  <c r="B12" i="1"/>
  <c r="B14" i="1" s="1"/>
  <c r="AA36" i="1"/>
  <c r="AA37" i="1" s="1"/>
  <c r="Z36" i="1"/>
  <c r="Z37" i="1" s="1"/>
  <c r="N14" i="1"/>
  <c r="N15" i="1" s="1"/>
  <c r="C36" i="1"/>
  <c r="C37" i="1" s="1"/>
  <c r="C15" i="1"/>
  <c r="C23" i="1" s="1"/>
  <c r="A53" i="2"/>
  <c r="A21" i="2"/>
  <c r="A52" i="2"/>
  <c r="A44" i="2"/>
  <c r="A36" i="2"/>
  <c r="A28" i="2"/>
  <c r="A20" i="2"/>
  <c r="A12" i="2"/>
  <c r="A13" i="2"/>
  <c r="A51" i="2"/>
  <c r="A43" i="2"/>
  <c r="A35" i="2"/>
  <c r="A27" i="2"/>
  <c r="A19" i="2"/>
  <c r="A11" i="2"/>
  <c r="A29" i="2"/>
  <c r="A50" i="2"/>
  <c r="A42" i="2"/>
  <c r="A34" i="2"/>
  <c r="A26" i="2"/>
  <c r="A18" i="2"/>
  <c r="A10" i="2"/>
  <c r="A45" i="2"/>
  <c r="A49" i="2"/>
  <c r="A41" i="2"/>
  <c r="A33" i="2"/>
  <c r="A25" i="2"/>
  <c r="A17" i="2"/>
  <c r="A9" i="2"/>
  <c r="A37" i="2"/>
  <c r="A48" i="2"/>
  <c r="A40" i="2"/>
  <c r="A32" i="2"/>
  <c r="A24" i="2"/>
  <c r="A16" i="2"/>
  <c r="A8" i="2"/>
  <c r="A47" i="2"/>
  <c r="A39" i="2"/>
  <c r="A31" i="2"/>
  <c r="A23" i="2"/>
  <c r="A7" i="2"/>
  <c r="A15" i="2"/>
  <c r="A46" i="2"/>
  <c r="A38" i="2"/>
  <c r="A30" i="2"/>
  <c r="A22" i="2"/>
  <c r="A14" i="2"/>
  <c r="B37" i="1"/>
  <c r="G56" i="3" l="1"/>
  <c r="H54" i="3"/>
  <c r="F38" i="3"/>
  <c r="G78" i="3"/>
  <c r="I77" i="3"/>
  <c r="H37" i="3"/>
  <c r="G62" i="3"/>
  <c r="H61" i="3"/>
  <c r="AL37" i="1"/>
  <c r="AN3" i="1"/>
  <c r="AM10" i="1"/>
  <c r="AM12" i="1" s="1"/>
  <c r="AM14" i="1" s="1"/>
  <c r="AM15" i="1" s="1"/>
  <c r="AM32" i="1"/>
  <c r="AN36" i="3"/>
  <c r="Z15" i="1"/>
  <c r="AM34" i="1"/>
  <c r="AM36" i="1" s="1"/>
  <c r="AM37" i="1" s="1"/>
  <c r="D15" i="1"/>
  <c r="D23" i="1" s="1"/>
  <c r="H18" i="1"/>
  <c r="G19" i="1"/>
  <c r="AL15" i="1"/>
  <c r="E36" i="1"/>
  <c r="E37" i="1" s="1"/>
  <c r="E10" i="1"/>
  <c r="E12" i="1" s="1"/>
  <c r="E14" i="1" s="1"/>
  <c r="E15" i="1" s="1"/>
  <c r="E23" i="1" s="1"/>
  <c r="F3" i="1"/>
  <c r="D37" i="1"/>
  <c r="AD3" i="1"/>
  <c r="AC10" i="1"/>
  <c r="AC12" i="1" s="1"/>
  <c r="AC14" i="1" s="1"/>
  <c r="AC15" i="1" s="1"/>
  <c r="AC32" i="1"/>
  <c r="AC34" i="1" s="1"/>
  <c r="AD36" i="3"/>
  <c r="AB36" i="1"/>
  <c r="AB37" i="1" s="1"/>
  <c r="R36" i="3"/>
  <c r="Q32" i="1"/>
  <c r="Q34" i="1" s="1"/>
  <c r="Q36" i="1" s="1"/>
  <c r="Q37" i="1" s="1"/>
  <c r="R3" i="1"/>
  <c r="Q10" i="1"/>
  <c r="Q12" i="1" s="1"/>
  <c r="Q14" i="1" s="1"/>
  <c r="Q15" i="1" s="1"/>
  <c r="F32" i="1"/>
  <c r="F34" i="1" s="1"/>
  <c r="F36" i="1" s="1"/>
  <c r="F37" i="1" s="1"/>
  <c r="G3" i="1"/>
  <c r="G36" i="3"/>
  <c r="F10" i="1"/>
  <c r="F12" i="1" s="1"/>
  <c r="F14" i="1" s="1"/>
  <c r="F15" i="1" s="1"/>
  <c r="F23" i="1" s="1"/>
  <c r="B15" i="1"/>
  <c r="B23" i="1" s="1"/>
  <c r="B26" i="1" s="1"/>
  <c r="C24" i="1" s="1"/>
  <c r="I54" i="3" l="1"/>
  <c r="H56" i="3"/>
  <c r="H78" i="3"/>
  <c r="G38" i="3"/>
  <c r="J77" i="3"/>
  <c r="I37" i="3"/>
  <c r="H62" i="3"/>
  <c r="I61" i="3"/>
  <c r="AN10" i="1"/>
  <c r="AN12" i="1" s="1"/>
  <c r="AN14" i="1" s="1"/>
  <c r="AN15" i="1" s="1"/>
  <c r="AN32" i="1"/>
  <c r="AN34" i="1" s="1"/>
  <c r="AN36" i="1" s="1"/>
  <c r="AN37" i="1" s="1"/>
  <c r="AO36" i="3"/>
  <c r="AO3" i="1"/>
  <c r="I18" i="1"/>
  <c r="H19" i="1"/>
  <c r="AC36" i="1"/>
  <c r="AC37" i="1" s="1"/>
  <c r="AD10" i="1"/>
  <c r="AD12" i="1" s="1"/>
  <c r="AE36" i="3"/>
  <c r="AD32" i="1"/>
  <c r="AD34" i="1" s="1"/>
  <c r="AE3" i="1"/>
  <c r="S36" i="3"/>
  <c r="R10" i="1"/>
  <c r="R12" i="1" s="1"/>
  <c r="R14" i="1" s="1"/>
  <c r="R15" i="1" s="1"/>
  <c r="R32" i="1"/>
  <c r="R34" i="1" s="1"/>
  <c r="R36" i="1" s="1"/>
  <c r="R37" i="1" s="1"/>
  <c r="S3" i="1"/>
  <c r="G10" i="1"/>
  <c r="G12" i="1" s="1"/>
  <c r="G14" i="1" s="1"/>
  <c r="G15" i="1" s="1"/>
  <c r="G23" i="1" s="1"/>
  <c r="H36" i="3"/>
  <c r="G32" i="1"/>
  <c r="G34" i="1" s="1"/>
  <c r="G36" i="1" s="1"/>
  <c r="G37" i="1" s="1"/>
  <c r="H3" i="1"/>
  <c r="B41" i="1"/>
  <c r="B43" i="1" s="1"/>
  <c r="C25" i="1"/>
  <c r="C26" i="1" s="1"/>
  <c r="J54" i="3" l="1"/>
  <c r="I56" i="3"/>
  <c r="I78" i="3"/>
  <c r="H38" i="3"/>
  <c r="J37" i="3"/>
  <c r="K77" i="3"/>
  <c r="J61" i="3"/>
  <c r="I62" i="3"/>
  <c r="AO32" i="1"/>
  <c r="AO34" i="1" s="1"/>
  <c r="AO36" i="1" s="1"/>
  <c r="AO37" i="1" s="1"/>
  <c r="AP3" i="1"/>
  <c r="AP36" i="3"/>
  <c r="AO10" i="1"/>
  <c r="AO12" i="1" s="1"/>
  <c r="AO14" i="1" s="1"/>
  <c r="AO15" i="1" s="1"/>
  <c r="I19" i="1"/>
  <c r="J18" i="1"/>
  <c r="AE10" i="1"/>
  <c r="AE12" i="1" s="1"/>
  <c r="AE14" i="1" s="1"/>
  <c r="AE15" i="1" s="1"/>
  <c r="AE32" i="1"/>
  <c r="AE34" i="1" s="1"/>
  <c r="AE36" i="1" s="1"/>
  <c r="AE37" i="1" s="1"/>
  <c r="AF3" i="1"/>
  <c r="AF36" i="3"/>
  <c r="AD14" i="1"/>
  <c r="AD15" i="1" s="1"/>
  <c r="AD36" i="1"/>
  <c r="AD37" i="1" s="1"/>
  <c r="S32" i="1"/>
  <c r="S34" i="1" s="1"/>
  <c r="S10" i="1"/>
  <c r="S12" i="1" s="1"/>
  <c r="T36" i="3"/>
  <c r="T3" i="1"/>
  <c r="H10" i="1"/>
  <c r="H12" i="1" s="1"/>
  <c r="I36" i="3"/>
  <c r="I3" i="1"/>
  <c r="H32" i="1"/>
  <c r="H34" i="1" s="1"/>
  <c r="D24" i="1"/>
  <c r="C41" i="1"/>
  <c r="C43" i="1" s="1"/>
  <c r="D25" i="1"/>
  <c r="J56" i="3" l="1"/>
  <c r="K54" i="3"/>
  <c r="J78" i="3"/>
  <c r="I38" i="3"/>
  <c r="K37" i="3"/>
  <c r="L77" i="3"/>
  <c r="K61" i="3"/>
  <c r="J62" i="3"/>
  <c r="AP10" i="1"/>
  <c r="AP12" i="1" s="1"/>
  <c r="AP14" i="1" s="1"/>
  <c r="AP15" i="1" s="1"/>
  <c r="AP32" i="1"/>
  <c r="AP34" i="1" s="1"/>
  <c r="AP36" i="1" s="1"/>
  <c r="AP37" i="1" s="1"/>
  <c r="AQ36" i="3"/>
  <c r="AQ3" i="1"/>
  <c r="J19" i="1"/>
  <c r="K18" i="1"/>
  <c r="AG36" i="3"/>
  <c r="AF10" i="1"/>
  <c r="AF12" i="1" s="1"/>
  <c r="AF14" i="1" s="1"/>
  <c r="AF15" i="1" s="1"/>
  <c r="AG3" i="1"/>
  <c r="AF32" i="1"/>
  <c r="AF34" i="1" s="1"/>
  <c r="S36" i="1"/>
  <c r="S37" i="1" s="1"/>
  <c r="S14" i="1"/>
  <c r="S15" i="1" s="1"/>
  <c r="U36" i="3"/>
  <c r="T10" i="1"/>
  <c r="T12" i="1" s="1"/>
  <c r="T14" i="1" s="1"/>
  <c r="T15" i="1" s="1"/>
  <c r="U3" i="1"/>
  <c r="T32" i="1"/>
  <c r="T34" i="1" s="1"/>
  <c r="T36" i="1" s="1"/>
  <c r="T37" i="1" s="1"/>
  <c r="I32" i="1"/>
  <c r="I34" i="1" s="1"/>
  <c r="I36" i="1" s="1"/>
  <c r="I37" i="1" s="1"/>
  <c r="J36" i="3"/>
  <c r="J3" i="1"/>
  <c r="I10" i="1"/>
  <c r="I12" i="1" s="1"/>
  <c r="I14" i="1" s="1"/>
  <c r="I15" i="1" s="1"/>
  <c r="I23" i="1" s="1"/>
  <c r="H36" i="1"/>
  <c r="H37" i="1" s="1"/>
  <c r="H14" i="1"/>
  <c r="H15" i="1" s="1"/>
  <c r="H23" i="1" s="1"/>
  <c r="D26" i="1"/>
  <c r="K56" i="3" l="1"/>
  <c r="L54" i="3"/>
  <c r="J38" i="3"/>
  <c r="K78" i="3"/>
  <c r="M77" i="3"/>
  <c r="L37" i="3"/>
  <c r="K62" i="3"/>
  <c r="L61" i="3"/>
  <c r="AR3" i="1"/>
  <c r="AQ32" i="1"/>
  <c r="AQ34" i="1" s="1"/>
  <c r="AQ36" i="1" s="1"/>
  <c r="AQ37" i="1" s="1"/>
  <c r="AQ10" i="1"/>
  <c r="AQ12" i="1" s="1"/>
  <c r="AQ14" i="1" s="1"/>
  <c r="AQ15" i="1" s="1"/>
  <c r="AR36" i="3"/>
  <c r="K19" i="1"/>
  <c r="L18" i="1"/>
  <c r="AF36" i="1"/>
  <c r="AF37" i="1" s="1"/>
  <c r="AG10" i="1"/>
  <c r="AG12" i="1" s="1"/>
  <c r="AH3" i="1"/>
  <c r="AG32" i="1"/>
  <c r="AG34" i="1" s="1"/>
  <c r="AH36" i="3"/>
  <c r="U32" i="1"/>
  <c r="U34" i="1" s="1"/>
  <c r="V3" i="1"/>
  <c r="V36" i="3"/>
  <c r="U10" i="1"/>
  <c r="U12" i="1" s="1"/>
  <c r="U14" i="1" s="1"/>
  <c r="U15" i="1" s="1"/>
  <c r="K3" i="1"/>
  <c r="J10" i="1"/>
  <c r="J12" i="1" s="1"/>
  <c r="J14" i="1" s="1"/>
  <c r="J15" i="1" s="1"/>
  <c r="J23" i="1" s="1"/>
  <c r="K36" i="3"/>
  <c r="J32" i="1"/>
  <c r="J34" i="1" s="1"/>
  <c r="J36" i="1" s="1"/>
  <c r="J37" i="1" s="1"/>
  <c r="E25" i="1"/>
  <c r="D41" i="1"/>
  <c r="D43" i="1" s="1"/>
  <c r="E24" i="1"/>
  <c r="L56" i="3" l="1"/>
  <c r="M54" i="3"/>
  <c r="K38" i="3"/>
  <c r="L78" i="3"/>
  <c r="M37" i="3"/>
  <c r="N77" i="3"/>
  <c r="L62" i="3"/>
  <c r="M61" i="3"/>
  <c r="AS36" i="3"/>
  <c r="AR32" i="1"/>
  <c r="AR34" i="1" s="1"/>
  <c r="AR36" i="1" s="1"/>
  <c r="AR37" i="1" s="1"/>
  <c r="AS3" i="1"/>
  <c r="AR10" i="1"/>
  <c r="AR12" i="1" s="1"/>
  <c r="AR14" i="1" s="1"/>
  <c r="AR15" i="1" s="1"/>
  <c r="L19" i="1"/>
  <c r="M18" i="1"/>
  <c r="AG36" i="1"/>
  <c r="AG37" i="1" s="1"/>
  <c r="AI36" i="3"/>
  <c r="AH32" i="1"/>
  <c r="AH34" i="1" s="1"/>
  <c r="AH36" i="1" s="1"/>
  <c r="AH37" i="1" s="1"/>
  <c r="AI3" i="1"/>
  <c r="AH10" i="1"/>
  <c r="AH12" i="1" s="1"/>
  <c r="AH14" i="1" s="1"/>
  <c r="AH15" i="1" s="1"/>
  <c r="AG14" i="1"/>
  <c r="AG15" i="1" s="1"/>
  <c r="W36" i="3"/>
  <c r="W3" i="1"/>
  <c r="V10" i="1"/>
  <c r="V12" i="1" s="1"/>
  <c r="V14" i="1" s="1"/>
  <c r="V15" i="1" s="1"/>
  <c r="V32" i="1"/>
  <c r="V34" i="1" s="1"/>
  <c r="U36" i="1"/>
  <c r="U37" i="1" s="1"/>
  <c r="K10" i="1"/>
  <c r="K12" i="1" s="1"/>
  <c r="K14" i="1" s="1"/>
  <c r="K15" i="1" s="1"/>
  <c r="K23" i="1" s="1"/>
  <c r="L3" i="1"/>
  <c r="L36" i="3"/>
  <c r="K32" i="1"/>
  <c r="K34" i="1" s="1"/>
  <c r="E26" i="1"/>
  <c r="M56" i="3" l="1"/>
  <c r="N54" i="3"/>
  <c r="M78" i="3"/>
  <c r="L38" i="3"/>
  <c r="O77" i="3"/>
  <c r="N37" i="3"/>
  <c r="M62" i="3"/>
  <c r="N61" i="3"/>
  <c r="AT3" i="1"/>
  <c r="AT36" i="3"/>
  <c r="AS32" i="1"/>
  <c r="AS34" i="1" s="1"/>
  <c r="AS36" i="1" s="1"/>
  <c r="AS37" i="1" s="1"/>
  <c r="AS10" i="1"/>
  <c r="AS12" i="1" s="1"/>
  <c r="AS14" i="1" s="1"/>
  <c r="AS15" i="1" s="1"/>
  <c r="N18" i="1"/>
  <c r="M19" i="1"/>
  <c r="AI32" i="1"/>
  <c r="AI34" i="1" s="1"/>
  <c r="AJ3" i="1"/>
  <c r="AI10" i="1"/>
  <c r="AI12" i="1" s="1"/>
  <c r="AI14" i="1" s="1"/>
  <c r="AI15" i="1" s="1"/>
  <c r="AJ36" i="3"/>
  <c r="V36" i="1"/>
  <c r="V37" i="1" s="1"/>
  <c r="X3" i="1"/>
  <c r="W10" i="1"/>
  <c r="W12" i="1" s="1"/>
  <c r="W14" i="1" s="1"/>
  <c r="W15" i="1" s="1"/>
  <c r="X36" i="3"/>
  <c r="W32" i="1"/>
  <c r="W34" i="1" s="1"/>
  <c r="W36" i="1" s="1"/>
  <c r="W37" i="1" s="1"/>
  <c r="K36" i="1"/>
  <c r="K37" i="1" s="1"/>
  <c r="M3" i="1"/>
  <c r="M36" i="3"/>
  <c r="L10" i="1"/>
  <c r="L12" i="1" s="1"/>
  <c r="L32" i="1"/>
  <c r="L34" i="1" s="1"/>
  <c r="L36" i="1" s="1"/>
  <c r="L37" i="1" s="1"/>
  <c r="F24" i="1"/>
  <c r="F25" i="1"/>
  <c r="E41" i="1"/>
  <c r="E43" i="1" s="1"/>
  <c r="O54" i="3" l="1"/>
  <c r="N56" i="3"/>
  <c r="M38" i="3"/>
  <c r="N78" i="3"/>
  <c r="O37" i="3"/>
  <c r="P77" i="3"/>
  <c r="N62" i="3"/>
  <c r="O61" i="3"/>
  <c r="AT10" i="1"/>
  <c r="AT12" i="1" s="1"/>
  <c r="AT14" i="1" s="1"/>
  <c r="AT15" i="1" s="1"/>
  <c r="AT32" i="1"/>
  <c r="AT34" i="1" s="1"/>
  <c r="AT36" i="1" s="1"/>
  <c r="AT37" i="1" s="1"/>
  <c r="AU36" i="3"/>
  <c r="AU3" i="1"/>
  <c r="O18" i="1"/>
  <c r="N19" i="1"/>
  <c r="N23" i="1" s="1"/>
  <c r="AK3" i="1"/>
  <c r="AK36" i="3"/>
  <c r="AJ10" i="1"/>
  <c r="AJ12" i="1" s="1"/>
  <c r="AJ14" i="1" s="1"/>
  <c r="AJ15" i="1" s="1"/>
  <c r="AJ32" i="1"/>
  <c r="AJ34" i="1" s="1"/>
  <c r="AI36" i="1"/>
  <c r="AI37" i="1" s="1"/>
  <c r="Y3" i="1"/>
  <c r="Y36" i="3"/>
  <c r="X10" i="1"/>
  <c r="X12" i="1" s="1"/>
  <c r="X14" i="1" s="1"/>
  <c r="X15" i="1" s="1"/>
  <c r="X32" i="1"/>
  <c r="X34" i="1" s="1"/>
  <c r="L14" i="1"/>
  <c r="L15" i="1" s="1"/>
  <c r="L23" i="1" s="1"/>
  <c r="M32" i="1"/>
  <c r="M34" i="1" s="1"/>
  <c r="N36" i="3"/>
  <c r="M10" i="1"/>
  <c r="M12" i="1" s="1"/>
  <c r="M14" i="1" s="1"/>
  <c r="M15" i="1" s="1"/>
  <c r="M23" i="1" s="1"/>
  <c r="F26" i="1"/>
  <c r="O56" i="3" l="1"/>
  <c r="P54" i="3"/>
  <c r="O78" i="3"/>
  <c r="N38" i="3"/>
  <c r="P37" i="3"/>
  <c r="Q77" i="3"/>
  <c r="O62" i="3"/>
  <c r="P61" i="3"/>
  <c r="AV3" i="1"/>
  <c r="AU32" i="1"/>
  <c r="AU34" i="1" s="1"/>
  <c r="AU36" i="1" s="1"/>
  <c r="AU37" i="1" s="1"/>
  <c r="AV36" i="3"/>
  <c r="AU10" i="1"/>
  <c r="AU12" i="1" s="1"/>
  <c r="AU14" i="1" s="1"/>
  <c r="AU15" i="1" s="1"/>
  <c r="P18" i="1"/>
  <c r="O19" i="1"/>
  <c r="O23" i="1" s="1"/>
  <c r="AJ36" i="1"/>
  <c r="AJ37" i="1" s="1"/>
  <c r="AK10" i="1"/>
  <c r="AK12" i="1" s="1"/>
  <c r="AK14" i="1" s="1"/>
  <c r="AK15" i="1" s="1"/>
  <c r="AK32" i="1"/>
  <c r="AK34" i="1" s="1"/>
  <c r="AL36" i="3"/>
  <c r="X36" i="1"/>
  <c r="X37" i="1" s="1"/>
  <c r="Y32" i="1"/>
  <c r="Y34" i="1" s="1"/>
  <c r="Y36" i="1" s="1"/>
  <c r="Y37" i="1" s="1"/>
  <c r="Z36" i="3"/>
  <c r="Y10" i="1"/>
  <c r="Y12" i="1" s="1"/>
  <c r="Y14" i="1" s="1"/>
  <c r="Y15" i="1" s="1"/>
  <c r="M36" i="1"/>
  <c r="M37" i="1" s="1"/>
  <c r="F41" i="1"/>
  <c r="F43" i="1" s="1"/>
  <c r="G24" i="1"/>
  <c r="G25" i="1"/>
  <c r="Q54" i="3" l="1"/>
  <c r="P56" i="3"/>
  <c r="P78" i="3"/>
  <c r="O38" i="3"/>
  <c r="R77" i="3"/>
  <c r="Q37" i="3"/>
  <c r="P62" i="3"/>
  <c r="Q61" i="3"/>
  <c r="AV32" i="1"/>
  <c r="AV34" i="1" s="1"/>
  <c r="AV10" i="1"/>
  <c r="AV12" i="1" s="1"/>
  <c r="AV14" i="1" s="1"/>
  <c r="AV15" i="1" s="1"/>
  <c r="AW3" i="1"/>
  <c r="AW36" i="3"/>
  <c r="Q18" i="1"/>
  <c r="P19" i="1"/>
  <c r="P23" i="1" s="1"/>
  <c r="AK36" i="1"/>
  <c r="AK37" i="1" s="1"/>
  <c r="G26" i="1"/>
  <c r="R54" i="3" l="1"/>
  <c r="Q56" i="3"/>
  <c r="Q78" i="3"/>
  <c r="P38" i="3"/>
  <c r="R37" i="3"/>
  <c r="S77" i="3"/>
  <c r="R61" i="3"/>
  <c r="Q62" i="3"/>
  <c r="AW10" i="1"/>
  <c r="AW12" i="1" s="1"/>
  <c r="AW14" i="1" s="1"/>
  <c r="AW15" i="1" s="1"/>
  <c r="AW32" i="1"/>
  <c r="AW34" i="1" s="1"/>
  <c r="AW36" i="1" s="1"/>
  <c r="AW37" i="1" s="1"/>
  <c r="AX36" i="3"/>
  <c r="AV36" i="1"/>
  <c r="AV37" i="1" s="1"/>
  <c r="Q19" i="1"/>
  <c r="Q23" i="1" s="1"/>
  <c r="R18" i="1"/>
  <c r="H24" i="1"/>
  <c r="H25" i="1"/>
  <c r="G41" i="1"/>
  <c r="G43" i="1" s="1"/>
  <c r="R56" i="3" l="1"/>
  <c r="S54" i="3"/>
  <c r="R78" i="3"/>
  <c r="Q38" i="3"/>
  <c r="T77" i="3"/>
  <c r="S37" i="3"/>
  <c r="S61" i="3"/>
  <c r="R62" i="3"/>
  <c r="R19" i="1"/>
  <c r="R23" i="1" s="1"/>
  <c r="S18" i="1"/>
  <c r="H26" i="1"/>
  <c r="S56" i="3" l="1"/>
  <c r="T54" i="3"/>
  <c r="R38" i="3"/>
  <c r="S78" i="3"/>
  <c r="T37" i="3"/>
  <c r="U77" i="3"/>
  <c r="S62" i="3"/>
  <c r="T61" i="3"/>
  <c r="T18" i="1"/>
  <c r="S19" i="1"/>
  <c r="S23" i="1" s="1"/>
  <c r="H41" i="1"/>
  <c r="H43" i="1" s="1"/>
  <c r="I24" i="1"/>
  <c r="I25" i="1"/>
  <c r="U54" i="3" l="1"/>
  <c r="T56" i="3"/>
  <c r="S38" i="3"/>
  <c r="T78" i="3"/>
  <c r="U37" i="3"/>
  <c r="V77" i="3"/>
  <c r="T62" i="3"/>
  <c r="U61" i="3"/>
  <c r="U18" i="1"/>
  <c r="T19" i="1"/>
  <c r="T23" i="1" s="1"/>
  <c r="I26" i="1"/>
  <c r="V54" i="3" l="1"/>
  <c r="U56" i="3"/>
  <c r="U78" i="3"/>
  <c r="T38" i="3"/>
  <c r="W77" i="3"/>
  <c r="V37" i="3"/>
  <c r="U62" i="3"/>
  <c r="V61" i="3"/>
  <c r="V18" i="1"/>
  <c r="U19" i="1"/>
  <c r="U23" i="1" s="1"/>
  <c r="I41" i="1"/>
  <c r="I43" i="1" s="1"/>
  <c r="J24" i="1"/>
  <c r="J25" i="1"/>
  <c r="V56" i="3" l="1"/>
  <c r="W54" i="3"/>
  <c r="V78" i="3"/>
  <c r="U38" i="3"/>
  <c r="X77" i="3"/>
  <c r="W37" i="3"/>
  <c r="V62" i="3"/>
  <c r="W61" i="3"/>
  <c r="W18" i="1"/>
  <c r="V19" i="1"/>
  <c r="V23" i="1" s="1"/>
  <c r="J26" i="1"/>
  <c r="X54" i="3" l="1"/>
  <c r="W56" i="3"/>
  <c r="V38" i="3"/>
  <c r="W78" i="3"/>
  <c r="X37" i="3"/>
  <c r="Y77" i="3"/>
  <c r="W62" i="3"/>
  <c r="X61" i="3"/>
  <c r="X18" i="1"/>
  <c r="W19" i="1"/>
  <c r="W23" i="1" s="1"/>
  <c r="K24" i="1"/>
  <c r="K25" i="1"/>
  <c r="J41" i="1"/>
  <c r="J43" i="1" s="1"/>
  <c r="Y54" i="3" l="1"/>
  <c r="X56" i="3"/>
  <c r="X78" i="3"/>
  <c r="W38" i="3"/>
  <c r="Z77" i="3"/>
  <c r="Y37" i="3"/>
  <c r="X62" i="3"/>
  <c r="Y61" i="3"/>
  <c r="Y18" i="1"/>
  <c r="X19" i="1"/>
  <c r="X23" i="1" s="1"/>
  <c r="K26" i="1"/>
  <c r="Z54" i="3" l="1"/>
  <c r="Y56" i="3"/>
  <c r="Y78" i="3"/>
  <c r="X38" i="3"/>
  <c r="Z37" i="3"/>
  <c r="AA77" i="3"/>
  <c r="Z61" i="3"/>
  <c r="Y62" i="3"/>
  <c r="Y19" i="1"/>
  <c r="Y23" i="1" s="1"/>
  <c r="Z18" i="1"/>
  <c r="L25" i="1"/>
  <c r="K41" i="1"/>
  <c r="K43" i="1" s="1"/>
  <c r="L24" i="1"/>
  <c r="Z56" i="3" l="1"/>
  <c r="AA54" i="3"/>
  <c r="Z78" i="3"/>
  <c r="Y38" i="3"/>
  <c r="AA37" i="3"/>
  <c r="AB77" i="3"/>
  <c r="AA61" i="3"/>
  <c r="Z62" i="3"/>
  <c r="Z19" i="1"/>
  <c r="Z23" i="1" s="1"/>
  <c r="AA18" i="1"/>
  <c r="L26" i="1"/>
  <c r="AA56" i="3" l="1"/>
  <c r="AB54" i="3"/>
  <c r="Z38" i="3"/>
  <c r="AA78" i="3"/>
  <c r="AB37" i="3"/>
  <c r="AC77" i="3"/>
  <c r="AA62" i="3"/>
  <c r="AB61" i="3"/>
  <c r="AB18" i="1"/>
  <c r="AA19" i="1"/>
  <c r="AA23" i="1" s="1"/>
  <c r="M25" i="1"/>
  <c r="L41" i="1"/>
  <c r="L43" i="1" s="1"/>
  <c r="M24" i="1"/>
  <c r="AC54" i="3" l="1"/>
  <c r="AB56" i="3"/>
  <c r="AA38" i="3"/>
  <c r="AB78" i="3"/>
  <c r="AC37" i="3"/>
  <c r="AD77" i="3"/>
  <c r="AB62" i="3"/>
  <c r="AC61" i="3"/>
  <c r="AC18" i="1"/>
  <c r="AB19" i="1"/>
  <c r="AB23" i="1" s="1"/>
  <c r="M26" i="1"/>
  <c r="N24" i="1" s="1"/>
  <c r="AD54" i="3" l="1"/>
  <c r="AC56" i="3"/>
  <c r="AB38" i="3"/>
  <c r="AC78" i="3"/>
  <c r="AE77" i="3"/>
  <c r="AD37" i="3"/>
  <c r="AC62" i="3"/>
  <c r="AD61" i="3"/>
  <c r="AD18" i="1"/>
  <c r="AC19" i="1"/>
  <c r="AC23" i="1" s="1"/>
  <c r="M41" i="1"/>
  <c r="M43" i="1" s="1"/>
  <c r="N25" i="1"/>
  <c r="N26" i="1" s="1"/>
  <c r="AE54" i="3" l="1"/>
  <c r="AD56" i="3"/>
  <c r="AD78" i="3"/>
  <c r="AC38" i="3"/>
  <c r="AF77" i="3"/>
  <c r="AE37" i="3"/>
  <c r="AD62" i="3"/>
  <c r="AE61" i="3"/>
  <c r="AE18" i="1"/>
  <c r="AD19" i="1"/>
  <c r="AD23" i="1" s="1"/>
  <c r="N41" i="1"/>
  <c r="N43" i="1" s="1"/>
  <c r="O24" i="1"/>
  <c r="O25" i="1"/>
  <c r="AF54" i="3" l="1"/>
  <c r="AE56" i="3"/>
  <c r="AE78" i="3"/>
  <c r="AD38" i="3"/>
  <c r="AG77" i="3"/>
  <c r="AF37" i="3"/>
  <c r="AE62" i="3"/>
  <c r="AF61" i="3"/>
  <c r="AF18" i="1"/>
  <c r="AE19" i="1"/>
  <c r="AE23" i="1" s="1"/>
  <c r="O26" i="1"/>
  <c r="AG54" i="3" l="1"/>
  <c r="AF56" i="3"/>
  <c r="AF78" i="3"/>
  <c r="AE38" i="3"/>
  <c r="AH77" i="3"/>
  <c r="AG37" i="3"/>
  <c r="AF62" i="3"/>
  <c r="AG61" i="3"/>
  <c r="AG18" i="1"/>
  <c r="AF19" i="1"/>
  <c r="AF23" i="1" s="1"/>
  <c r="P24" i="1"/>
  <c r="P25" i="1"/>
  <c r="O41" i="1"/>
  <c r="O43" i="1" s="1"/>
  <c r="AH54" i="3" l="1"/>
  <c r="AG56" i="3"/>
  <c r="AF38" i="3"/>
  <c r="AG78" i="3"/>
  <c r="AH37" i="3"/>
  <c r="AI77" i="3"/>
  <c r="AH61" i="3"/>
  <c r="AG62" i="3"/>
  <c r="AG19" i="1"/>
  <c r="AG23" i="1" s="1"/>
  <c r="AH18" i="1"/>
  <c r="P26" i="1"/>
  <c r="AH56" i="3" l="1"/>
  <c r="AI54" i="3"/>
  <c r="AH78" i="3"/>
  <c r="AG38" i="3"/>
  <c r="AJ77" i="3"/>
  <c r="AI37" i="3"/>
  <c r="AI61" i="3"/>
  <c r="AH62" i="3"/>
  <c r="AI18" i="1"/>
  <c r="AH19" i="1"/>
  <c r="AH23" i="1" s="1"/>
  <c r="P41" i="1"/>
  <c r="P43" i="1" s="1"/>
  <c r="Q24" i="1"/>
  <c r="Q25" i="1"/>
  <c r="AI56" i="3" l="1"/>
  <c r="AJ54" i="3"/>
  <c r="AH38" i="3"/>
  <c r="AI78" i="3"/>
  <c r="AJ37" i="3"/>
  <c r="AK77" i="3"/>
  <c r="AI62" i="3"/>
  <c r="AJ61" i="3"/>
  <c r="AJ18" i="1"/>
  <c r="AI19" i="1"/>
  <c r="AI23" i="1" s="1"/>
  <c r="Q26" i="1"/>
  <c r="AK54" i="3" l="1"/>
  <c r="AJ56" i="3"/>
  <c r="AI38" i="3"/>
  <c r="AJ78" i="3"/>
  <c r="AK37" i="3"/>
  <c r="AL77" i="3"/>
  <c r="AJ62" i="3"/>
  <c r="AK61" i="3"/>
  <c r="AK18" i="1"/>
  <c r="AJ19" i="1"/>
  <c r="AJ23" i="1" s="1"/>
  <c r="Q41" i="1"/>
  <c r="Q43" i="1" s="1"/>
  <c r="R24" i="1"/>
  <c r="R25" i="1"/>
  <c r="AL54" i="3" l="1"/>
  <c r="AK56" i="3"/>
  <c r="AJ38" i="3"/>
  <c r="AK78" i="3"/>
  <c r="AM77" i="3"/>
  <c r="AL37" i="3"/>
  <c r="AK62" i="3"/>
  <c r="AL61" i="3"/>
  <c r="AK19" i="1"/>
  <c r="AK23" i="1" s="1"/>
  <c r="AL18" i="1"/>
  <c r="R26" i="1"/>
  <c r="AM54" i="3" l="1"/>
  <c r="AL56" i="3"/>
  <c r="AL78" i="3"/>
  <c r="AK38" i="3"/>
  <c r="AN77" i="3"/>
  <c r="AM37" i="3"/>
  <c r="AL62" i="3"/>
  <c r="AM61" i="3"/>
  <c r="AM18" i="1"/>
  <c r="AL19" i="1"/>
  <c r="AL23" i="1" s="1"/>
  <c r="S24" i="1"/>
  <c r="S25" i="1"/>
  <c r="R41" i="1"/>
  <c r="R43" i="1" s="1"/>
  <c r="AN54" i="3" l="1"/>
  <c r="AM56" i="3"/>
  <c r="AM78" i="3"/>
  <c r="AL38" i="3"/>
  <c r="AO77" i="3"/>
  <c r="AN37" i="3"/>
  <c r="AM62" i="3"/>
  <c r="AN61" i="3"/>
  <c r="AN18" i="1"/>
  <c r="AM19" i="1"/>
  <c r="AM23" i="1" s="1"/>
  <c r="S26" i="1"/>
  <c r="AO54" i="3" l="1"/>
  <c r="AN56" i="3"/>
  <c r="AN78" i="3"/>
  <c r="AM38" i="3"/>
  <c r="AP77" i="3"/>
  <c r="AO37" i="3"/>
  <c r="AN62" i="3"/>
  <c r="AO61" i="3"/>
  <c r="AO18" i="1"/>
  <c r="AN19" i="1"/>
  <c r="AN23" i="1" s="1"/>
  <c r="T25" i="1"/>
  <c r="S41" i="1"/>
  <c r="S43" i="1" s="1"/>
  <c r="T24" i="1"/>
  <c r="AP54" i="3" l="1"/>
  <c r="AO56" i="3"/>
  <c r="AN38" i="3"/>
  <c r="AO78" i="3"/>
  <c r="AP37" i="3"/>
  <c r="AQ77" i="3"/>
  <c r="AP61" i="3"/>
  <c r="AO62" i="3"/>
  <c r="AO19" i="1"/>
  <c r="AO23" i="1" s="1"/>
  <c r="AP18" i="1"/>
  <c r="T26" i="1"/>
  <c r="U25" i="1" s="1"/>
  <c r="AQ54" i="3" l="1"/>
  <c r="AP56" i="3"/>
  <c r="AP78" i="3"/>
  <c r="AO38" i="3"/>
  <c r="AR77" i="3"/>
  <c r="AQ37" i="3"/>
  <c r="AP62" i="3"/>
  <c r="AQ61" i="3"/>
  <c r="AP19" i="1"/>
  <c r="AP23" i="1" s="1"/>
  <c r="AQ18" i="1"/>
  <c r="T41" i="1"/>
  <c r="T43" i="1" s="1"/>
  <c r="U24" i="1"/>
  <c r="U26" i="1" s="1"/>
  <c r="V24" i="1" s="1"/>
  <c r="AQ56" i="3" l="1"/>
  <c r="AR54" i="3"/>
  <c r="AP38" i="3"/>
  <c r="AQ78" i="3"/>
  <c r="AR37" i="3"/>
  <c r="AS77" i="3"/>
  <c r="AQ62" i="3"/>
  <c r="AR61" i="3"/>
  <c r="AQ19" i="1"/>
  <c r="AQ23" i="1" s="1"/>
  <c r="AR18" i="1"/>
  <c r="U41" i="1"/>
  <c r="U43" i="1" s="1"/>
  <c r="V25" i="1"/>
  <c r="V26" i="1" s="1"/>
  <c r="AR56" i="3" l="1"/>
  <c r="AS54" i="3"/>
  <c r="AQ38" i="3"/>
  <c r="AR78" i="3"/>
  <c r="AS37" i="3"/>
  <c r="AT77" i="3"/>
  <c r="AR62" i="3"/>
  <c r="AS61" i="3"/>
  <c r="AR19" i="1"/>
  <c r="AR23" i="1" s="1"/>
  <c r="AS18" i="1"/>
  <c r="V41" i="1"/>
  <c r="V43" i="1" s="1"/>
  <c r="W24" i="1"/>
  <c r="W25" i="1"/>
  <c r="AT54" i="3" l="1"/>
  <c r="AS56" i="3"/>
  <c r="AR38" i="3"/>
  <c r="AS78" i="3"/>
  <c r="AU77" i="3"/>
  <c r="AT37" i="3"/>
  <c r="AS62" i="3"/>
  <c r="AT61" i="3"/>
  <c r="AS19" i="1"/>
  <c r="AS23" i="1" s="1"/>
  <c r="AT18" i="1"/>
  <c r="W26" i="1"/>
  <c r="AU54" i="3" l="1"/>
  <c r="AT56" i="3"/>
  <c r="AT78" i="3"/>
  <c r="AS38" i="3"/>
  <c r="AV77" i="3"/>
  <c r="AU37" i="3"/>
  <c r="AT62" i="3"/>
  <c r="AU61" i="3"/>
  <c r="AT19" i="1"/>
  <c r="AT23" i="1" s="1"/>
  <c r="AU18" i="1"/>
  <c r="X24" i="1"/>
  <c r="X25" i="1"/>
  <c r="W41" i="1"/>
  <c r="W43" i="1" s="1"/>
  <c r="AV54" i="3" l="1"/>
  <c r="AU56" i="3"/>
  <c r="AU78" i="3"/>
  <c r="AT38" i="3"/>
  <c r="AW77" i="3"/>
  <c r="AV37" i="3"/>
  <c r="AU62" i="3"/>
  <c r="AV61" i="3"/>
  <c r="AV18" i="1"/>
  <c r="AU19" i="1"/>
  <c r="AU23" i="1" s="1"/>
  <c r="X26" i="1"/>
  <c r="AW54" i="3" l="1"/>
  <c r="AV56" i="3"/>
  <c r="AV78" i="3"/>
  <c r="AU38" i="3"/>
  <c r="AX77" i="3"/>
  <c r="AX37" i="3" s="1"/>
  <c r="AW37" i="3"/>
  <c r="AV62" i="3"/>
  <c r="AW61" i="3"/>
  <c r="AW18" i="1"/>
  <c r="AW19" i="1" s="1"/>
  <c r="AW23" i="1" s="1"/>
  <c r="AV19" i="1"/>
  <c r="AV23" i="1" s="1"/>
  <c r="X41" i="1"/>
  <c r="X43" i="1" s="1"/>
  <c r="Y24" i="1"/>
  <c r="Y25" i="1"/>
  <c r="AX54" i="3" l="1"/>
  <c r="AX56" i="3" s="1"/>
  <c r="AW56" i="3"/>
  <c r="AV38" i="3"/>
  <c r="AW78" i="3"/>
  <c r="AX61" i="3"/>
  <c r="AX62" i="3" s="1"/>
  <c r="AW62" i="3"/>
  <c r="Y26" i="1"/>
  <c r="AX78" i="3" l="1"/>
  <c r="AX38" i="3" s="1"/>
  <c r="AW38" i="3"/>
  <c r="Y41" i="1"/>
  <c r="Y43" i="1" s="1"/>
  <c r="Z24" i="1"/>
  <c r="Z25" i="1"/>
  <c r="Z26" i="1" l="1"/>
  <c r="AA24" i="1" l="1"/>
  <c r="AA25" i="1"/>
  <c r="Z41" i="1"/>
  <c r="Z43" i="1" s="1"/>
  <c r="AA26" i="1" l="1"/>
  <c r="AB25" i="1" l="1"/>
  <c r="AA41" i="1"/>
  <c r="AA43" i="1" s="1"/>
  <c r="AB24" i="1"/>
  <c r="AB26" i="1" l="1"/>
  <c r="AC25" i="1" s="1"/>
  <c r="AC24" i="1" l="1"/>
  <c r="AC26" i="1" s="1"/>
  <c r="AD24" i="1" s="1"/>
  <c r="AB41" i="1"/>
  <c r="AB43" i="1" s="1"/>
  <c r="AC41" i="1" l="1"/>
  <c r="AC43" i="1" s="1"/>
  <c r="AD25" i="1"/>
  <c r="AD26" i="1" s="1"/>
  <c r="AD41" i="1" l="1"/>
  <c r="AD43" i="1" s="1"/>
  <c r="AE24" i="1"/>
  <c r="AE25" i="1"/>
  <c r="AE26" i="1" l="1"/>
  <c r="AF24" i="1" l="1"/>
  <c r="AF25" i="1"/>
  <c r="AE41" i="1"/>
  <c r="AE43" i="1" s="1"/>
  <c r="AF26" i="1" l="1"/>
  <c r="AF41" i="1" l="1"/>
  <c r="AF43" i="1" s="1"/>
  <c r="AG24" i="1"/>
  <c r="AG25" i="1"/>
  <c r="AG26" i="1" l="1"/>
  <c r="AG41" i="1" l="1"/>
  <c r="AG43" i="1" s="1"/>
  <c r="AH24" i="1"/>
  <c r="AH25" i="1"/>
  <c r="AH26" i="1" l="1"/>
  <c r="AI24" i="1" l="1"/>
  <c r="AI25" i="1"/>
  <c r="AH41" i="1"/>
  <c r="AH43" i="1" s="1"/>
  <c r="AI26" i="1" l="1"/>
  <c r="AJ25" i="1" l="1"/>
  <c r="AI41" i="1"/>
  <c r="AI43" i="1" s="1"/>
  <c r="AJ24" i="1"/>
  <c r="AJ26" i="1" l="1"/>
  <c r="AJ41" i="1" s="1"/>
  <c r="AJ43" i="1" s="1"/>
  <c r="AK25" i="1" l="1"/>
  <c r="AK24" i="1"/>
  <c r="AK26" i="1" l="1"/>
  <c r="AL24" i="1" s="1"/>
  <c r="AL25" i="1" l="1"/>
  <c r="AL26" i="1" s="1"/>
  <c r="AL41" i="1" s="1"/>
  <c r="AL43" i="1" s="1"/>
  <c r="AK41" i="1"/>
  <c r="AK43" i="1" s="1"/>
  <c r="AM25" i="1" l="1"/>
  <c r="AM24" i="1"/>
  <c r="AM26" i="1" l="1"/>
  <c r="AN24" i="1" s="1"/>
  <c r="AM41" i="1" l="1"/>
  <c r="AM43" i="1" s="1"/>
  <c r="AN25" i="1"/>
  <c r="AN26" i="1" s="1"/>
  <c r="AN41" i="1" l="1"/>
  <c r="AN43" i="1" s="1"/>
  <c r="AO24" i="1"/>
  <c r="AO25" i="1"/>
  <c r="AO26" i="1" l="1"/>
  <c r="AO41" i="1" l="1"/>
  <c r="AO43" i="1" s="1"/>
  <c r="AP24" i="1"/>
  <c r="AP25" i="1"/>
  <c r="AP26" i="1" l="1"/>
  <c r="AQ24" i="1" l="1"/>
  <c r="AQ25" i="1"/>
  <c r="AP41" i="1"/>
  <c r="AP43" i="1" s="1"/>
  <c r="AQ26" i="1" l="1"/>
  <c r="AR25" i="1" l="1"/>
  <c r="AQ41" i="1"/>
  <c r="AQ43" i="1" s="1"/>
  <c r="AR24" i="1"/>
  <c r="AR26" i="1" l="1"/>
  <c r="AS25" i="1" s="1"/>
  <c r="AS24" i="1" l="1"/>
  <c r="AS26" i="1" s="1"/>
  <c r="AT24" i="1" s="1"/>
  <c r="AR41" i="1"/>
  <c r="AR43" i="1" s="1"/>
  <c r="AS41" i="1" l="1"/>
  <c r="AS43" i="1" s="1"/>
  <c r="AT25" i="1"/>
  <c r="AT26" i="1" s="1"/>
  <c r="AT41" i="1" l="1"/>
  <c r="AT43" i="1" s="1"/>
  <c r="AU24" i="1"/>
  <c r="AU25" i="1"/>
  <c r="AU26" i="1" l="1"/>
  <c r="AV24" i="1" l="1"/>
  <c r="AV25" i="1"/>
  <c r="AU41" i="1"/>
  <c r="AU43" i="1" s="1"/>
  <c r="AV26" i="1" l="1"/>
  <c r="AV41" i="1" l="1"/>
  <c r="AV43" i="1" s="1"/>
  <c r="AW24" i="1"/>
  <c r="AW25" i="1"/>
  <c r="AW26" i="1" l="1"/>
  <c r="AW41" i="1" s="1"/>
  <c r="AW43" i="1" s="1"/>
  <c r="F6" i="2" s="1" a="1"/>
  <c r="F7" i="2" l="1"/>
  <c r="F15" i="2"/>
  <c r="F23" i="2"/>
  <c r="F31" i="2"/>
  <c r="F39" i="2"/>
  <c r="F47" i="2"/>
  <c r="F8" i="2"/>
  <c r="F16" i="2"/>
  <c r="F24" i="2"/>
  <c r="F32" i="2"/>
  <c r="F40" i="2"/>
  <c r="F48" i="2"/>
  <c r="F9" i="2"/>
  <c r="F17" i="2"/>
  <c r="F25" i="2"/>
  <c r="F33" i="2"/>
  <c r="F41" i="2"/>
  <c r="F49" i="2"/>
  <c r="F10" i="2"/>
  <c r="F18" i="2"/>
  <c r="F26" i="2"/>
  <c r="F34" i="2"/>
  <c r="F42" i="2"/>
  <c r="F50" i="2"/>
  <c r="F12" i="2"/>
  <c r="F20" i="2"/>
  <c r="F28" i="2"/>
  <c r="F36" i="2"/>
  <c r="F44" i="2"/>
  <c r="F52" i="2"/>
  <c r="F13" i="2"/>
  <c r="F21" i="2"/>
  <c r="F29" i="2"/>
  <c r="F37" i="2"/>
  <c r="F45" i="2"/>
  <c r="F53" i="2"/>
  <c r="F35" i="2"/>
  <c r="F6" i="2"/>
  <c r="F38" i="2"/>
  <c r="F11" i="2"/>
  <c r="F43" i="2"/>
  <c r="F14" i="2"/>
  <c r="F46" i="2"/>
  <c r="F19" i="2"/>
  <c r="F51" i="2"/>
  <c r="F22" i="2"/>
  <c r="F27" i="2"/>
  <c r="F30" i="2"/>
  <c r="AO16" i="2" l="1"/>
  <c r="AQ16" i="2"/>
  <c r="AP16" i="2"/>
  <c r="AF16" i="2"/>
  <c r="AG16" i="2"/>
  <c r="AJ16" i="2"/>
  <c r="AH16" i="2"/>
  <c r="AI16" i="2"/>
  <c r="AC16" i="2"/>
  <c r="AN16" i="2"/>
  <c r="AM16" i="2"/>
  <c r="AE16" i="2"/>
  <c r="AK16" i="2"/>
  <c r="Z16" i="2"/>
  <c r="V16" i="2"/>
  <c r="O16" i="2"/>
  <c r="Y16" i="2"/>
  <c r="K16" i="2"/>
  <c r="J16" i="2"/>
  <c r="U16" i="2"/>
  <c r="P16" i="2"/>
  <c r="G16" i="2"/>
  <c r="AA16" i="2"/>
  <c r="W16" i="2"/>
  <c r="N16" i="2"/>
  <c r="T16" i="2"/>
  <c r="Q16" i="2"/>
  <c r="AD16" i="2"/>
  <c r="S16" i="2"/>
  <c r="R16" i="2"/>
  <c r="AL16" i="2"/>
  <c r="L16" i="2"/>
  <c r="AB16" i="2"/>
  <c r="X16" i="2"/>
  <c r="M16" i="2"/>
  <c r="I16" i="2"/>
  <c r="H16" i="2"/>
  <c r="AI21" i="2"/>
  <c r="AK21" i="2"/>
  <c r="Z21" i="2"/>
  <c r="V21" i="2"/>
  <c r="U21" i="2"/>
  <c r="AA21" i="2"/>
  <c r="AH21" i="2"/>
  <c r="AF21" i="2"/>
  <c r="Y21" i="2"/>
  <c r="AB21" i="2"/>
  <c r="AL21" i="2"/>
  <c r="O21" i="2"/>
  <c r="L21" i="2"/>
  <c r="X21" i="2"/>
  <c r="S21" i="2"/>
  <c r="H21" i="2"/>
  <c r="AC21" i="2"/>
  <c r="Q21" i="2"/>
  <c r="J21" i="2"/>
  <c r="T21" i="2"/>
  <c r="G21" i="2"/>
  <c r="AE21" i="2"/>
  <c r="AD21" i="2"/>
  <c r="AJ21" i="2"/>
  <c r="AG21" i="2"/>
  <c r="W21" i="2"/>
  <c r="P21" i="2"/>
  <c r="K21" i="2"/>
  <c r="M21" i="2"/>
  <c r="N21" i="2"/>
  <c r="I21" i="2"/>
  <c r="R21" i="2"/>
  <c r="X33" i="2"/>
  <c r="Z33" i="2"/>
  <c r="Y33" i="2"/>
  <c r="V33" i="2"/>
  <c r="W33" i="2"/>
  <c r="T33" i="2"/>
  <c r="M33" i="2"/>
  <c r="S33" i="2"/>
  <c r="Q33" i="2"/>
  <c r="R33" i="2"/>
  <c r="L33" i="2"/>
  <c r="N33" i="2"/>
  <c r="U33" i="2"/>
  <c r="K33" i="2"/>
  <c r="H33" i="2"/>
  <c r="I33" i="2"/>
  <c r="O33" i="2"/>
  <c r="J33" i="2"/>
  <c r="P33" i="2"/>
  <c r="G33" i="2"/>
  <c r="AQ13" i="2"/>
  <c r="AH13" i="2"/>
  <c r="AD13" i="2"/>
  <c r="AC13" i="2"/>
  <c r="AS13" i="2"/>
  <c r="AI13" i="2"/>
  <c r="AR13" i="2"/>
  <c r="AN13" i="2"/>
  <c r="AG13" i="2"/>
  <c r="AJ13" i="2"/>
  <c r="AM13" i="2"/>
  <c r="AL13" i="2"/>
  <c r="W13" i="2"/>
  <c r="T13" i="2"/>
  <c r="AO13" i="2"/>
  <c r="AE13" i="2"/>
  <c r="AT13" i="2"/>
  <c r="AA13" i="2"/>
  <c r="P13" i="2"/>
  <c r="K13" i="2"/>
  <c r="I13" i="2"/>
  <c r="Y13" i="2"/>
  <c r="R13" i="2"/>
  <c r="AP13" i="2"/>
  <c r="AF13" i="2"/>
  <c r="AB13" i="2"/>
  <c r="O13" i="2"/>
  <c r="L13" i="2"/>
  <c r="N13" i="2"/>
  <c r="M13" i="2"/>
  <c r="H13" i="2"/>
  <c r="AK13" i="2"/>
  <c r="X13" i="2"/>
  <c r="S13" i="2"/>
  <c r="J13" i="2"/>
  <c r="U13" i="2"/>
  <c r="G13" i="2"/>
  <c r="V13" i="2"/>
  <c r="Z13" i="2"/>
  <c r="Q13" i="2"/>
  <c r="AF25" i="2"/>
  <c r="AH25" i="2"/>
  <c r="AG25" i="2"/>
  <c r="AD25" i="2"/>
  <c r="AE25" i="2"/>
  <c r="AB25" i="2"/>
  <c r="U25" i="2"/>
  <c r="AA25" i="2"/>
  <c r="Y25" i="2"/>
  <c r="Z25" i="2"/>
  <c r="T25" i="2"/>
  <c r="V25" i="2"/>
  <c r="AC25" i="2"/>
  <c r="S25" i="2"/>
  <c r="P25" i="2"/>
  <c r="R25" i="2"/>
  <c r="X25" i="2"/>
  <c r="L25" i="2"/>
  <c r="G25" i="2"/>
  <c r="N25" i="2"/>
  <c r="Q25" i="2"/>
  <c r="K25" i="2"/>
  <c r="H25" i="2"/>
  <c r="J25" i="2"/>
  <c r="I25" i="2"/>
  <c r="O25" i="2"/>
  <c r="M25" i="2"/>
  <c r="W25" i="2"/>
  <c r="AH22" i="2"/>
  <c r="AI22" i="2"/>
  <c r="AG22" i="2"/>
  <c r="AF22" i="2"/>
  <c r="V22" i="2"/>
  <c r="Z22" i="2"/>
  <c r="AE22" i="2"/>
  <c r="X22" i="2"/>
  <c r="AA22" i="2"/>
  <c r="AK22" i="2"/>
  <c r="AD22" i="2"/>
  <c r="AB22" i="2"/>
  <c r="W22" i="2"/>
  <c r="M22" i="2"/>
  <c r="L22" i="2"/>
  <c r="R22" i="2"/>
  <c r="U22" i="2"/>
  <c r="P22" i="2"/>
  <c r="I22" i="2"/>
  <c r="S22" i="2"/>
  <c r="AC22" i="2"/>
  <c r="O22" i="2"/>
  <c r="J22" i="2"/>
  <c r="Y22" i="2"/>
  <c r="T22" i="2"/>
  <c r="Q22" i="2"/>
  <c r="H22" i="2"/>
  <c r="G22" i="2"/>
  <c r="N22" i="2"/>
  <c r="AJ22" i="2"/>
  <c r="K22" i="2"/>
  <c r="AX6" i="2"/>
  <c r="I6" i="2"/>
  <c r="AY6" i="2"/>
  <c r="G6" i="2"/>
  <c r="B7" i="2" s="1"/>
  <c r="D7" i="2" s="1"/>
  <c r="AW6" i="2"/>
  <c r="H6" i="2"/>
  <c r="AV6" i="2"/>
  <c r="AL6" i="2"/>
  <c r="AP6" i="2"/>
  <c r="BA6" i="2"/>
  <c r="AU6" i="2"/>
  <c r="AN6" i="2"/>
  <c r="AQ6" i="2"/>
  <c r="AZ6" i="2"/>
  <c r="AT6" i="2"/>
  <c r="AR6" i="2"/>
  <c r="AK6" i="2"/>
  <c r="AC6" i="2"/>
  <c r="AB6" i="2"/>
  <c r="AH6" i="2"/>
  <c r="AS6" i="2"/>
  <c r="AF6" i="2"/>
  <c r="Y6" i="2"/>
  <c r="AI6" i="2"/>
  <c r="V6" i="2"/>
  <c r="S6" i="2"/>
  <c r="AO6" i="2"/>
  <c r="AJ6" i="2"/>
  <c r="U6" i="2"/>
  <c r="T6" i="2"/>
  <c r="O6" i="2"/>
  <c r="AE6" i="2"/>
  <c r="Z6" i="2"/>
  <c r="Q6" i="2"/>
  <c r="AM6" i="2"/>
  <c r="AG6" i="2"/>
  <c r="X6" i="2"/>
  <c r="N6" i="2"/>
  <c r="P6" i="2"/>
  <c r="J6" i="2"/>
  <c r="B6" i="2"/>
  <c r="AA6" i="2"/>
  <c r="R6" i="2"/>
  <c r="K6" i="2"/>
  <c r="M6" i="2"/>
  <c r="L6" i="2"/>
  <c r="W6" i="2"/>
  <c r="AD6" i="2"/>
  <c r="AN17" i="2"/>
  <c r="AP17" i="2"/>
  <c r="AO17" i="2"/>
  <c r="AL17" i="2"/>
  <c r="AM17" i="2"/>
  <c r="AJ17" i="2"/>
  <c r="AC17" i="2"/>
  <c r="AI17" i="2"/>
  <c r="AG17" i="2"/>
  <c r="AH17" i="2"/>
  <c r="AB17" i="2"/>
  <c r="AD17" i="2"/>
  <c r="AK17" i="2"/>
  <c r="AA17" i="2"/>
  <c r="X17" i="2"/>
  <c r="K17" i="2"/>
  <c r="H17" i="2"/>
  <c r="AE17" i="2"/>
  <c r="T17" i="2"/>
  <c r="O17" i="2"/>
  <c r="Z17" i="2"/>
  <c r="V17" i="2"/>
  <c r="M17" i="2"/>
  <c r="AF17" i="2"/>
  <c r="S17" i="2"/>
  <c r="P17" i="2"/>
  <c r="R17" i="2"/>
  <c r="Q17" i="2"/>
  <c r="W17" i="2"/>
  <c r="L17" i="2"/>
  <c r="G17" i="2"/>
  <c r="I17" i="2"/>
  <c r="N17" i="2"/>
  <c r="U17" i="2"/>
  <c r="J17" i="2"/>
  <c r="Y17" i="2"/>
  <c r="T35" i="2"/>
  <c r="V35" i="2"/>
  <c r="Q35" i="2"/>
  <c r="O35" i="2"/>
  <c r="L35" i="2"/>
  <c r="W35" i="2"/>
  <c r="S35" i="2"/>
  <c r="I35" i="2"/>
  <c r="H35" i="2"/>
  <c r="G35" i="2"/>
  <c r="U35" i="2"/>
  <c r="M35" i="2"/>
  <c r="R35" i="2"/>
  <c r="P35" i="2"/>
  <c r="J35" i="2"/>
  <c r="N35" i="2"/>
  <c r="K35" i="2"/>
  <c r="X35" i="2"/>
  <c r="AG26" i="2"/>
  <c r="AF26" i="2"/>
  <c r="AC26" i="2"/>
  <c r="AE26" i="2"/>
  <c r="W26" i="2"/>
  <c r="Y26" i="2"/>
  <c r="S26" i="2"/>
  <c r="U26" i="2"/>
  <c r="AB26" i="2"/>
  <c r="R26" i="2"/>
  <c r="Q26" i="2"/>
  <c r="P26" i="2"/>
  <c r="O26" i="2"/>
  <c r="K26" i="2"/>
  <c r="X26" i="2"/>
  <c r="T26" i="2"/>
  <c r="M26" i="2"/>
  <c r="J26" i="2"/>
  <c r="G26" i="2"/>
  <c r="AD26" i="2"/>
  <c r="AA26" i="2"/>
  <c r="Z26" i="2"/>
  <c r="I26" i="2"/>
  <c r="H26" i="2"/>
  <c r="N26" i="2"/>
  <c r="V26" i="2"/>
  <c r="L26" i="2"/>
  <c r="Q39" i="2"/>
  <c r="O39" i="2"/>
  <c r="R39" i="2"/>
  <c r="T39" i="2"/>
  <c r="S39" i="2"/>
  <c r="N39" i="2"/>
  <c r="G39" i="2"/>
  <c r="J39" i="2"/>
  <c r="M39" i="2"/>
  <c r="K39" i="2"/>
  <c r="P39" i="2"/>
  <c r="L39" i="2"/>
  <c r="I39" i="2"/>
  <c r="H39" i="2"/>
  <c r="AJ19" i="2"/>
  <c r="AL19" i="2"/>
  <c r="AG19" i="2"/>
  <c r="AE19" i="2"/>
  <c r="AB19" i="2"/>
  <c r="AK19" i="2"/>
  <c r="AI19" i="2"/>
  <c r="Y19" i="2"/>
  <c r="X19" i="2"/>
  <c r="W19" i="2"/>
  <c r="AC19" i="2"/>
  <c r="AM19" i="2"/>
  <c r="R19" i="2"/>
  <c r="M19" i="2"/>
  <c r="AN19" i="2"/>
  <c r="T19" i="2"/>
  <c r="Z19" i="2"/>
  <c r="Q19" i="2"/>
  <c r="N19" i="2"/>
  <c r="AD19" i="2"/>
  <c r="P19" i="2"/>
  <c r="O19" i="2"/>
  <c r="AA19" i="2"/>
  <c r="U19" i="2"/>
  <c r="J19" i="2"/>
  <c r="S19" i="2"/>
  <c r="L19" i="2"/>
  <c r="AH19" i="2"/>
  <c r="AF19" i="2"/>
  <c r="V19" i="2"/>
  <c r="I19" i="2"/>
  <c r="H19" i="2"/>
  <c r="K19" i="2"/>
  <c r="G19" i="2"/>
  <c r="AO18" i="2"/>
  <c r="AN18" i="2"/>
  <c r="AK18" i="2"/>
  <c r="AE18" i="2"/>
  <c r="AG18" i="2"/>
  <c r="AA18" i="2"/>
  <c r="AM18" i="2"/>
  <c r="AC18" i="2"/>
  <c r="AL18" i="2"/>
  <c r="AJ18" i="2"/>
  <c r="Z18" i="2"/>
  <c r="Y18" i="2"/>
  <c r="X18" i="2"/>
  <c r="I18" i="2"/>
  <c r="H18" i="2"/>
  <c r="AD18" i="2"/>
  <c r="U18" i="2"/>
  <c r="L18" i="2"/>
  <c r="R18" i="2"/>
  <c r="O18" i="2"/>
  <c r="Q18" i="2"/>
  <c r="P18" i="2"/>
  <c r="AF18" i="2"/>
  <c r="AB18" i="2"/>
  <c r="V18" i="2"/>
  <c r="K18" i="2"/>
  <c r="T18" i="2"/>
  <c r="M18" i="2"/>
  <c r="AI18" i="2"/>
  <c r="G18" i="2"/>
  <c r="AH18" i="2"/>
  <c r="N18" i="2"/>
  <c r="S18" i="2"/>
  <c r="W18" i="2"/>
  <c r="J18" i="2"/>
  <c r="Q40" i="2"/>
  <c r="S40" i="2"/>
  <c r="R40" i="2"/>
  <c r="H40" i="2"/>
  <c r="I40" i="2"/>
  <c r="L40" i="2"/>
  <c r="J40" i="2"/>
  <c r="P40" i="2"/>
  <c r="O40" i="2"/>
  <c r="K40" i="2"/>
  <c r="G40" i="2"/>
  <c r="M40" i="2"/>
  <c r="N40" i="2"/>
  <c r="AR11" i="2"/>
  <c r="AT11" i="2"/>
  <c r="AO11" i="2"/>
  <c r="AM11" i="2"/>
  <c r="AV11" i="2"/>
  <c r="AJ11" i="2"/>
  <c r="AQ11" i="2"/>
  <c r="AG11" i="2"/>
  <c r="AU11" i="2"/>
  <c r="AF11" i="2"/>
  <c r="AE11" i="2"/>
  <c r="AK11" i="2"/>
  <c r="Z11" i="2"/>
  <c r="U11" i="2"/>
  <c r="L11" i="2"/>
  <c r="AP11" i="2"/>
  <c r="AN11" i="2"/>
  <c r="AB11" i="2"/>
  <c r="Y11" i="2"/>
  <c r="V11" i="2"/>
  <c r="X11" i="2"/>
  <c r="W11" i="2"/>
  <c r="AC11" i="2"/>
  <c r="R11" i="2"/>
  <c r="M11" i="2"/>
  <c r="K11" i="2"/>
  <c r="AS11" i="2"/>
  <c r="AH11" i="2"/>
  <c r="AA11" i="2"/>
  <c r="T11" i="2"/>
  <c r="AL11" i="2"/>
  <c r="AD11" i="2"/>
  <c r="Q11" i="2"/>
  <c r="N11" i="2"/>
  <c r="S11" i="2"/>
  <c r="H11" i="2"/>
  <c r="O11" i="2"/>
  <c r="J11" i="2"/>
  <c r="I11" i="2"/>
  <c r="P11" i="2"/>
  <c r="G11" i="2"/>
  <c r="AI11" i="2"/>
  <c r="AB27" i="2"/>
  <c r="AD27" i="2"/>
  <c r="AC27" i="2"/>
  <c r="Y27" i="2"/>
  <c r="W27" i="2"/>
  <c r="T27" i="2"/>
  <c r="AA27" i="2"/>
  <c r="Q27" i="2"/>
  <c r="N27" i="2"/>
  <c r="AF27" i="2"/>
  <c r="P27" i="2"/>
  <c r="O27" i="2"/>
  <c r="U27" i="2"/>
  <c r="V27" i="2"/>
  <c r="J27" i="2"/>
  <c r="S27" i="2"/>
  <c r="L27" i="2"/>
  <c r="I27" i="2"/>
  <c r="Z27" i="2"/>
  <c r="X27" i="2"/>
  <c r="H27" i="2"/>
  <c r="G27" i="2"/>
  <c r="M27" i="2"/>
  <c r="K27" i="2"/>
  <c r="AE27" i="2"/>
  <c r="R27" i="2"/>
  <c r="Q42" i="2"/>
  <c r="P42" i="2"/>
  <c r="M42" i="2"/>
  <c r="G42" i="2"/>
  <c r="O42" i="2"/>
  <c r="I42" i="2"/>
  <c r="N42" i="2"/>
  <c r="L42" i="2"/>
  <c r="H42" i="2"/>
  <c r="K42" i="2"/>
  <c r="J42" i="2"/>
  <c r="Y34" i="2"/>
  <c r="X34" i="2"/>
  <c r="U34" i="2"/>
  <c r="O34" i="2"/>
  <c r="Q34" i="2"/>
  <c r="K34" i="2"/>
  <c r="M34" i="2"/>
  <c r="T34" i="2"/>
  <c r="J34" i="2"/>
  <c r="G34" i="2"/>
  <c r="W34" i="2"/>
  <c r="I34" i="2"/>
  <c r="H34" i="2"/>
  <c r="S34" i="2"/>
  <c r="R34" i="2"/>
  <c r="V34" i="2"/>
  <c r="N34" i="2"/>
  <c r="L34" i="2"/>
  <c r="P34" i="2"/>
  <c r="H51" i="2"/>
  <c r="G51" i="2"/>
  <c r="K44" i="2"/>
  <c r="L44" i="2"/>
  <c r="O44" i="2"/>
  <c r="N44" i="2"/>
  <c r="G44" i="2"/>
  <c r="J44" i="2"/>
  <c r="I44" i="2"/>
  <c r="M44" i="2"/>
  <c r="H44" i="2"/>
  <c r="AV9" i="2"/>
  <c r="AX9" i="2"/>
  <c r="AW9" i="2"/>
  <c r="AT9" i="2"/>
  <c r="AU9" i="2"/>
  <c r="AR9" i="2"/>
  <c r="AK9" i="2"/>
  <c r="AQ9" i="2"/>
  <c r="AO9" i="2"/>
  <c r="AP9" i="2"/>
  <c r="AJ9" i="2"/>
  <c r="AL9" i="2"/>
  <c r="AS9" i="2"/>
  <c r="AI9" i="2"/>
  <c r="AF9" i="2"/>
  <c r="S9" i="2"/>
  <c r="P9" i="2"/>
  <c r="AG9" i="2"/>
  <c r="AB9" i="2"/>
  <c r="W9" i="2"/>
  <c r="N9" i="2"/>
  <c r="AD9" i="2"/>
  <c r="U9" i="2"/>
  <c r="K9" i="2"/>
  <c r="AA9" i="2"/>
  <c r="X9" i="2"/>
  <c r="J9" i="2"/>
  <c r="AM9" i="2"/>
  <c r="Z9" i="2"/>
  <c r="Y9" i="2"/>
  <c r="AH9" i="2"/>
  <c r="AE9" i="2"/>
  <c r="T9" i="2"/>
  <c r="O9" i="2"/>
  <c r="M9" i="2"/>
  <c r="I9" i="2"/>
  <c r="AN9" i="2"/>
  <c r="Q9" i="2"/>
  <c r="L9" i="2"/>
  <c r="AC9" i="2"/>
  <c r="V9" i="2"/>
  <c r="G9" i="2"/>
  <c r="R9" i="2"/>
  <c r="H9" i="2"/>
  <c r="H49" i="2"/>
  <c r="J49" i="2"/>
  <c r="I49" i="2"/>
  <c r="G49" i="2"/>
  <c r="Z30" i="2"/>
  <c r="AA30" i="2"/>
  <c r="Y30" i="2"/>
  <c r="X30" i="2"/>
  <c r="N30" i="2"/>
  <c r="K30" i="2"/>
  <c r="AC30" i="2"/>
  <c r="R30" i="2"/>
  <c r="W30" i="2"/>
  <c r="P30" i="2"/>
  <c r="AB30" i="2"/>
  <c r="S30" i="2"/>
  <c r="V30" i="2"/>
  <c r="T30" i="2"/>
  <c r="U30" i="2"/>
  <c r="J30" i="2"/>
  <c r="H30" i="2"/>
  <c r="Q30" i="2"/>
  <c r="L30" i="2"/>
  <c r="O30" i="2"/>
  <c r="G30" i="2"/>
  <c r="I30" i="2"/>
  <c r="M30" i="2"/>
  <c r="I50" i="2"/>
  <c r="H50" i="2"/>
  <c r="G50" i="2"/>
  <c r="R38" i="2"/>
  <c r="S38" i="2"/>
  <c r="Q38" i="2"/>
  <c r="P38" i="2"/>
  <c r="J38" i="2"/>
  <c r="O38" i="2"/>
  <c r="H38" i="2"/>
  <c r="K38" i="2"/>
  <c r="N38" i="2"/>
  <c r="L38" i="2"/>
  <c r="I38" i="2"/>
  <c r="G38" i="2"/>
  <c r="T38" i="2"/>
  <c r="U38" i="2"/>
  <c r="M38" i="2"/>
  <c r="AW8" i="2"/>
  <c r="AY8" i="2"/>
  <c r="AX8" i="2"/>
  <c r="AV8" i="2"/>
  <c r="AU8" i="2"/>
  <c r="AN8" i="2"/>
  <c r="AO8" i="2"/>
  <c r="AR8" i="2"/>
  <c r="AP8" i="2"/>
  <c r="AQ8" i="2"/>
  <c r="AK8" i="2"/>
  <c r="AM8" i="2"/>
  <c r="AD8" i="2"/>
  <c r="W8" i="2"/>
  <c r="AL8" i="2"/>
  <c r="AG8" i="2"/>
  <c r="AT8" i="2"/>
  <c r="AJ8" i="2"/>
  <c r="S8" i="2"/>
  <c r="R8" i="2"/>
  <c r="M8" i="2"/>
  <c r="AS8" i="2"/>
  <c r="AH8" i="2"/>
  <c r="AC8" i="2"/>
  <c r="X8" i="2"/>
  <c r="O8" i="2"/>
  <c r="AE8" i="2"/>
  <c r="V8" i="2"/>
  <c r="L8" i="2"/>
  <c r="AB8" i="2"/>
  <c r="Y8" i="2"/>
  <c r="AA8" i="2"/>
  <c r="Z8" i="2"/>
  <c r="I8" i="2"/>
  <c r="P8" i="2"/>
  <c r="K8" i="2"/>
  <c r="J8" i="2"/>
  <c r="T8" i="2"/>
  <c r="G8" i="2"/>
  <c r="AI8" i="2"/>
  <c r="AF8" i="2"/>
  <c r="U8" i="2"/>
  <c r="Q8" i="2"/>
  <c r="H8" i="2"/>
  <c r="N8" i="2"/>
  <c r="G52" i="2"/>
  <c r="I47" i="2"/>
  <c r="G47" i="2"/>
  <c r="J47" i="2"/>
  <c r="L47" i="2"/>
  <c r="K47" i="2"/>
  <c r="H47" i="2"/>
  <c r="S36" i="2"/>
  <c r="T36" i="2"/>
  <c r="W36" i="2"/>
  <c r="V36" i="2"/>
  <c r="O36" i="2"/>
  <c r="I36" i="2"/>
  <c r="R36" i="2"/>
  <c r="H36" i="2"/>
  <c r="G36" i="2"/>
  <c r="U36" i="2"/>
  <c r="L36" i="2"/>
  <c r="Q36" i="2"/>
  <c r="J36" i="2"/>
  <c r="P36" i="2"/>
  <c r="K36" i="2"/>
  <c r="M36" i="2"/>
  <c r="N36" i="2"/>
  <c r="I48" i="2"/>
  <c r="K48" i="2"/>
  <c r="J48" i="2"/>
  <c r="H48" i="2"/>
  <c r="G48" i="2"/>
  <c r="Y31" i="2"/>
  <c r="Z31" i="2"/>
  <c r="AB31" i="2"/>
  <c r="AA31" i="2"/>
  <c r="X31" i="2"/>
  <c r="L31" i="2"/>
  <c r="K31" i="2"/>
  <c r="V31" i="2"/>
  <c r="O31" i="2"/>
  <c r="R31" i="2"/>
  <c r="U31" i="2"/>
  <c r="S31" i="2"/>
  <c r="T31" i="2"/>
  <c r="N31" i="2"/>
  <c r="I31" i="2"/>
  <c r="G31" i="2"/>
  <c r="W31" i="2"/>
  <c r="P31" i="2"/>
  <c r="M31" i="2"/>
  <c r="Q31" i="2"/>
  <c r="H31" i="2"/>
  <c r="J31" i="2"/>
  <c r="J46" i="2"/>
  <c r="H46" i="2"/>
  <c r="K46" i="2"/>
  <c r="I46" i="2"/>
  <c r="G46" i="2"/>
  <c r="M46" i="2"/>
  <c r="L46" i="2"/>
  <c r="K45" i="2"/>
  <c r="I45" i="2"/>
  <c r="L45" i="2"/>
  <c r="J45" i="2"/>
  <c r="H45" i="2"/>
  <c r="N45" i="2"/>
  <c r="M45" i="2"/>
  <c r="G45" i="2"/>
  <c r="AA28" i="2"/>
  <c r="AB28" i="2"/>
  <c r="AE28" i="2"/>
  <c r="AD28" i="2"/>
  <c r="W28" i="2"/>
  <c r="Q28" i="2"/>
  <c r="Z28" i="2"/>
  <c r="P28" i="2"/>
  <c r="M28" i="2"/>
  <c r="O28" i="2"/>
  <c r="N28" i="2"/>
  <c r="T28" i="2"/>
  <c r="Y28" i="2"/>
  <c r="R28" i="2"/>
  <c r="K28" i="2"/>
  <c r="V28" i="2"/>
  <c r="G28" i="2"/>
  <c r="X28" i="2"/>
  <c r="L28" i="2"/>
  <c r="S28" i="2"/>
  <c r="J28" i="2"/>
  <c r="AC28" i="2"/>
  <c r="U28" i="2"/>
  <c r="H28" i="2"/>
  <c r="I28" i="2"/>
  <c r="AW10" i="2"/>
  <c r="AV10" i="2"/>
  <c r="AS10" i="2"/>
  <c r="AM10" i="2"/>
  <c r="AO10" i="2"/>
  <c r="AI10" i="2"/>
  <c r="AK10" i="2"/>
  <c r="AR10" i="2"/>
  <c r="AH10" i="2"/>
  <c r="AG10" i="2"/>
  <c r="AF10" i="2"/>
  <c r="AN10" i="2"/>
  <c r="AJ10" i="2"/>
  <c r="Q10" i="2"/>
  <c r="P10" i="2"/>
  <c r="K10" i="2"/>
  <c r="AQ10" i="2"/>
  <c r="AP10" i="2"/>
  <c r="AC10" i="2"/>
  <c r="T10" i="2"/>
  <c r="J10" i="2"/>
  <c r="Z10" i="2"/>
  <c r="W10" i="2"/>
  <c r="I10" i="2"/>
  <c r="AL10" i="2"/>
  <c r="Y10" i="2"/>
  <c r="X10" i="2"/>
  <c r="AD10" i="2"/>
  <c r="S10" i="2"/>
  <c r="N10" i="2"/>
  <c r="L10" i="2"/>
  <c r="AT10" i="2"/>
  <c r="AB10" i="2"/>
  <c r="U10" i="2"/>
  <c r="AE10" i="2"/>
  <c r="AA10" i="2"/>
  <c r="R10" i="2"/>
  <c r="M10" i="2"/>
  <c r="AU10" i="2"/>
  <c r="O10" i="2"/>
  <c r="V10" i="2"/>
  <c r="G10" i="2"/>
  <c r="H10" i="2"/>
  <c r="AG23" i="2"/>
  <c r="AH23" i="2"/>
  <c r="AJ23" i="2"/>
  <c r="AI23" i="2"/>
  <c r="T23" i="2"/>
  <c r="S23" i="2"/>
  <c r="AD23" i="2"/>
  <c r="W23" i="2"/>
  <c r="AF23" i="2"/>
  <c r="Z23" i="2"/>
  <c r="AC23" i="2"/>
  <c r="AA23" i="2"/>
  <c r="AB23" i="2"/>
  <c r="V23" i="2"/>
  <c r="Y23" i="2"/>
  <c r="Q23" i="2"/>
  <c r="O23" i="2"/>
  <c r="R23" i="2"/>
  <c r="N23" i="2"/>
  <c r="I23" i="2"/>
  <c r="AE23" i="2"/>
  <c r="X23" i="2"/>
  <c r="U23" i="2"/>
  <c r="P23" i="2"/>
  <c r="G23" i="2"/>
  <c r="M23" i="2"/>
  <c r="J23" i="2"/>
  <c r="H23" i="2"/>
  <c r="L23" i="2"/>
  <c r="K23" i="2"/>
  <c r="AP14" i="2"/>
  <c r="AQ14" i="2"/>
  <c r="AO14" i="2"/>
  <c r="AS14" i="2"/>
  <c r="AN14" i="2"/>
  <c r="AD14" i="2"/>
  <c r="AR14" i="2"/>
  <c r="AH14" i="2"/>
  <c r="AM14" i="2"/>
  <c r="AF14" i="2"/>
  <c r="AI14" i="2"/>
  <c r="AL14" i="2"/>
  <c r="AJ14" i="2"/>
  <c r="U14" i="2"/>
  <c r="T14" i="2"/>
  <c r="AG14" i="2"/>
  <c r="AB14" i="2"/>
  <c r="Z14" i="2"/>
  <c r="X14" i="2"/>
  <c r="Q14" i="2"/>
  <c r="AE14" i="2"/>
  <c r="AA14" i="2"/>
  <c r="N14" i="2"/>
  <c r="K14" i="2"/>
  <c r="M14" i="2"/>
  <c r="L14" i="2"/>
  <c r="G14" i="2"/>
  <c r="AC14" i="2"/>
  <c r="W14" i="2"/>
  <c r="R14" i="2"/>
  <c r="I14" i="2"/>
  <c r="Y14" i="2"/>
  <c r="P14" i="2"/>
  <c r="J14" i="2"/>
  <c r="O14" i="2"/>
  <c r="V14" i="2"/>
  <c r="AK14" i="2"/>
  <c r="H14" i="2"/>
  <c r="S14" i="2"/>
  <c r="S37" i="2"/>
  <c r="V37" i="2"/>
  <c r="J37" i="2"/>
  <c r="U37" i="2"/>
  <c r="T37" i="2"/>
  <c r="K37" i="2"/>
  <c r="P37" i="2"/>
  <c r="I37" i="2"/>
  <c r="L37" i="2"/>
  <c r="R37" i="2"/>
  <c r="Q37" i="2"/>
  <c r="G37" i="2"/>
  <c r="H37" i="2"/>
  <c r="M37" i="2"/>
  <c r="O37" i="2"/>
  <c r="N37" i="2"/>
  <c r="AI20" i="2"/>
  <c r="AJ20" i="2"/>
  <c r="AM20" i="2"/>
  <c r="AL20" i="2"/>
  <c r="AE20" i="2"/>
  <c r="Y20" i="2"/>
  <c r="AK20" i="2"/>
  <c r="AH20" i="2"/>
  <c r="X20" i="2"/>
  <c r="W20" i="2"/>
  <c r="V20" i="2"/>
  <c r="AB20" i="2"/>
  <c r="AG20" i="2"/>
  <c r="Z20" i="2"/>
  <c r="S20" i="2"/>
  <c r="J20" i="2"/>
  <c r="AC20" i="2"/>
  <c r="O20" i="2"/>
  <c r="N20" i="2"/>
  <c r="T20" i="2"/>
  <c r="I20" i="2"/>
  <c r="AD20" i="2"/>
  <c r="R20" i="2"/>
  <c r="K20" i="2"/>
  <c r="U20" i="2"/>
  <c r="H20" i="2"/>
  <c r="AF20" i="2"/>
  <c r="G20" i="2"/>
  <c r="L20" i="2"/>
  <c r="P20" i="2"/>
  <c r="AA20" i="2"/>
  <c r="Q20" i="2"/>
  <c r="M20" i="2"/>
  <c r="Y32" i="2"/>
  <c r="AA32" i="2"/>
  <c r="Z32" i="2"/>
  <c r="P32" i="2"/>
  <c r="Q32" i="2"/>
  <c r="T32" i="2"/>
  <c r="R32" i="2"/>
  <c r="S32" i="2"/>
  <c r="M32" i="2"/>
  <c r="O32" i="2"/>
  <c r="N32" i="2"/>
  <c r="W32" i="2"/>
  <c r="V32" i="2"/>
  <c r="L32" i="2"/>
  <c r="U32" i="2"/>
  <c r="J32" i="2"/>
  <c r="X32" i="2"/>
  <c r="G32" i="2"/>
  <c r="I32" i="2"/>
  <c r="K32" i="2"/>
  <c r="H32" i="2"/>
  <c r="AO15" i="2"/>
  <c r="AP15" i="2"/>
  <c r="AR15" i="2"/>
  <c r="AQ15" i="2"/>
  <c r="AB15" i="2"/>
  <c r="AA15" i="2"/>
  <c r="AL15" i="2"/>
  <c r="AE15" i="2"/>
  <c r="AH15" i="2"/>
  <c r="AK15" i="2"/>
  <c r="AI15" i="2"/>
  <c r="AJ15" i="2"/>
  <c r="AD15" i="2"/>
  <c r="AM15" i="2"/>
  <c r="AF15" i="2"/>
  <c r="AC15" i="2"/>
  <c r="Y15" i="2"/>
  <c r="N15" i="2"/>
  <c r="I15" i="2"/>
  <c r="G15" i="2"/>
  <c r="W15" i="2"/>
  <c r="Z15" i="2"/>
  <c r="M15" i="2"/>
  <c r="J15" i="2"/>
  <c r="AN15" i="2"/>
  <c r="AG15" i="2"/>
  <c r="L15" i="2"/>
  <c r="K15" i="2"/>
  <c r="V15" i="2"/>
  <c r="Q15" i="2"/>
  <c r="H15" i="2"/>
  <c r="X15" i="2"/>
  <c r="O15" i="2"/>
  <c r="U15" i="2"/>
  <c r="R15" i="2"/>
  <c r="S15" i="2"/>
  <c r="P15" i="2"/>
  <c r="T15" i="2"/>
  <c r="L43" i="2"/>
  <c r="N43" i="2"/>
  <c r="O43" i="2"/>
  <c r="I43" i="2"/>
  <c r="G43" i="2"/>
  <c r="M43" i="2"/>
  <c r="K43" i="2"/>
  <c r="P43" i="2"/>
  <c r="J43" i="2"/>
  <c r="H43" i="2"/>
  <c r="AA29" i="2"/>
  <c r="R29" i="2"/>
  <c r="N29" i="2"/>
  <c r="M29" i="2"/>
  <c r="AD29" i="2"/>
  <c r="S29" i="2"/>
  <c r="X29" i="2"/>
  <c r="Q29" i="2"/>
  <c r="AC29" i="2"/>
  <c r="T29" i="2"/>
  <c r="U29" i="2"/>
  <c r="G29" i="2"/>
  <c r="Z29" i="2"/>
  <c r="W29" i="2"/>
  <c r="V29" i="2"/>
  <c r="K29" i="2"/>
  <c r="Y29" i="2"/>
  <c r="O29" i="2"/>
  <c r="I29" i="2"/>
  <c r="AB29" i="2"/>
  <c r="P29" i="2"/>
  <c r="H29" i="2"/>
  <c r="J29" i="2"/>
  <c r="L29" i="2"/>
  <c r="AQ12" i="2"/>
  <c r="AR12" i="2"/>
  <c r="AU12" i="2"/>
  <c r="AT12" i="2"/>
  <c r="AM12" i="2"/>
  <c r="AG12" i="2"/>
  <c r="AP12" i="2"/>
  <c r="AF12" i="2"/>
  <c r="AE12" i="2"/>
  <c r="AD12" i="2"/>
  <c r="AJ12" i="2"/>
  <c r="AS12" i="2"/>
  <c r="AO12" i="2"/>
  <c r="AH12" i="2"/>
  <c r="AA12" i="2"/>
  <c r="R12" i="2"/>
  <c r="H12" i="2"/>
  <c r="AN12" i="2"/>
  <c r="AI12" i="2"/>
  <c r="W12" i="2"/>
  <c r="V12" i="2"/>
  <c r="AB12" i="2"/>
  <c r="Q12" i="2"/>
  <c r="L12" i="2"/>
  <c r="J12" i="2"/>
  <c r="Z12" i="2"/>
  <c r="S12" i="2"/>
  <c r="AK12" i="2"/>
  <c r="AC12" i="2"/>
  <c r="P12" i="2"/>
  <c r="M12" i="2"/>
  <c r="O12" i="2"/>
  <c r="N12" i="2"/>
  <c r="I12" i="2"/>
  <c r="AL12" i="2"/>
  <c r="U12" i="2"/>
  <c r="K12" i="2"/>
  <c r="T12" i="2"/>
  <c r="X12" i="2"/>
  <c r="Y12" i="2"/>
  <c r="G12" i="2"/>
  <c r="P41" i="2"/>
  <c r="R41" i="2"/>
  <c r="Q41" i="2"/>
  <c r="N41" i="2"/>
  <c r="O41" i="2"/>
  <c r="L41" i="2"/>
  <c r="K41" i="2"/>
  <c r="I41" i="2"/>
  <c r="J41" i="2"/>
  <c r="G41" i="2"/>
  <c r="H41" i="2"/>
  <c r="M41" i="2"/>
  <c r="AG24" i="2"/>
  <c r="AI24" i="2"/>
  <c r="AH24" i="2"/>
  <c r="X24" i="2"/>
  <c r="AF24" i="2"/>
  <c r="AE24" i="2"/>
  <c r="Y24" i="2"/>
  <c r="AB24" i="2"/>
  <c r="Z24" i="2"/>
  <c r="AA24" i="2"/>
  <c r="U24" i="2"/>
  <c r="W24" i="2"/>
  <c r="N24" i="2"/>
  <c r="G24" i="2"/>
  <c r="S24" i="2"/>
  <c r="Q24" i="2"/>
  <c r="V24" i="2"/>
  <c r="M24" i="2"/>
  <c r="H24" i="2"/>
  <c r="AD24" i="2"/>
  <c r="T24" i="2"/>
  <c r="O24" i="2"/>
  <c r="AC24" i="2"/>
  <c r="R24" i="2"/>
  <c r="L24" i="2"/>
  <c r="I24" i="2"/>
  <c r="K24" i="2"/>
  <c r="J24" i="2"/>
  <c r="P24" i="2"/>
  <c r="AW7" i="2"/>
  <c r="AX7" i="2"/>
  <c r="AZ7" i="2"/>
  <c r="AY7" i="2"/>
  <c r="AJ7" i="2"/>
  <c r="AI7" i="2"/>
  <c r="AT7" i="2"/>
  <c r="AM7" i="2"/>
  <c r="AP7" i="2"/>
  <c r="AS7" i="2"/>
  <c r="AQ7" i="2"/>
  <c r="AR7" i="2"/>
  <c r="AL7" i="2"/>
  <c r="AG7" i="2"/>
  <c r="V7" i="2"/>
  <c r="Q7" i="2"/>
  <c r="O7" i="2"/>
  <c r="AE7" i="2"/>
  <c r="AH7" i="2"/>
  <c r="U7" i="2"/>
  <c r="R7" i="2"/>
  <c r="AU7" i="2"/>
  <c r="AN7" i="2"/>
  <c r="AK7" i="2"/>
  <c r="T7" i="2"/>
  <c r="S7" i="2"/>
  <c r="N7" i="2"/>
  <c r="AD7" i="2"/>
  <c r="Y7" i="2"/>
  <c r="P7" i="2"/>
  <c r="AV7" i="2"/>
  <c r="AF7" i="2"/>
  <c r="W7" i="2"/>
  <c r="AO7" i="2"/>
  <c r="AC7" i="2"/>
  <c r="Z7" i="2"/>
  <c r="J7" i="2"/>
  <c r="L7" i="2"/>
  <c r="K7" i="2"/>
  <c r="AA7" i="2"/>
  <c r="X7" i="2"/>
  <c r="H7" i="2"/>
  <c r="AB7" i="2"/>
  <c r="M7" i="2"/>
  <c r="I7" i="2"/>
  <c r="G7" i="2"/>
  <c r="B8" i="2" l="1"/>
  <c r="D8" i="2" s="1"/>
  <c r="B28" i="2"/>
  <c r="D28" i="2" s="1"/>
  <c r="B10" i="2"/>
  <c r="D10" i="2" s="1"/>
  <c r="B32" i="2"/>
  <c r="D32" i="2" s="1"/>
  <c r="B24" i="2"/>
  <c r="D24" i="2" s="1"/>
  <c r="B14" i="2"/>
  <c r="D14" i="2" s="1"/>
  <c r="B33" i="2"/>
  <c r="D33" i="2" s="1"/>
  <c r="B9" i="2"/>
  <c r="D9" i="2" s="1"/>
  <c r="B22" i="2"/>
  <c r="D22" i="2" s="1"/>
  <c r="B25" i="2"/>
  <c r="D25" i="2" s="1"/>
  <c r="B44" i="2"/>
  <c r="D44" i="2" s="1"/>
  <c r="B18" i="2"/>
  <c r="D18" i="2" s="1"/>
  <c r="B36" i="2"/>
  <c r="D36" i="2" s="1"/>
  <c r="B41" i="2"/>
  <c r="D41" i="2" s="1"/>
  <c r="B49" i="2"/>
  <c r="D49" i="2" s="1"/>
  <c r="B45" i="2"/>
  <c r="D45" i="2" s="1"/>
  <c r="B35" i="2"/>
  <c r="D35" i="2" s="1"/>
  <c r="B51" i="2"/>
  <c r="D51" i="2" s="1"/>
  <c r="B20" i="2"/>
  <c r="D20" i="2" s="1"/>
  <c r="B43" i="2"/>
  <c r="D43" i="2" s="1"/>
  <c r="B30" i="2"/>
  <c r="D30" i="2" s="1"/>
  <c r="B15" i="2"/>
  <c r="D15" i="2" s="1"/>
  <c r="B13" i="2"/>
  <c r="D13" i="2" s="1"/>
  <c r="B40" i="2"/>
  <c r="D40" i="2" s="1"/>
  <c r="B48" i="2"/>
  <c r="D48" i="2" s="1"/>
  <c r="B47" i="2"/>
  <c r="D47" i="2" s="1"/>
  <c r="B16" i="2"/>
  <c r="D16" i="2" s="1"/>
  <c r="B38" i="2"/>
  <c r="D38" i="2" s="1"/>
  <c r="B29" i="2"/>
  <c r="D29" i="2" s="1"/>
  <c r="B34" i="2"/>
  <c r="D34" i="2" s="1"/>
  <c r="B19" i="2"/>
  <c r="D19" i="2" s="1"/>
  <c r="B23" i="2"/>
  <c r="D23" i="2" s="1"/>
  <c r="B53" i="2"/>
  <c r="D53" i="2" s="1"/>
  <c r="B42" i="2"/>
  <c r="D42" i="2" s="1"/>
  <c r="B12" i="2"/>
  <c r="D12" i="2" s="1"/>
  <c r="B50" i="2"/>
  <c r="D50" i="2" s="1"/>
  <c r="B11" i="2"/>
  <c r="D11" i="2" s="1"/>
  <c r="B46" i="2"/>
  <c r="D46" i="2" s="1"/>
  <c r="B52" i="2"/>
  <c r="D52" i="2" s="1"/>
  <c r="B26" i="2"/>
  <c r="D26" i="2" s="1"/>
  <c r="B27" i="2"/>
  <c r="D27" i="2" s="1"/>
  <c r="B17" i="2"/>
  <c r="D17" i="2" s="1"/>
  <c r="B31" i="2"/>
  <c r="D31" i="2" s="1"/>
  <c r="B21" i="2"/>
  <c r="D21" i="2" s="1"/>
  <c r="B39" i="2"/>
  <c r="D39" i="2" s="1"/>
  <c r="B37" i="2"/>
  <c r="D37" i="2" s="1"/>
  <c r="D6" i="2"/>
  <c r="C5" i="3" l="1" a="1"/>
  <c r="I5" i="3" s="1"/>
  <c r="C6" i="3" a="1"/>
  <c r="AX6" i="3" s="1"/>
  <c r="AX11" i="3" s="1"/>
  <c r="N5" i="3" l="1"/>
  <c r="X5" i="3"/>
  <c r="AB5" i="3"/>
  <c r="K5" i="3"/>
  <c r="AK5" i="3"/>
  <c r="L5" i="3"/>
  <c r="S5" i="3"/>
  <c r="AM5" i="3"/>
  <c r="AV5" i="3"/>
  <c r="AJ5" i="3"/>
  <c r="W5" i="3"/>
  <c r="AQ5" i="3"/>
  <c r="AS5" i="3"/>
  <c r="AP5" i="3"/>
  <c r="Q5" i="3"/>
  <c r="AT5" i="3"/>
  <c r="AC5" i="3"/>
  <c r="G5" i="3"/>
  <c r="AF5" i="3"/>
  <c r="V5" i="3"/>
  <c r="AA5" i="3"/>
  <c r="AE5" i="3"/>
  <c r="AO5" i="3"/>
  <c r="AX5" i="3"/>
  <c r="O5" i="3"/>
  <c r="E5" i="3"/>
  <c r="AH5" i="3"/>
  <c r="F5" i="3"/>
  <c r="Z5" i="3"/>
  <c r="H5" i="3"/>
  <c r="AL5" i="3"/>
  <c r="U5" i="3"/>
  <c r="D5" i="3"/>
  <c r="J5" i="3"/>
  <c r="AR5" i="3"/>
  <c r="AW5" i="3"/>
  <c r="P5" i="3"/>
  <c r="C5" i="3"/>
  <c r="AG5" i="3"/>
  <c r="T5" i="3"/>
  <c r="Y5" i="3"/>
  <c r="AN5" i="3"/>
  <c r="AI5" i="3"/>
  <c r="R5" i="3"/>
  <c r="AU5" i="3"/>
  <c r="AD5" i="3"/>
  <c r="M5" i="3"/>
  <c r="AO6" i="3"/>
  <c r="AO11" i="3" s="1"/>
  <c r="AO12" i="3" s="1"/>
  <c r="AO13" i="3" s="1"/>
  <c r="AQ6" i="3"/>
  <c r="AQ11" i="3" s="1"/>
  <c r="AQ17" i="3" s="1"/>
  <c r="AW6" i="3"/>
  <c r="AW11" i="3" s="1"/>
  <c r="AW12" i="3" s="1"/>
  <c r="AW13" i="3" s="1"/>
  <c r="K6" i="3"/>
  <c r="K11" i="3" s="1"/>
  <c r="W6" i="3"/>
  <c r="W11" i="3" s="1"/>
  <c r="W17" i="3" s="1"/>
  <c r="AV6" i="3"/>
  <c r="AV11" i="3" s="1"/>
  <c r="AV12" i="3" s="1"/>
  <c r="AV13" i="3" s="1"/>
  <c r="H6" i="3"/>
  <c r="H11" i="3" s="1"/>
  <c r="H17" i="3" s="1"/>
  <c r="N6" i="3"/>
  <c r="N11" i="3" s="1"/>
  <c r="AE6" i="3"/>
  <c r="AE11" i="3" s="1"/>
  <c r="AE17" i="3" s="1"/>
  <c r="C6" i="3"/>
  <c r="C11" i="3" s="1"/>
  <c r="R6" i="3"/>
  <c r="R11" i="3" s="1"/>
  <c r="R12" i="3" s="1"/>
  <c r="R13" i="3" s="1"/>
  <c r="T6" i="3"/>
  <c r="T11" i="3" s="1"/>
  <c r="T17" i="3" s="1"/>
  <c r="AF6" i="3"/>
  <c r="AF11" i="3" s="1"/>
  <c r="AF12" i="3" s="1"/>
  <c r="AF13" i="3" s="1"/>
  <c r="AB6" i="3"/>
  <c r="AB11" i="3" s="1"/>
  <c r="AB12" i="3" s="1"/>
  <c r="AB13" i="3" s="1"/>
  <c r="AN6" i="3"/>
  <c r="AN11" i="3" s="1"/>
  <c r="AN12" i="3" s="1"/>
  <c r="AN13" i="3" s="1"/>
  <c r="F6" i="3"/>
  <c r="F11" i="3" s="1"/>
  <c r="F17" i="3" s="1"/>
  <c r="J6" i="3"/>
  <c r="J11" i="3" s="1"/>
  <c r="J17" i="3" s="1"/>
  <c r="AR6" i="3"/>
  <c r="AR11" i="3" s="1"/>
  <c r="AR12" i="3" s="1"/>
  <c r="AR13" i="3" s="1"/>
  <c r="S6" i="3"/>
  <c r="S11" i="3" s="1"/>
  <c r="S12" i="3" s="1"/>
  <c r="S13" i="3" s="1"/>
  <c r="E6" i="3"/>
  <c r="E11" i="3" s="1"/>
  <c r="E17" i="3" s="1"/>
  <c r="V6" i="3"/>
  <c r="V11" i="3" s="1"/>
  <c r="V17" i="3" s="1"/>
  <c r="AM6" i="3"/>
  <c r="AM11" i="3" s="1"/>
  <c r="AM12" i="3" s="1"/>
  <c r="AM13" i="3" s="1"/>
  <c r="I6" i="3"/>
  <c r="I11" i="3" s="1"/>
  <c r="I12" i="3" s="1"/>
  <c r="Z6" i="3"/>
  <c r="Z11" i="3" s="1"/>
  <c r="Z17" i="3" s="1"/>
  <c r="AI6" i="3"/>
  <c r="AI11" i="3" s="1"/>
  <c r="AI12" i="3" s="1"/>
  <c r="AK6" i="3"/>
  <c r="AK11" i="3" s="1"/>
  <c r="AK12" i="3" s="1"/>
  <c r="AK13" i="3" s="1"/>
  <c r="O6" i="3"/>
  <c r="O11" i="3" s="1"/>
  <c r="O12" i="3" s="1"/>
  <c r="O13" i="3" s="1"/>
  <c r="AJ6" i="3"/>
  <c r="AJ11" i="3" s="1"/>
  <c r="AJ12" i="3" s="1"/>
  <c r="AJ13" i="3" s="1"/>
  <c r="Q6" i="3"/>
  <c r="Q11" i="3" s="1"/>
  <c r="Q12" i="3" s="1"/>
  <c r="Q13" i="3" s="1"/>
  <c r="D6" i="3"/>
  <c r="D11" i="3" s="1"/>
  <c r="D12" i="3" s="1"/>
  <c r="D13" i="3" s="1"/>
  <c r="U6" i="3"/>
  <c r="U11" i="3" s="1"/>
  <c r="U17" i="3" s="1"/>
  <c r="AL6" i="3"/>
  <c r="AL11" i="3" s="1"/>
  <c r="AL17" i="3" s="1"/>
  <c r="P6" i="3"/>
  <c r="P11" i="3" s="1"/>
  <c r="P12" i="3" s="1"/>
  <c r="P13" i="3" s="1"/>
  <c r="Y6" i="3"/>
  <c r="Y11" i="3" s="1"/>
  <c r="Y17" i="3" s="1"/>
  <c r="AP6" i="3"/>
  <c r="AP11" i="3" s="1"/>
  <c r="AP12" i="3" s="1"/>
  <c r="AP13" i="3" s="1"/>
  <c r="G6" i="3"/>
  <c r="G11" i="3" s="1"/>
  <c r="G17" i="3" s="1"/>
  <c r="AS6" i="3"/>
  <c r="AS11" i="3" s="1"/>
  <c r="AS12" i="3" s="1"/>
  <c r="AS13" i="3" s="1"/>
  <c r="AA6" i="3"/>
  <c r="AA11" i="3" s="1"/>
  <c r="AA12" i="3" s="1"/>
  <c r="AA13" i="3" s="1"/>
  <c r="M6" i="3"/>
  <c r="M11" i="3" s="1"/>
  <c r="M12" i="3" s="1"/>
  <c r="AD6" i="3"/>
  <c r="AD11" i="3" s="1"/>
  <c r="AD17" i="3" s="1"/>
  <c r="AU6" i="3"/>
  <c r="AU11" i="3" s="1"/>
  <c r="AU12" i="3" s="1"/>
  <c r="AU13" i="3" s="1"/>
  <c r="AH6" i="3"/>
  <c r="AH11" i="3" s="1"/>
  <c r="AH12" i="3" s="1"/>
  <c r="AH13" i="3" s="1"/>
  <c r="L6" i="3"/>
  <c r="L11" i="3" s="1"/>
  <c r="L12" i="3" s="1"/>
  <c r="L13" i="3" s="1"/>
  <c r="AC6" i="3"/>
  <c r="AC11" i="3" s="1"/>
  <c r="AT6" i="3"/>
  <c r="AT11" i="3" s="1"/>
  <c r="AT17" i="3" s="1"/>
  <c r="X6" i="3"/>
  <c r="X11" i="3" s="1"/>
  <c r="X12" i="3" s="1"/>
  <c r="X13" i="3" s="1"/>
  <c r="AG6" i="3"/>
  <c r="AG11" i="3" s="1"/>
  <c r="AG12" i="3" s="1"/>
  <c r="AG13" i="3" s="1"/>
  <c r="V12" i="3"/>
  <c r="AW17" i="3"/>
  <c r="E12" i="3"/>
  <c r="E13" i="3" s="1"/>
  <c r="AJ17" i="3"/>
  <c r="K12" i="3"/>
  <c r="K13" i="3" s="1"/>
  <c r="K17" i="3"/>
  <c r="AC17" i="3"/>
  <c r="AC12" i="3"/>
  <c r="AC13" i="3" s="1"/>
  <c r="AX12" i="3"/>
  <c r="AX13" i="3" s="1"/>
  <c r="AX17" i="3"/>
  <c r="AP17" i="3" l="1"/>
  <c r="C12" i="3"/>
  <c r="C13" i="3" s="1"/>
  <c r="C18" i="3" s="1"/>
  <c r="C19" i="3" s="1"/>
  <c r="C21" i="3" s="1"/>
  <c r="C17" i="3"/>
  <c r="R17" i="3"/>
  <c r="AQ12" i="3"/>
  <c r="AQ13" i="3" s="1"/>
  <c r="S17" i="3"/>
  <c r="L17" i="3"/>
  <c r="Y12" i="3"/>
  <c r="Y13" i="3" s="1"/>
  <c r="Y40" i="3" s="1"/>
  <c r="Y41" i="3" s="1"/>
  <c r="Y43" i="3" s="1"/>
  <c r="AK17" i="3"/>
  <c r="AH17" i="3"/>
  <c r="AR17" i="3"/>
  <c r="O17" i="3"/>
  <c r="W12" i="3"/>
  <c r="W13" i="3" s="1"/>
  <c r="W40" i="3" s="1"/>
  <c r="W41" i="3" s="1"/>
  <c r="W43" i="3" s="1"/>
  <c r="Q17" i="3"/>
  <c r="AS17" i="3"/>
  <c r="AF17" i="3"/>
  <c r="D17" i="3"/>
  <c r="AT12" i="3"/>
  <c r="AT13" i="3" s="1"/>
  <c r="AT40" i="3" s="1"/>
  <c r="AT41" i="3" s="1"/>
  <c r="AT43" i="3" s="1"/>
  <c r="X17" i="3"/>
  <c r="AG17" i="3"/>
  <c r="AU17" i="3"/>
  <c r="H12" i="3"/>
  <c r="H13" i="3" s="1"/>
  <c r="H18" i="3" s="1"/>
  <c r="H19" i="3" s="1"/>
  <c r="H21" i="3" s="1"/>
  <c r="G12" i="3"/>
  <c r="G13" i="3" s="1"/>
  <c r="G40" i="3" s="1"/>
  <c r="G41" i="3" s="1"/>
  <c r="G43" i="3" s="1"/>
  <c r="AB17" i="3"/>
  <c r="AM17" i="3"/>
  <c r="AV17" i="3"/>
  <c r="T12" i="3"/>
  <c r="T13" i="3" s="1"/>
  <c r="T18" i="3" s="1"/>
  <c r="T19" i="3" s="1"/>
  <c r="T21" i="3" s="1"/>
  <c r="M13" i="3"/>
  <c r="M40" i="3" s="1"/>
  <c r="M41" i="3" s="1"/>
  <c r="M43" i="3" s="1"/>
  <c r="AE12" i="3"/>
  <c r="AE13" i="3" s="1"/>
  <c r="AE18" i="3" s="1"/>
  <c r="AE19" i="3" s="1"/>
  <c r="AE21" i="3" s="1"/>
  <c r="P17" i="3"/>
  <c r="AO17" i="3"/>
  <c r="V13" i="3"/>
  <c r="V18" i="3" s="1"/>
  <c r="V19" i="3" s="1"/>
  <c r="V21" i="3" s="1"/>
  <c r="J12" i="3"/>
  <c r="J13" i="3" s="1"/>
  <c r="J40" i="3" s="1"/>
  <c r="J41" i="3" s="1"/>
  <c r="J43" i="3" s="1"/>
  <c r="AI17" i="3"/>
  <c r="AA17" i="3"/>
  <c r="M17" i="3"/>
  <c r="Z12" i="3"/>
  <c r="Z13" i="3" s="1"/>
  <c r="Z18" i="3" s="1"/>
  <c r="Z19" i="3" s="1"/>
  <c r="Z21" i="3" s="1"/>
  <c r="N12" i="3"/>
  <c r="N13" i="3" s="1"/>
  <c r="I17" i="3"/>
  <c r="AI13" i="3"/>
  <c r="AI18" i="3" s="1"/>
  <c r="N17" i="3"/>
  <c r="I13" i="3"/>
  <c r="I40" i="3" s="1"/>
  <c r="I41" i="3" s="1"/>
  <c r="I43" i="3" s="1"/>
  <c r="AL12" i="3"/>
  <c r="AL13" i="3" s="1"/>
  <c r="AL18" i="3" s="1"/>
  <c r="AL19" i="3" s="1"/>
  <c r="AL21" i="3" s="1"/>
  <c r="AD12" i="3"/>
  <c r="AD13" i="3" s="1"/>
  <c r="F12" i="3"/>
  <c r="F13" i="3" s="1"/>
  <c r="F18" i="3" s="1"/>
  <c r="F19" i="3" s="1"/>
  <c r="F21" i="3" s="1"/>
  <c r="AN17" i="3"/>
  <c r="U12" i="3"/>
  <c r="U13" i="3" s="1"/>
  <c r="U40" i="3" s="1"/>
  <c r="U41" i="3" s="1"/>
  <c r="U43" i="3" s="1"/>
  <c r="AN18" i="3"/>
  <c r="AN40" i="3"/>
  <c r="AN41" i="3" s="1"/>
  <c r="AN43" i="3" s="1"/>
  <c r="AK40" i="3"/>
  <c r="AK41" i="3" s="1"/>
  <c r="AK43" i="3" s="1"/>
  <c r="AK18" i="3"/>
  <c r="AC40" i="3"/>
  <c r="AC41" i="3" s="1"/>
  <c r="AC43" i="3" s="1"/>
  <c r="AC18" i="3"/>
  <c r="AC19" i="3" s="1"/>
  <c r="AC21" i="3" s="1"/>
  <c r="AV18" i="3"/>
  <c r="AV40" i="3"/>
  <c r="AV41" i="3" s="1"/>
  <c r="AV43" i="3" s="1"/>
  <c r="E40" i="3"/>
  <c r="E41" i="3" s="1"/>
  <c r="E43" i="3" s="1"/>
  <c r="E18" i="3"/>
  <c r="E19" i="3" s="1"/>
  <c r="E21" i="3" s="1"/>
  <c r="X40" i="3"/>
  <c r="X41" i="3" s="1"/>
  <c r="X43" i="3" s="1"/>
  <c r="X18" i="3"/>
  <c r="S18" i="3"/>
  <c r="S40" i="3"/>
  <c r="S41" i="3" s="1"/>
  <c r="S43" i="3" s="1"/>
  <c r="P40" i="3"/>
  <c r="P41" i="3" s="1"/>
  <c r="P43" i="3" s="1"/>
  <c r="P18" i="3"/>
  <c r="AG40" i="3"/>
  <c r="AG41" i="3" s="1"/>
  <c r="AG43" i="3" s="1"/>
  <c r="AG18" i="3"/>
  <c r="D18" i="3"/>
  <c r="D40" i="3"/>
  <c r="D41" i="3" s="1"/>
  <c r="D43" i="3" s="1"/>
  <c r="AB18" i="3"/>
  <c r="AB40" i="3"/>
  <c r="AB41" i="3" s="1"/>
  <c r="AB43" i="3" s="1"/>
  <c r="AO40" i="3"/>
  <c r="AO41" i="3" s="1"/>
  <c r="AO43" i="3" s="1"/>
  <c r="AO18" i="3"/>
  <c r="AP40" i="3"/>
  <c r="AP41" i="3" s="1"/>
  <c r="AP43" i="3" s="1"/>
  <c r="AP18" i="3"/>
  <c r="AP19" i="3" s="1"/>
  <c r="AP21" i="3" s="1"/>
  <c r="R40" i="3"/>
  <c r="R41" i="3" s="1"/>
  <c r="R43" i="3" s="1"/>
  <c r="R18" i="3"/>
  <c r="R19" i="3" s="1"/>
  <c r="R21" i="3" s="1"/>
  <c r="O18" i="3"/>
  <c r="O40" i="3"/>
  <c r="O41" i="3" s="1"/>
  <c r="O43" i="3" s="1"/>
  <c r="L18" i="3"/>
  <c r="L40" i="3"/>
  <c r="L41" i="3" s="1"/>
  <c r="L43" i="3" s="1"/>
  <c r="AX40" i="3"/>
  <c r="AX41" i="3" s="1"/>
  <c r="AX43" i="3" s="1"/>
  <c r="AX18" i="3"/>
  <c r="AX19" i="3" s="1"/>
  <c r="AX21" i="3" s="1"/>
  <c r="AM18" i="3"/>
  <c r="AM40" i="3"/>
  <c r="AM41" i="3" s="1"/>
  <c r="AM43" i="3" s="1"/>
  <c r="Q40" i="3"/>
  <c r="Q41" i="3" s="1"/>
  <c r="Q43" i="3" s="1"/>
  <c r="Q18" i="3"/>
  <c r="K18" i="3"/>
  <c r="K19" i="3" s="1"/>
  <c r="K21" i="3" s="1"/>
  <c r="K40" i="3"/>
  <c r="K41" i="3" s="1"/>
  <c r="K43" i="3" s="1"/>
  <c r="AQ18" i="3"/>
  <c r="AQ19" i="3" s="1"/>
  <c r="AQ21" i="3" s="1"/>
  <c r="AQ40" i="3"/>
  <c r="AQ41" i="3" s="1"/>
  <c r="AQ43" i="3" s="1"/>
  <c r="AA18" i="3"/>
  <c r="AA40" i="3"/>
  <c r="AA41" i="3" s="1"/>
  <c r="AA43" i="3" s="1"/>
  <c r="AH40" i="3"/>
  <c r="AH41" i="3" s="1"/>
  <c r="AH43" i="3" s="1"/>
  <c r="AH18" i="3"/>
  <c r="AW40" i="3"/>
  <c r="AW41" i="3" s="1"/>
  <c r="AW43" i="3" s="1"/>
  <c r="AW18" i="3"/>
  <c r="AW19" i="3" s="1"/>
  <c r="AW21" i="3" s="1"/>
  <c r="AF40" i="3"/>
  <c r="AF41" i="3" s="1"/>
  <c r="AF43" i="3" s="1"/>
  <c r="AF18" i="3"/>
  <c r="AU18" i="3"/>
  <c r="AU40" i="3"/>
  <c r="AU41" i="3" s="1"/>
  <c r="AU43" i="3" s="1"/>
  <c r="AR18" i="3"/>
  <c r="AR19" i="3" s="1"/>
  <c r="AR21" i="3" s="1"/>
  <c r="AR40" i="3"/>
  <c r="AR41" i="3" s="1"/>
  <c r="AR43" i="3" s="1"/>
  <c r="AJ18" i="3"/>
  <c r="AJ19" i="3" s="1"/>
  <c r="AJ21" i="3" s="1"/>
  <c r="AJ40" i="3"/>
  <c r="AJ41" i="3" s="1"/>
  <c r="AJ43" i="3" s="1"/>
  <c r="AS40" i="3"/>
  <c r="AS41" i="3" s="1"/>
  <c r="AS43" i="3" s="1"/>
  <c r="AS18" i="3"/>
  <c r="S19" i="3" l="1"/>
  <c r="S21" i="3" s="1"/>
  <c r="C40" i="3"/>
  <c r="C41" i="3" s="1"/>
  <c r="C43" i="3" s="1"/>
  <c r="C45" i="3" s="1"/>
  <c r="C48" i="3" s="1"/>
  <c r="AT18" i="3"/>
  <c r="AT19" i="3" s="1"/>
  <c r="AT21" i="3" s="1"/>
  <c r="AH19" i="3"/>
  <c r="AH21" i="3" s="1"/>
  <c r="AK19" i="3"/>
  <c r="AK21" i="3" s="1"/>
  <c r="L19" i="3"/>
  <c r="L21" i="3" s="1"/>
  <c r="L22" i="3" s="1"/>
  <c r="AS19" i="3"/>
  <c r="AS21" i="3" s="1"/>
  <c r="AS45" i="3" s="1"/>
  <c r="Y18" i="3"/>
  <c r="Y19" i="3" s="1"/>
  <c r="Y21" i="3" s="1"/>
  <c r="Y45" i="3" s="1"/>
  <c r="W18" i="3"/>
  <c r="W19" i="3" s="1"/>
  <c r="W21" i="3" s="1"/>
  <c r="W22" i="3" s="1"/>
  <c r="Q19" i="3"/>
  <c r="Q21" i="3" s="1"/>
  <c r="O19" i="3"/>
  <c r="O21" i="3" s="1"/>
  <c r="O22" i="3" s="1"/>
  <c r="D19" i="3"/>
  <c r="D21" i="3" s="1"/>
  <c r="D45" i="3" s="1"/>
  <c r="AF19" i="3"/>
  <c r="AF21" i="3" s="1"/>
  <c r="AF45" i="3" s="1"/>
  <c r="M18" i="3"/>
  <c r="M19" i="3" s="1"/>
  <c r="M21" i="3" s="1"/>
  <c r="M45" i="3" s="1"/>
  <c r="X19" i="3"/>
  <c r="X21" i="3" s="1"/>
  <c r="X45" i="3" s="1"/>
  <c r="AG19" i="3"/>
  <c r="AG21" i="3" s="1"/>
  <c r="AG22" i="3" s="1"/>
  <c r="AU19" i="3"/>
  <c r="AU21" i="3" s="1"/>
  <c r="AU22" i="3" s="1"/>
  <c r="H40" i="3"/>
  <c r="H41" i="3" s="1"/>
  <c r="H43" i="3" s="1"/>
  <c r="H45" i="3" s="1"/>
  <c r="P19" i="3"/>
  <c r="P21" i="3" s="1"/>
  <c r="P45" i="3" s="1"/>
  <c r="V40" i="3"/>
  <c r="V41" i="3" s="1"/>
  <c r="V43" i="3" s="1"/>
  <c r="V45" i="3" s="1"/>
  <c r="Z40" i="3"/>
  <c r="Z41" i="3" s="1"/>
  <c r="Z43" i="3" s="1"/>
  <c r="Z45" i="3" s="1"/>
  <c r="G18" i="3"/>
  <c r="G19" i="3" s="1"/>
  <c r="G21" i="3" s="1"/>
  <c r="G22" i="3" s="1"/>
  <c r="U18" i="3"/>
  <c r="U19" i="3" s="1"/>
  <c r="U21" i="3" s="1"/>
  <c r="U45" i="3" s="1"/>
  <c r="AO19" i="3"/>
  <c r="AO21" i="3" s="1"/>
  <c r="AO22" i="3" s="1"/>
  <c r="AB19" i="3"/>
  <c r="AB21" i="3" s="1"/>
  <c r="AB22" i="3" s="1"/>
  <c r="AN19" i="3"/>
  <c r="AN21" i="3" s="1"/>
  <c r="AN22" i="3" s="1"/>
  <c r="AM19" i="3"/>
  <c r="AM21" i="3" s="1"/>
  <c r="AM45" i="3" s="1"/>
  <c r="J18" i="3"/>
  <c r="J19" i="3" s="1"/>
  <c r="J21" i="3" s="1"/>
  <c r="J22" i="3" s="1"/>
  <c r="T40" i="3"/>
  <c r="T41" i="3" s="1"/>
  <c r="T43" i="3" s="1"/>
  <c r="T45" i="3" s="1"/>
  <c r="F40" i="3"/>
  <c r="F41" i="3" s="1"/>
  <c r="F43" i="3" s="1"/>
  <c r="F45" i="3" s="1"/>
  <c r="AE40" i="3"/>
  <c r="AE41" i="3" s="1"/>
  <c r="AE43" i="3" s="1"/>
  <c r="AE45" i="3" s="1"/>
  <c r="AV19" i="3"/>
  <c r="AV21" i="3" s="1"/>
  <c r="AV45" i="3" s="1"/>
  <c r="AA19" i="3"/>
  <c r="AA21" i="3" s="1"/>
  <c r="AA45" i="3" s="1"/>
  <c r="AL40" i="3"/>
  <c r="AL41" i="3" s="1"/>
  <c r="AL43" i="3" s="1"/>
  <c r="AL45" i="3" s="1"/>
  <c r="AI19" i="3"/>
  <c r="AI21" i="3" s="1"/>
  <c r="N40" i="3"/>
  <c r="N41" i="3" s="1"/>
  <c r="N43" i="3" s="1"/>
  <c r="N18" i="3"/>
  <c r="N19" i="3" s="1"/>
  <c r="N21" i="3" s="1"/>
  <c r="AD18" i="3"/>
  <c r="AD19" i="3" s="1"/>
  <c r="AD21" i="3" s="1"/>
  <c r="AD22" i="3" s="1"/>
  <c r="AD40" i="3"/>
  <c r="AD41" i="3" s="1"/>
  <c r="AD43" i="3" s="1"/>
  <c r="AI40" i="3"/>
  <c r="AI41" i="3" s="1"/>
  <c r="AI43" i="3" s="1"/>
  <c r="I18" i="3"/>
  <c r="I19" i="3" s="1"/>
  <c r="I21" i="3" s="1"/>
  <c r="I45" i="3" s="1"/>
  <c r="AC45" i="3"/>
  <c r="AC22" i="3"/>
  <c r="V22" i="3"/>
  <c r="AW22" i="3"/>
  <c r="AW45" i="3"/>
  <c r="S45" i="3"/>
  <c r="S22" i="3"/>
  <c r="E45" i="3"/>
  <c r="E22" i="3"/>
  <c r="AT45" i="3"/>
  <c r="AT22" i="3"/>
  <c r="K45" i="3"/>
  <c r="K22" i="3"/>
  <c r="F22" i="3"/>
  <c r="Z22" i="3"/>
  <c r="AK45" i="3"/>
  <c r="AK22" i="3"/>
  <c r="H22" i="3"/>
  <c r="AH22" i="3"/>
  <c r="AH45" i="3"/>
  <c r="AE22" i="3"/>
  <c r="AP22" i="3"/>
  <c r="AP45" i="3"/>
  <c r="R22" i="3"/>
  <c r="R45" i="3"/>
  <c r="AQ45" i="3"/>
  <c r="AQ22" i="3"/>
  <c r="AX22" i="3"/>
  <c r="AX45" i="3"/>
  <c r="O45" i="3"/>
  <c r="AR45" i="3"/>
  <c r="AR22" i="3"/>
  <c r="AJ45" i="3"/>
  <c r="AJ22" i="3"/>
  <c r="T22" i="3"/>
  <c r="AL22" i="3"/>
  <c r="C22" i="3"/>
  <c r="Y22" i="3"/>
  <c r="L45" i="3" l="1"/>
  <c r="Q22" i="3"/>
  <c r="Q45" i="3"/>
  <c r="D22" i="3"/>
  <c r="W45" i="3"/>
  <c r="AS22" i="3"/>
  <c r="G45" i="3"/>
  <c r="M22" i="3"/>
  <c r="AF22" i="3"/>
  <c r="AG45" i="3"/>
  <c r="X22" i="3"/>
  <c r="AU45" i="3"/>
  <c r="P22" i="3"/>
  <c r="U22" i="3"/>
  <c r="N45" i="3"/>
  <c r="AB45" i="3"/>
  <c r="AO45" i="3"/>
  <c r="AM22" i="3"/>
  <c r="AA22" i="3"/>
  <c r="AN45" i="3"/>
  <c r="J45" i="3"/>
  <c r="AD45" i="3"/>
  <c r="N22" i="3"/>
  <c r="AV22" i="3"/>
  <c r="AI45" i="3"/>
  <c r="AI22" i="3"/>
  <c r="I22" i="3"/>
  <c r="D48" i="3"/>
  <c r="E48" i="3" s="1"/>
  <c r="F48" i="3" s="1"/>
  <c r="G48" i="3" l="1"/>
  <c r="H48" i="3" s="1"/>
  <c r="I48" i="3" s="1"/>
  <c r="J48" i="3" s="1"/>
  <c r="K48" i="3" s="1"/>
  <c r="L48" i="3" s="1"/>
  <c r="M48" i="3" s="1"/>
  <c r="N48" i="3" s="1"/>
  <c r="O48" i="3" s="1"/>
  <c r="P48" i="3" s="1"/>
  <c r="Q48" i="3" s="1"/>
  <c r="R48" i="3" s="1"/>
  <c r="S48" i="3" s="1"/>
  <c r="T48" i="3" s="1"/>
  <c r="U48" i="3" s="1"/>
  <c r="V48" i="3" s="1"/>
  <c r="W48" i="3" s="1"/>
  <c r="X48" i="3" s="1"/>
  <c r="Y48" i="3" s="1"/>
  <c r="Z48" i="3" s="1"/>
  <c r="AA48" i="3" s="1"/>
  <c r="AB48" i="3" s="1"/>
  <c r="AC48" i="3" s="1"/>
  <c r="AD48" i="3" s="1"/>
  <c r="AE48" i="3" s="1"/>
  <c r="AF48" i="3" s="1"/>
  <c r="AG48" i="3" s="1"/>
  <c r="AH48" i="3" s="1"/>
  <c r="AI48" i="3" s="1"/>
  <c r="AJ48" i="3" s="1"/>
  <c r="AK48" i="3" s="1"/>
  <c r="AL48" i="3" s="1"/>
  <c r="AM48" i="3" s="1"/>
  <c r="AN48" i="3" s="1"/>
  <c r="AO48" i="3" s="1"/>
  <c r="AP48" i="3" s="1"/>
  <c r="AQ48" i="3" s="1"/>
  <c r="AR48" i="3" s="1"/>
  <c r="AS48" i="3" s="1"/>
  <c r="AT48" i="3" s="1"/>
  <c r="AU48" i="3" s="1"/>
  <c r="AV48" i="3" s="1"/>
  <c r="AW48" i="3" s="1"/>
  <c r="AX48" i="3" s="1"/>
</calcChain>
</file>

<file path=xl/sharedStrings.xml><?xml version="1.0" encoding="utf-8"?>
<sst xmlns="http://schemas.openxmlformats.org/spreadsheetml/2006/main" count="194" uniqueCount="126">
  <si>
    <t xml:space="preserve">Buyer / Seller Acquisition Model </t>
  </si>
  <si>
    <t>Advertising Spend</t>
  </si>
  <si>
    <t>% Spend - Sellers</t>
  </si>
  <si>
    <t>% Spend - Buyers</t>
  </si>
  <si>
    <t>Seller Acquisition</t>
  </si>
  <si>
    <t>Advertising spend (sellers)</t>
  </si>
  <si>
    <t>Paid CAC (sellers)</t>
  </si>
  <si>
    <t>Organic: Paid Ratio</t>
  </si>
  <si>
    <t>Sellers Added / Mo / EE</t>
  </si>
  <si>
    <t>New Sellers (Sales Team)</t>
  </si>
  <si>
    <t>New Sellers</t>
  </si>
  <si>
    <t>Returning Sellers</t>
  </si>
  <si>
    <t>Churned Sellers</t>
  </si>
  <si>
    <t>Total Active Sellers</t>
  </si>
  <si>
    <t>Buyer Acquisition</t>
  </si>
  <si>
    <t>Platform-Driven Clients</t>
  </si>
  <si>
    <t>Seller-Driven Clients</t>
  </si>
  <si>
    <t>New Buyers (Organic)</t>
  </si>
  <si>
    <t>Ecomm Cohort</t>
  </si>
  <si>
    <t>Retention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</si>
  <si>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</si>
  <si>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</si>
  <si>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</si>
  <si>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</si>
  <si>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</si>
  <si>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</si>
  <si>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</si>
  <si>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</si>
  <si>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</si>
  <si>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</si>
  <si>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</si>
  <si>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</si>
  <si>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</si>
  <si>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</si>
  <si>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</si>
  <si>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</si>
  <si>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</si>
  <si>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</si>
  <si>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</si>
  <si>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</si>
  <si>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</si>
  <si>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</si>
  <si>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</si>
  <si>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</si>
  <si>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</si>
  <si>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</si>
  <si>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</si>
  <si>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</si>
  <si>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</si>
  <si>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</si>
  <si>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</si>
  <si>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</si>
  <si>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</si>
  <si>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</si>
  <si>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</si>
  <si>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</si>
  <si>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</si>
  <si>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</si>
  <si>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</si>
  <si>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</si>
  <si>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</si>
  <si>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</si>
  <si>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</si>
  <si>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</si>
  <si>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</si>
  <si>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</si>
  <si>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</si>
  <si>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</si>
  <si>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</si>
  <si>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Initial Month</t>
  </si>
  <si>
    <t>Total Orders</t>
  </si>
  <si>
    <t>ASSUMPTIONS</t>
  </si>
  <si>
    <t>REVENUE</t>
  </si>
  <si>
    <t>AOV (average order value)</t>
  </si>
  <si>
    <t>Commission - Buyer</t>
  </si>
  <si>
    <t>Commission - Seller</t>
  </si>
  <si>
    <t>Order Revenue</t>
  </si>
  <si>
    <t>Revenue Streams</t>
  </si>
  <si>
    <t>Buyer Commission Revenue</t>
  </si>
  <si>
    <t>COGS</t>
  </si>
  <si>
    <t>Seller Order Rev</t>
  </si>
  <si>
    <t>Total Net Revenue</t>
  </si>
  <si>
    <t>Seller Order Revenue</t>
  </si>
  <si>
    <t>Total COGS</t>
  </si>
  <si>
    <t>Gross Margin</t>
  </si>
  <si>
    <t>GM %</t>
  </si>
  <si>
    <t>OPERATING EXPENSES</t>
  </si>
  <si>
    <t>Headcount</t>
  </si>
  <si>
    <t>Sales / Marketing</t>
  </si>
  <si>
    <t>Technology</t>
  </si>
  <si>
    <t>Product Mgmt</t>
  </si>
  <si>
    <t>Creative</t>
  </si>
  <si>
    <t>Exec / Admin</t>
  </si>
  <si>
    <t>Total Personnel Expense</t>
  </si>
  <si>
    <t>Total Other OPEX</t>
  </si>
  <si>
    <t>New Capital</t>
  </si>
  <si>
    <t>Total OPEX</t>
  </si>
  <si>
    <t>OPERATING PROFIT / BURN RATE</t>
  </si>
  <si>
    <t>Other OPEX</t>
  </si>
  <si>
    <t>New Sellers (Paid)</t>
  </si>
  <si>
    <t>New Sellers (Organic)</t>
  </si>
  <si>
    <t xml:space="preserve">Total New Sellers </t>
  </si>
  <si>
    <t>Direct Sales Team (Headcount)</t>
  </si>
  <si>
    <t>Seller Churn</t>
  </si>
  <si>
    <t>Paid CAC</t>
  </si>
  <si>
    <t>New Buyers (Paid)</t>
  </si>
  <si>
    <t>Paid: Organic Ratio</t>
  </si>
  <si>
    <t>Cash Balance / Runway</t>
  </si>
  <si>
    <t>Credit Card Fees</t>
  </si>
  <si>
    <t>Benefits, Taxes, Etc.</t>
  </si>
  <si>
    <t>Salary</t>
  </si>
  <si>
    <t>Total Personnel Exp</t>
  </si>
  <si>
    <t>Other Marketing</t>
  </si>
  <si>
    <t>Misc Fixed Exp</t>
  </si>
  <si>
    <t>Variable Exp % of Rev</t>
  </si>
  <si>
    <t>Total New Buyers</t>
  </si>
  <si>
    <t>New Buyers / Seller / Month</t>
  </si>
  <si>
    <t>New Buyers From Sellers</t>
  </si>
  <si>
    <t>Total New Buyers Acquired</t>
  </si>
  <si>
    <t>Total Buyers</t>
  </si>
  <si>
    <t>M0 (Buyers)</t>
  </si>
  <si>
    <t>Orders / Buyer</t>
  </si>
  <si>
    <t>Average Ticket Quantity by Order</t>
  </si>
  <si>
    <t>Average Price per Ticket</t>
  </si>
  <si>
    <t>Payment Processing %</t>
  </si>
  <si>
    <t>Payment Processing Fixed Fee per 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</si>
</sst>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_-&quot;$&quot;* #,##0_-;\-&quot;$&quot;* #,##0_-;_-&quot;$&quot;* &quot;-&quot;??_-;_-@_-"/>
    <numFmt numFmtId="167" formatCode="_-* #,##0.0_-;\-* #,##0.0_-;_-* &quot;-&quot;??_-;_-@_-"/>
    <numFmt numFmtId="168" formatCode="_-* #,##0_-;\-* #,##0_-;_-* &quot;-&quot;??_-;_-@_-"/>
    <numFmt numFmtId="169" formatCode="_(* #,##0_);_(* \(#,##0\);_(* &quot;-&quot;??_);_(@_)"/>
    <numFmt numFmtId="170" formatCode="0.0%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FF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7" fontId="2" fillId="0" borderId="0" xfId="0" applyNumberFormat="1" applyFont="1"/>
    <xf numFmtId="0" fontId="3" fillId="0" borderId="0" xfId="0" applyFont="1"/>
    <xf numFmtId="166" fontId="3" fillId="0" borderId="0" xfId="2" applyNumberFormat="1" applyFont="1"/>
    <xf numFmtId="9" fontId="0" fillId="0" borderId="0" xfId="0" applyNumberFormat="1"/>
    <xf numFmtId="9" fontId="3" fillId="0" borderId="0" xfId="0" applyNumberFormat="1" applyFont="1"/>
    <xf numFmtId="166" fontId="0" fillId="0" borderId="0" xfId="0" applyNumberFormat="1"/>
    <xf numFmtId="0" fontId="0" fillId="0" borderId="1" xfId="0" applyBorder="1"/>
    <xf numFmtId="0" fontId="4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3" fillId="0" borderId="0" xfId="3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8" xfId="0" applyBorder="1"/>
    <xf numFmtId="167" fontId="3" fillId="0" borderId="0" xfId="1" applyNumberFormat="1" applyFont="1"/>
    <xf numFmtId="168" fontId="3" fillId="0" borderId="0" xfId="1" applyNumberFormat="1" applyFont="1"/>
    <xf numFmtId="168" fontId="0" fillId="0" borderId="0" xfId="1" applyNumberFormat="1" applyFont="1"/>
    <xf numFmtId="169" fontId="0" fillId="0" borderId="0" xfId="1" applyNumberFormat="1" applyFont="1" applyFill="1" applyAlignment="1">
      <alignment horizontal="center"/>
    </xf>
    <xf numFmtId="9" fontId="3" fillId="2" borderId="0" xfId="3" applyFont="1" applyFill="1"/>
    <xf numFmtId="0" fontId="0" fillId="0" borderId="0" xfId="0" applyFont="1"/>
    <xf numFmtId="0" fontId="6" fillId="0" borderId="0" xfId="0" applyFont="1"/>
    <xf numFmtId="166" fontId="0" fillId="0" borderId="0" xfId="2" applyNumberFormat="1" applyFont="1"/>
    <xf numFmtId="166" fontId="0" fillId="0" borderId="0" xfId="0" applyNumberFormat="1" applyFont="1"/>
    <xf numFmtId="168" fontId="0" fillId="0" borderId="1" xfId="1" applyNumberFormat="1" applyFont="1" applyBorder="1"/>
    <xf numFmtId="166" fontId="2" fillId="0" borderId="0" xfId="2" applyNumberFormat="1" applyFont="1"/>
    <xf numFmtId="166" fontId="2" fillId="0" borderId="0" xfId="0" applyNumberFormat="1" applyFont="1"/>
    <xf numFmtId="0" fontId="7" fillId="0" borderId="0" xfId="0" applyFont="1"/>
    <xf numFmtId="0" fontId="2" fillId="3" borderId="0" xfId="0" applyFont="1" applyFill="1"/>
    <xf numFmtId="17" fontId="0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6" fontId="3" fillId="0" borderId="0" xfId="0" applyNumberFormat="1" applyFont="1"/>
    <xf numFmtId="1" fontId="0" fillId="0" borderId="1" xfId="1" applyNumberFormat="1" applyFont="1" applyBorder="1"/>
    <xf numFmtId="168" fontId="0" fillId="0" borderId="0" xfId="0" applyNumberFormat="1"/>
    <xf numFmtId="9" fontId="0" fillId="0" borderId="0" xfId="0" applyNumberFormat="1" applyFont="1"/>
    <xf numFmtId="170" fontId="3" fillId="0" borderId="0" xfId="0" applyNumberFormat="1" applyFont="1"/>
    <xf numFmtId="170" fontId="7" fillId="0" borderId="0" xfId="3" applyNumberFormat="1" applyFont="1"/>
    <xf numFmtId="168" fontId="0" fillId="0" borderId="0" xfId="0" applyNumberFormat="1" applyFont="1"/>
    <xf numFmtId="166" fontId="8" fillId="0" borderId="0" xfId="2" applyNumberFormat="1" applyFont="1"/>
    <xf numFmtId="164" fontId="3" fillId="0" borderId="0" xfId="2" applyFont="1"/>
    <xf numFmtId="1" fontId="0" fillId="4" borderId="5" xfId="0" applyNumberFormat="1" applyFill="1" applyBorder="1"/>
    <xf numFmtId="1" fontId="0" fillId="4" borderId="7" xfId="0" applyNumberFormat="1" applyFill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Medium7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80"/>
  <sheetViews>
    <sheetView tabSelected="1" zoomScale="90" zoomScaleNormal="90" zoomScalePageLayoutView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55" sqref="C55"/>
    </sheetView>
  </sheetViews>
  <sheetFormatPr defaultColWidth="8.83203125" defaultRowHeight="15.5" x14ac:dyDescent="0.35"/>
  <cols>
    <col min="1" max="1" width="10" bestFit="1" customWidth="1"/>
    <col min="2" max="2" width="29.1640625" bestFit="1" customWidth="1"/>
    <col min="3" max="3" width="10.6640625" customWidth="1"/>
    <col min="4" max="5" width="10.5" bestFit="1" customWidth="1"/>
    <col min="6" max="15" width="10.83203125" customWidth="1"/>
    <col min="16" max="17" width="9.5" bestFit="1" customWidth="1"/>
    <col min="18" max="18" width="12.6640625" bestFit="1" customWidth="1"/>
    <col min="19" max="38" width="10.1640625" bestFit="1" customWidth="1"/>
    <col min="39" max="42" width="11.1640625" bestFit="1" customWidth="1"/>
    <col min="43" max="50" width="10.5" bestFit="1" customWidth="1"/>
  </cols>
  <sheetData>
    <row r="1" spans="1:54" x14ac:dyDescent="0.35">
      <c r="A1" s="1"/>
      <c r="B1" s="2"/>
      <c r="C1" s="2">
        <v>45292</v>
      </c>
      <c r="D1" s="2">
        <v>45323</v>
      </c>
      <c r="E1" s="2">
        <v>45352</v>
      </c>
      <c r="F1" s="2">
        <v>45383</v>
      </c>
      <c r="G1" s="2">
        <v>45413</v>
      </c>
      <c r="H1" s="2">
        <v>45444</v>
      </c>
      <c r="I1" s="2">
        <v>45474</v>
      </c>
      <c r="J1" s="2">
        <v>45505</v>
      </c>
      <c r="K1" s="2">
        <v>45536</v>
      </c>
      <c r="L1" s="2">
        <v>45566</v>
      </c>
      <c r="M1" s="2">
        <v>45597</v>
      </c>
      <c r="N1" s="2">
        <v>45627</v>
      </c>
      <c r="O1" s="2">
        <v>45658</v>
      </c>
      <c r="P1" s="2">
        <v>45689</v>
      </c>
      <c r="Q1" s="2">
        <v>45717</v>
      </c>
      <c r="R1" s="2">
        <v>45748</v>
      </c>
      <c r="S1" s="2">
        <v>45778</v>
      </c>
      <c r="T1" s="2">
        <v>45809</v>
      </c>
      <c r="U1" s="2">
        <v>45839</v>
      </c>
      <c r="V1" s="2">
        <v>45870</v>
      </c>
      <c r="W1" s="2">
        <v>45901</v>
      </c>
      <c r="X1" s="2">
        <v>45931</v>
      </c>
      <c r="Y1" s="2">
        <v>45962</v>
      </c>
      <c r="Z1" s="2">
        <v>45992</v>
      </c>
      <c r="AA1" s="2">
        <v>46023</v>
      </c>
      <c r="AB1" s="2">
        <v>46054</v>
      </c>
      <c r="AC1" s="2">
        <v>46082</v>
      </c>
      <c r="AD1" s="2">
        <v>46113</v>
      </c>
      <c r="AE1" s="2">
        <v>46143</v>
      </c>
      <c r="AF1" s="2">
        <v>46174</v>
      </c>
      <c r="AG1" s="2">
        <v>46204</v>
      </c>
      <c r="AH1" s="2">
        <v>46235</v>
      </c>
      <c r="AI1" s="2">
        <v>46266</v>
      </c>
      <c r="AJ1" s="2">
        <v>46296</v>
      </c>
      <c r="AK1" s="2">
        <v>46327</v>
      </c>
      <c r="AL1" s="2">
        <v>46357</v>
      </c>
      <c r="AM1" s="2">
        <v>46388</v>
      </c>
      <c r="AN1" s="2">
        <v>46419</v>
      </c>
      <c r="AO1" s="2">
        <v>46447</v>
      </c>
      <c r="AP1" s="2">
        <v>46478</v>
      </c>
      <c r="AQ1" s="2">
        <v>46508</v>
      </c>
      <c r="AR1" s="2">
        <v>46539</v>
      </c>
      <c r="AS1" s="2">
        <v>46569</v>
      </c>
      <c r="AT1" s="2">
        <v>46600</v>
      </c>
      <c r="AU1" s="2">
        <v>46631</v>
      </c>
      <c r="AV1" s="2">
        <v>46661</v>
      </c>
      <c r="AW1" s="2">
        <v>46692</v>
      </c>
      <c r="AX1" s="2">
        <v>46722</v>
      </c>
    </row>
    <row r="3" spans="1:54" x14ac:dyDescent="0.35">
      <c r="B3" s="1" t="s">
        <v>72</v>
      </c>
    </row>
    <row r="4" spans="1:54" x14ac:dyDescent="0.35">
      <c r="B4" s="1"/>
    </row>
    <row r="5" spans="1:54" s="24" customFormat="1" x14ac:dyDescent="0.35">
      <c r="B5" s="24" t="s">
        <v>119</v>
      </c>
      <c r="C5" s="21">
        <f t="array" ref="C5:AX5">TRANSPOSE('Customer Cohort Model'!B6:B53)</f>
        <v>75.111111111111114</v>
      </c>
      <c r="D5" s="21">
        <v>146.11111111111111</v>
      </c>
      <c r="E5" s="21">
        <v>218.11111111111111</v>
      </c>
      <c r="F5" s="21">
        <v>294.11111111111109</v>
      </c>
      <c r="G5" s="21">
        <v>368.66666666666669</v>
      </c>
      <c r="H5" s="21">
        <v>434.66666666666669</v>
      </c>
      <c r="I5" s="21">
        <v>501.66666666666669</v>
      </c>
      <c r="J5" s="21">
        <v>563.88888888888891</v>
      </c>
      <c r="K5" s="21">
        <v>622.88888888888891</v>
      </c>
      <c r="L5" s="21">
        <v>677.88888888888891</v>
      </c>
      <c r="M5" s="21">
        <v>734.88888888888891</v>
      </c>
      <c r="N5" s="21">
        <v>791.88888888888891</v>
      </c>
      <c r="O5" s="21">
        <v>1004.5555555555555</v>
      </c>
      <c r="P5" s="21">
        <v>1144.5555555555557</v>
      </c>
      <c r="Q5" s="21">
        <v>1279.5555555555557</v>
      </c>
      <c r="R5" s="21">
        <v>1413.5555555555557</v>
      </c>
      <c r="S5" s="21">
        <v>1547.5555555555557</v>
      </c>
      <c r="T5" s="21">
        <v>1676.5555555555557</v>
      </c>
      <c r="U5" s="21">
        <v>1803.5555555555557</v>
      </c>
      <c r="V5" s="21">
        <v>1930.5555555555557</v>
      </c>
      <c r="W5" s="21">
        <v>2054.5555555555557</v>
      </c>
      <c r="X5" s="21">
        <v>2181.5555555555557</v>
      </c>
      <c r="Y5" s="21">
        <v>2307.5555555555557</v>
      </c>
      <c r="Z5" s="21">
        <v>2429.5555555555557</v>
      </c>
      <c r="AA5" s="21">
        <v>3083.2222222222222</v>
      </c>
      <c r="AB5" s="21">
        <v>3369.2222222222222</v>
      </c>
      <c r="AC5" s="21">
        <v>3618.2222222222222</v>
      </c>
      <c r="AD5" s="21">
        <v>3862.2222222222222</v>
      </c>
      <c r="AE5" s="21">
        <v>4096.2222222222226</v>
      </c>
      <c r="AF5" s="21">
        <v>4315.2222222222226</v>
      </c>
      <c r="AG5" s="21">
        <v>4534.2222222222226</v>
      </c>
      <c r="AH5" s="21">
        <v>4750.2222222222226</v>
      </c>
      <c r="AI5" s="21">
        <v>4965.2222222222226</v>
      </c>
      <c r="AJ5" s="21">
        <v>5178.2222222222226</v>
      </c>
      <c r="AK5" s="21">
        <v>5391.2222222222226</v>
      </c>
      <c r="AL5" s="21">
        <v>5604.2222222222226</v>
      </c>
      <c r="AM5" s="21">
        <v>9076.8888888888887</v>
      </c>
      <c r="AN5" s="21">
        <v>10166.888888888889</v>
      </c>
      <c r="AO5" s="21">
        <v>11029.888888888889</v>
      </c>
      <c r="AP5" s="21">
        <v>11839.888888888889</v>
      </c>
      <c r="AQ5" s="21">
        <v>12592.888888888889</v>
      </c>
      <c r="AR5" s="21">
        <v>13252.888888888889</v>
      </c>
      <c r="AS5" s="21">
        <v>13907.888888888889</v>
      </c>
      <c r="AT5" s="21">
        <v>14558.888888888889</v>
      </c>
      <c r="AU5" s="21">
        <v>15207.888888888889</v>
      </c>
      <c r="AV5" s="21">
        <v>15853.888888888889</v>
      </c>
      <c r="AW5" s="21">
        <v>16493.888888888891</v>
      </c>
      <c r="AX5" s="21">
        <v>17131.888888888891</v>
      </c>
      <c r="AY5"/>
      <c r="AZ5"/>
      <c r="BA5"/>
      <c r="BB5"/>
    </row>
    <row r="6" spans="1:54" s="24" customFormat="1" x14ac:dyDescent="0.35">
      <c r="B6" s="24" t="s">
        <v>70</v>
      </c>
      <c r="C6" s="21">
        <f t="array" ref="C6:AX6">TRANSPOSE('Customer Cohort Model'!D6:D53)</f>
        <v>97.644444444444446</v>
      </c>
      <c r="D6" s="21">
        <v>189.94444444444446</v>
      </c>
      <c r="E6" s="21">
        <v>283.54444444444448</v>
      </c>
      <c r="F6" s="21">
        <v>382.34444444444443</v>
      </c>
      <c r="G6" s="21">
        <v>479.26666666666671</v>
      </c>
      <c r="H6" s="21">
        <v>565.06666666666672</v>
      </c>
      <c r="I6" s="21">
        <v>652.16666666666674</v>
      </c>
      <c r="J6" s="21">
        <v>733.05555555555566</v>
      </c>
      <c r="K6" s="21">
        <v>809.75555555555559</v>
      </c>
      <c r="L6" s="21">
        <v>881.25555555555559</v>
      </c>
      <c r="M6" s="21">
        <v>955.35555555555561</v>
      </c>
      <c r="N6" s="21">
        <v>1029.4555555555555</v>
      </c>
      <c r="O6" s="21">
        <v>1305.9222222222222</v>
      </c>
      <c r="P6" s="21">
        <v>1487.9222222222224</v>
      </c>
      <c r="Q6" s="21">
        <v>1663.4222222222224</v>
      </c>
      <c r="R6" s="21">
        <v>1837.6222222222225</v>
      </c>
      <c r="S6" s="21">
        <v>2011.8222222222225</v>
      </c>
      <c r="T6" s="21">
        <v>2179.5222222222224</v>
      </c>
      <c r="U6" s="21">
        <v>2344.6222222222223</v>
      </c>
      <c r="V6" s="21">
        <v>2509.7222222222226</v>
      </c>
      <c r="W6" s="21">
        <v>2670.9222222222224</v>
      </c>
      <c r="X6" s="21">
        <v>2836.0222222222224</v>
      </c>
      <c r="Y6" s="21">
        <v>2999.8222222222225</v>
      </c>
      <c r="Z6" s="21">
        <v>3158.4222222222224</v>
      </c>
      <c r="AA6" s="21">
        <v>4008.1888888888889</v>
      </c>
      <c r="AB6" s="21">
        <v>4379.9888888888891</v>
      </c>
      <c r="AC6" s="21">
        <v>4703.6888888888889</v>
      </c>
      <c r="AD6" s="21">
        <v>5020.8888888888887</v>
      </c>
      <c r="AE6" s="21">
        <v>5325.0888888888894</v>
      </c>
      <c r="AF6" s="21">
        <v>5609.7888888888892</v>
      </c>
      <c r="AG6" s="21">
        <v>5894.48888888889</v>
      </c>
      <c r="AH6" s="21">
        <v>6175.2888888888892</v>
      </c>
      <c r="AI6" s="21">
        <v>6454.7888888888892</v>
      </c>
      <c r="AJ6" s="21">
        <v>6731.6888888888898</v>
      </c>
      <c r="AK6" s="21">
        <v>7008.5888888888894</v>
      </c>
      <c r="AL6" s="21">
        <v>7285.48888888889</v>
      </c>
      <c r="AM6" s="21">
        <v>11799.955555555556</v>
      </c>
      <c r="AN6" s="21">
        <v>13216.955555555556</v>
      </c>
      <c r="AO6" s="21">
        <v>14338.855555555556</v>
      </c>
      <c r="AP6" s="21">
        <v>15391.855555555556</v>
      </c>
      <c r="AQ6" s="21">
        <v>16370.755555555555</v>
      </c>
      <c r="AR6" s="21">
        <v>17228.755555555555</v>
      </c>
      <c r="AS6" s="21">
        <v>18080.255555555555</v>
      </c>
      <c r="AT6" s="21">
        <v>18926.555555555555</v>
      </c>
      <c r="AU6" s="21">
        <v>19770.255555555555</v>
      </c>
      <c r="AV6" s="21">
        <v>20610.055555555555</v>
      </c>
      <c r="AW6" s="21">
        <v>21442.055555555558</v>
      </c>
      <c r="AX6" s="21">
        <v>22271.45555555556</v>
      </c>
      <c r="AY6"/>
      <c r="AZ6"/>
      <c r="BA6"/>
      <c r="BB6"/>
    </row>
    <row r="7" spans="1:54" x14ac:dyDescent="0.35">
      <c r="B7" s="1"/>
    </row>
    <row r="8" spans="1:54" x14ac:dyDescent="0.35">
      <c r="B8" s="25" t="s">
        <v>77</v>
      </c>
    </row>
    <row r="9" spans="1:54" x14ac:dyDescent="0.35">
      <c r="B9" s="25"/>
    </row>
    <row r="10" spans="1:54" s="1" customFormat="1" x14ac:dyDescent="0.35">
      <c r="B10" s="1" t="s">
        <v>81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</row>
    <row r="11" spans="1:54" s="24" customFormat="1" x14ac:dyDescent="0.35">
      <c r="B11" s="24" t="s">
        <v>76</v>
      </c>
      <c r="C11" s="26">
        <f>C6*C56</f>
        <v>33687.333333333336</v>
      </c>
      <c r="D11" s="26">
        <f t="shared" ref="D11:AX11" si="0">D6*D56</f>
        <v>65530.833333333336</v>
      </c>
      <c r="E11" s="26">
        <f t="shared" si="0"/>
        <v>97822.833333333343</v>
      </c>
      <c r="F11" s="26">
        <f t="shared" si="0"/>
        <v>131908.83333333334</v>
      </c>
      <c r="G11" s="26">
        <f t="shared" si="0"/>
        <v>165347</v>
      </c>
      <c r="H11" s="26">
        <f t="shared" si="0"/>
        <v>194948.00000000003</v>
      </c>
      <c r="I11" s="26">
        <f t="shared" si="0"/>
        <v>224997.50000000003</v>
      </c>
      <c r="J11" s="26">
        <f t="shared" si="0"/>
        <v>252904.16666666672</v>
      </c>
      <c r="K11" s="26">
        <f t="shared" si="0"/>
        <v>279365.66666666669</v>
      </c>
      <c r="L11" s="26">
        <f t="shared" si="0"/>
        <v>304033.16666666669</v>
      </c>
      <c r="M11" s="26">
        <f t="shared" si="0"/>
        <v>329597.66666666669</v>
      </c>
      <c r="N11" s="26">
        <f t="shared" si="0"/>
        <v>355162.16666666663</v>
      </c>
      <c r="O11" s="26">
        <f t="shared" si="0"/>
        <v>450543.16666666669</v>
      </c>
      <c r="P11" s="26">
        <f t="shared" si="0"/>
        <v>513333.16666666674</v>
      </c>
      <c r="Q11" s="26">
        <f t="shared" si="0"/>
        <v>573880.66666666674</v>
      </c>
      <c r="R11" s="26">
        <f t="shared" si="0"/>
        <v>633979.66666666674</v>
      </c>
      <c r="S11" s="26">
        <f t="shared" si="0"/>
        <v>694078.66666666674</v>
      </c>
      <c r="T11" s="26">
        <f t="shared" si="0"/>
        <v>751935.16666666674</v>
      </c>
      <c r="U11" s="26">
        <f t="shared" si="0"/>
        <v>808894.66666666663</v>
      </c>
      <c r="V11" s="26">
        <f t="shared" si="0"/>
        <v>865854.16666666686</v>
      </c>
      <c r="W11" s="26">
        <f t="shared" si="0"/>
        <v>921468.16666666674</v>
      </c>
      <c r="X11" s="26">
        <f t="shared" si="0"/>
        <v>978427.66666666674</v>
      </c>
      <c r="Y11" s="26">
        <f t="shared" si="0"/>
        <v>1034938.6666666667</v>
      </c>
      <c r="Z11" s="26">
        <f t="shared" si="0"/>
        <v>1089655.6666666667</v>
      </c>
      <c r="AA11" s="26">
        <f t="shared" si="0"/>
        <v>1382825.1666666667</v>
      </c>
      <c r="AB11" s="26">
        <f t="shared" si="0"/>
        <v>1511096.1666666667</v>
      </c>
      <c r="AC11" s="26">
        <f t="shared" si="0"/>
        <v>1622772.6666666667</v>
      </c>
      <c r="AD11" s="26">
        <f t="shared" si="0"/>
        <v>1732206.6666666665</v>
      </c>
      <c r="AE11" s="26">
        <f t="shared" si="0"/>
        <v>1837155.6666666667</v>
      </c>
      <c r="AF11" s="26">
        <f t="shared" si="0"/>
        <v>1935377.1666666667</v>
      </c>
      <c r="AG11" s="26">
        <f t="shared" si="0"/>
        <v>2033598.666666667</v>
      </c>
      <c r="AH11" s="26">
        <f t="shared" si="0"/>
        <v>2130474.666666667</v>
      </c>
      <c r="AI11" s="26">
        <f t="shared" si="0"/>
        <v>2226902.166666667</v>
      </c>
      <c r="AJ11" s="26">
        <f t="shared" si="0"/>
        <v>2322432.666666667</v>
      </c>
      <c r="AK11" s="26">
        <f t="shared" si="0"/>
        <v>2417963.166666667</v>
      </c>
      <c r="AL11" s="26">
        <f t="shared" si="0"/>
        <v>2513493.666666667</v>
      </c>
      <c r="AM11" s="26">
        <f t="shared" si="0"/>
        <v>4070984.666666667</v>
      </c>
      <c r="AN11" s="26">
        <f t="shared" si="0"/>
        <v>4559849.666666667</v>
      </c>
      <c r="AO11" s="26">
        <f t="shared" si="0"/>
        <v>4946905.166666667</v>
      </c>
      <c r="AP11" s="26">
        <f t="shared" si="0"/>
        <v>5310190.166666667</v>
      </c>
      <c r="AQ11" s="26">
        <f t="shared" si="0"/>
        <v>5647910.666666667</v>
      </c>
      <c r="AR11" s="26">
        <f t="shared" si="0"/>
        <v>5943920.666666667</v>
      </c>
      <c r="AS11" s="26">
        <f t="shared" si="0"/>
        <v>6237688.166666667</v>
      </c>
      <c r="AT11" s="26">
        <f t="shared" si="0"/>
        <v>6529661.666666666</v>
      </c>
      <c r="AU11" s="26">
        <f t="shared" si="0"/>
        <v>6820738.166666667</v>
      </c>
      <c r="AV11" s="26">
        <f t="shared" si="0"/>
        <v>7110469.166666666</v>
      </c>
      <c r="AW11" s="26">
        <f t="shared" si="0"/>
        <v>7397509.1666666679</v>
      </c>
      <c r="AX11" s="26">
        <f t="shared" si="0"/>
        <v>7683652.1666666679</v>
      </c>
    </row>
    <row r="12" spans="1:54" s="24" customFormat="1" x14ac:dyDescent="0.35">
      <c r="B12" s="24" t="s">
        <v>78</v>
      </c>
      <c r="C12" s="28">
        <f>C11*C57</f>
        <v>1684.3666666666668</v>
      </c>
      <c r="D12" s="28">
        <f t="shared" ref="D12:AX12" si="1">D11*D57</f>
        <v>3276.541666666667</v>
      </c>
      <c r="E12" s="28">
        <f t="shared" si="1"/>
        <v>4891.1416666666673</v>
      </c>
      <c r="F12" s="28">
        <f t="shared" si="1"/>
        <v>6595.4416666666675</v>
      </c>
      <c r="G12" s="28">
        <f t="shared" si="1"/>
        <v>8267.35</v>
      </c>
      <c r="H12" s="28">
        <f t="shared" si="1"/>
        <v>9747.4000000000015</v>
      </c>
      <c r="I12" s="28">
        <f t="shared" si="1"/>
        <v>11249.875000000002</v>
      </c>
      <c r="J12" s="28">
        <f t="shared" si="1"/>
        <v>12645.208333333336</v>
      </c>
      <c r="K12" s="28">
        <f t="shared" si="1"/>
        <v>13968.283333333335</v>
      </c>
      <c r="L12" s="28">
        <f t="shared" si="1"/>
        <v>15201.658333333335</v>
      </c>
      <c r="M12" s="28">
        <f t="shared" si="1"/>
        <v>16479.883333333335</v>
      </c>
      <c r="N12" s="28">
        <f t="shared" si="1"/>
        <v>17758.108333333334</v>
      </c>
      <c r="O12" s="28">
        <f t="shared" si="1"/>
        <v>22527.158333333336</v>
      </c>
      <c r="P12" s="28">
        <f t="shared" si="1"/>
        <v>25666.65833333334</v>
      </c>
      <c r="Q12" s="28">
        <f t="shared" si="1"/>
        <v>28694.03333333334</v>
      </c>
      <c r="R12" s="28">
        <f t="shared" si="1"/>
        <v>31698.983333333337</v>
      </c>
      <c r="S12" s="28">
        <f t="shared" si="1"/>
        <v>34703.933333333342</v>
      </c>
      <c r="T12" s="28">
        <f t="shared" si="1"/>
        <v>37596.758333333339</v>
      </c>
      <c r="U12" s="28">
        <f t="shared" si="1"/>
        <v>40444.733333333337</v>
      </c>
      <c r="V12" s="28">
        <f t="shared" si="1"/>
        <v>43292.708333333343</v>
      </c>
      <c r="W12" s="28">
        <f t="shared" si="1"/>
        <v>46073.40833333334</v>
      </c>
      <c r="X12" s="28">
        <f t="shared" si="1"/>
        <v>48921.383333333339</v>
      </c>
      <c r="Y12" s="28">
        <f t="shared" si="1"/>
        <v>51746.933333333342</v>
      </c>
      <c r="Z12" s="28">
        <f t="shared" si="1"/>
        <v>54482.78333333334</v>
      </c>
      <c r="AA12" s="28">
        <f t="shared" si="1"/>
        <v>69141.258333333346</v>
      </c>
      <c r="AB12" s="28">
        <f t="shared" si="1"/>
        <v>75554.808333333334</v>
      </c>
      <c r="AC12" s="28">
        <f t="shared" si="1"/>
        <v>81138.633333333346</v>
      </c>
      <c r="AD12" s="28">
        <f t="shared" si="1"/>
        <v>86610.333333333328</v>
      </c>
      <c r="AE12" s="28">
        <f t="shared" si="1"/>
        <v>91857.78333333334</v>
      </c>
      <c r="AF12" s="28">
        <f t="shared" si="1"/>
        <v>96768.858333333337</v>
      </c>
      <c r="AG12" s="28">
        <f t="shared" si="1"/>
        <v>101679.93333333335</v>
      </c>
      <c r="AH12" s="28">
        <f t="shared" si="1"/>
        <v>106523.73333333335</v>
      </c>
      <c r="AI12" s="28">
        <f t="shared" si="1"/>
        <v>111345.10833333335</v>
      </c>
      <c r="AJ12" s="28">
        <f t="shared" si="1"/>
        <v>116121.63333333336</v>
      </c>
      <c r="AK12" s="28">
        <f t="shared" si="1"/>
        <v>120898.15833333335</v>
      </c>
      <c r="AL12" s="28">
        <f t="shared" si="1"/>
        <v>125674.68333333335</v>
      </c>
      <c r="AM12" s="28">
        <f t="shared" si="1"/>
        <v>203549.23333333337</v>
      </c>
      <c r="AN12" s="28">
        <f t="shared" si="1"/>
        <v>227992.48333333337</v>
      </c>
      <c r="AO12" s="28">
        <f t="shared" si="1"/>
        <v>247345.25833333336</v>
      </c>
      <c r="AP12" s="28">
        <f t="shared" si="1"/>
        <v>265509.50833333336</v>
      </c>
      <c r="AQ12" s="28">
        <f t="shared" si="1"/>
        <v>282395.53333333338</v>
      </c>
      <c r="AR12" s="28">
        <f t="shared" si="1"/>
        <v>297196.03333333338</v>
      </c>
      <c r="AS12" s="28">
        <f t="shared" si="1"/>
        <v>311884.40833333338</v>
      </c>
      <c r="AT12" s="28">
        <f t="shared" si="1"/>
        <v>326483.08333333331</v>
      </c>
      <c r="AU12" s="28">
        <f t="shared" si="1"/>
        <v>341036.90833333338</v>
      </c>
      <c r="AV12" s="28">
        <f t="shared" si="1"/>
        <v>355523.45833333331</v>
      </c>
      <c r="AW12" s="28">
        <f t="shared" si="1"/>
        <v>369875.45833333343</v>
      </c>
      <c r="AX12" s="28">
        <f t="shared" si="1"/>
        <v>384182.6083333334</v>
      </c>
    </row>
    <row r="13" spans="1:54" s="1" customFormat="1" x14ac:dyDescent="0.35">
      <c r="B13" s="1" t="s">
        <v>81</v>
      </c>
      <c r="C13" s="30">
        <f>SUM(C11:C12)</f>
        <v>35371.700000000004</v>
      </c>
      <c r="D13" s="30">
        <f t="shared" ref="D13:AX13" si="2">SUM(D11:D12)</f>
        <v>68807.375</v>
      </c>
      <c r="E13" s="30">
        <f t="shared" si="2"/>
        <v>102713.97500000001</v>
      </c>
      <c r="F13" s="30">
        <f t="shared" si="2"/>
        <v>138504.27500000002</v>
      </c>
      <c r="G13" s="30">
        <f t="shared" si="2"/>
        <v>173614.35</v>
      </c>
      <c r="H13" s="30">
        <f t="shared" si="2"/>
        <v>204695.40000000002</v>
      </c>
      <c r="I13" s="30">
        <f t="shared" si="2"/>
        <v>236247.37500000003</v>
      </c>
      <c r="J13" s="30">
        <f t="shared" si="2"/>
        <v>265549.37500000006</v>
      </c>
      <c r="K13" s="30">
        <f t="shared" si="2"/>
        <v>293333.95</v>
      </c>
      <c r="L13" s="30">
        <f t="shared" si="2"/>
        <v>319234.82500000001</v>
      </c>
      <c r="M13" s="30">
        <f t="shared" si="2"/>
        <v>346077.55000000005</v>
      </c>
      <c r="N13" s="30">
        <f t="shared" si="2"/>
        <v>372920.27499999997</v>
      </c>
      <c r="O13" s="30">
        <f t="shared" si="2"/>
        <v>473070.32500000001</v>
      </c>
      <c r="P13" s="30">
        <f t="shared" si="2"/>
        <v>538999.82500000007</v>
      </c>
      <c r="Q13" s="30">
        <f t="shared" si="2"/>
        <v>602574.70000000007</v>
      </c>
      <c r="R13" s="30">
        <f t="shared" si="2"/>
        <v>665678.65000000014</v>
      </c>
      <c r="S13" s="30">
        <f t="shared" si="2"/>
        <v>728782.60000000009</v>
      </c>
      <c r="T13" s="30">
        <f t="shared" si="2"/>
        <v>789531.92500000005</v>
      </c>
      <c r="U13" s="30">
        <f t="shared" si="2"/>
        <v>849339.39999999991</v>
      </c>
      <c r="V13" s="30">
        <f t="shared" si="2"/>
        <v>909146.87500000023</v>
      </c>
      <c r="W13" s="30">
        <f t="shared" si="2"/>
        <v>967541.57500000007</v>
      </c>
      <c r="X13" s="30">
        <f t="shared" si="2"/>
        <v>1027349.05</v>
      </c>
      <c r="Y13" s="30">
        <f t="shared" si="2"/>
        <v>1086685.6000000001</v>
      </c>
      <c r="Z13" s="30">
        <f t="shared" si="2"/>
        <v>1144138.4500000002</v>
      </c>
      <c r="AA13" s="30">
        <f t="shared" si="2"/>
        <v>1451966.425</v>
      </c>
      <c r="AB13" s="30">
        <f t="shared" si="2"/>
        <v>1586650.9750000001</v>
      </c>
      <c r="AC13" s="30">
        <f t="shared" si="2"/>
        <v>1703911.3</v>
      </c>
      <c r="AD13" s="30">
        <f t="shared" si="2"/>
        <v>1818816.9999999998</v>
      </c>
      <c r="AE13" s="30">
        <f t="shared" si="2"/>
        <v>1929013.4500000002</v>
      </c>
      <c r="AF13" s="30">
        <f t="shared" si="2"/>
        <v>2032146.0250000001</v>
      </c>
      <c r="AG13" s="30">
        <f t="shared" si="2"/>
        <v>2135278.6000000006</v>
      </c>
      <c r="AH13" s="30">
        <f t="shared" si="2"/>
        <v>2236998.4000000004</v>
      </c>
      <c r="AI13" s="30">
        <f t="shared" si="2"/>
        <v>2338247.2750000004</v>
      </c>
      <c r="AJ13" s="30">
        <f t="shared" si="2"/>
        <v>2438554.3000000003</v>
      </c>
      <c r="AK13" s="30">
        <f t="shared" si="2"/>
        <v>2538861.3250000002</v>
      </c>
      <c r="AL13" s="30">
        <f t="shared" si="2"/>
        <v>2639168.3500000006</v>
      </c>
      <c r="AM13" s="30">
        <f t="shared" si="2"/>
        <v>4274533.9000000004</v>
      </c>
      <c r="AN13" s="30">
        <f t="shared" si="2"/>
        <v>4787842.1500000004</v>
      </c>
      <c r="AO13" s="30">
        <f t="shared" si="2"/>
        <v>5194250.4250000007</v>
      </c>
      <c r="AP13" s="30">
        <f t="shared" si="2"/>
        <v>5575699.6750000007</v>
      </c>
      <c r="AQ13" s="30">
        <f t="shared" si="2"/>
        <v>5930306.2000000002</v>
      </c>
      <c r="AR13" s="30">
        <f t="shared" si="2"/>
        <v>6241116.7000000002</v>
      </c>
      <c r="AS13" s="30">
        <f t="shared" si="2"/>
        <v>6549572.5750000002</v>
      </c>
      <c r="AT13" s="30">
        <f t="shared" si="2"/>
        <v>6856144.7499999991</v>
      </c>
      <c r="AU13" s="30">
        <f t="shared" si="2"/>
        <v>7161775.0750000002</v>
      </c>
      <c r="AV13" s="30">
        <f t="shared" si="2"/>
        <v>7465992.6249999991</v>
      </c>
      <c r="AW13" s="30">
        <f t="shared" si="2"/>
        <v>7767384.6250000009</v>
      </c>
      <c r="AX13" s="30">
        <f t="shared" si="2"/>
        <v>8067834.7750000013</v>
      </c>
    </row>
    <row r="14" spans="1:54" s="24" customFormat="1" x14ac:dyDescent="0.35"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</row>
    <row r="15" spans="1:54" s="24" customFormat="1" x14ac:dyDescent="0.35">
      <c r="B15" s="1" t="s">
        <v>79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</row>
    <row r="16" spans="1:54" s="1" customFormat="1" x14ac:dyDescent="0.35"/>
    <row r="17" spans="1:54" s="24" customFormat="1" x14ac:dyDescent="0.35">
      <c r="B17" s="24" t="s">
        <v>82</v>
      </c>
      <c r="C17" s="27">
        <f>C11*C62</f>
        <v>32002.966666666667</v>
      </c>
      <c r="D17" s="27">
        <f t="shared" ref="D17:AX17" si="3">D11*D62</f>
        <v>62254.291666666664</v>
      </c>
      <c r="E17" s="27">
        <f t="shared" si="3"/>
        <v>92931.691666666666</v>
      </c>
      <c r="F17" s="27">
        <f t="shared" si="3"/>
        <v>125313.39166666666</v>
      </c>
      <c r="G17" s="27">
        <f t="shared" si="3"/>
        <v>157079.65</v>
      </c>
      <c r="H17" s="27">
        <f t="shared" si="3"/>
        <v>185200.6</v>
      </c>
      <c r="I17" s="27">
        <f t="shared" si="3"/>
        <v>213747.62500000003</v>
      </c>
      <c r="J17" s="27">
        <f t="shared" si="3"/>
        <v>240258.95833333337</v>
      </c>
      <c r="K17" s="27">
        <f t="shared" si="3"/>
        <v>265397.38333333336</v>
      </c>
      <c r="L17" s="27">
        <f t="shared" si="3"/>
        <v>288831.50833333336</v>
      </c>
      <c r="M17" s="27">
        <f t="shared" si="3"/>
        <v>313117.78333333333</v>
      </c>
      <c r="N17" s="27">
        <f t="shared" si="3"/>
        <v>337404.05833333329</v>
      </c>
      <c r="O17" s="27">
        <f t="shared" si="3"/>
        <v>428016.00833333336</v>
      </c>
      <c r="P17" s="27">
        <f t="shared" si="3"/>
        <v>487666.50833333336</v>
      </c>
      <c r="Q17" s="27">
        <f t="shared" si="3"/>
        <v>545186.63333333342</v>
      </c>
      <c r="R17" s="27">
        <f t="shared" si="3"/>
        <v>602280.68333333335</v>
      </c>
      <c r="S17" s="27">
        <f t="shared" si="3"/>
        <v>659374.7333333334</v>
      </c>
      <c r="T17" s="27">
        <f t="shared" si="3"/>
        <v>714338.40833333333</v>
      </c>
      <c r="U17" s="27">
        <f t="shared" si="3"/>
        <v>768449.93333333323</v>
      </c>
      <c r="V17" s="27">
        <f t="shared" si="3"/>
        <v>822561.45833333349</v>
      </c>
      <c r="W17" s="27">
        <f t="shared" si="3"/>
        <v>875394.75833333342</v>
      </c>
      <c r="X17" s="27">
        <f t="shared" si="3"/>
        <v>929506.28333333333</v>
      </c>
      <c r="Y17" s="27">
        <f t="shared" si="3"/>
        <v>983191.7333333334</v>
      </c>
      <c r="Z17" s="27">
        <f t="shared" si="3"/>
        <v>1035172.8833333333</v>
      </c>
      <c r="AA17" s="27">
        <f t="shared" si="3"/>
        <v>1313683.9083333334</v>
      </c>
      <c r="AB17" s="27">
        <f t="shared" si="3"/>
        <v>1435541.3583333334</v>
      </c>
      <c r="AC17" s="27">
        <f t="shared" si="3"/>
        <v>1541634.0333333334</v>
      </c>
      <c r="AD17" s="27">
        <f t="shared" si="3"/>
        <v>1645596.333333333</v>
      </c>
      <c r="AE17" s="27">
        <f t="shared" si="3"/>
        <v>1745297.8833333333</v>
      </c>
      <c r="AF17" s="27">
        <f t="shared" si="3"/>
        <v>1838608.3083333333</v>
      </c>
      <c r="AG17" s="27">
        <f t="shared" si="3"/>
        <v>1931918.7333333336</v>
      </c>
      <c r="AH17" s="27">
        <f t="shared" si="3"/>
        <v>2023950.9333333336</v>
      </c>
      <c r="AI17" s="27">
        <f t="shared" si="3"/>
        <v>2115557.0583333336</v>
      </c>
      <c r="AJ17" s="27">
        <f t="shared" si="3"/>
        <v>2206311.0333333337</v>
      </c>
      <c r="AK17" s="27">
        <f t="shared" si="3"/>
        <v>2297065.0083333333</v>
      </c>
      <c r="AL17" s="27">
        <f t="shared" si="3"/>
        <v>2387818.9833333334</v>
      </c>
      <c r="AM17" s="27">
        <f t="shared" si="3"/>
        <v>3867435.4333333336</v>
      </c>
      <c r="AN17" s="27">
        <f t="shared" si="3"/>
        <v>4331857.1833333336</v>
      </c>
      <c r="AO17" s="27">
        <f t="shared" si="3"/>
        <v>4699559.9083333332</v>
      </c>
      <c r="AP17" s="27">
        <f t="shared" si="3"/>
        <v>5044680.6583333332</v>
      </c>
      <c r="AQ17" s="27">
        <f t="shared" si="3"/>
        <v>5365515.1333333338</v>
      </c>
      <c r="AR17" s="27">
        <f t="shared" si="3"/>
        <v>5646724.6333333338</v>
      </c>
      <c r="AS17" s="27">
        <f t="shared" si="3"/>
        <v>5925803.7583333338</v>
      </c>
      <c r="AT17" s="27">
        <f t="shared" si="3"/>
        <v>6203178.5833333321</v>
      </c>
      <c r="AU17" s="27">
        <f t="shared" si="3"/>
        <v>6479701.2583333338</v>
      </c>
      <c r="AV17" s="27">
        <f t="shared" si="3"/>
        <v>6754945.7083333321</v>
      </c>
      <c r="AW17" s="27">
        <f t="shared" si="3"/>
        <v>7027633.708333334</v>
      </c>
      <c r="AX17" s="27">
        <f t="shared" si="3"/>
        <v>7299469.5583333345</v>
      </c>
    </row>
    <row r="18" spans="1:54" s="24" customFormat="1" x14ac:dyDescent="0.35">
      <c r="B18" s="24" t="s">
        <v>108</v>
      </c>
      <c r="C18" s="28">
        <f>C13*C63+C6*C64</f>
        <v>1311.6114411111112</v>
      </c>
      <c r="D18" s="28">
        <f t="shared" ref="D18:AX18" si="4">D13*D63</f>
        <v>2401.3773875000002</v>
      </c>
      <c r="E18" s="28">
        <f t="shared" si="4"/>
        <v>3584.7177275000004</v>
      </c>
      <c r="F18" s="28">
        <f t="shared" si="4"/>
        <v>4833.7991975000004</v>
      </c>
      <c r="G18" s="28">
        <f t="shared" si="4"/>
        <v>6059.1408150000007</v>
      </c>
      <c r="H18" s="28">
        <f t="shared" si="4"/>
        <v>7143.8694600000008</v>
      </c>
      <c r="I18" s="28">
        <f t="shared" si="4"/>
        <v>8245.0333875000015</v>
      </c>
      <c r="J18" s="28">
        <f t="shared" si="4"/>
        <v>9267.6731875000023</v>
      </c>
      <c r="K18" s="28">
        <f t="shared" si="4"/>
        <v>10237.354855000001</v>
      </c>
      <c r="L18" s="28">
        <f t="shared" si="4"/>
        <v>11141.2953925</v>
      </c>
      <c r="M18" s="28">
        <f t="shared" si="4"/>
        <v>12078.106495000002</v>
      </c>
      <c r="N18" s="28">
        <f t="shared" si="4"/>
        <v>13014.9175975</v>
      </c>
      <c r="O18" s="28">
        <f t="shared" si="4"/>
        <v>16510.154342500002</v>
      </c>
      <c r="P18" s="28">
        <f t="shared" si="4"/>
        <v>18811.093892500001</v>
      </c>
      <c r="Q18" s="28">
        <f t="shared" si="4"/>
        <v>21029.857030000003</v>
      </c>
      <c r="R18" s="28">
        <f t="shared" si="4"/>
        <v>23232.184885000006</v>
      </c>
      <c r="S18" s="28">
        <f t="shared" si="4"/>
        <v>25434.512740000002</v>
      </c>
      <c r="T18" s="28">
        <f t="shared" si="4"/>
        <v>27554.664182500001</v>
      </c>
      <c r="U18" s="28">
        <f t="shared" si="4"/>
        <v>29641.945059999998</v>
      </c>
      <c r="V18" s="28">
        <f t="shared" si="4"/>
        <v>31729.22593750001</v>
      </c>
      <c r="W18" s="28">
        <f t="shared" si="4"/>
        <v>33767.200967500001</v>
      </c>
      <c r="X18" s="28">
        <f t="shared" si="4"/>
        <v>35854.481845000002</v>
      </c>
      <c r="Y18" s="28">
        <f t="shared" si="4"/>
        <v>37925.327440000001</v>
      </c>
      <c r="Z18" s="28">
        <f t="shared" si="4"/>
        <v>39930.431905000005</v>
      </c>
      <c r="AA18" s="28">
        <f t="shared" si="4"/>
        <v>50673.628232499999</v>
      </c>
      <c r="AB18" s="28">
        <f t="shared" si="4"/>
        <v>55374.119027500004</v>
      </c>
      <c r="AC18" s="28">
        <f t="shared" si="4"/>
        <v>59466.504370000002</v>
      </c>
      <c r="AD18" s="28">
        <f t="shared" si="4"/>
        <v>63476.713299999996</v>
      </c>
      <c r="AE18" s="28">
        <f t="shared" si="4"/>
        <v>67322.569405000002</v>
      </c>
      <c r="AF18" s="28">
        <f t="shared" si="4"/>
        <v>70921.896272500002</v>
      </c>
      <c r="AG18" s="28">
        <f t="shared" si="4"/>
        <v>74521.223140000016</v>
      </c>
      <c r="AH18" s="28">
        <f t="shared" si="4"/>
        <v>78071.244160000017</v>
      </c>
      <c r="AI18" s="28">
        <f t="shared" si="4"/>
        <v>81604.829897500007</v>
      </c>
      <c r="AJ18" s="28">
        <f t="shared" si="4"/>
        <v>85105.545070000007</v>
      </c>
      <c r="AK18" s="28">
        <f t="shared" si="4"/>
        <v>88606.260242500008</v>
      </c>
      <c r="AL18" s="28">
        <f t="shared" si="4"/>
        <v>92106.975415000023</v>
      </c>
      <c r="AM18" s="28">
        <f t="shared" si="4"/>
        <v>149181.23311</v>
      </c>
      <c r="AN18" s="28">
        <f t="shared" si="4"/>
        <v>167095.69103500003</v>
      </c>
      <c r="AO18" s="28">
        <f t="shared" si="4"/>
        <v>181279.33983250003</v>
      </c>
      <c r="AP18" s="28">
        <f t="shared" si="4"/>
        <v>194591.91865750003</v>
      </c>
      <c r="AQ18" s="28">
        <f t="shared" si="4"/>
        <v>206967.68638</v>
      </c>
      <c r="AR18" s="28">
        <f t="shared" si="4"/>
        <v>217814.97283000001</v>
      </c>
      <c r="AS18" s="28">
        <f t="shared" si="4"/>
        <v>228580.08286750002</v>
      </c>
      <c r="AT18" s="28">
        <f t="shared" si="4"/>
        <v>239279.45177499996</v>
      </c>
      <c r="AU18" s="28">
        <f t="shared" si="4"/>
        <v>249945.9501175</v>
      </c>
      <c r="AV18" s="28">
        <f t="shared" si="4"/>
        <v>260563.14261249997</v>
      </c>
      <c r="AW18" s="28">
        <f t="shared" si="4"/>
        <v>271081.72341250005</v>
      </c>
      <c r="AX18" s="28">
        <f t="shared" si="4"/>
        <v>281567.43364750006</v>
      </c>
    </row>
    <row r="19" spans="1:54" s="1" customFormat="1" x14ac:dyDescent="0.35">
      <c r="B19" s="1" t="s">
        <v>83</v>
      </c>
      <c r="C19" s="29">
        <f>SUM(C17:C18)</f>
        <v>33314.578107777779</v>
      </c>
      <c r="D19" s="29">
        <f t="shared" ref="D19:AX19" si="5">SUM(D17:D18)</f>
        <v>64655.669054166661</v>
      </c>
      <c r="E19" s="29">
        <f t="shared" si="5"/>
        <v>96516.409394166665</v>
      </c>
      <c r="F19" s="29">
        <f t="shared" si="5"/>
        <v>130147.19086416667</v>
      </c>
      <c r="G19" s="29">
        <f t="shared" si="5"/>
        <v>163138.79081499999</v>
      </c>
      <c r="H19" s="29">
        <f t="shared" si="5"/>
        <v>192344.46945999999</v>
      </c>
      <c r="I19" s="29">
        <f t="shared" si="5"/>
        <v>221992.65838750004</v>
      </c>
      <c r="J19" s="29">
        <f t="shared" si="5"/>
        <v>249526.63152083338</v>
      </c>
      <c r="K19" s="29">
        <f t="shared" si="5"/>
        <v>275634.73818833334</v>
      </c>
      <c r="L19" s="29">
        <f t="shared" si="5"/>
        <v>299972.80372583336</v>
      </c>
      <c r="M19" s="29">
        <f t="shared" si="5"/>
        <v>325195.88982833334</v>
      </c>
      <c r="N19" s="29">
        <f t="shared" si="5"/>
        <v>350418.97593083332</v>
      </c>
      <c r="O19" s="29">
        <f t="shared" si="5"/>
        <v>444526.16267583339</v>
      </c>
      <c r="P19" s="29">
        <f t="shared" si="5"/>
        <v>506477.60222583334</v>
      </c>
      <c r="Q19" s="29">
        <f t="shared" si="5"/>
        <v>566216.49036333337</v>
      </c>
      <c r="R19" s="29">
        <f t="shared" si="5"/>
        <v>625512.86821833334</v>
      </c>
      <c r="S19" s="29">
        <f t="shared" si="5"/>
        <v>684809.24607333343</v>
      </c>
      <c r="T19" s="29">
        <f t="shared" si="5"/>
        <v>741893.07251583331</v>
      </c>
      <c r="U19" s="29">
        <f t="shared" si="5"/>
        <v>798091.87839333317</v>
      </c>
      <c r="V19" s="29">
        <f t="shared" si="5"/>
        <v>854290.6842708335</v>
      </c>
      <c r="W19" s="29">
        <f t="shared" si="5"/>
        <v>909161.9593008334</v>
      </c>
      <c r="X19" s="29">
        <f t="shared" si="5"/>
        <v>965360.76517833327</v>
      </c>
      <c r="Y19" s="29">
        <f t="shared" si="5"/>
        <v>1021117.0607733334</v>
      </c>
      <c r="Z19" s="29">
        <f t="shared" si="5"/>
        <v>1075103.3152383333</v>
      </c>
      <c r="AA19" s="29">
        <f t="shared" si="5"/>
        <v>1364357.5365658335</v>
      </c>
      <c r="AB19" s="29">
        <f t="shared" si="5"/>
        <v>1490915.4773608334</v>
      </c>
      <c r="AC19" s="29">
        <f t="shared" si="5"/>
        <v>1601100.5377033334</v>
      </c>
      <c r="AD19" s="29">
        <f t="shared" si="5"/>
        <v>1709073.046633333</v>
      </c>
      <c r="AE19" s="29">
        <f t="shared" si="5"/>
        <v>1812620.4527383333</v>
      </c>
      <c r="AF19" s="29">
        <f t="shared" si="5"/>
        <v>1909530.2046058334</v>
      </c>
      <c r="AG19" s="29">
        <f t="shared" si="5"/>
        <v>2006439.9564733338</v>
      </c>
      <c r="AH19" s="29">
        <f t="shared" si="5"/>
        <v>2102022.1774933338</v>
      </c>
      <c r="AI19" s="29">
        <f t="shared" si="5"/>
        <v>2197161.8882308337</v>
      </c>
      <c r="AJ19" s="29">
        <f t="shared" si="5"/>
        <v>2291416.5784033337</v>
      </c>
      <c r="AK19" s="29">
        <f t="shared" si="5"/>
        <v>2385671.2685758332</v>
      </c>
      <c r="AL19" s="29">
        <f t="shared" si="5"/>
        <v>2479925.9587483336</v>
      </c>
      <c r="AM19" s="29">
        <f t="shared" si="5"/>
        <v>4016616.6664433335</v>
      </c>
      <c r="AN19" s="29">
        <f t="shared" si="5"/>
        <v>4498952.8743683333</v>
      </c>
      <c r="AO19" s="29">
        <f t="shared" si="5"/>
        <v>4880839.2481658328</v>
      </c>
      <c r="AP19" s="29">
        <f t="shared" si="5"/>
        <v>5239272.5769908335</v>
      </c>
      <c r="AQ19" s="29">
        <f t="shared" si="5"/>
        <v>5572482.8197133336</v>
      </c>
      <c r="AR19" s="29">
        <f t="shared" si="5"/>
        <v>5864539.6061633341</v>
      </c>
      <c r="AS19" s="29">
        <f t="shared" si="5"/>
        <v>6154383.8412008341</v>
      </c>
      <c r="AT19" s="29">
        <f t="shared" si="5"/>
        <v>6442458.0351083316</v>
      </c>
      <c r="AU19" s="29">
        <f t="shared" si="5"/>
        <v>6729647.2084508333</v>
      </c>
      <c r="AV19" s="29">
        <f t="shared" si="5"/>
        <v>7015508.8509458322</v>
      </c>
      <c r="AW19" s="29">
        <f t="shared" si="5"/>
        <v>7298715.4317458337</v>
      </c>
      <c r="AX19" s="29">
        <f t="shared" si="5"/>
        <v>7581036.9919808349</v>
      </c>
    </row>
    <row r="20" spans="1:54" s="1" customFormat="1" x14ac:dyDescent="0.35"/>
    <row r="21" spans="1:54" s="24" customFormat="1" x14ac:dyDescent="0.35">
      <c r="B21" s="1" t="s">
        <v>84</v>
      </c>
      <c r="C21" s="30">
        <f>C13-C19</f>
        <v>2057.1218922222251</v>
      </c>
      <c r="D21" s="30">
        <f t="shared" ref="D21:AX21" si="6">D13-D19</f>
        <v>4151.7059458333388</v>
      </c>
      <c r="E21" s="30">
        <f t="shared" si="6"/>
        <v>6197.5656058333407</v>
      </c>
      <c r="F21" s="30">
        <f t="shared" si="6"/>
        <v>8357.0841358333564</v>
      </c>
      <c r="G21" s="30">
        <f t="shared" si="6"/>
        <v>10475.55918500002</v>
      </c>
      <c r="H21" s="30">
        <f t="shared" si="6"/>
        <v>12350.93054000003</v>
      </c>
      <c r="I21" s="30">
        <f t="shared" si="6"/>
        <v>14254.716612499993</v>
      </c>
      <c r="J21" s="30">
        <f t="shared" si="6"/>
        <v>16022.743479166675</v>
      </c>
      <c r="K21" s="30">
        <f t="shared" si="6"/>
        <v>17699.211811666668</v>
      </c>
      <c r="L21" s="30">
        <f t="shared" si="6"/>
        <v>19262.021274166647</v>
      </c>
      <c r="M21" s="30">
        <f t="shared" si="6"/>
        <v>20881.660171666706</v>
      </c>
      <c r="N21" s="30">
        <f t="shared" si="6"/>
        <v>22501.299069166649</v>
      </c>
      <c r="O21" s="30">
        <f t="shared" si="6"/>
        <v>28544.162324166624</v>
      </c>
      <c r="P21" s="30">
        <f t="shared" si="6"/>
        <v>32522.22277416673</v>
      </c>
      <c r="Q21" s="30">
        <f t="shared" si="6"/>
        <v>36358.209636666696</v>
      </c>
      <c r="R21" s="30">
        <f t="shared" si="6"/>
        <v>40165.781781666796</v>
      </c>
      <c r="S21" s="30">
        <f t="shared" si="6"/>
        <v>43973.353926666663</v>
      </c>
      <c r="T21" s="30">
        <f t="shared" si="6"/>
        <v>47638.852484166739</v>
      </c>
      <c r="U21" s="30">
        <f t="shared" si="6"/>
        <v>51247.521606666734</v>
      </c>
      <c r="V21" s="30">
        <f t="shared" si="6"/>
        <v>54856.19072916673</v>
      </c>
      <c r="W21" s="30">
        <f t="shared" si="6"/>
        <v>58379.615699166665</v>
      </c>
      <c r="X21" s="30">
        <f t="shared" si="6"/>
        <v>61988.284821666777</v>
      </c>
      <c r="Y21" s="30">
        <f t="shared" si="6"/>
        <v>65568.539226666675</v>
      </c>
      <c r="Z21" s="30">
        <f t="shared" si="6"/>
        <v>69035.134761666879</v>
      </c>
      <c r="AA21" s="30">
        <f t="shared" si="6"/>
        <v>87608.888434166554</v>
      </c>
      <c r="AB21" s="30">
        <f t="shared" si="6"/>
        <v>95735.497639166657</v>
      </c>
      <c r="AC21" s="30">
        <f t="shared" si="6"/>
        <v>102810.76229666662</v>
      </c>
      <c r="AD21" s="30">
        <f t="shared" si="6"/>
        <v>109743.9533666668</v>
      </c>
      <c r="AE21" s="30">
        <f t="shared" si="6"/>
        <v>116392.99726166693</v>
      </c>
      <c r="AF21" s="30">
        <f t="shared" si="6"/>
        <v>122615.82039416675</v>
      </c>
      <c r="AG21" s="30">
        <f t="shared" si="6"/>
        <v>128838.6435266668</v>
      </c>
      <c r="AH21" s="30">
        <f t="shared" si="6"/>
        <v>134976.22250666656</v>
      </c>
      <c r="AI21" s="30">
        <f t="shared" si="6"/>
        <v>141085.38676916668</v>
      </c>
      <c r="AJ21" s="30">
        <f t="shared" si="6"/>
        <v>147137.72159666661</v>
      </c>
      <c r="AK21" s="30">
        <f t="shared" si="6"/>
        <v>153190.05642416701</v>
      </c>
      <c r="AL21" s="30">
        <f t="shared" si="6"/>
        <v>159242.39125166694</v>
      </c>
      <c r="AM21" s="30">
        <f t="shared" si="6"/>
        <v>257917.23355666688</v>
      </c>
      <c r="AN21" s="30">
        <f t="shared" si="6"/>
        <v>288889.27563166711</v>
      </c>
      <c r="AO21" s="30">
        <f t="shared" si="6"/>
        <v>313411.17683416791</v>
      </c>
      <c r="AP21" s="30">
        <f t="shared" si="6"/>
        <v>336427.09800916724</v>
      </c>
      <c r="AQ21" s="30">
        <f t="shared" si="6"/>
        <v>357823.38028666656</v>
      </c>
      <c r="AR21" s="30">
        <f t="shared" si="6"/>
        <v>376577.09383666608</v>
      </c>
      <c r="AS21" s="30">
        <f t="shared" si="6"/>
        <v>395188.73379916605</v>
      </c>
      <c r="AT21" s="30">
        <f t="shared" si="6"/>
        <v>413686.71489166748</v>
      </c>
      <c r="AU21" s="30">
        <f t="shared" si="6"/>
        <v>432127.86654916685</v>
      </c>
      <c r="AV21" s="30">
        <f t="shared" si="6"/>
        <v>450483.77405416686</v>
      </c>
      <c r="AW21" s="30">
        <f t="shared" si="6"/>
        <v>468669.19325416721</v>
      </c>
      <c r="AX21" s="30">
        <f t="shared" si="6"/>
        <v>486797.78301916644</v>
      </c>
      <c r="AY21"/>
      <c r="AZ21"/>
      <c r="BA21"/>
      <c r="BB21"/>
    </row>
    <row r="22" spans="1:54" s="31" customFormat="1" x14ac:dyDescent="0.35">
      <c r="B22" s="31" t="s">
        <v>85</v>
      </c>
      <c r="C22" s="40">
        <f>C21/C13</f>
        <v>5.8157280883367912E-2</v>
      </c>
      <c r="D22" s="40">
        <f t="shared" ref="D22:AX22" si="7">D21/D13</f>
        <v>6.0338095238095316E-2</v>
      </c>
      <c r="E22" s="40">
        <f t="shared" si="7"/>
        <v>6.0338095238095309E-2</v>
      </c>
      <c r="F22" s="40">
        <f t="shared" si="7"/>
        <v>6.0338095238095392E-2</v>
      </c>
      <c r="G22" s="40">
        <f t="shared" si="7"/>
        <v>6.033809523809535E-2</v>
      </c>
      <c r="H22" s="40">
        <f t="shared" si="7"/>
        <v>6.0338095238095378E-2</v>
      </c>
      <c r="I22" s="40">
        <f t="shared" si="7"/>
        <v>6.0338095238095205E-2</v>
      </c>
      <c r="J22" s="40">
        <f t="shared" si="7"/>
        <v>6.0338095238095253E-2</v>
      </c>
      <c r="K22" s="40">
        <f t="shared" si="7"/>
        <v>6.0338095238095239E-2</v>
      </c>
      <c r="L22" s="40">
        <f t="shared" si="7"/>
        <v>6.0338095238095177E-2</v>
      </c>
      <c r="M22" s="40">
        <f t="shared" si="7"/>
        <v>6.0338095238095343E-2</v>
      </c>
      <c r="N22" s="40">
        <f t="shared" si="7"/>
        <v>6.0338095238095198E-2</v>
      </c>
      <c r="O22" s="40">
        <f t="shared" si="7"/>
        <v>6.0338095238095149E-2</v>
      </c>
      <c r="P22" s="40">
        <f t="shared" si="7"/>
        <v>6.033809523809535E-2</v>
      </c>
      <c r="Q22" s="40">
        <f t="shared" si="7"/>
        <v>6.0338095238095281E-2</v>
      </c>
      <c r="R22" s="40">
        <f t="shared" si="7"/>
        <v>6.033809523809542E-2</v>
      </c>
      <c r="S22" s="40">
        <f t="shared" si="7"/>
        <v>6.0338095238095225E-2</v>
      </c>
      <c r="T22" s="40">
        <f t="shared" si="7"/>
        <v>6.0338095238095323E-2</v>
      </c>
      <c r="U22" s="40">
        <f t="shared" si="7"/>
        <v>6.0338095238095323E-2</v>
      </c>
      <c r="V22" s="40">
        <f t="shared" si="7"/>
        <v>6.0338095238095295E-2</v>
      </c>
      <c r="W22" s="40">
        <f t="shared" si="7"/>
        <v>6.0338095238095232E-2</v>
      </c>
      <c r="X22" s="40">
        <f t="shared" si="7"/>
        <v>6.0338095238095343E-2</v>
      </c>
      <c r="Y22" s="40">
        <f t="shared" si="7"/>
        <v>6.0338095238095239E-2</v>
      </c>
      <c r="Z22" s="40">
        <f t="shared" si="7"/>
        <v>6.0338095238095413E-2</v>
      </c>
      <c r="AA22" s="40">
        <f t="shared" si="7"/>
        <v>6.0338095238095156E-2</v>
      </c>
      <c r="AB22" s="40">
        <f t="shared" si="7"/>
        <v>6.0338095238095225E-2</v>
      </c>
      <c r="AC22" s="40">
        <f t="shared" si="7"/>
        <v>6.0338095238095212E-2</v>
      </c>
      <c r="AD22" s="40">
        <f t="shared" si="7"/>
        <v>6.0338095238095316E-2</v>
      </c>
      <c r="AE22" s="40">
        <f t="shared" si="7"/>
        <v>6.0338095238095364E-2</v>
      </c>
      <c r="AF22" s="40">
        <f t="shared" si="7"/>
        <v>6.0338095238095274E-2</v>
      </c>
      <c r="AG22" s="40">
        <f t="shared" si="7"/>
        <v>6.0338095238095281E-2</v>
      </c>
      <c r="AH22" s="40">
        <f t="shared" si="7"/>
        <v>6.0338095238095177E-2</v>
      </c>
      <c r="AI22" s="40">
        <f t="shared" si="7"/>
        <v>6.0338095238095232E-2</v>
      </c>
      <c r="AJ22" s="40">
        <f t="shared" si="7"/>
        <v>6.0338095238095212E-2</v>
      </c>
      <c r="AK22" s="40">
        <f t="shared" si="7"/>
        <v>6.0338095238095371E-2</v>
      </c>
      <c r="AL22" s="40">
        <f t="shared" si="7"/>
        <v>6.0338095238095329E-2</v>
      </c>
      <c r="AM22" s="40">
        <f t="shared" si="7"/>
        <v>6.0338095238095281E-2</v>
      </c>
      <c r="AN22" s="40">
        <f t="shared" si="7"/>
        <v>6.0338095238095329E-2</v>
      </c>
      <c r="AO22" s="40">
        <f t="shared" si="7"/>
        <v>6.0338095238095468E-2</v>
      </c>
      <c r="AP22" s="40">
        <f t="shared" si="7"/>
        <v>6.0338095238095329E-2</v>
      </c>
      <c r="AQ22" s="40">
        <f t="shared" si="7"/>
        <v>6.0338095238095218E-2</v>
      </c>
      <c r="AR22" s="40">
        <f t="shared" si="7"/>
        <v>6.0338095238095142E-2</v>
      </c>
      <c r="AS22" s="40">
        <f t="shared" si="7"/>
        <v>6.0338095238095142E-2</v>
      </c>
      <c r="AT22" s="40">
        <f t="shared" si="7"/>
        <v>6.0338095238095364E-2</v>
      </c>
      <c r="AU22" s="40">
        <f t="shared" si="7"/>
        <v>6.033809523809526E-2</v>
      </c>
      <c r="AV22" s="40">
        <f t="shared" si="7"/>
        <v>6.0338095238095274E-2</v>
      </c>
      <c r="AW22" s="40">
        <f t="shared" si="7"/>
        <v>6.0338095238095302E-2</v>
      </c>
      <c r="AX22" s="40">
        <f t="shared" si="7"/>
        <v>6.0338095238095198E-2</v>
      </c>
    </row>
    <row r="23" spans="1:54" s="24" customFormat="1" x14ac:dyDescent="0.35">
      <c r="B23" s="1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</row>
    <row r="24" spans="1:54" s="24" customFormat="1" x14ac:dyDescent="0.35">
      <c r="B24" s="1" t="s">
        <v>86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</row>
    <row r="25" spans="1:54" s="24" customFormat="1" x14ac:dyDescent="0.35">
      <c r="B25" s="1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</row>
    <row r="26" spans="1:54" s="24" customFormat="1" x14ac:dyDescent="0.35">
      <c r="A26" s="24" t="s">
        <v>110</v>
      </c>
      <c r="B26" s="1" t="s">
        <v>93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</row>
    <row r="27" spans="1:54" s="24" customFormat="1" x14ac:dyDescent="0.35">
      <c r="A27" s="4">
        <v>90000</v>
      </c>
      <c r="B27" s="24" t="s">
        <v>88</v>
      </c>
      <c r="C27" s="26">
        <f t="shared" ref="C27:AX27" si="8">$A27/12*C69</f>
        <v>0</v>
      </c>
      <c r="D27" s="26">
        <f t="shared" si="8"/>
        <v>0</v>
      </c>
      <c r="E27" s="26">
        <f t="shared" si="8"/>
        <v>0</v>
      </c>
      <c r="F27" s="26">
        <f t="shared" si="8"/>
        <v>0</v>
      </c>
      <c r="G27" s="26">
        <f t="shared" si="8"/>
        <v>0</v>
      </c>
      <c r="H27" s="26">
        <f t="shared" si="8"/>
        <v>0</v>
      </c>
      <c r="I27" s="26">
        <f t="shared" si="8"/>
        <v>0</v>
      </c>
      <c r="J27" s="26">
        <f t="shared" si="8"/>
        <v>0</v>
      </c>
      <c r="K27" s="26">
        <f t="shared" si="8"/>
        <v>0</v>
      </c>
      <c r="L27" s="26">
        <f t="shared" si="8"/>
        <v>0</v>
      </c>
      <c r="M27" s="26">
        <f t="shared" si="8"/>
        <v>0</v>
      </c>
      <c r="N27" s="26">
        <f t="shared" si="8"/>
        <v>0</v>
      </c>
      <c r="O27" s="26">
        <f t="shared" si="8"/>
        <v>0</v>
      </c>
      <c r="P27" s="26">
        <f t="shared" si="8"/>
        <v>0</v>
      </c>
      <c r="Q27" s="26">
        <f t="shared" si="8"/>
        <v>0</v>
      </c>
      <c r="R27" s="26">
        <f t="shared" si="8"/>
        <v>0</v>
      </c>
      <c r="S27" s="26">
        <f t="shared" si="8"/>
        <v>0</v>
      </c>
      <c r="T27" s="26">
        <f t="shared" si="8"/>
        <v>0</v>
      </c>
      <c r="U27" s="26">
        <f t="shared" si="8"/>
        <v>0</v>
      </c>
      <c r="V27" s="26">
        <f t="shared" si="8"/>
        <v>0</v>
      </c>
      <c r="W27" s="26">
        <f t="shared" si="8"/>
        <v>0</v>
      </c>
      <c r="X27" s="26">
        <f t="shared" si="8"/>
        <v>0</v>
      </c>
      <c r="Y27" s="26">
        <f t="shared" si="8"/>
        <v>0</v>
      </c>
      <c r="Z27" s="26">
        <f t="shared" si="8"/>
        <v>0</v>
      </c>
      <c r="AA27" s="26">
        <f t="shared" si="8"/>
        <v>0</v>
      </c>
      <c r="AB27" s="26">
        <f t="shared" si="8"/>
        <v>0</v>
      </c>
      <c r="AC27" s="26">
        <f t="shared" si="8"/>
        <v>0</v>
      </c>
      <c r="AD27" s="26">
        <f t="shared" si="8"/>
        <v>0</v>
      </c>
      <c r="AE27" s="26">
        <f t="shared" si="8"/>
        <v>0</v>
      </c>
      <c r="AF27" s="26">
        <f t="shared" si="8"/>
        <v>0</v>
      </c>
      <c r="AG27" s="26">
        <f t="shared" si="8"/>
        <v>0</v>
      </c>
      <c r="AH27" s="26">
        <f t="shared" si="8"/>
        <v>0</v>
      </c>
      <c r="AI27" s="26">
        <f t="shared" si="8"/>
        <v>0</v>
      </c>
      <c r="AJ27" s="26">
        <f t="shared" si="8"/>
        <v>0</v>
      </c>
      <c r="AK27" s="26">
        <f t="shared" si="8"/>
        <v>0</v>
      </c>
      <c r="AL27" s="26">
        <f t="shared" si="8"/>
        <v>0</v>
      </c>
      <c r="AM27" s="26">
        <f t="shared" si="8"/>
        <v>0</v>
      </c>
      <c r="AN27" s="26">
        <f t="shared" si="8"/>
        <v>0</v>
      </c>
      <c r="AO27" s="26">
        <f t="shared" si="8"/>
        <v>0</v>
      </c>
      <c r="AP27" s="26">
        <f t="shared" si="8"/>
        <v>0</v>
      </c>
      <c r="AQ27" s="26">
        <f t="shared" si="8"/>
        <v>0</v>
      </c>
      <c r="AR27" s="26">
        <f t="shared" si="8"/>
        <v>0</v>
      </c>
      <c r="AS27" s="26">
        <f t="shared" si="8"/>
        <v>0</v>
      </c>
      <c r="AT27" s="26">
        <f t="shared" si="8"/>
        <v>0</v>
      </c>
      <c r="AU27" s="26">
        <f t="shared" si="8"/>
        <v>0</v>
      </c>
      <c r="AV27" s="26">
        <f t="shared" si="8"/>
        <v>0</v>
      </c>
      <c r="AW27" s="26">
        <f t="shared" si="8"/>
        <v>0</v>
      </c>
      <c r="AX27" s="26">
        <f t="shared" si="8"/>
        <v>0</v>
      </c>
      <c r="AY27"/>
      <c r="AZ27"/>
      <c r="BA27"/>
      <c r="BB27"/>
    </row>
    <row r="28" spans="1:54" s="24" customFormat="1" x14ac:dyDescent="0.35">
      <c r="A28" s="4">
        <v>60000</v>
      </c>
      <c r="B28" s="24" t="s">
        <v>91</v>
      </c>
      <c r="C28" s="21">
        <f t="shared" ref="C28:AX28" si="9">$A28/12*C70</f>
        <v>0</v>
      </c>
      <c r="D28" s="21">
        <f t="shared" si="9"/>
        <v>0</v>
      </c>
      <c r="E28" s="21">
        <f t="shared" si="9"/>
        <v>0</v>
      </c>
      <c r="F28" s="21">
        <f t="shared" si="9"/>
        <v>0</v>
      </c>
      <c r="G28" s="21">
        <f t="shared" si="9"/>
        <v>0</v>
      </c>
      <c r="H28" s="21">
        <f t="shared" si="9"/>
        <v>0</v>
      </c>
      <c r="I28" s="21">
        <f t="shared" si="9"/>
        <v>0</v>
      </c>
      <c r="J28" s="21">
        <f t="shared" si="9"/>
        <v>0</v>
      </c>
      <c r="K28" s="21">
        <f t="shared" si="9"/>
        <v>0</v>
      </c>
      <c r="L28" s="21">
        <f t="shared" si="9"/>
        <v>0</v>
      </c>
      <c r="M28" s="21">
        <f t="shared" si="9"/>
        <v>0</v>
      </c>
      <c r="N28" s="21">
        <f t="shared" si="9"/>
        <v>0</v>
      </c>
      <c r="O28" s="21">
        <f t="shared" si="9"/>
        <v>0</v>
      </c>
      <c r="P28" s="21">
        <f t="shared" si="9"/>
        <v>0</v>
      </c>
      <c r="Q28" s="21">
        <f t="shared" si="9"/>
        <v>0</v>
      </c>
      <c r="R28" s="21">
        <f t="shared" si="9"/>
        <v>0</v>
      </c>
      <c r="S28" s="21">
        <f t="shared" si="9"/>
        <v>0</v>
      </c>
      <c r="T28" s="21">
        <f t="shared" si="9"/>
        <v>0</v>
      </c>
      <c r="U28" s="21">
        <f t="shared" si="9"/>
        <v>0</v>
      </c>
      <c r="V28" s="21">
        <f t="shared" si="9"/>
        <v>0</v>
      </c>
      <c r="W28" s="21">
        <f t="shared" si="9"/>
        <v>0</v>
      </c>
      <c r="X28" s="21">
        <f t="shared" si="9"/>
        <v>0</v>
      </c>
      <c r="Y28" s="21">
        <f t="shared" si="9"/>
        <v>0</v>
      </c>
      <c r="Z28" s="21">
        <f t="shared" si="9"/>
        <v>0</v>
      </c>
      <c r="AA28" s="21">
        <f t="shared" si="9"/>
        <v>0</v>
      </c>
      <c r="AB28" s="21">
        <f t="shared" si="9"/>
        <v>0</v>
      </c>
      <c r="AC28" s="21">
        <f t="shared" si="9"/>
        <v>0</v>
      </c>
      <c r="AD28" s="21">
        <f t="shared" si="9"/>
        <v>0</v>
      </c>
      <c r="AE28" s="21">
        <f t="shared" si="9"/>
        <v>0</v>
      </c>
      <c r="AF28" s="21">
        <f t="shared" si="9"/>
        <v>0</v>
      </c>
      <c r="AG28" s="21">
        <f t="shared" si="9"/>
        <v>0</v>
      </c>
      <c r="AH28" s="21">
        <f t="shared" si="9"/>
        <v>0</v>
      </c>
      <c r="AI28" s="21">
        <f t="shared" si="9"/>
        <v>0</v>
      </c>
      <c r="AJ28" s="21">
        <f t="shared" si="9"/>
        <v>0</v>
      </c>
      <c r="AK28" s="21">
        <f t="shared" si="9"/>
        <v>0</v>
      </c>
      <c r="AL28" s="21">
        <f t="shared" si="9"/>
        <v>0</v>
      </c>
      <c r="AM28" s="21">
        <f t="shared" si="9"/>
        <v>0</v>
      </c>
      <c r="AN28" s="21">
        <f t="shared" si="9"/>
        <v>0</v>
      </c>
      <c r="AO28" s="21">
        <f t="shared" si="9"/>
        <v>0</v>
      </c>
      <c r="AP28" s="21">
        <f t="shared" si="9"/>
        <v>0</v>
      </c>
      <c r="AQ28" s="21">
        <f t="shared" si="9"/>
        <v>0</v>
      </c>
      <c r="AR28" s="21">
        <f t="shared" si="9"/>
        <v>0</v>
      </c>
      <c r="AS28" s="21">
        <f t="shared" si="9"/>
        <v>0</v>
      </c>
      <c r="AT28" s="21">
        <f t="shared" si="9"/>
        <v>0</v>
      </c>
      <c r="AU28" s="21">
        <f t="shared" si="9"/>
        <v>0</v>
      </c>
      <c r="AV28" s="21">
        <f t="shared" si="9"/>
        <v>0</v>
      </c>
      <c r="AW28" s="21">
        <f t="shared" si="9"/>
        <v>0</v>
      </c>
      <c r="AX28" s="21">
        <f t="shared" si="9"/>
        <v>0</v>
      </c>
      <c r="AY28"/>
      <c r="AZ28"/>
      <c r="BA28"/>
      <c r="BB28"/>
    </row>
    <row r="29" spans="1:54" s="24" customFormat="1" x14ac:dyDescent="0.35">
      <c r="A29" s="4">
        <v>40000</v>
      </c>
      <c r="B29" s="24" t="s">
        <v>89</v>
      </c>
      <c r="C29" s="21">
        <f t="shared" ref="C29:AX29" si="10">$A29/12*C71</f>
        <v>3333.3333333333335</v>
      </c>
      <c r="D29" s="21">
        <f t="shared" si="10"/>
        <v>3333.3333333333335</v>
      </c>
      <c r="E29" s="21">
        <f t="shared" si="10"/>
        <v>3333.3333333333335</v>
      </c>
      <c r="F29" s="21">
        <f t="shared" si="10"/>
        <v>3333.3333333333335</v>
      </c>
      <c r="G29" s="21">
        <f t="shared" si="10"/>
        <v>3333.3333333333335</v>
      </c>
      <c r="H29" s="21">
        <f t="shared" si="10"/>
        <v>3333.3333333333335</v>
      </c>
      <c r="I29" s="21">
        <f t="shared" si="10"/>
        <v>3333.3333333333335</v>
      </c>
      <c r="J29" s="21">
        <f t="shared" si="10"/>
        <v>3333.3333333333335</v>
      </c>
      <c r="K29" s="21">
        <f t="shared" si="10"/>
        <v>3333.3333333333335</v>
      </c>
      <c r="L29" s="21">
        <f t="shared" si="10"/>
        <v>3333.3333333333335</v>
      </c>
      <c r="M29" s="21">
        <f t="shared" si="10"/>
        <v>3333.3333333333335</v>
      </c>
      <c r="N29" s="21">
        <f t="shared" si="10"/>
        <v>3333.3333333333335</v>
      </c>
      <c r="O29" s="21">
        <f t="shared" si="10"/>
        <v>3333.3333333333335</v>
      </c>
      <c r="P29" s="21">
        <f t="shared" si="10"/>
        <v>3333.3333333333335</v>
      </c>
      <c r="Q29" s="21">
        <f t="shared" si="10"/>
        <v>3333.3333333333335</v>
      </c>
      <c r="R29" s="21">
        <f t="shared" si="10"/>
        <v>3333.3333333333335</v>
      </c>
      <c r="S29" s="21">
        <f t="shared" si="10"/>
        <v>3333.3333333333335</v>
      </c>
      <c r="T29" s="21">
        <f t="shared" si="10"/>
        <v>3333.3333333333335</v>
      </c>
      <c r="U29" s="21">
        <f t="shared" si="10"/>
        <v>3333.3333333333335</v>
      </c>
      <c r="V29" s="21">
        <f t="shared" si="10"/>
        <v>3333.3333333333335</v>
      </c>
      <c r="W29" s="21">
        <f t="shared" si="10"/>
        <v>3333.3333333333335</v>
      </c>
      <c r="X29" s="21">
        <f t="shared" si="10"/>
        <v>3333.3333333333335</v>
      </c>
      <c r="Y29" s="21">
        <f t="shared" si="10"/>
        <v>3333.3333333333335</v>
      </c>
      <c r="Z29" s="21">
        <f t="shared" si="10"/>
        <v>3333.3333333333335</v>
      </c>
      <c r="AA29" s="21">
        <f t="shared" si="10"/>
        <v>3333.3333333333335</v>
      </c>
      <c r="AB29" s="21">
        <f t="shared" si="10"/>
        <v>3333.3333333333335</v>
      </c>
      <c r="AC29" s="21">
        <f t="shared" si="10"/>
        <v>3333.3333333333335</v>
      </c>
      <c r="AD29" s="21">
        <f t="shared" si="10"/>
        <v>3333.3333333333335</v>
      </c>
      <c r="AE29" s="21">
        <f t="shared" si="10"/>
        <v>3333.3333333333335</v>
      </c>
      <c r="AF29" s="21">
        <f t="shared" si="10"/>
        <v>3333.3333333333335</v>
      </c>
      <c r="AG29" s="21">
        <f t="shared" si="10"/>
        <v>3333.3333333333335</v>
      </c>
      <c r="AH29" s="21">
        <f t="shared" si="10"/>
        <v>3333.3333333333335</v>
      </c>
      <c r="AI29" s="21">
        <f t="shared" si="10"/>
        <v>3333.3333333333335</v>
      </c>
      <c r="AJ29" s="21">
        <f t="shared" si="10"/>
        <v>3333.3333333333335</v>
      </c>
      <c r="AK29" s="21">
        <f t="shared" si="10"/>
        <v>3333.3333333333335</v>
      </c>
      <c r="AL29" s="21">
        <f t="shared" si="10"/>
        <v>3333.3333333333335</v>
      </c>
      <c r="AM29" s="21">
        <f t="shared" si="10"/>
        <v>3333.3333333333335</v>
      </c>
      <c r="AN29" s="21">
        <f t="shared" si="10"/>
        <v>3333.3333333333335</v>
      </c>
      <c r="AO29" s="21">
        <f t="shared" si="10"/>
        <v>3333.3333333333335</v>
      </c>
      <c r="AP29" s="21">
        <f t="shared" si="10"/>
        <v>3333.3333333333335</v>
      </c>
      <c r="AQ29" s="21">
        <f t="shared" si="10"/>
        <v>3333.3333333333335</v>
      </c>
      <c r="AR29" s="21">
        <f t="shared" si="10"/>
        <v>3333.3333333333335</v>
      </c>
      <c r="AS29" s="21">
        <f t="shared" si="10"/>
        <v>3333.3333333333335</v>
      </c>
      <c r="AT29" s="21">
        <f t="shared" si="10"/>
        <v>3333.3333333333335</v>
      </c>
      <c r="AU29" s="21">
        <f t="shared" si="10"/>
        <v>3333.3333333333335</v>
      </c>
      <c r="AV29" s="21">
        <f t="shared" si="10"/>
        <v>3333.3333333333335</v>
      </c>
      <c r="AW29" s="21">
        <f t="shared" si="10"/>
        <v>3333.3333333333335</v>
      </c>
      <c r="AX29" s="21">
        <f t="shared" si="10"/>
        <v>3333.3333333333335</v>
      </c>
      <c r="AY29"/>
      <c r="AZ29"/>
      <c r="BA29"/>
      <c r="BB29"/>
    </row>
    <row r="30" spans="1:54" s="24" customFormat="1" x14ac:dyDescent="0.35">
      <c r="A30" s="4">
        <v>80000</v>
      </c>
      <c r="B30" s="24" t="s">
        <v>90</v>
      </c>
      <c r="C30" s="21">
        <f t="shared" ref="C30:AX30" si="11">$A30/12*C72</f>
        <v>0</v>
      </c>
      <c r="D30" s="21">
        <f t="shared" si="11"/>
        <v>0</v>
      </c>
      <c r="E30" s="21">
        <f t="shared" si="11"/>
        <v>0</v>
      </c>
      <c r="F30" s="21">
        <f t="shared" si="11"/>
        <v>0</v>
      </c>
      <c r="G30" s="21">
        <f t="shared" si="11"/>
        <v>0</v>
      </c>
      <c r="H30" s="21">
        <f t="shared" si="11"/>
        <v>0</v>
      </c>
      <c r="I30" s="21">
        <f t="shared" si="11"/>
        <v>0</v>
      </c>
      <c r="J30" s="21">
        <f t="shared" si="11"/>
        <v>0</v>
      </c>
      <c r="K30" s="21">
        <f t="shared" si="11"/>
        <v>0</v>
      </c>
      <c r="L30" s="21">
        <f t="shared" si="11"/>
        <v>0</v>
      </c>
      <c r="M30" s="21">
        <f t="shared" si="11"/>
        <v>0</v>
      </c>
      <c r="N30" s="21">
        <f t="shared" si="11"/>
        <v>0</v>
      </c>
      <c r="O30" s="21">
        <f t="shared" si="11"/>
        <v>0</v>
      </c>
      <c r="P30" s="21">
        <f t="shared" si="11"/>
        <v>0</v>
      </c>
      <c r="Q30" s="21">
        <f t="shared" si="11"/>
        <v>0</v>
      </c>
      <c r="R30" s="21">
        <f t="shared" si="11"/>
        <v>0</v>
      </c>
      <c r="S30" s="21">
        <f t="shared" si="11"/>
        <v>0</v>
      </c>
      <c r="T30" s="21">
        <f t="shared" si="11"/>
        <v>0</v>
      </c>
      <c r="U30" s="21">
        <f t="shared" si="11"/>
        <v>0</v>
      </c>
      <c r="V30" s="21">
        <f t="shared" si="11"/>
        <v>0</v>
      </c>
      <c r="W30" s="21">
        <f t="shared" si="11"/>
        <v>0</v>
      </c>
      <c r="X30" s="21">
        <f t="shared" si="11"/>
        <v>0</v>
      </c>
      <c r="Y30" s="21">
        <f t="shared" si="11"/>
        <v>0</v>
      </c>
      <c r="Z30" s="21">
        <f t="shared" si="11"/>
        <v>0</v>
      </c>
      <c r="AA30" s="21">
        <f t="shared" si="11"/>
        <v>0</v>
      </c>
      <c r="AB30" s="21">
        <f t="shared" si="11"/>
        <v>0</v>
      </c>
      <c r="AC30" s="21">
        <f t="shared" si="11"/>
        <v>0</v>
      </c>
      <c r="AD30" s="21">
        <f t="shared" si="11"/>
        <v>0</v>
      </c>
      <c r="AE30" s="21">
        <f t="shared" si="11"/>
        <v>0</v>
      </c>
      <c r="AF30" s="21">
        <f t="shared" si="11"/>
        <v>0</v>
      </c>
      <c r="AG30" s="21">
        <f t="shared" si="11"/>
        <v>0</v>
      </c>
      <c r="AH30" s="21">
        <f t="shared" si="11"/>
        <v>0</v>
      </c>
      <c r="AI30" s="21">
        <f t="shared" si="11"/>
        <v>0</v>
      </c>
      <c r="AJ30" s="21">
        <f t="shared" si="11"/>
        <v>0</v>
      </c>
      <c r="AK30" s="21">
        <f t="shared" si="11"/>
        <v>0</v>
      </c>
      <c r="AL30" s="21">
        <f t="shared" si="11"/>
        <v>0</v>
      </c>
      <c r="AM30" s="21">
        <f t="shared" si="11"/>
        <v>0</v>
      </c>
      <c r="AN30" s="21">
        <f t="shared" si="11"/>
        <v>0</v>
      </c>
      <c r="AO30" s="21">
        <f t="shared" si="11"/>
        <v>0</v>
      </c>
      <c r="AP30" s="21">
        <f t="shared" si="11"/>
        <v>0</v>
      </c>
      <c r="AQ30" s="21">
        <f t="shared" si="11"/>
        <v>0</v>
      </c>
      <c r="AR30" s="21">
        <f t="shared" si="11"/>
        <v>0</v>
      </c>
      <c r="AS30" s="21">
        <f t="shared" si="11"/>
        <v>0</v>
      </c>
      <c r="AT30" s="21">
        <f t="shared" si="11"/>
        <v>0</v>
      </c>
      <c r="AU30" s="21">
        <f t="shared" si="11"/>
        <v>0</v>
      </c>
      <c r="AV30" s="21">
        <f t="shared" si="11"/>
        <v>0</v>
      </c>
      <c r="AW30" s="21">
        <f t="shared" si="11"/>
        <v>0</v>
      </c>
      <c r="AX30" s="21">
        <f t="shared" si="11"/>
        <v>0</v>
      </c>
      <c r="AY30"/>
      <c r="AZ30"/>
      <c r="BA30"/>
      <c r="BB30"/>
    </row>
    <row r="31" spans="1:54" s="24" customFormat="1" x14ac:dyDescent="0.35">
      <c r="A31" s="4">
        <v>0</v>
      </c>
      <c r="B31" s="24" t="s">
        <v>92</v>
      </c>
      <c r="C31" s="21">
        <f t="shared" ref="C31:AX31" si="12">$A31/12*C73</f>
        <v>0</v>
      </c>
      <c r="D31" s="21">
        <f t="shared" si="12"/>
        <v>0</v>
      </c>
      <c r="E31" s="21">
        <f t="shared" si="12"/>
        <v>0</v>
      </c>
      <c r="F31" s="21">
        <f t="shared" si="12"/>
        <v>0</v>
      </c>
      <c r="G31" s="21">
        <f t="shared" si="12"/>
        <v>0</v>
      </c>
      <c r="H31" s="21">
        <f t="shared" si="12"/>
        <v>0</v>
      </c>
      <c r="I31" s="21">
        <f t="shared" si="12"/>
        <v>0</v>
      </c>
      <c r="J31" s="21">
        <f t="shared" si="12"/>
        <v>0</v>
      </c>
      <c r="K31" s="21">
        <f t="shared" si="12"/>
        <v>0</v>
      </c>
      <c r="L31" s="21">
        <f t="shared" si="12"/>
        <v>0</v>
      </c>
      <c r="M31" s="21">
        <f t="shared" si="12"/>
        <v>0</v>
      </c>
      <c r="N31" s="21">
        <f t="shared" si="12"/>
        <v>0</v>
      </c>
      <c r="O31" s="21">
        <f t="shared" si="12"/>
        <v>0</v>
      </c>
      <c r="P31" s="21">
        <f t="shared" si="12"/>
        <v>0</v>
      </c>
      <c r="Q31" s="21">
        <f t="shared" si="12"/>
        <v>0</v>
      </c>
      <c r="R31" s="21">
        <f t="shared" si="12"/>
        <v>0</v>
      </c>
      <c r="S31" s="21">
        <f t="shared" si="12"/>
        <v>0</v>
      </c>
      <c r="T31" s="21">
        <f t="shared" si="12"/>
        <v>0</v>
      </c>
      <c r="U31" s="21">
        <f t="shared" si="12"/>
        <v>0</v>
      </c>
      <c r="V31" s="21">
        <f t="shared" si="12"/>
        <v>0</v>
      </c>
      <c r="W31" s="21">
        <f t="shared" si="12"/>
        <v>0</v>
      </c>
      <c r="X31" s="21">
        <f t="shared" si="12"/>
        <v>0</v>
      </c>
      <c r="Y31" s="21">
        <f t="shared" si="12"/>
        <v>0</v>
      </c>
      <c r="Z31" s="21">
        <f t="shared" si="12"/>
        <v>0</v>
      </c>
      <c r="AA31" s="21">
        <f t="shared" si="12"/>
        <v>0</v>
      </c>
      <c r="AB31" s="21">
        <f t="shared" si="12"/>
        <v>0</v>
      </c>
      <c r="AC31" s="21">
        <f t="shared" si="12"/>
        <v>0</v>
      </c>
      <c r="AD31" s="21">
        <f t="shared" si="12"/>
        <v>0</v>
      </c>
      <c r="AE31" s="21">
        <f t="shared" si="12"/>
        <v>0</v>
      </c>
      <c r="AF31" s="21">
        <f t="shared" si="12"/>
        <v>0</v>
      </c>
      <c r="AG31" s="21">
        <f t="shared" si="12"/>
        <v>0</v>
      </c>
      <c r="AH31" s="21">
        <f t="shared" si="12"/>
        <v>0</v>
      </c>
      <c r="AI31" s="21">
        <f t="shared" si="12"/>
        <v>0</v>
      </c>
      <c r="AJ31" s="21">
        <f t="shared" si="12"/>
        <v>0</v>
      </c>
      <c r="AK31" s="21">
        <f t="shared" si="12"/>
        <v>0</v>
      </c>
      <c r="AL31" s="21">
        <f t="shared" si="12"/>
        <v>0</v>
      </c>
      <c r="AM31" s="21">
        <f t="shared" si="12"/>
        <v>0</v>
      </c>
      <c r="AN31" s="21">
        <f t="shared" si="12"/>
        <v>0</v>
      </c>
      <c r="AO31" s="21">
        <f t="shared" si="12"/>
        <v>0</v>
      </c>
      <c r="AP31" s="21">
        <f t="shared" si="12"/>
        <v>0</v>
      </c>
      <c r="AQ31" s="21">
        <f t="shared" si="12"/>
        <v>0</v>
      </c>
      <c r="AR31" s="21">
        <f t="shared" si="12"/>
        <v>0</v>
      </c>
      <c r="AS31" s="21">
        <f t="shared" si="12"/>
        <v>0</v>
      </c>
      <c r="AT31" s="21">
        <f t="shared" si="12"/>
        <v>0</v>
      </c>
      <c r="AU31" s="21">
        <f t="shared" si="12"/>
        <v>0</v>
      </c>
      <c r="AV31" s="21">
        <f t="shared" si="12"/>
        <v>0</v>
      </c>
      <c r="AW31" s="21">
        <f t="shared" si="12"/>
        <v>0</v>
      </c>
      <c r="AX31" s="21">
        <f t="shared" si="12"/>
        <v>0</v>
      </c>
      <c r="AY31"/>
      <c r="AZ31"/>
      <c r="BA31"/>
      <c r="BB31"/>
    </row>
    <row r="32" spans="1:54" s="24" customFormat="1" x14ac:dyDescent="0.35">
      <c r="B32" s="24" t="s">
        <v>109</v>
      </c>
      <c r="C32" s="28">
        <f t="shared" ref="C32:AX32" si="13">SUM(C27:C31)*C74</f>
        <v>833.33333333333337</v>
      </c>
      <c r="D32" s="28">
        <f t="shared" si="13"/>
        <v>833.33333333333337</v>
      </c>
      <c r="E32" s="28">
        <f t="shared" si="13"/>
        <v>833.33333333333337</v>
      </c>
      <c r="F32" s="28">
        <f t="shared" si="13"/>
        <v>833.33333333333337</v>
      </c>
      <c r="G32" s="28">
        <f t="shared" si="13"/>
        <v>833.33333333333337</v>
      </c>
      <c r="H32" s="28">
        <f t="shared" si="13"/>
        <v>833.33333333333337</v>
      </c>
      <c r="I32" s="28">
        <f t="shared" si="13"/>
        <v>833.33333333333337</v>
      </c>
      <c r="J32" s="28">
        <f t="shared" si="13"/>
        <v>833.33333333333337</v>
      </c>
      <c r="K32" s="28">
        <f t="shared" si="13"/>
        <v>833.33333333333337</v>
      </c>
      <c r="L32" s="28">
        <f t="shared" si="13"/>
        <v>833.33333333333337</v>
      </c>
      <c r="M32" s="28">
        <f t="shared" si="13"/>
        <v>833.33333333333337</v>
      </c>
      <c r="N32" s="28">
        <f t="shared" si="13"/>
        <v>833.33333333333337</v>
      </c>
      <c r="O32" s="28">
        <f t="shared" si="13"/>
        <v>833.33333333333337</v>
      </c>
      <c r="P32" s="28">
        <f t="shared" si="13"/>
        <v>833.33333333333337</v>
      </c>
      <c r="Q32" s="28">
        <f t="shared" si="13"/>
        <v>833.33333333333337</v>
      </c>
      <c r="R32" s="28">
        <f t="shared" si="13"/>
        <v>833.33333333333337</v>
      </c>
      <c r="S32" s="28">
        <f t="shared" si="13"/>
        <v>833.33333333333337</v>
      </c>
      <c r="T32" s="28">
        <f t="shared" si="13"/>
        <v>833.33333333333337</v>
      </c>
      <c r="U32" s="28">
        <f t="shared" si="13"/>
        <v>833.33333333333337</v>
      </c>
      <c r="V32" s="28">
        <f t="shared" si="13"/>
        <v>833.33333333333337</v>
      </c>
      <c r="W32" s="28">
        <f t="shared" si="13"/>
        <v>833.33333333333337</v>
      </c>
      <c r="X32" s="28">
        <f t="shared" si="13"/>
        <v>833.33333333333337</v>
      </c>
      <c r="Y32" s="28">
        <f t="shared" si="13"/>
        <v>833.33333333333337</v>
      </c>
      <c r="Z32" s="28">
        <f t="shared" si="13"/>
        <v>833.33333333333337</v>
      </c>
      <c r="AA32" s="28">
        <f t="shared" si="13"/>
        <v>833.33333333333337</v>
      </c>
      <c r="AB32" s="28">
        <f t="shared" si="13"/>
        <v>833.33333333333337</v>
      </c>
      <c r="AC32" s="28">
        <f t="shared" si="13"/>
        <v>833.33333333333337</v>
      </c>
      <c r="AD32" s="28">
        <f t="shared" si="13"/>
        <v>833.33333333333337</v>
      </c>
      <c r="AE32" s="28">
        <f t="shared" si="13"/>
        <v>833.33333333333337</v>
      </c>
      <c r="AF32" s="28">
        <f t="shared" si="13"/>
        <v>833.33333333333337</v>
      </c>
      <c r="AG32" s="28">
        <f t="shared" si="13"/>
        <v>833.33333333333337</v>
      </c>
      <c r="AH32" s="28">
        <f t="shared" si="13"/>
        <v>833.33333333333337</v>
      </c>
      <c r="AI32" s="28">
        <f t="shared" si="13"/>
        <v>833.33333333333337</v>
      </c>
      <c r="AJ32" s="28">
        <f t="shared" si="13"/>
        <v>833.33333333333337</v>
      </c>
      <c r="AK32" s="28">
        <f t="shared" si="13"/>
        <v>833.33333333333337</v>
      </c>
      <c r="AL32" s="28">
        <f t="shared" si="13"/>
        <v>833.33333333333337</v>
      </c>
      <c r="AM32" s="28">
        <f t="shared" si="13"/>
        <v>833.33333333333337</v>
      </c>
      <c r="AN32" s="28">
        <f t="shared" si="13"/>
        <v>833.33333333333337</v>
      </c>
      <c r="AO32" s="28">
        <f t="shared" si="13"/>
        <v>833.33333333333337</v>
      </c>
      <c r="AP32" s="28">
        <f t="shared" si="13"/>
        <v>833.33333333333337</v>
      </c>
      <c r="AQ32" s="28">
        <f t="shared" si="13"/>
        <v>833.33333333333337</v>
      </c>
      <c r="AR32" s="28">
        <f t="shared" si="13"/>
        <v>833.33333333333337</v>
      </c>
      <c r="AS32" s="28">
        <f t="shared" si="13"/>
        <v>833.33333333333337</v>
      </c>
      <c r="AT32" s="28">
        <f t="shared" si="13"/>
        <v>833.33333333333337</v>
      </c>
      <c r="AU32" s="28">
        <f t="shared" si="13"/>
        <v>833.33333333333337</v>
      </c>
      <c r="AV32" s="28">
        <f t="shared" si="13"/>
        <v>833.33333333333337</v>
      </c>
      <c r="AW32" s="28">
        <f t="shared" si="13"/>
        <v>833.33333333333337</v>
      </c>
      <c r="AX32" s="28">
        <f t="shared" si="13"/>
        <v>833.33333333333337</v>
      </c>
      <c r="AY32"/>
      <c r="AZ32"/>
      <c r="BA32"/>
      <c r="BB32"/>
    </row>
    <row r="33" spans="2:54" s="1" customFormat="1" x14ac:dyDescent="0.35">
      <c r="B33" s="1" t="s">
        <v>111</v>
      </c>
      <c r="C33" s="30">
        <f>SUM(C27:C32)</f>
        <v>4166.666666666667</v>
      </c>
      <c r="D33" s="30">
        <f t="shared" ref="D33:AX33" si="14">SUM(D27:D32)</f>
        <v>4166.666666666667</v>
      </c>
      <c r="E33" s="30">
        <f t="shared" si="14"/>
        <v>4166.666666666667</v>
      </c>
      <c r="F33" s="30">
        <f t="shared" si="14"/>
        <v>4166.666666666667</v>
      </c>
      <c r="G33" s="30">
        <f t="shared" si="14"/>
        <v>4166.666666666667</v>
      </c>
      <c r="H33" s="30">
        <f t="shared" si="14"/>
        <v>4166.666666666667</v>
      </c>
      <c r="I33" s="30">
        <f t="shared" si="14"/>
        <v>4166.666666666667</v>
      </c>
      <c r="J33" s="30">
        <f t="shared" si="14"/>
        <v>4166.666666666667</v>
      </c>
      <c r="K33" s="30">
        <f t="shared" si="14"/>
        <v>4166.666666666667</v>
      </c>
      <c r="L33" s="30">
        <f t="shared" si="14"/>
        <v>4166.666666666667</v>
      </c>
      <c r="M33" s="30">
        <f t="shared" si="14"/>
        <v>4166.666666666667</v>
      </c>
      <c r="N33" s="30">
        <f t="shared" si="14"/>
        <v>4166.666666666667</v>
      </c>
      <c r="O33" s="30">
        <f t="shared" si="14"/>
        <v>4166.666666666667</v>
      </c>
      <c r="P33" s="30">
        <f t="shared" si="14"/>
        <v>4166.666666666667</v>
      </c>
      <c r="Q33" s="30">
        <f t="shared" si="14"/>
        <v>4166.666666666667</v>
      </c>
      <c r="R33" s="30">
        <f t="shared" si="14"/>
        <v>4166.666666666667</v>
      </c>
      <c r="S33" s="30">
        <f t="shared" si="14"/>
        <v>4166.666666666667</v>
      </c>
      <c r="T33" s="30">
        <f t="shared" si="14"/>
        <v>4166.666666666667</v>
      </c>
      <c r="U33" s="30">
        <f t="shared" si="14"/>
        <v>4166.666666666667</v>
      </c>
      <c r="V33" s="30">
        <f t="shared" si="14"/>
        <v>4166.666666666667</v>
      </c>
      <c r="W33" s="30">
        <f t="shared" si="14"/>
        <v>4166.666666666667</v>
      </c>
      <c r="X33" s="30">
        <f t="shared" si="14"/>
        <v>4166.666666666667</v>
      </c>
      <c r="Y33" s="30">
        <f t="shared" si="14"/>
        <v>4166.666666666667</v>
      </c>
      <c r="Z33" s="30">
        <f t="shared" si="14"/>
        <v>4166.666666666667</v>
      </c>
      <c r="AA33" s="30">
        <f t="shared" si="14"/>
        <v>4166.666666666667</v>
      </c>
      <c r="AB33" s="30">
        <f t="shared" si="14"/>
        <v>4166.666666666667</v>
      </c>
      <c r="AC33" s="30">
        <f t="shared" si="14"/>
        <v>4166.666666666667</v>
      </c>
      <c r="AD33" s="30">
        <f t="shared" si="14"/>
        <v>4166.666666666667</v>
      </c>
      <c r="AE33" s="30">
        <f t="shared" si="14"/>
        <v>4166.666666666667</v>
      </c>
      <c r="AF33" s="30">
        <f t="shared" si="14"/>
        <v>4166.666666666667</v>
      </c>
      <c r="AG33" s="30">
        <f t="shared" si="14"/>
        <v>4166.666666666667</v>
      </c>
      <c r="AH33" s="30">
        <f t="shared" si="14"/>
        <v>4166.666666666667</v>
      </c>
      <c r="AI33" s="30">
        <f t="shared" si="14"/>
        <v>4166.666666666667</v>
      </c>
      <c r="AJ33" s="30">
        <f t="shared" si="14"/>
        <v>4166.666666666667</v>
      </c>
      <c r="AK33" s="30">
        <f t="shared" si="14"/>
        <v>4166.666666666667</v>
      </c>
      <c r="AL33" s="30">
        <f t="shared" si="14"/>
        <v>4166.666666666667</v>
      </c>
      <c r="AM33" s="30">
        <f t="shared" si="14"/>
        <v>4166.666666666667</v>
      </c>
      <c r="AN33" s="30">
        <f t="shared" si="14"/>
        <v>4166.666666666667</v>
      </c>
      <c r="AO33" s="30">
        <f t="shared" si="14"/>
        <v>4166.666666666667</v>
      </c>
      <c r="AP33" s="30">
        <f t="shared" si="14"/>
        <v>4166.666666666667</v>
      </c>
      <c r="AQ33" s="30">
        <f t="shared" si="14"/>
        <v>4166.666666666667</v>
      </c>
      <c r="AR33" s="30">
        <f t="shared" si="14"/>
        <v>4166.666666666667</v>
      </c>
      <c r="AS33" s="30">
        <f t="shared" si="14"/>
        <v>4166.666666666667</v>
      </c>
      <c r="AT33" s="30">
        <f t="shared" si="14"/>
        <v>4166.666666666667</v>
      </c>
      <c r="AU33" s="30">
        <f t="shared" si="14"/>
        <v>4166.666666666667</v>
      </c>
      <c r="AV33" s="30">
        <f t="shared" si="14"/>
        <v>4166.666666666667</v>
      </c>
      <c r="AW33" s="30">
        <f t="shared" si="14"/>
        <v>4166.666666666667</v>
      </c>
      <c r="AX33" s="30">
        <f t="shared" si="14"/>
        <v>4166.666666666667</v>
      </c>
    </row>
    <row r="34" spans="2:54" s="24" customFormat="1" x14ac:dyDescent="0.35">
      <c r="B34" s="1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</row>
    <row r="35" spans="2:54" s="24" customFormat="1" x14ac:dyDescent="0.35">
      <c r="B35" s="1" t="s">
        <v>94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</row>
    <row r="36" spans="2:54" s="24" customFormat="1" x14ac:dyDescent="0.35">
      <c r="B36" s="24" t="s">
        <v>1</v>
      </c>
      <c r="C36" s="26">
        <f>'Acquisition Model'!B3</f>
        <v>1000</v>
      </c>
      <c r="D36" s="26">
        <f>'Acquisition Model'!C3</f>
        <v>1000</v>
      </c>
      <c r="E36" s="26">
        <f>'Acquisition Model'!D3</f>
        <v>1000</v>
      </c>
      <c r="F36" s="26">
        <f>'Acquisition Model'!E3</f>
        <v>1000</v>
      </c>
      <c r="G36" s="26">
        <f>'Acquisition Model'!F3</f>
        <v>1000</v>
      </c>
      <c r="H36" s="26">
        <f>'Acquisition Model'!G3</f>
        <v>1000</v>
      </c>
      <c r="I36" s="26">
        <f>'Acquisition Model'!H3</f>
        <v>1000</v>
      </c>
      <c r="J36" s="26">
        <f>'Acquisition Model'!I3</f>
        <v>1000</v>
      </c>
      <c r="K36" s="26">
        <f>'Acquisition Model'!J3</f>
        <v>1000</v>
      </c>
      <c r="L36" s="26">
        <f>'Acquisition Model'!K3</f>
        <v>1000</v>
      </c>
      <c r="M36" s="26">
        <f>'Acquisition Model'!L3</f>
        <v>1000</v>
      </c>
      <c r="N36" s="26">
        <f>'Acquisition Model'!M3</f>
        <v>1000</v>
      </c>
      <c r="O36" s="26">
        <f>'Acquisition Model'!N3</f>
        <v>4000</v>
      </c>
      <c r="P36" s="26">
        <f>'Acquisition Model'!O3</f>
        <v>4000</v>
      </c>
      <c r="Q36" s="26">
        <f>'Acquisition Model'!P3</f>
        <v>4000</v>
      </c>
      <c r="R36" s="26">
        <f>'Acquisition Model'!Q3</f>
        <v>4000</v>
      </c>
      <c r="S36" s="26">
        <f>'Acquisition Model'!R3</f>
        <v>4000</v>
      </c>
      <c r="T36" s="26">
        <f>'Acquisition Model'!S3</f>
        <v>4000</v>
      </c>
      <c r="U36" s="26">
        <f>'Acquisition Model'!T3</f>
        <v>4000</v>
      </c>
      <c r="V36" s="26">
        <f>'Acquisition Model'!U3</f>
        <v>4000</v>
      </c>
      <c r="W36" s="26">
        <f>'Acquisition Model'!V3</f>
        <v>4000</v>
      </c>
      <c r="X36" s="26">
        <f>'Acquisition Model'!W3</f>
        <v>4000</v>
      </c>
      <c r="Y36" s="26">
        <f>'Acquisition Model'!X3</f>
        <v>4000</v>
      </c>
      <c r="Z36" s="26">
        <f>'Acquisition Model'!Y3</f>
        <v>4000</v>
      </c>
      <c r="AA36" s="26">
        <f>'Acquisition Model'!Z3</f>
        <v>16000</v>
      </c>
      <c r="AB36" s="26">
        <f>'Acquisition Model'!AA3</f>
        <v>16000</v>
      </c>
      <c r="AC36" s="26">
        <f>'Acquisition Model'!AB3</f>
        <v>16000</v>
      </c>
      <c r="AD36" s="26">
        <f>'Acquisition Model'!AC3</f>
        <v>16000</v>
      </c>
      <c r="AE36" s="26">
        <f>'Acquisition Model'!AD3</f>
        <v>16000</v>
      </c>
      <c r="AF36" s="26">
        <f>'Acquisition Model'!AE3</f>
        <v>16000</v>
      </c>
      <c r="AG36" s="26">
        <f>'Acquisition Model'!AF3</f>
        <v>16000</v>
      </c>
      <c r="AH36" s="26">
        <f>'Acquisition Model'!AG3</f>
        <v>16000</v>
      </c>
      <c r="AI36" s="26">
        <f>'Acquisition Model'!AH3</f>
        <v>16000</v>
      </c>
      <c r="AJ36" s="26">
        <f>'Acquisition Model'!AI3</f>
        <v>16000</v>
      </c>
      <c r="AK36" s="26">
        <f>'Acquisition Model'!AJ3</f>
        <v>16000</v>
      </c>
      <c r="AL36" s="26">
        <f>'Acquisition Model'!AK3</f>
        <v>16000</v>
      </c>
      <c r="AM36" s="26">
        <f>'Acquisition Model'!AL3</f>
        <v>64000</v>
      </c>
      <c r="AN36" s="26">
        <f>'Acquisition Model'!AM3</f>
        <v>64000</v>
      </c>
      <c r="AO36" s="26">
        <f>'Acquisition Model'!AN3</f>
        <v>64000</v>
      </c>
      <c r="AP36" s="26">
        <f>'Acquisition Model'!AO3</f>
        <v>64000</v>
      </c>
      <c r="AQ36" s="26">
        <f>'Acquisition Model'!AP3</f>
        <v>64000</v>
      </c>
      <c r="AR36" s="26">
        <f>'Acquisition Model'!AQ3</f>
        <v>64000</v>
      </c>
      <c r="AS36" s="26">
        <f>'Acquisition Model'!AR3</f>
        <v>64000</v>
      </c>
      <c r="AT36" s="26">
        <f>'Acquisition Model'!AS3</f>
        <v>64000</v>
      </c>
      <c r="AU36" s="26">
        <f>'Acquisition Model'!AT3</f>
        <v>64000</v>
      </c>
      <c r="AV36" s="26">
        <f>'Acquisition Model'!AU3</f>
        <v>64000</v>
      </c>
      <c r="AW36" s="26">
        <f>'Acquisition Model'!AV3</f>
        <v>64000</v>
      </c>
      <c r="AX36" s="26">
        <f>'Acquisition Model'!AW3</f>
        <v>64000</v>
      </c>
    </row>
    <row r="37" spans="2:54" s="24" customFormat="1" x14ac:dyDescent="0.35">
      <c r="B37" s="24" t="s">
        <v>112</v>
      </c>
      <c r="C37" s="41">
        <f>C77</f>
        <v>250</v>
      </c>
      <c r="D37" s="41">
        <f t="shared" ref="D37:AX37" si="15">D77</f>
        <v>250</v>
      </c>
      <c r="E37" s="41">
        <f t="shared" si="15"/>
        <v>250</v>
      </c>
      <c r="F37" s="41">
        <f t="shared" si="15"/>
        <v>250</v>
      </c>
      <c r="G37" s="41">
        <f t="shared" si="15"/>
        <v>250</v>
      </c>
      <c r="H37" s="41">
        <f t="shared" si="15"/>
        <v>250</v>
      </c>
      <c r="I37" s="41">
        <f t="shared" si="15"/>
        <v>250</v>
      </c>
      <c r="J37" s="41">
        <f t="shared" si="15"/>
        <v>250</v>
      </c>
      <c r="K37" s="41">
        <f t="shared" si="15"/>
        <v>250</v>
      </c>
      <c r="L37" s="41">
        <f t="shared" si="15"/>
        <v>250</v>
      </c>
      <c r="M37" s="41">
        <f t="shared" si="15"/>
        <v>250</v>
      </c>
      <c r="N37" s="41">
        <f t="shared" si="15"/>
        <v>250</v>
      </c>
      <c r="O37" s="41">
        <f t="shared" si="15"/>
        <v>250</v>
      </c>
      <c r="P37" s="41">
        <f t="shared" si="15"/>
        <v>250</v>
      </c>
      <c r="Q37" s="41">
        <f t="shared" si="15"/>
        <v>250</v>
      </c>
      <c r="R37" s="41">
        <f t="shared" si="15"/>
        <v>250</v>
      </c>
      <c r="S37" s="41">
        <f t="shared" si="15"/>
        <v>250</v>
      </c>
      <c r="T37" s="41">
        <f t="shared" si="15"/>
        <v>250</v>
      </c>
      <c r="U37" s="41">
        <f t="shared" si="15"/>
        <v>250</v>
      </c>
      <c r="V37" s="41">
        <f t="shared" si="15"/>
        <v>250</v>
      </c>
      <c r="W37" s="41">
        <f t="shared" si="15"/>
        <v>250</v>
      </c>
      <c r="X37" s="41">
        <f t="shared" si="15"/>
        <v>250</v>
      </c>
      <c r="Y37" s="41">
        <f t="shared" si="15"/>
        <v>250</v>
      </c>
      <c r="Z37" s="41">
        <f t="shared" si="15"/>
        <v>250</v>
      </c>
      <c r="AA37" s="41">
        <f t="shared" si="15"/>
        <v>250</v>
      </c>
      <c r="AB37" s="41">
        <f t="shared" si="15"/>
        <v>250</v>
      </c>
      <c r="AC37" s="41">
        <f t="shared" si="15"/>
        <v>250</v>
      </c>
      <c r="AD37" s="41">
        <f t="shared" si="15"/>
        <v>250</v>
      </c>
      <c r="AE37" s="41">
        <f t="shared" si="15"/>
        <v>250</v>
      </c>
      <c r="AF37" s="41">
        <f t="shared" si="15"/>
        <v>250</v>
      </c>
      <c r="AG37" s="41">
        <f t="shared" si="15"/>
        <v>250</v>
      </c>
      <c r="AH37" s="41">
        <f t="shared" si="15"/>
        <v>250</v>
      </c>
      <c r="AI37" s="41">
        <f t="shared" si="15"/>
        <v>250</v>
      </c>
      <c r="AJ37" s="41">
        <f t="shared" si="15"/>
        <v>250</v>
      </c>
      <c r="AK37" s="41">
        <f t="shared" si="15"/>
        <v>250</v>
      </c>
      <c r="AL37" s="41">
        <f t="shared" si="15"/>
        <v>250</v>
      </c>
      <c r="AM37" s="41">
        <f t="shared" si="15"/>
        <v>250</v>
      </c>
      <c r="AN37" s="41">
        <f t="shared" si="15"/>
        <v>250</v>
      </c>
      <c r="AO37" s="41">
        <f t="shared" si="15"/>
        <v>250</v>
      </c>
      <c r="AP37" s="41">
        <f t="shared" si="15"/>
        <v>250</v>
      </c>
      <c r="AQ37" s="41">
        <f t="shared" si="15"/>
        <v>250</v>
      </c>
      <c r="AR37" s="41">
        <f t="shared" si="15"/>
        <v>250</v>
      </c>
      <c r="AS37" s="41">
        <f t="shared" si="15"/>
        <v>250</v>
      </c>
      <c r="AT37" s="41">
        <f t="shared" si="15"/>
        <v>250</v>
      </c>
      <c r="AU37" s="41">
        <f t="shared" si="15"/>
        <v>250</v>
      </c>
      <c r="AV37" s="41">
        <f t="shared" si="15"/>
        <v>250</v>
      </c>
      <c r="AW37" s="41">
        <f t="shared" si="15"/>
        <v>250</v>
      </c>
      <c r="AX37" s="41">
        <f t="shared" si="15"/>
        <v>250</v>
      </c>
    </row>
    <row r="38" spans="2:54" s="24" customFormat="1" x14ac:dyDescent="0.35">
      <c r="B38" s="24" t="s">
        <v>89</v>
      </c>
      <c r="C38" s="41">
        <f>C78</f>
        <v>150</v>
      </c>
      <c r="D38" s="41">
        <f t="shared" ref="D38:AX38" si="16">D78</f>
        <v>150</v>
      </c>
      <c r="E38" s="41">
        <f t="shared" si="16"/>
        <v>150</v>
      </c>
      <c r="F38" s="41">
        <f t="shared" si="16"/>
        <v>150</v>
      </c>
      <c r="G38" s="41">
        <f t="shared" si="16"/>
        <v>150</v>
      </c>
      <c r="H38" s="41">
        <f t="shared" si="16"/>
        <v>150</v>
      </c>
      <c r="I38" s="41">
        <f t="shared" si="16"/>
        <v>150</v>
      </c>
      <c r="J38" s="41">
        <f t="shared" si="16"/>
        <v>150</v>
      </c>
      <c r="K38" s="41">
        <f t="shared" si="16"/>
        <v>150</v>
      </c>
      <c r="L38" s="41">
        <f t="shared" si="16"/>
        <v>150</v>
      </c>
      <c r="M38" s="41">
        <f t="shared" si="16"/>
        <v>150</v>
      </c>
      <c r="N38" s="41">
        <f t="shared" si="16"/>
        <v>150</v>
      </c>
      <c r="O38" s="41">
        <f t="shared" si="16"/>
        <v>150</v>
      </c>
      <c r="P38" s="41">
        <f t="shared" si="16"/>
        <v>150</v>
      </c>
      <c r="Q38" s="41">
        <f t="shared" si="16"/>
        <v>150</v>
      </c>
      <c r="R38" s="41">
        <f t="shared" si="16"/>
        <v>150</v>
      </c>
      <c r="S38" s="41">
        <f t="shared" si="16"/>
        <v>150</v>
      </c>
      <c r="T38" s="41">
        <f t="shared" si="16"/>
        <v>150</v>
      </c>
      <c r="U38" s="41">
        <f t="shared" si="16"/>
        <v>150</v>
      </c>
      <c r="V38" s="41">
        <f t="shared" si="16"/>
        <v>150</v>
      </c>
      <c r="W38" s="41">
        <f t="shared" si="16"/>
        <v>150</v>
      </c>
      <c r="X38" s="41">
        <f t="shared" si="16"/>
        <v>150</v>
      </c>
      <c r="Y38" s="41">
        <f t="shared" si="16"/>
        <v>150</v>
      </c>
      <c r="Z38" s="41">
        <f t="shared" si="16"/>
        <v>150</v>
      </c>
      <c r="AA38" s="41">
        <f t="shared" si="16"/>
        <v>150</v>
      </c>
      <c r="AB38" s="41">
        <f t="shared" si="16"/>
        <v>150</v>
      </c>
      <c r="AC38" s="41">
        <f t="shared" si="16"/>
        <v>150</v>
      </c>
      <c r="AD38" s="41">
        <f t="shared" si="16"/>
        <v>150</v>
      </c>
      <c r="AE38" s="41">
        <f t="shared" si="16"/>
        <v>150</v>
      </c>
      <c r="AF38" s="41">
        <f t="shared" si="16"/>
        <v>150</v>
      </c>
      <c r="AG38" s="41">
        <f t="shared" si="16"/>
        <v>150</v>
      </c>
      <c r="AH38" s="41">
        <f t="shared" si="16"/>
        <v>150</v>
      </c>
      <c r="AI38" s="41">
        <f t="shared" si="16"/>
        <v>150</v>
      </c>
      <c r="AJ38" s="41">
        <f t="shared" si="16"/>
        <v>150</v>
      </c>
      <c r="AK38" s="41">
        <f t="shared" si="16"/>
        <v>150</v>
      </c>
      <c r="AL38" s="41">
        <f t="shared" si="16"/>
        <v>150</v>
      </c>
      <c r="AM38" s="41">
        <f t="shared" si="16"/>
        <v>150</v>
      </c>
      <c r="AN38" s="41">
        <f t="shared" si="16"/>
        <v>150</v>
      </c>
      <c r="AO38" s="41">
        <f t="shared" si="16"/>
        <v>150</v>
      </c>
      <c r="AP38" s="41">
        <f t="shared" si="16"/>
        <v>150</v>
      </c>
      <c r="AQ38" s="41">
        <f t="shared" si="16"/>
        <v>150</v>
      </c>
      <c r="AR38" s="41">
        <f t="shared" si="16"/>
        <v>150</v>
      </c>
      <c r="AS38" s="41">
        <f t="shared" si="16"/>
        <v>150</v>
      </c>
      <c r="AT38" s="41">
        <f t="shared" si="16"/>
        <v>150</v>
      </c>
      <c r="AU38" s="41">
        <f t="shared" si="16"/>
        <v>150</v>
      </c>
      <c r="AV38" s="41">
        <f t="shared" si="16"/>
        <v>150</v>
      </c>
      <c r="AW38" s="41">
        <f t="shared" si="16"/>
        <v>150</v>
      </c>
      <c r="AX38" s="41">
        <f t="shared" si="16"/>
        <v>150</v>
      </c>
    </row>
    <row r="39" spans="2:54" s="24" customFormat="1" x14ac:dyDescent="0.35">
      <c r="B39" s="24" t="s">
        <v>113</v>
      </c>
      <c r="C39" s="41">
        <f>C79</f>
        <v>0</v>
      </c>
      <c r="D39" s="41">
        <f t="shared" ref="D39:AX39" si="17">D79</f>
        <v>0</v>
      </c>
      <c r="E39" s="41">
        <f t="shared" si="17"/>
        <v>0</v>
      </c>
      <c r="F39" s="41">
        <f t="shared" si="17"/>
        <v>0</v>
      </c>
      <c r="G39" s="41">
        <f t="shared" si="17"/>
        <v>0</v>
      </c>
      <c r="H39" s="41">
        <f t="shared" si="17"/>
        <v>0</v>
      </c>
      <c r="I39" s="41">
        <f t="shared" si="17"/>
        <v>0</v>
      </c>
      <c r="J39" s="41">
        <f t="shared" si="17"/>
        <v>0</v>
      </c>
      <c r="K39" s="41">
        <f t="shared" si="17"/>
        <v>0</v>
      </c>
      <c r="L39" s="41">
        <f t="shared" si="17"/>
        <v>0</v>
      </c>
      <c r="M39" s="41">
        <f t="shared" si="17"/>
        <v>0</v>
      </c>
      <c r="N39" s="41">
        <f t="shared" si="17"/>
        <v>0</v>
      </c>
      <c r="O39" s="41">
        <f t="shared" si="17"/>
        <v>0</v>
      </c>
      <c r="P39" s="41">
        <f t="shared" si="17"/>
        <v>0</v>
      </c>
      <c r="Q39" s="41">
        <f t="shared" si="17"/>
        <v>0</v>
      </c>
      <c r="R39" s="41">
        <f t="shared" si="17"/>
        <v>0</v>
      </c>
      <c r="S39" s="41">
        <f t="shared" si="17"/>
        <v>0</v>
      </c>
      <c r="T39" s="41">
        <f t="shared" si="17"/>
        <v>0</v>
      </c>
      <c r="U39" s="41">
        <f t="shared" si="17"/>
        <v>0</v>
      </c>
      <c r="V39" s="41">
        <f t="shared" si="17"/>
        <v>0</v>
      </c>
      <c r="W39" s="41">
        <f t="shared" si="17"/>
        <v>0</v>
      </c>
      <c r="X39" s="41">
        <f t="shared" si="17"/>
        <v>0</v>
      </c>
      <c r="Y39" s="41">
        <f t="shared" si="17"/>
        <v>0</v>
      </c>
      <c r="Z39" s="41">
        <f t="shared" si="17"/>
        <v>0</v>
      </c>
      <c r="AA39" s="41">
        <f t="shared" si="17"/>
        <v>0</v>
      </c>
      <c r="AB39" s="41">
        <f t="shared" si="17"/>
        <v>0</v>
      </c>
      <c r="AC39" s="41">
        <f t="shared" si="17"/>
        <v>0</v>
      </c>
      <c r="AD39" s="41">
        <f t="shared" si="17"/>
        <v>0</v>
      </c>
      <c r="AE39" s="41">
        <f t="shared" si="17"/>
        <v>0</v>
      </c>
      <c r="AF39" s="41">
        <f t="shared" si="17"/>
        <v>0</v>
      </c>
      <c r="AG39" s="41">
        <f t="shared" si="17"/>
        <v>0</v>
      </c>
      <c r="AH39" s="41">
        <f t="shared" si="17"/>
        <v>0</v>
      </c>
      <c r="AI39" s="41">
        <f t="shared" si="17"/>
        <v>0</v>
      </c>
      <c r="AJ39" s="41">
        <f t="shared" si="17"/>
        <v>0</v>
      </c>
      <c r="AK39" s="41">
        <f t="shared" si="17"/>
        <v>0</v>
      </c>
      <c r="AL39" s="41">
        <f t="shared" si="17"/>
        <v>0</v>
      </c>
      <c r="AM39" s="41">
        <f t="shared" si="17"/>
        <v>0</v>
      </c>
      <c r="AN39" s="41">
        <f t="shared" si="17"/>
        <v>0</v>
      </c>
      <c r="AO39" s="41">
        <f t="shared" si="17"/>
        <v>0</v>
      </c>
      <c r="AP39" s="41">
        <f t="shared" si="17"/>
        <v>0</v>
      </c>
      <c r="AQ39" s="41">
        <f t="shared" si="17"/>
        <v>0</v>
      </c>
      <c r="AR39" s="41">
        <f t="shared" si="17"/>
        <v>0</v>
      </c>
      <c r="AS39" s="41">
        <f t="shared" si="17"/>
        <v>0</v>
      </c>
      <c r="AT39" s="41">
        <f t="shared" si="17"/>
        <v>0</v>
      </c>
      <c r="AU39" s="41">
        <f t="shared" si="17"/>
        <v>0</v>
      </c>
      <c r="AV39" s="41">
        <f t="shared" si="17"/>
        <v>0</v>
      </c>
      <c r="AW39" s="41">
        <f t="shared" si="17"/>
        <v>0</v>
      </c>
      <c r="AX39" s="41">
        <f t="shared" si="17"/>
        <v>0</v>
      </c>
    </row>
    <row r="40" spans="2:54" s="24" customFormat="1" x14ac:dyDescent="0.35">
      <c r="B40" s="24" t="s">
        <v>114</v>
      </c>
      <c r="C40" s="28">
        <f>C13*C80</f>
        <v>884.29250000000013</v>
      </c>
      <c r="D40" s="28">
        <f t="shared" ref="D40:AX40" si="18">D13*D80</f>
        <v>1720.184375</v>
      </c>
      <c r="E40" s="28">
        <f t="shared" si="18"/>
        <v>2567.8493750000002</v>
      </c>
      <c r="F40" s="28">
        <f t="shared" si="18"/>
        <v>3462.6068750000009</v>
      </c>
      <c r="G40" s="28">
        <f t="shared" si="18"/>
        <v>4340.3587500000003</v>
      </c>
      <c r="H40" s="28">
        <f t="shared" si="18"/>
        <v>5117.3850000000011</v>
      </c>
      <c r="I40" s="28">
        <f t="shared" si="18"/>
        <v>5906.1843750000007</v>
      </c>
      <c r="J40" s="28">
        <f t="shared" si="18"/>
        <v>6638.7343750000018</v>
      </c>
      <c r="K40" s="28">
        <f t="shared" si="18"/>
        <v>7333.348750000001</v>
      </c>
      <c r="L40" s="28">
        <f t="shared" si="18"/>
        <v>7980.8706250000005</v>
      </c>
      <c r="M40" s="28">
        <f t="shared" si="18"/>
        <v>8651.9387500000012</v>
      </c>
      <c r="N40" s="28">
        <f t="shared" si="18"/>
        <v>9323.0068749999991</v>
      </c>
      <c r="O40" s="28">
        <f t="shared" si="18"/>
        <v>11826.758125</v>
      </c>
      <c r="P40" s="28">
        <f t="shared" si="18"/>
        <v>13474.995625000003</v>
      </c>
      <c r="Q40" s="28">
        <f t="shared" si="18"/>
        <v>15064.367500000002</v>
      </c>
      <c r="R40" s="28">
        <f t="shared" si="18"/>
        <v>16641.966250000005</v>
      </c>
      <c r="S40" s="28">
        <f t="shared" si="18"/>
        <v>18219.565000000002</v>
      </c>
      <c r="T40" s="28">
        <f t="shared" si="18"/>
        <v>19738.298125000001</v>
      </c>
      <c r="U40" s="28">
        <f t="shared" si="18"/>
        <v>21233.485000000001</v>
      </c>
      <c r="V40" s="28">
        <f t="shared" si="18"/>
        <v>22728.671875000007</v>
      </c>
      <c r="W40" s="28">
        <f t="shared" si="18"/>
        <v>24188.539375000004</v>
      </c>
      <c r="X40" s="28">
        <f t="shared" si="18"/>
        <v>25683.726250000003</v>
      </c>
      <c r="Y40" s="28">
        <f t="shared" si="18"/>
        <v>27167.140000000003</v>
      </c>
      <c r="Z40" s="28">
        <f t="shared" si="18"/>
        <v>28603.461250000008</v>
      </c>
      <c r="AA40" s="28">
        <f t="shared" si="18"/>
        <v>36299.160625000004</v>
      </c>
      <c r="AB40" s="28">
        <f t="shared" si="18"/>
        <v>39666.274375000008</v>
      </c>
      <c r="AC40" s="28">
        <f t="shared" si="18"/>
        <v>42597.782500000001</v>
      </c>
      <c r="AD40" s="28">
        <f t="shared" si="18"/>
        <v>45470.424999999996</v>
      </c>
      <c r="AE40" s="28">
        <f t="shared" si="18"/>
        <v>48225.336250000008</v>
      </c>
      <c r="AF40" s="28">
        <f t="shared" si="18"/>
        <v>50803.650625000009</v>
      </c>
      <c r="AG40" s="28">
        <f t="shared" si="18"/>
        <v>53381.965000000018</v>
      </c>
      <c r="AH40" s="28">
        <f t="shared" si="18"/>
        <v>55924.960000000014</v>
      </c>
      <c r="AI40" s="28">
        <f t="shared" si="18"/>
        <v>58456.181875000009</v>
      </c>
      <c r="AJ40" s="28">
        <f t="shared" si="18"/>
        <v>60963.857500000013</v>
      </c>
      <c r="AK40" s="28">
        <f t="shared" si="18"/>
        <v>63471.533125000009</v>
      </c>
      <c r="AL40" s="28">
        <f t="shared" si="18"/>
        <v>65979.20875000002</v>
      </c>
      <c r="AM40" s="28">
        <f t="shared" si="18"/>
        <v>106863.34750000002</v>
      </c>
      <c r="AN40" s="28">
        <f t="shared" si="18"/>
        <v>119696.05375000002</v>
      </c>
      <c r="AO40" s="28">
        <f t="shared" si="18"/>
        <v>129856.26062500002</v>
      </c>
      <c r="AP40" s="28">
        <f t="shared" si="18"/>
        <v>139392.49187500004</v>
      </c>
      <c r="AQ40" s="28">
        <f t="shared" si="18"/>
        <v>148257.655</v>
      </c>
      <c r="AR40" s="28">
        <f t="shared" si="18"/>
        <v>156027.91750000001</v>
      </c>
      <c r="AS40" s="28">
        <f t="shared" si="18"/>
        <v>163739.31437500002</v>
      </c>
      <c r="AT40" s="28">
        <f t="shared" si="18"/>
        <v>171403.61874999999</v>
      </c>
      <c r="AU40" s="28">
        <f t="shared" si="18"/>
        <v>179044.37687500002</v>
      </c>
      <c r="AV40" s="28">
        <f t="shared" si="18"/>
        <v>186649.81562499999</v>
      </c>
      <c r="AW40" s="28">
        <f t="shared" si="18"/>
        <v>194184.61562500003</v>
      </c>
      <c r="AX40" s="28">
        <f t="shared" si="18"/>
        <v>201695.86937500004</v>
      </c>
    </row>
    <row r="41" spans="2:54" s="1" customFormat="1" x14ac:dyDescent="0.35">
      <c r="B41" s="1" t="s">
        <v>98</v>
      </c>
      <c r="C41" s="30">
        <f>SUM(C36:C40)</f>
        <v>2284.2925</v>
      </c>
      <c r="D41" s="30">
        <f t="shared" ref="D41:AX41" si="19">SUM(D36:D40)</f>
        <v>3120.1843749999998</v>
      </c>
      <c r="E41" s="30">
        <f t="shared" si="19"/>
        <v>3967.8493750000002</v>
      </c>
      <c r="F41" s="30">
        <f t="shared" si="19"/>
        <v>4862.6068750000013</v>
      </c>
      <c r="G41" s="30">
        <f t="shared" si="19"/>
        <v>5740.3587500000003</v>
      </c>
      <c r="H41" s="30">
        <f t="shared" si="19"/>
        <v>6517.3850000000011</v>
      </c>
      <c r="I41" s="30">
        <f t="shared" si="19"/>
        <v>7306.1843750000007</v>
      </c>
      <c r="J41" s="30">
        <f t="shared" si="19"/>
        <v>8038.7343750000018</v>
      </c>
      <c r="K41" s="30">
        <f t="shared" si="19"/>
        <v>8733.348750000001</v>
      </c>
      <c r="L41" s="30">
        <f t="shared" si="19"/>
        <v>9380.8706249999996</v>
      </c>
      <c r="M41" s="30">
        <f t="shared" si="19"/>
        <v>10051.938750000001</v>
      </c>
      <c r="N41" s="30">
        <f t="shared" si="19"/>
        <v>10723.006874999999</v>
      </c>
      <c r="O41" s="30">
        <f t="shared" si="19"/>
        <v>16226.758125</v>
      </c>
      <c r="P41" s="30">
        <f t="shared" si="19"/>
        <v>17874.995625000003</v>
      </c>
      <c r="Q41" s="30">
        <f t="shared" si="19"/>
        <v>19464.3675</v>
      </c>
      <c r="R41" s="30">
        <f t="shared" si="19"/>
        <v>21041.966250000005</v>
      </c>
      <c r="S41" s="30">
        <f t="shared" si="19"/>
        <v>22619.565000000002</v>
      </c>
      <c r="T41" s="30">
        <f t="shared" si="19"/>
        <v>24138.298125000001</v>
      </c>
      <c r="U41" s="30">
        <f t="shared" si="19"/>
        <v>25633.485000000001</v>
      </c>
      <c r="V41" s="30">
        <f t="shared" si="19"/>
        <v>27128.671875000007</v>
      </c>
      <c r="W41" s="30">
        <f t="shared" si="19"/>
        <v>28588.539375000004</v>
      </c>
      <c r="X41" s="30">
        <f t="shared" si="19"/>
        <v>30083.726250000003</v>
      </c>
      <c r="Y41" s="30">
        <f t="shared" si="19"/>
        <v>31567.140000000003</v>
      </c>
      <c r="Z41" s="30">
        <f t="shared" si="19"/>
        <v>33003.461250000008</v>
      </c>
      <c r="AA41" s="30">
        <f t="shared" si="19"/>
        <v>52699.160625000004</v>
      </c>
      <c r="AB41" s="30">
        <f t="shared" si="19"/>
        <v>56066.274375000008</v>
      </c>
      <c r="AC41" s="30">
        <f t="shared" si="19"/>
        <v>58997.782500000001</v>
      </c>
      <c r="AD41" s="30">
        <f t="shared" si="19"/>
        <v>61870.424999999996</v>
      </c>
      <c r="AE41" s="30">
        <f t="shared" si="19"/>
        <v>64625.336250000008</v>
      </c>
      <c r="AF41" s="30">
        <f t="shared" si="19"/>
        <v>67203.650625000009</v>
      </c>
      <c r="AG41" s="30">
        <f t="shared" si="19"/>
        <v>69781.965000000026</v>
      </c>
      <c r="AH41" s="30">
        <f t="shared" si="19"/>
        <v>72324.960000000021</v>
      </c>
      <c r="AI41" s="30">
        <f t="shared" si="19"/>
        <v>74856.181875000009</v>
      </c>
      <c r="AJ41" s="30">
        <f t="shared" si="19"/>
        <v>77363.857500000013</v>
      </c>
      <c r="AK41" s="30">
        <f t="shared" si="19"/>
        <v>79871.533125000016</v>
      </c>
      <c r="AL41" s="30">
        <f t="shared" si="19"/>
        <v>82379.20875000002</v>
      </c>
      <c r="AM41" s="30">
        <f t="shared" si="19"/>
        <v>171263.34750000003</v>
      </c>
      <c r="AN41" s="30">
        <f t="shared" si="19"/>
        <v>184096.05375000002</v>
      </c>
      <c r="AO41" s="30">
        <f t="shared" si="19"/>
        <v>194256.26062500002</v>
      </c>
      <c r="AP41" s="30">
        <f t="shared" si="19"/>
        <v>203792.49187500004</v>
      </c>
      <c r="AQ41" s="30">
        <f t="shared" si="19"/>
        <v>212657.655</v>
      </c>
      <c r="AR41" s="30">
        <f t="shared" si="19"/>
        <v>220427.91750000001</v>
      </c>
      <c r="AS41" s="30">
        <f t="shared" si="19"/>
        <v>228139.31437500002</v>
      </c>
      <c r="AT41" s="30">
        <f t="shared" si="19"/>
        <v>235803.61874999999</v>
      </c>
      <c r="AU41" s="30">
        <f t="shared" si="19"/>
        <v>243444.37687500002</v>
      </c>
      <c r="AV41" s="30">
        <f t="shared" si="19"/>
        <v>251049.81562499999</v>
      </c>
      <c r="AW41" s="30">
        <f t="shared" si="19"/>
        <v>258584.61562500003</v>
      </c>
      <c r="AX41" s="30">
        <f t="shared" si="19"/>
        <v>266095.86937500001</v>
      </c>
    </row>
    <row r="42" spans="2:54" s="24" customFormat="1" x14ac:dyDescent="0.35">
      <c r="B42" s="1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/>
      <c r="AZ42"/>
      <c r="BA42"/>
      <c r="BB42"/>
    </row>
    <row r="43" spans="2:54" s="1" customFormat="1" x14ac:dyDescent="0.35">
      <c r="B43" s="1" t="s">
        <v>96</v>
      </c>
      <c r="C43" s="30">
        <f>C33+C41</f>
        <v>6450.9591666666674</v>
      </c>
      <c r="D43" s="30">
        <f t="shared" ref="D43:E43" si="20">D33+D41</f>
        <v>7286.8510416666668</v>
      </c>
      <c r="E43" s="30">
        <f t="shared" si="20"/>
        <v>8134.5160416666677</v>
      </c>
      <c r="F43" s="30">
        <f t="shared" ref="F43:AX43" si="21">F33+F41</f>
        <v>9029.2735416666692</v>
      </c>
      <c r="G43" s="30">
        <f t="shared" si="21"/>
        <v>9907.0254166666673</v>
      </c>
      <c r="H43" s="30">
        <f t="shared" si="21"/>
        <v>10684.051666666668</v>
      </c>
      <c r="I43" s="30">
        <f t="shared" si="21"/>
        <v>11472.851041666669</v>
      </c>
      <c r="J43" s="30">
        <f t="shared" si="21"/>
        <v>12205.401041666668</v>
      </c>
      <c r="K43" s="30">
        <f t="shared" si="21"/>
        <v>12900.015416666669</v>
      </c>
      <c r="L43" s="30">
        <f t="shared" si="21"/>
        <v>13547.537291666667</v>
      </c>
      <c r="M43" s="30">
        <f t="shared" si="21"/>
        <v>14218.605416666669</v>
      </c>
      <c r="N43" s="30">
        <f t="shared" si="21"/>
        <v>14889.673541666667</v>
      </c>
      <c r="O43" s="30">
        <f t="shared" si="21"/>
        <v>20393.424791666668</v>
      </c>
      <c r="P43" s="30">
        <f t="shared" si="21"/>
        <v>22041.662291666671</v>
      </c>
      <c r="Q43" s="30">
        <f t="shared" si="21"/>
        <v>23631.034166666668</v>
      </c>
      <c r="R43" s="30">
        <f t="shared" si="21"/>
        <v>25208.632916666673</v>
      </c>
      <c r="S43" s="30">
        <f t="shared" si="21"/>
        <v>26786.23166666667</v>
      </c>
      <c r="T43" s="30">
        <f t="shared" si="21"/>
        <v>28304.964791666669</v>
      </c>
      <c r="U43" s="30">
        <f t="shared" si="21"/>
        <v>29800.151666666668</v>
      </c>
      <c r="V43" s="30">
        <f t="shared" si="21"/>
        <v>31295.338541666675</v>
      </c>
      <c r="W43" s="30">
        <f t="shared" si="21"/>
        <v>32755.206041666672</v>
      </c>
      <c r="X43" s="30">
        <f t="shared" si="21"/>
        <v>34250.392916666671</v>
      </c>
      <c r="Y43" s="30">
        <f t="shared" si="21"/>
        <v>35733.806666666671</v>
      </c>
      <c r="Z43" s="30">
        <f t="shared" si="21"/>
        <v>37170.127916666672</v>
      </c>
      <c r="AA43" s="30">
        <f t="shared" si="21"/>
        <v>56865.827291666668</v>
      </c>
      <c r="AB43" s="30">
        <f t="shared" si="21"/>
        <v>60232.941041666672</v>
      </c>
      <c r="AC43" s="30">
        <f t="shared" si="21"/>
        <v>63164.449166666665</v>
      </c>
      <c r="AD43" s="30">
        <f t="shared" si="21"/>
        <v>66037.09166666666</v>
      </c>
      <c r="AE43" s="30">
        <f t="shared" si="21"/>
        <v>68792.002916666679</v>
      </c>
      <c r="AF43" s="30">
        <f t="shared" si="21"/>
        <v>71370.317291666681</v>
      </c>
      <c r="AG43" s="30">
        <f t="shared" si="21"/>
        <v>73948.631666666697</v>
      </c>
      <c r="AH43" s="30">
        <f t="shared" si="21"/>
        <v>76491.626666666692</v>
      </c>
      <c r="AI43" s="30">
        <f t="shared" si="21"/>
        <v>79022.848541666681</v>
      </c>
      <c r="AJ43" s="30">
        <f t="shared" si="21"/>
        <v>81530.524166666684</v>
      </c>
      <c r="AK43" s="30">
        <f t="shared" si="21"/>
        <v>84038.199791666688</v>
      </c>
      <c r="AL43" s="30">
        <f t="shared" si="21"/>
        <v>86545.875416666691</v>
      </c>
      <c r="AM43" s="30">
        <f t="shared" si="21"/>
        <v>175430.01416666669</v>
      </c>
      <c r="AN43" s="30">
        <f t="shared" si="21"/>
        <v>188262.72041666668</v>
      </c>
      <c r="AO43" s="30">
        <f t="shared" si="21"/>
        <v>198422.92729166668</v>
      </c>
      <c r="AP43" s="30">
        <f t="shared" si="21"/>
        <v>207959.15854166669</v>
      </c>
      <c r="AQ43" s="30">
        <f t="shared" si="21"/>
        <v>216824.32166666666</v>
      </c>
      <c r="AR43" s="30">
        <f t="shared" si="21"/>
        <v>224594.58416666667</v>
      </c>
      <c r="AS43" s="30">
        <f t="shared" si="21"/>
        <v>232305.98104166667</v>
      </c>
      <c r="AT43" s="30">
        <f t="shared" si="21"/>
        <v>239970.28541666665</v>
      </c>
      <c r="AU43" s="30">
        <f t="shared" si="21"/>
        <v>247611.04354166667</v>
      </c>
      <c r="AV43" s="30">
        <f t="shared" si="21"/>
        <v>255216.48229166665</v>
      </c>
      <c r="AW43" s="30">
        <f t="shared" si="21"/>
        <v>262751.28229166672</v>
      </c>
      <c r="AX43" s="30">
        <f t="shared" si="21"/>
        <v>270262.5360416667</v>
      </c>
    </row>
    <row r="44" spans="2:54" s="24" customFormat="1" x14ac:dyDescent="0.35">
      <c r="B44" s="1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</row>
    <row r="45" spans="2:54" s="24" customFormat="1" x14ac:dyDescent="0.35">
      <c r="B45" s="1" t="s">
        <v>97</v>
      </c>
      <c r="C45" s="29">
        <f>C21-C43</f>
        <v>-4393.8372744444423</v>
      </c>
      <c r="D45" s="29">
        <f t="shared" ref="D45:E45" si="22">D21-D43</f>
        <v>-3135.145095833328</v>
      </c>
      <c r="E45" s="29">
        <f t="shared" si="22"/>
        <v>-1936.950435833327</v>
      </c>
      <c r="F45" s="29">
        <f t="shared" ref="F45:AX45" si="23">F21-F43</f>
        <v>-672.18940583331278</v>
      </c>
      <c r="G45" s="29">
        <f t="shared" si="23"/>
        <v>568.53376833335278</v>
      </c>
      <c r="H45" s="29">
        <f t="shared" si="23"/>
        <v>1666.8788733333622</v>
      </c>
      <c r="I45" s="29">
        <f t="shared" si="23"/>
        <v>2781.8655708333245</v>
      </c>
      <c r="J45" s="29">
        <f t="shared" si="23"/>
        <v>3817.3424375000068</v>
      </c>
      <c r="K45" s="29">
        <f t="shared" si="23"/>
        <v>4799.196394999999</v>
      </c>
      <c r="L45" s="29">
        <f t="shared" si="23"/>
        <v>5714.4839824999799</v>
      </c>
      <c r="M45" s="29">
        <f t="shared" si="23"/>
        <v>6663.0547550000374</v>
      </c>
      <c r="N45" s="29">
        <f t="shared" si="23"/>
        <v>7611.6255274999821</v>
      </c>
      <c r="O45" s="29">
        <f t="shared" si="23"/>
        <v>8150.7375324999557</v>
      </c>
      <c r="P45" s="29">
        <f t="shared" si="23"/>
        <v>10480.560482500059</v>
      </c>
      <c r="Q45" s="29">
        <f>Q21-Q43</f>
        <v>12727.175470000027</v>
      </c>
      <c r="R45" s="29">
        <f t="shared" si="23"/>
        <v>14957.148865000123</v>
      </c>
      <c r="S45" s="29">
        <f t="shared" si="23"/>
        <v>17187.122259999993</v>
      </c>
      <c r="T45" s="29">
        <f t="shared" si="23"/>
        <v>19333.88769250007</v>
      </c>
      <c r="U45" s="29">
        <f t="shared" si="23"/>
        <v>21447.369940000066</v>
      </c>
      <c r="V45" s="29">
        <f t="shared" si="23"/>
        <v>23560.852187500055</v>
      </c>
      <c r="W45" s="29">
        <f t="shared" si="23"/>
        <v>25624.409657499993</v>
      </c>
      <c r="X45" s="29">
        <f t="shared" si="23"/>
        <v>27737.891905000106</v>
      </c>
      <c r="Y45" s="29">
        <f t="shared" si="23"/>
        <v>29834.732560000004</v>
      </c>
      <c r="Z45" s="29">
        <f t="shared" si="23"/>
        <v>31865.006845000207</v>
      </c>
      <c r="AA45" s="29">
        <f t="shared" si="23"/>
        <v>30743.061142499886</v>
      </c>
      <c r="AB45" s="29">
        <f t="shared" si="23"/>
        <v>35502.556597499984</v>
      </c>
      <c r="AC45" s="29">
        <f t="shared" si="23"/>
        <v>39646.313129999959</v>
      </c>
      <c r="AD45" s="29">
        <f t="shared" si="23"/>
        <v>43706.86170000014</v>
      </c>
      <c r="AE45" s="29">
        <f t="shared" si="23"/>
        <v>47600.994345000247</v>
      </c>
      <c r="AF45" s="29">
        <f t="shared" si="23"/>
        <v>51245.503102500064</v>
      </c>
      <c r="AG45" s="29">
        <f t="shared" si="23"/>
        <v>54890.011860000101</v>
      </c>
      <c r="AH45" s="29">
        <f t="shared" si="23"/>
        <v>58484.595839999864</v>
      </c>
      <c r="AI45" s="29">
        <f t="shared" si="23"/>
        <v>62062.538227500001</v>
      </c>
      <c r="AJ45" s="29">
        <f t="shared" si="23"/>
        <v>65607.197429999927</v>
      </c>
      <c r="AK45" s="29">
        <f t="shared" si="23"/>
        <v>69151.856632500319</v>
      </c>
      <c r="AL45" s="29">
        <f t="shared" si="23"/>
        <v>72696.515835000246</v>
      </c>
      <c r="AM45" s="29">
        <f t="shared" si="23"/>
        <v>82487.219390000188</v>
      </c>
      <c r="AN45" s="29">
        <f t="shared" si="23"/>
        <v>100626.55521500044</v>
      </c>
      <c r="AO45" s="29">
        <f t="shared" si="23"/>
        <v>114988.24954250123</v>
      </c>
      <c r="AP45" s="29">
        <f t="shared" si="23"/>
        <v>128467.93946750055</v>
      </c>
      <c r="AQ45" s="29">
        <f t="shared" si="23"/>
        <v>140999.05861999991</v>
      </c>
      <c r="AR45" s="29">
        <f t="shared" si="23"/>
        <v>151982.50966999942</v>
      </c>
      <c r="AS45" s="29">
        <f t="shared" si="23"/>
        <v>162882.75275749937</v>
      </c>
      <c r="AT45" s="29">
        <f t="shared" si="23"/>
        <v>173716.42947500083</v>
      </c>
      <c r="AU45" s="29">
        <f t="shared" si="23"/>
        <v>184516.82300750018</v>
      </c>
      <c r="AV45" s="29">
        <f t="shared" si="23"/>
        <v>195267.29176250022</v>
      </c>
      <c r="AW45" s="29">
        <f t="shared" si="23"/>
        <v>205917.91096250049</v>
      </c>
      <c r="AX45" s="29">
        <f t="shared" si="23"/>
        <v>216535.24697749974</v>
      </c>
      <c r="AY45"/>
      <c r="AZ45"/>
      <c r="BA45"/>
      <c r="BB45"/>
    </row>
    <row r="46" spans="2:54" s="24" customFormat="1" x14ac:dyDescent="0.35">
      <c r="B46" s="1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</row>
    <row r="47" spans="2:54" s="24" customFormat="1" x14ac:dyDescent="0.35">
      <c r="B47" s="24" t="s">
        <v>95</v>
      </c>
      <c r="C47" s="20">
        <v>25000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 s="20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</row>
    <row r="48" spans="2:54" s="24" customFormat="1" x14ac:dyDescent="0.35">
      <c r="B48" s="24" t="s">
        <v>107</v>
      </c>
      <c r="C48" s="37">
        <f>C47+C45</f>
        <v>20606.162725555558</v>
      </c>
      <c r="D48" s="37">
        <f>C48+D45+D47</f>
        <v>17471.017629722228</v>
      </c>
      <c r="E48" s="37">
        <f>D48+E45+E47</f>
        <v>15534.067193888901</v>
      </c>
      <c r="F48" s="37">
        <f t="shared" ref="F48:AX48" si="24">E48+F45+F47</f>
        <v>14861.877788055588</v>
      </c>
      <c r="G48" s="37">
        <f t="shared" si="24"/>
        <v>15430.411556388941</v>
      </c>
      <c r="H48" s="37">
        <f t="shared" si="24"/>
        <v>17097.290429722303</v>
      </c>
      <c r="I48" s="37">
        <f t="shared" si="24"/>
        <v>19879.156000555628</v>
      </c>
      <c r="J48" s="37">
        <f t="shared" si="24"/>
        <v>23696.498438055634</v>
      </c>
      <c r="K48" s="37">
        <f t="shared" si="24"/>
        <v>28495.694833055633</v>
      </c>
      <c r="L48" s="37">
        <f t="shared" si="24"/>
        <v>34210.178815555613</v>
      </c>
      <c r="M48" s="37">
        <f t="shared" si="24"/>
        <v>40873.233570555647</v>
      </c>
      <c r="N48" s="37">
        <f t="shared" si="24"/>
        <v>48484.859098055633</v>
      </c>
      <c r="O48" s="37">
        <f t="shared" si="24"/>
        <v>56635.596630555592</v>
      </c>
      <c r="P48" s="37">
        <f t="shared" si="24"/>
        <v>67116.157113055655</v>
      </c>
      <c r="Q48" s="37">
        <f t="shared" si="24"/>
        <v>79843.332583055686</v>
      </c>
      <c r="R48" s="37">
        <f t="shared" si="24"/>
        <v>94800.481448055813</v>
      </c>
      <c r="S48" s="37">
        <f t="shared" si="24"/>
        <v>111987.6037080558</v>
      </c>
      <c r="T48" s="37">
        <f t="shared" si="24"/>
        <v>131321.49140055588</v>
      </c>
      <c r="U48" s="37">
        <f t="shared" si="24"/>
        <v>152768.86134055594</v>
      </c>
      <c r="V48" s="37">
        <f t="shared" si="24"/>
        <v>176329.71352805599</v>
      </c>
      <c r="W48" s="37">
        <f t="shared" si="24"/>
        <v>201954.12318555597</v>
      </c>
      <c r="X48" s="37">
        <f t="shared" si="24"/>
        <v>229692.01509055609</v>
      </c>
      <c r="Y48" s="37">
        <f t="shared" si="24"/>
        <v>259526.74765055609</v>
      </c>
      <c r="Z48" s="37">
        <f t="shared" si="24"/>
        <v>291391.75449555629</v>
      </c>
      <c r="AA48" s="37">
        <f t="shared" si="24"/>
        <v>322134.8156380562</v>
      </c>
      <c r="AB48" s="37">
        <f t="shared" si="24"/>
        <v>357637.37223555619</v>
      </c>
      <c r="AC48" s="37">
        <f t="shared" si="24"/>
        <v>397283.68536555616</v>
      </c>
      <c r="AD48" s="37">
        <f t="shared" si="24"/>
        <v>440990.54706555628</v>
      </c>
      <c r="AE48" s="37">
        <f t="shared" si="24"/>
        <v>488591.54141055653</v>
      </c>
      <c r="AF48" s="37">
        <f t="shared" si="24"/>
        <v>539837.04451305664</v>
      </c>
      <c r="AG48" s="37">
        <f t="shared" si="24"/>
        <v>594727.05637305672</v>
      </c>
      <c r="AH48" s="37">
        <f t="shared" si="24"/>
        <v>653211.65221305657</v>
      </c>
      <c r="AI48" s="37">
        <f t="shared" si="24"/>
        <v>715274.19044055662</v>
      </c>
      <c r="AJ48" s="37">
        <f t="shared" si="24"/>
        <v>780881.38787055656</v>
      </c>
      <c r="AK48" s="37">
        <f t="shared" si="24"/>
        <v>850033.24450305686</v>
      </c>
      <c r="AL48" s="37">
        <f t="shared" si="24"/>
        <v>922729.76033805707</v>
      </c>
      <c r="AM48" s="37">
        <f t="shared" si="24"/>
        <v>1005216.9797280573</v>
      </c>
      <c r="AN48" s="37">
        <f t="shared" si="24"/>
        <v>1105843.5349430577</v>
      </c>
      <c r="AO48" s="37">
        <f t="shared" si="24"/>
        <v>1220831.784485559</v>
      </c>
      <c r="AP48" s="37">
        <f t="shared" si="24"/>
        <v>1349299.7239530594</v>
      </c>
      <c r="AQ48" s="37">
        <f t="shared" si="24"/>
        <v>1490298.7825730592</v>
      </c>
      <c r="AR48" s="37">
        <f t="shared" si="24"/>
        <v>1642281.2922430586</v>
      </c>
      <c r="AS48" s="37">
        <f t="shared" si="24"/>
        <v>1805164.045000558</v>
      </c>
      <c r="AT48" s="37">
        <f t="shared" si="24"/>
        <v>1978880.4744755588</v>
      </c>
      <c r="AU48" s="37">
        <f t="shared" si="24"/>
        <v>2163397.2974830591</v>
      </c>
      <c r="AV48" s="37">
        <f t="shared" si="24"/>
        <v>2358664.5892455592</v>
      </c>
      <c r="AW48" s="37">
        <f t="shared" si="24"/>
        <v>2564582.5002080598</v>
      </c>
      <c r="AX48" s="37">
        <f t="shared" si="24"/>
        <v>2781117.7471855595</v>
      </c>
      <c r="AY48"/>
      <c r="AZ48"/>
      <c r="BA48"/>
      <c r="BB48"/>
    </row>
    <row r="49" spans="1:50" s="24" customFormat="1" x14ac:dyDescent="0.35"/>
    <row r="50" spans="1:50" s="32" customFormat="1" x14ac:dyDescent="0.35">
      <c r="A50" s="32" t="s">
        <v>71</v>
      </c>
    </row>
    <row r="52" spans="1:50" x14ac:dyDescent="0.35">
      <c r="B52" s="1" t="s">
        <v>72</v>
      </c>
    </row>
    <row r="53" spans="1:50" x14ac:dyDescent="0.35">
      <c r="B53" s="1"/>
    </row>
    <row r="54" spans="1:50" x14ac:dyDescent="0.35">
      <c r="B54" s="24" t="s">
        <v>122</v>
      </c>
      <c r="C54" s="3">
        <v>2.2999999999999998</v>
      </c>
      <c r="D54" s="3">
        <f>C54</f>
        <v>2.2999999999999998</v>
      </c>
      <c r="E54" s="3">
        <f t="shared" ref="E54:AX54" si="25">D54</f>
        <v>2.2999999999999998</v>
      </c>
      <c r="F54" s="3">
        <f t="shared" si="25"/>
        <v>2.2999999999999998</v>
      </c>
      <c r="G54" s="3">
        <f t="shared" si="25"/>
        <v>2.2999999999999998</v>
      </c>
      <c r="H54" s="3">
        <f t="shared" si="25"/>
        <v>2.2999999999999998</v>
      </c>
      <c r="I54" s="3">
        <f t="shared" si="25"/>
        <v>2.2999999999999998</v>
      </c>
      <c r="J54" s="3">
        <f t="shared" si="25"/>
        <v>2.2999999999999998</v>
      </c>
      <c r="K54" s="3">
        <f t="shared" si="25"/>
        <v>2.2999999999999998</v>
      </c>
      <c r="L54" s="3">
        <f t="shared" si="25"/>
        <v>2.2999999999999998</v>
      </c>
      <c r="M54" s="3">
        <f t="shared" si="25"/>
        <v>2.2999999999999998</v>
      </c>
      <c r="N54" s="3">
        <f t="shared" si="25"/>
        <v>2.2999999999999998</v>
      </c>
      <c r="O54" s="3">
        <f t="shared" si="25"/>
        <v>2.2999999999999998</v>
      </c>
      <c r="P54" s="3">
        <f t="shared" si="25"/>
        <v>2.2999999999999998</v>
      </c>
      <c r="Q54" s="3">
        <f t="shared" si="25"/>
        <v>2.2999999999999998</v>
      </c>
      <c r="R54" s="3">
        <f t="shared" si="25"/>
        <v>2.2999999999999998</v>
      </c>
      <c r="S54" s="3">
        <f t="shared" si="25"/>
        <v>2.2999999999999998</v>
      </c>
      <c r="T54" s="3">
        <f t="shared" si="25"/>
        <v>2.2999999999999998</v>
      </c>
      <c r="U54" s="3">
        <f t="shared" si="25"/>
        <v>2.2999999999999998</v>
      </c>
      <c r="V54" s="3">
        <f t="shared" si="25"/>
        <v>2.2999999999999998</v>
      </c>
      <c r="W54" s="3">
        <f t="shared" si="25"/>
        <v>2.2999999999999998</v>
      </c>
      <c r="X54" s="3">
        <f t="shared" si="25"/>
        <v>2.2999999999999998</v>
      </c>
      <c r="Y54" s="3">
        <f t="shared" si="25"/>
        <v>2.2999999999999998</v>
      </c>
      <c r="Z54" s="3">
        <f t="shared" si="25"/>
        <v>2.2999999999999998</v>
      </c>
      <c r="AA54" s="3">
        <f t="shared" si="25"/>
        <v>2.2999999999999998</v>
      </c>
      <c r="AB54" s="3">
        <f t="shared" si="25"/>
        <v>2.2999999999999998</v>
      </c>
      <c r="AC54" s="3">
        <f t="shared" si="25"/>
        <v>2.2999999999999998</v>
      </c>
      <c r="AD54" s="3">
        <f t="shared" si="25"/>
        <v>2.2999999999999998</v>
      </c>
      <c r="AE54" s="3">
        <f t="shared" si="25"/>
        <v>2.2999999999999998</v>
      </c>
      <c r="AF54" s="3">
        <f t="shared" si="25"/>
        <v>2.2999999999999998</v>
      </c>
      <c r="AG54" s="3">
        <f t="shared" si="25"/>
        <v>2.2999999999999998</v>
      </c>
      <c r="AH54" s="3">
        <f t="shared" si="25"/>
        <v>2.2999999999999998</v>
      </c>
      <c r="AI54" s="3">
        <f t="shared" si="25"/>
        <v>2.2999999999999998</v>
      </c>
      <c r="AJ54" s="3">
        <f t="shared" si="25"/>
        <v>2.2999999999999998</v>
      </c>
      <c r="AK54" s="3">
        <f t="shared" si="25"/>
        <v>2.2999999999999998</v>
      </c>
      <c r="AL54" s="3">
        <f t="shared" si="25"/>
        <v>2.2999999999999998</v>
      </c>
      <c r="AM54" s="3">
        <f t="shared" si="25"/>
        <v>2.2999999999999998</v>
      </c>
      <c r="AN54" s="3">
        <f t="shared" si="25"/>
        <v>2.2999999999999998</v>
      </c>
      <c r="AO54" s="3">
        <f t="shared" si="25"/>
        <v>2.2999999999999998</v>
      </c>
      <c r="AP54" s="3">
        <f t="shared" si="25"/>
        <v>2.2999999999999998</v>
      </c>
      <c r="AQ54" s="3">
        <f t="shared" si="25"/>
        <v>2.2999999999999998</v>
      </c>
      <c r="AR54" s="3">
        <f t="shared" si="25"/>
        <v>2.2999999999999998</v>
      </c>
      <c r="AS54" s="3">
        <f t="shared" si="25"/>
        <v>2.2999999999999998</v>
      </c>
      <c r="AT54" s="3">
        <f t="shared" si="25"/>
        <v>2.2999999999999998</v>
      </c>
      <c r="AU54" s="3">
        <f t="shared" si="25"/>
        <v>2.2999999999999998</v>
      </c>
      <c r="AV54" s="3">
        <f t="shared" si="25"/>
        <v>2.2999999999999998</v>
      </c>
      <c r="AW54" s="3">
        <f t="shared" si="25"/>
        <v>2.2999999999999998</v>
      </c>
      <c r="AX54" s="3">
        <f t="shared" si="25"/>
        <v>2.2999999999999998</v>
      </c>
    </row>
    <row r="55" spans="1:50" x14ac:dyDescent="0.35">
      <c r="B55" s="24" t="s">
        <v>123</v>
      </c>
      <c r="C55" s="3">
        <v>150</v>
      </c>
      <c r="D55" s="3">
        <f>C55</f>
        <v>150</v>
      </c>
      <c r="E55" s="3">
        <f t="shared" ref="E55:AX55" si="26">D55</f>
        <v>150</v>
      </c>
      <c r="F55" s="3">
        <f t="shared" si="26"/>
        <v>150</v>
      </c>
      <c r="G55" s="3">
        <f t="shared" si="26"/>
        <v>150</v>
      </c>
      <c r="H55" s="3">
        <f t="shared" si="26"/>
        <v>150</v>
      </c>
      <c r="I55" s="3">
        <f t="shared" si="26"/>
        <v>150</v>
      </c>
      <c r="J55" s="3">
        <f t="shared" si="26"/>
        <v>150</v>
      </c>
      <c r="K55" s="3">
        <f t="shared" si="26"/>
        <v>150</v>
      </c>
      <c r="L55" s="3">
        <f t="shared" si="26"/>
        <v>150</v>
      </c>
      <c r="M55" s="3">
        <f t="shared" si="26"/>
        <v>150</v>
      </c>
      <c r="N55" s="3">
        <f t="shared" si="26"/>
        <v>150</v>
      </c>
      <c r="O55" s="3">
        <f t="shared" si="26"/>
        <v>150</v>
      </c>
      <c r="P55" s="3">
        <f t="shared" si="26"/>
        <v>150</v>
      </c>
      <c r="Q55" s="3">
        <f t="shared" si="26"/>
        <v>150</v>
      </c>
      <c r="R55" s="3">
        <f t="shared" si="26"/>
        <v>150</v>
      </c>
      <c r="S55" s="3">
        <f t="shared" si="26"/>
        <v>150</v>
      </c>
      <c r="T55" s="3">
        <f t="shared" si="26"/>
        <v>150</v>
      </c>
      <c r="U55" s="3">
        <f t="shared" si="26"/>
        <v>150</v>
      </c>
      <c r="V55" s="3">
        <f t="shared" si="26"/>
        <v>150</v>
      </c>
      <c r="W55" s="3">
        <f t="shared" si="26"/>
        <v>150</v>
      </c>
      <c r="X55" s="3">
        <f t="shared" si="26"/>
        <v>150</v>
      </c>
      <c r="Y55" s="3">
        <f t="shared" si="26"/>
        <v>150</v>
      </c>
      <c r="Z55" s="3">
        <f t="shared" si="26"/>
        <v>150</v>
      </c>
      <c r="AA55" s="3">
        <f t="shared" si="26"/>
        <v>150</v>
      </c>
      <c r="AB55" s="3">
        <f t="shared" si="26"/>
        <v>150</v>
      </c>
      <c r="AC55" s="3">
        <f t="shared" si="26"/>
        <v>150</v>
      </c>
      <c r="AD55" s="3">
        <f t="shared" si="26"/>
        <v>150</v>
      </c>
      <c r="AE55" s="3">
        <f t="shared" si="26"/>
        <v>150</v>
      </c>
      <c r="AF55" s="3">
        <f t="shared" si="26"/>
        <v>150</v>
      </c>
      <c r="AG55" s="3">
        <f t="shared" si="26"/>
        <v>150</v>
      </c>
      <c r="AH55" s="3">
        <f t="shared" si="26"/>
        <v>150</v>
      </c>
      <c r="AI55" s="3">
        <f t="shared" si="26"/>
        <v>150</v>
      </c>
      <c r="AJ55" s="3">
        <f t="shared" si="26"/>
        <v>150</v>
      </c>
      <c r="AK55" s="3">
        <f t="shared" si="26"/>
        <v>150</v>
      </c>
      <c r="AL55" s="3">
        <f t="shared" si="26"/>
        <v>150</v>
      </c>
      <c r="AM55" s="3">
        <f t="shared" si="26"/>
        <v>150</v>
      </c>
      <c r="AN55" s="3">
        <f t="shared" si="26"/>
        <v>150</v>
      </c>
      <c r="AO55" s="3">
        <f t="shared" si="26"/>
        <v>150</v>
      </c>
      <c r="AP55" s="3">
        <f t="shared" si="26"/>
        <v>150</v>
      </c>
      <c r="AQ55" s="3">
        <f t="shared" si="26"/>
        <v>150</v>
      </c>
      <c r="AR55" s="3">
        <f t="shared" si="26"/>
        <v>150</v>
      </c>
      <c r="AS55" s="3">
        <f t="shared" si="26"/>
        <v>150</v>
      </c>
      <c r="AT55" s="3">
        <f t="shared" si="26"/>
        <v>150</v>
      </c>
      <c r="AU55" s="3">
        <f t="shared" si="26"/>
        <v>150</v>
      </c>
      <c r="AV55" s="3">
        <f t="shared" si="26"/>
        <v>150</v>
      </c>
      <c r="AW55" s="3">
        <f t="shared" si="26"/>
        <v>150</v>
      </c>
      <c r="AX55" s="3">
        <f t="shared" si="26"/>
        <v>150</v>
      </c>
    </row>
    <row r="56" spans="1:50" s="24" customFormat="1" x14ac:dyDescent="0.35">
      <c r="B56" s="24" t="s">
        <v>73</v>
      </c>
      <c r="C56" s="42">
        <f>C54*C55</f>
        <v>345</v>
      </c>
      <c r="D56" s="42">
        <f t="shared" ref="D56:AX56" si="27">D54*D55</f>
        <v>345</v>
      </c>
      <c r="E56" s="42">
        <f t="shared" si="27"/>
        <v>345</v>
      </c>
      <c r="F56" s="42">
        <f t="shared" si="27"/>
        <v>345</v>
      </c>
      <c r="G56" s="42">
        <f t="shared" si="27"/>
        <v>345</v>
      </c>
      <c r="H56" s="42">
        <f t="shared" si="27"/>
        <v>345</v>
      </c>
      <c r="I56" s="42">
        <f t="shared" si="27"/>
        <v>345</v>
      </c>
      <c r="J56" s="42">
        <f t="shared" si="27"/>
        <v>345</v>
      </c>
      <c r="K56" s="42">
        <f t="shared" si="27"/>
        <v>345</v>
      </c>
      <c r="L56" s="42">
        <f t="shared" si="27"/>
        <v>345</v>
      </c>
      <c r="M56" s="42">
        <f t="shared" si="27"/>
        <v>345</v>
      </c>
      <c r="N56" s="42">
        <f t="shared" si="27"/>
        <v>345</v>
      </c>
      <c r="O56" s="42">
        <f t="shared" si="27"/>
        <v>345</v>
      </c>
      <c r="P56" s="42">
        <f t="shared" si="27"/>
        <v>345</v>
      </c>
      <c r="Q56" s="42">
        <f t="shared" si="27"/>
        <v>345</v>
      </c>
      <c r="R56" s="42">
        <f t="shared" si="27"/>
        <v>345</v>
      </c>
      <c r="S56" s="42">
        <f t="shared" si="27"/>
        <v>345</v>
      </c>
      <c r="T56" s="42">
        <f t="shared" si="27"/>
        <v>345</v>
      </c>
      <c r="U56" s="42">
        <f t="shared" si="27"/>
        <v>345</v>
      </c>
      <c r="V56" s="42">
        <f t="shared" si="27"/>
        <v>345</v>
      </c>
      <c r="W56" s="42">
        <f t="shared" si="27"/>
        <v>345</v>
      </c>
      <c r="X56" s="42">
        <f t="shared" si="27"/>
        <v>345</v>
      </c>
      <c r="Y56" s="42">
        <f t="shared" si="27"/>
        <v>345</v>
      </c>
      <c r="Z56" s="42">
        <f t="shared" si="27"/>
        <v>345</v>
      </c>
      <c r="AA56" s="42">
        <f t="shared" si="27"/>
        <v>345</v>
      </c>
      <c r="AB56" s="42">
        <f t="shared" si="27"/>
        <v>345</v>
      </c>
      <c r="AC56" s="42">
        <f t="shared" si="27"/>
        <v>345</v>
      </c>
      <c r="AD56" s="42">
        <f t="shared" si="27"/>
        <v>345</v>
      </c>
      <c r="AE56" s="42">
        <f t="shared" si="27"/>
        <v>345</v>
      </c>
      <c r="AF56" s="42">
        <f t="shared" si="27"/>
        <v>345</v>
      </c>
      <c r="AG56" s="42">
        <f t="shared" si="27"/>
        <v>345</v>
      </c>
      <c r="AH56" s="42">
        <f t="shared" si="27"/>
        <v>345</v>
      </c>
      <c r="AI56" s="42">
        <f t="shared" si="27"/>
        <v>345</v>
      </c>
      <c r="AJ56" s="42">
        <f t="shared" si="27"/>
        <v>345</v>
      </c>
      <c r="AK56" s="42">
        <f t="shared" si="27"/>
        <v>345</v>
      </c>
      <c r="AL56" s="42">
        <f t="shared" si="27"/>
        <v>345</v>
      </c>
      <c r="AM56" s="42">
        <f t="shared" si="27"/>
        <v>345</v>
      </c>
      <c r="AN56" s="42">
        <f t="shared" si="27"/>
        <v>345</v>
      </c>
      <c r="AO56" s="42">
        <f t="shared" si="27"/>
        <v>345</v>
      </c>
      <c r="AP56" s="42">
        <f t="shared" si="27"/>
        <v>345</v>
      </c>
      <c r="AQ56" s="42">
        <f t="shared" si="27"/>
        <v>345</v>
      </c>
      <c r="AR56" s="42">
        <f t="shared" si="27"/>
        <v>345</v>
      </c>
      <c r="AS56" s="42">
        <f t="shared" si="27"/>
        <v>345</v>
      </c>
      <c r="AT56" s="42">
        <f t="shared" si="27"/>
        <v>345</v>
      </c>
      <c r="AU56" s="42">
        <f t="shared" si="27"/>
        <v>345</v>
      </c>
      <c r="AV56" s="42">
        <f t="shared" si="27"/>
        <v>345</v>
      </c>
      <c r="AW56" s="42">
        <f t="shared" si="27"/>
        <v>345</v>
      </c>
      <c r="AX56" s="42">
        <f t="shared" si="27"/>
        <v>345</v>
      </c>
    </row>
    <row r="57" spans="1:50" s="24" customFormat="1" x14ac:dyDescent="0.35">
      <c r="B57" s="24" t="s">
        <v>74</v>
      </c>
      <c r="C57" s="6">
        <v>0.05</v>
      </c>
      <c r="D57" s="6">
        <f>C57</f>
        <v>0.05</v>
      </c>
      <c r="E57" s="6">
        <f t="shared" ref="E57:AX57" si="28">D57</f>
        <v>0.05</v>
      </c>
      <c r="F57" s="6">
        <f t="shared" si="28"/>
        <v>0.05</v>
      </c>
      <c r="G57" s="6">
        <f t="shared" si="28"/>
        <v>0.05</v>
      </c>
      <c r="H57" s="6">
        <f t="shared" si="28"/>
        <v>0.05</v>
      </c>
      <c r="I57" s="6">
        <f t="shared" si="28"/>
        <v>0.05</v>
      </c>
      <c r="J57" s="6">
        <f t="shared" si="28"/>
        <v>0.05</v>
      </c>
      <c r="K57" s="6">
        <f t="shared" si="28"/>
        <v>0.05</v>
      </c>
      <c r="L57" s="6">
        <f t="shared" si="28"/>
        <v>0.05</v>
      </c>
      <c r="M57" s="6">
        <f t="shared" si="28"/>
        <v>0.05</v>
      </c>
      <c r="N57" s="6">
        <f t="shared" si="28"/>
        <v>0.05</v>
      </c>
      <c r="O57" s="6">
        <f t="shared" si="28"/>
        <v>0.05</v>
      </c>
      <c r="P57" s="6">
        <f t="shared" si="28"/>
        <v>0.05</v>
      </c>
      <c r="Q57" s="6">
        <f t="shared" si="28"/>
        <v>0.05</v>
      </c>
      <c r="R57" s="6">
        <f t="shared" si="28"/>
        <v>0.05</v>
      </c>
      <c r="S57" s="6">
        <f t="shared" si="28"/>
        <v>0.05</v>
      </c>
      <c r="T57" s="6">
        <f t="shared" si="28"/>
        <v>0.05</v>
      </c>
      <c r="U57" s="6">
        <f t="shared" si="28"/>
        <v>0.05</v>
      </c>
      <c r="V57" s="6">
        <f t="shared" si="28"/>
        <v>0.05</v>
      </c>
      <c r="W57" s="6">
        <f t="shared" si="28"/>
        <v>0.05</v>
      </c>
      <c r="X57" s="6">
        <f t="shared" si="28"/>
        <v>0.05</v>
      </c>
      <c r="Y57" s="6">
        <f t="shared" si="28"/>
        <v>0.05</v>
      </c>
      <c r="Z57" s="6">
        <f t="shared" si="28"/>
        <v>0.05</v>
      </c>
      <c r="AA57" s="6">
        <f t="shared" si="28"/>
        <v>0.05</v>
      </c>
      <c r="AB57" s="6">
        <f t="shared" si="28"/>
        <v>0.05</v>
      </c>
      <c r="AC57" s="6">
        <f t="shared" si="28"/>
        <v>0.05</v>
      </c>
      <c r="AD57" s="6">
        <f t="shared" si="28"/>
        <v>0.05</v>
      </c>
      <c r="AE57" s="6">
        <f t="shared" si="28"/>
        <v>0.05</v>
      </c>
      <c r="AF57" s="6">
        <f t="shared" si="28"/>
        <v>0.05</v>
      </c>
      <c r="AG57" s="6">
        <f t="shared" si="28"/>
        <v>0.05</v>
      </c>
      <c r="AH57" s="6">
        <f t="shared" si="28"/>
        <v>0.05</v>
      </c>
      <c r="AI57" s="6">
        <f t="shared" si="28"/>
        <v>0.05</v>
      </c>
      <c r="AJ57" s="6">
        <f t="shared" si="28"/>
        <v>0.05</v>
      </c>
      <c r="AK57" s="6">
        <f t="shared" si="28"/>
        <v>0.05</v>
      </c>
      <c r="AL57" s="6">
        <f t="shared" si="28"/>
        <v>0.05</v>
      </c>
      <c r="AM57" s="6">
        <f t="shared" si="28"/>
        <v>0.05</v>
      </c>
      <c r="AN57" s="6">
        <f t="shared" si="28"/>
        <v>0.05</v>
      </c>
      <c r="AO57" s="6">
        <f t="shared" si="28"/>
        <v>0.05</v>
      </c>
      <c r="AP57" s="6">
        <f t="shared" si="28"/>
        <v>0.05</v>
      </c>
      <c r="AQ57" s="6">
        <f t="shared" si="28"/>
        <v>0.05</v>
      </c>
      <c r="AR57" s="6">
        <f t="shared" si="28"/>
        <v>0.05</v>
      </c>
      <c r="AS57" s="6">
        <f t="shared" si="28"/>
        <v>0.05</v>
      </c>
      <c r="AT57" s="6">
        <f t="shared" si="28"/>
        <v>0.05</v>
      </c>
      <c r="AU57" s="6">
        <f t="shared" si="28"/>
        <v>0.05</v>
      </c>
      <c r="AV57" s="6">
        <f t="shared" si="28"/>
        <v>0.05</v>
      </c>
      <c r="AW57" s="6">
        <f t="shared" si="28"/>
        <v>0.05</v>
      </c>
      <c r="AX57" s="6">
        <f t="shared" si="28"/>
        <v>0.05</v>
      </c>
    </row>
    <row r="59" spans="1:50" x14ac:dyDescent="0.35">
      <c r="B59" s="1" t="s">
        <v>79</v>
      </c>
    </row>
    <row r="60" spans="1:50" x14ac:dyDescent="0.35">
      <c r="B60" s="1"/>
    </row>
    <row r="61" spans="1:50" s="24" customFormat="1" x14ac:dyDescent="0.35">
      <c r="B61" s="24" t="s">
        <v>75</v>
      </c>
      <c r="C61" s="6">
        <v>0.05</v>
      </c>
      <c r="D61" s="6">
        <f>C61</f>
        <v>0.05</v>
      </c>
      <c r="E61" s="6">
        <f t="shared" ref="E61:AX61" si="29">D61</f>
        <v>0.05</v>
      </c>
      <c r="F61" s="6">
        <f t="shared" si="29"/>
        <v>0.05</v>
      </c>
      <c r="G61" s="6">
        <f t="shared" si="29"/>
        <v>0.05</v>
      </c>
      <c r="H61" s="6">
        <f t="shared" si="29"/>
        <v>0.05</v>
      </c>
      <c r="I61" s="6">
        <f t="shared" si="29"/>
        <v>0.05</v>
      </c>
      <c r="J61" s="6">
        <f t="shared" si="29"/>
        <v>0.05</v>
      </c>
      <c r="K61" s="6">
        <f t="shared" si="29"/>
        <v>0.05</v>
      </c>
      <c r="L61" s="6">
        <f t="shared" si="29"/>
        <v>0.05</v>
      </c>
      <c r="M61" s="6">
        <f t="shared" si="29"/>
        <v>0.05</v>
      </c>
      <c r="N61" s="6">
        <f t="shared" si="29"/>
        <v>0.05</v>
      </c>
      <c r="O61" s="6">
        <f t="shared" si="29"/>
        <v>0.05</v>
      </c>
      <c r="P61" s="6">
        <f t="shared" si="29"/>
        <v>0.05</v>
      </c>
      <c r="Q61" s="6">
        <f t="shared" si="29"/>
        <v>0.05</v>
      </c>
      <c r="R61" s="6">
        <f t="shared" si="29"/>
        <v>0.05</v>
      </c>
      <c r="S61" s="6">
        <f t="shared" si="29"/>
        <v>0.05</v>
      </c>
      <c r="T61" s="6">
        <f t="shared" si="29"/>
        <v>0.05</v>
      </c>
      <c r="U61" s="6">
        <f t="shared" si="29"/>
        <v>0.05</v>
      </c>
      <c r="V61" s="6">
        <f t="shared" si="29"/>
        <v>0.05</v>
      </c>
      <c r="W61" s="6">
        <f t="shared" si="29"/>
        <v>0.05</v>
      </c>
      <c r="X61" s="6">
        <f t="shared" si="29"/>
        <v>0.05</v>
      </c>
      <c r="Y61" s="6">
        <f t="shared" si="29"/>
        <v>0.05</v>
      </c>
      <c r="Z61" s="6">
        <f t="shared" si="29"/>
        <v>0.05</v>
      </c>
      <c r="AA61" s="6">
        <f t="shared" si="29"/>
        <v>0.05</v>
      </c>
      <c r="AB61" s="6">
        <f t="shared" si="29"/>
        <v>0.05</v>
      </c>
      <c r="AC61" s="6">
        <f t="shared" si="29"/>
        <v>0.05</v>
      </c>
      <c r="AD61" s="6">
        <f t="shared" si="29"/>
        <v>0.05</v>
      </c>
      <c r="AE61" s="6">
        <f t="shared" si="29"/>
        <v>0.05</v>
      </c>
      <c r="AF61" s="6">
        <f t="shared" si="29"/>
        <v>0.05</v>
      </c>
      <c r="AG61" s="6">
        <f t="shared" si="29"/>
        <v>0.05</v>
      </c>
      <c r="AH61" s="6">
        <f t="shared" si="29"/>
        <v>0.05</v>
      </c>
      <c r="AI61" s="6">
        <f t="shared" si="29"/>
        <v>0.05</v>
      </c>
      <c r="AJ61" s="6">
        <f t="shared" si="29"/>
        <v>0.05</v>
      </c>
      <c r="AK61" s="6">
        <f t="shared" si="29"/>
        <v>0.05</v>
      </c>
      <c r="AL61" s="6">
        <f t="shared" si="29"/>
        <v>0.05</v>
      </c>
      <c r="AM61" s="6">
        <f t="shared" si="29"/>
        <v>0.05</v>
      </c>
      <c r="AN61" s="6">
        <f t="shared" si="29"/>
        <v>0.05</v>
      </c>
      <c r="AO61" s="6">
        <f t="shared" si="29"/>
        <v>0.05</v>
      </c>
      <c r="AP61" s="6">
        <f t="shared" si="29"/>
        <v>0.05</v>
      </c>
      <c r="AQ61" s="6">
        <f t="shared" si="29"/>
        <v>0.05</v>
      </c>
      <c r="AR61" s="6">
        <f t="shared" si="29"/>
        <v>0.05</v>
      </c>
      <c r="AS61" s="6">
        <f t="shared" si="29"/>
        <v>0.05</v>
      </c>
      <c r="AT61" s="6">
        <f t="shared" si="29"/>
        <v>0.05</v>
      </c>
      <c r="AU61" s="6">
        <f t="shared" si="29"/>
        <v>0.05</v>
      </c>
      <c r="AV61" s="6">
        <f t="shared" si="29"/>
        <v>0.05</v>
      </c>
      <c r="AW61" s="6">
        <f t="shared" si="29"/>
        <v>0.05</v>
      </c>
      <c r="AX61" s="6">
        <f t="shared" si="29"/>
        <v>0.05</v>
      </c>
    </row>
    <row r="62" spans="1:50" s="24" customFormat="1" x14ac:dyDescent="0.35">
      <c r="B62" s="24" t="s">
        <v>80</v>
      </c>
      <c r="C62" s="38">
        <f>1-C61</f>
        <v>0.95</v>
      </c>
      <c r="D62" s="38">
        <f t="shared" ref="D62:AX62" si="30">1-D61</f>
        <v>0.95</v>
      </c>
      <c r="E62" s="38">
        <f t="shared" si="30"/>
        <v>0.95</v>
      </c>
      <c r="F62" s="38">
        <f t="shared" si="30"/>
        <v>0.95</v>
      </c>
      <c r="G62" s="38">
        <f t="shared" si="30"/>
        <v>0.95</v>
      </c>
      <c r="H62" s="38">
        <f t="shared" si="30"/>
        <v>0.95</v>
      </c>
      <c r="I62" s="38">
        <f t="shared" si="30"/>
        <v>0.95</v>
      </c>
      <c r="J62" s="38">
        <f t="shared" si="30"/>
        <v>0.95</v>
      </c>
      <c r="K62" s="38">
        <f t="shared" si="30"/>
        <v>0.95</v>
      </c>
      <c r="L62" s="38">
        <f t="shared" si="30"/>
        <v>0.95</v>
      </c>
      <c r="M62" s="38">
        <f t="shared" si="30"/>
        <v>0.95</v>
      </c>
      <c r="N62" s="38">
        <f t="shared" si="30"/>
        <v>0.95</v>
      </c>
      <c r="O62" s="38">
        <f t="shared" si="30"/>
        <v>0.95</v>
      </c>
      <c r="P62" s="38">
        <f t="shared" si="30"/>
        <v>0.95</v>
      </c>
      <c r="Q62" s="38">
        <f t="shared" si="30"/>
        <v>0.95</v>
      </c>
      <c r="R62" s="38">
        <f t="shared" si="30"/>
        <v>0.95</v>
      </c>
      <c r="S62" s="38">
        <f t="shared" si="30"/>
        <v>0.95</v>
      </c>
      <c r="T62" s="38">
        <f t="shared" si="30"/>
        <v>0.95</v>
      </c>
      <c r="U62" s="38">
        <f t="shared" si="30"/>
        <v>0.95</v>
      </c>
      <c r="V62" s="38">
        <f t="shared" si="30"/>
        <v>0.95</v>
      </c>
      <c r="W62" s="38">
        <f t="shared" si="30"/>
        <v>0.95</v>
      </c>
      <c r="X62" s="38">
        <f t="shared" si="30"/>
        <v>0.95</v>
      </c>
      <c r="Y62" s="38">
        <f t="shared" si="30"/>
        <v>0.95</v>
      </c>
      <c r="Z62" s="38">
        <f t="shared" si="30"/>
        <v>0.95</v>
      </c>
      <c r="AA62" s="38">
        <f t="shared" si="30"/>
        <v>0.95</v>
      </c>
      <c r="AB62" s="38">
        <f t="shared" si="30"/>
        <v>0.95</v>
      </c>
      <c r="AC62" s="38">
        <f t="shared" si="30"/>
        <v>0.95</v>
      </c>
      <c r="AD62" s="38">
        <f t="shared" si="30"/>
        <v>0.95</v>
      </c>
      <c r="AE62" s="38">
        <f t="shared" si="30"/>
        <v>0.95</v>
      </c>
      <c r="AF62" s="38">
        <f t="shared" si="30"/>
        <v>0.95</v>
      </c>
      <c r="AG62" s="38">
        <f t="shared" si="30"/>
        <v>0.95</v>
      </c>
      <c r="AH62" s="38">
        <f t="shared" si="30"/>
        <v>0.95</v>
      </c>
      <c r="AI62" s="38">
        <f t="shared" si="30"/>
        <v>0.95</v>
      </c>
      <c r="AJ62" s="38">
        <f t="shared" si="30"/>
        <v>0.95</v>
      </c>
      <c r="AK62" s="38">
        <f t="shared" si="30"/>
        <v>0.95</v>
      </c>
      <c r="AL62" s="38">
        <f t="shared" si="30"/>
        <v>0.95</v>
      </c>
      <c r="AM62" s="38">
        <f t="shared" si="30"/>
        <v>0.95</v>
      </c>
      <c r="AN62" s="38">
        <f t="shared" si="30"/>
        <v>0.95</v>
      </c>
      <c r="AO62" s="38">
        <f t="shared" si="30"/>
        <v>0.95</v>
      </c>
      <c r="AP62" s="38">
        <f t="shared" si="30"/>
        <v>0.95</v>
      </c>
      <c r="AQ62" s="38">
        <f t="shared" si="30"/>
        <v>0.95</v>
      </c>
      <c r="AR62" s="38">
        <f t="shared" si="30"/>
        <v>0.95</v>
      </c>
      <c r="AS62" s="38">
        <f t="shared" si="30"/>
        <v>0.95</v>
      </c>
      <c r="AT62" s="38">
        <f t="shared" si="30"/>
        <v>0.95</v>
      </c>
      <c r="AU62" s="38">
        <f t="shared" si="30"/>
        <v>0.95</v>
      </c>
      <c r="AV62" s="38">
        <f t="shared" si="30"/>
        <v>0.95</v>
      </c>
      <c r="AW62" s="38">
        <f t="shared" si="30"/>
        <v>0.95</v>
      </c>
      <c r="AX62" s="38">
        <f t="shared" si="30"/>
        <v>0.95</v>
      </c>
    </row>
    <row r="63" spans="1:50" s="24" customFormat="1" x14ac:dyDescent="0.35">
      <c r="B63" s="24" t="s">
        <v>124</v>
      </c>
      <c r="C63" s="39">
        <v>3.49E-2</v>
      </c>
      <c r="D63" s="39">
        <f>C63</f>
        <v>3.49E-2</v>
      </c>
      <c r="E63" s="39">
        <f t="shared" ref="E63:AX63" si="31">D63</f>
        <v>3.49E-2</v>
      </c>
      <c r="F63" s="39">
        <f t="shared" si="31"/>
        <v>3.49E-2</v>
      </c>
      <c r="G63" s="39">
        <f t="shared" si="31"/>
        <v>3.49E-2</v>
      </c>
      <c r="H63" s="39">
        <f t="shared" si="31"/>
        <v>3.49E-2</v>
      </c>
      <c r="I63" s="39">
        <f t="shared" si="31"/>
        <v>3.49E-2</v>
      </c>
      <c r="J63" s="39">
        <f t="shared" si="31"/>
        <v>3.49E-2</v>
      </c>
      <c r="K63" s="39">
        <f t="shared" si="31"/>
        <v>3.49E-2</v>
      </c>
      <c r="L63" s="39">
        <f t="shared" si="31"/>
        <v>3.49E-2</v>
      </c>
      <c r="M63" s="39">
        <f t="shared" si="31"/>
        <v>3.49E-2</v>
      </c>
      <c r="N63" s="39">
        <f t="shared" si="31"/>
        <v>3.49E-2</v>
      </c>
      <c r="O63" s="39">
        <f t="shared" si="31"/>
        <v>3.49E-2</v>
      </c>
      <c r="P63" s="39">
        <f t="shared" si="31"/>
        <v>3.49E-2</v>
      </c>
      <c r="Q63" s="39">
        <f t="shared" si="31"/>
        <v>3.49E-2</v>
      </c>
      <c r="R63" s="39">
        <f t="shared" si="31"/>
        <v>3.49E-2</v>
      </c>
      <c r="S63" s="39">
        <f t="shared" si="31"/>
        <v>3.49E-2</v>
      </c>
      <c r="T63" s="39">
        <f t="shared" si="31"/>
        <v>3.49E-2</v>
      </c>
      <c r="U63" s="39">
        <f t="shared" si="31"/>
        <v>3.49E-2</v>
      </c>
      <c r="V63" s="39">
        <f t="shared" si="31"/>
        <v>3.49E-2</v>
      </c>
      <c r="W63" s="39">
        <f t="shared" si="31"/>
        <v>3.49E-2</v>
      </c>
      <c r="X63" s="39">
        <f t="shared" si="31"/>
        <v>3.49E-2</v>
      </c>
      <c r="Y63" s="39">
        <f t="shared" si="31"/>
        <v>3.49E-2</v>
      </c>
      <c r="Z63" s="39">
        <f t="shared" si="31"/>
        <v>3.49E-2</v>
      </c>
      <c r="AA63" s="39">
        <f t="shared" si="31"/>
        <v>3.49E-2</v>
      </c>
      <c r="AB63" s="39">
        <f t="shared" si="31"/>
        <v>3.49E-2</v>
      </c>
      <c r="AC63" s="39">
        <f t="shared" si="31"/>
        <v>3.49E-2</v>
      </c>
      <c r="AD63" s="39">
        <f t="shared" si="31"/>
        <v>3.49E-2</v>
      </c>
      <c r="AE63" s="39">
        <f t="shared" si="31"/>
        <v>3.49E-2</v>
      </c>
      <c r="AF63" s="39">
        <f t="shared" si="31"/>
        <v>3.49E-2</v>
      </c>
      <c r="AG63" s="39">
        <f t="shared" si="31"/>
        <v>3.49E-2</v>
      </c>
      <c r="AH63" s="39">
        <f t="shared" si="31"/>
        <v>3.49E-2</v>
      </c>
      <c r="AI63" s="39">
        <f t="shared" si="31"/>
        <v>3.49E-2</v>
      </c>
      <c r="AJ63" s="39">
        <f t="shared" si="31"/>
        <v>3.49E-2</v>
      </c>
      <c r="AK63" s="39">
        <f t="shared" si="31"/>
        <v>3.49E-2</v>
      </c>
      <c r="AL63" s="39">
        <f t="shared" si="31"/>
        <v>3.49E-2</v>
      </c>
      <c r="AM63" s="39">
        <f t="shared" si="31"/>
        <v>3.49E-2</v>
      </c>
      <c r="AN63" s="39">
        <f t="shared" si="31"/>
        <v>3.49E-2</v>
      </c>
      <c r="AO63" s="39">
        <f t="shared" si="31"/>
        <v>3.49E-2</v>
      </c>
      <c r="AP63" s="39">
        <f t="shared" si="31"/>
        <v>3.49E-2</v>
      </c>
      <c r="AQ63" s="39">
        <f t="shared" si="31"/>
        <v>3.49E-2</v>
      </c>
      <c r="AR63" s="39">
        <f t="shared" si="31"/>
        <v>3.49E-2</v>
      </c>
      <c r="AS63" s="39">
        <f t="shared" si="31"/>
        <v>3.49E-2</v>
      </c>
      <c r="AT63" s="39">
        <f t="shared" si="31"/>
        <v>3.49E-2</v>
      </c>
      <c r="AU63" s="39">
        <f t="shared" si="31"/>
        <v>3.49E-2</v>
      </c>
      <c r="AV63" s="39">
        <f t="shared" si="31"/>
        <v>3.49E-2</v>
      </c>
      <c r="AW63" s="39">
        <f t="shared" si="31"/>
        <v>3.49E-2</v>
      </c>
      <c r="AX63" s="39">
        <f t="shared" si="31"/>
        <v>3.49E-2</v>
      </c>
    </row>
    <row r="64" spans="1:50" s="24" customFormat="1" x14ac:dyDescent="0.35">
      <c r="B64" s="24" t="s">
        <v>125</v>
      </c>
      <c r="C64" s="43">
        <v>0.79</v>
      </c>
      <c r="D64" s="43">
        <f>C64</f>
        <v>0.79</v>
      </c>
      <c r="E64" s="43">
        <f t="shared" ref="E64:AX64" si="32">D64</f>
        <v>0.79</v>
      </c>
      <c r="F64" s="43">
        <f t="shared" si="32"/>
        <v>0.79</v>
      </c>
      <c r="G64" s="43">
        <f t="shared" si="32"/>
        <v>0.79</v>
      </c>
      <c r="H64" s="43">
        <f t="shared" si="32"/>
        <v>0.79</v>
      </c>
      <c r="I64" s="43">
        <f t="shared" si="32"/>
        <v>0.79</v>
      </c>
      <c r="J64" s="43">
        <f t="shared" si="32"/>
        <v>0.79</v>
      </c>
      <c r="K64" s="43">
        <f t="shared" si="32"/>
        <v>0.79</v>
      </c>
      <c r="L64" s="43">
        <f t="shared" si="32"/>
        <v>0.79</v>
      </c>
      <c r="M64" s="43">
        <f t="shared" si="32"/>
        <v>0.79</v>
      </c>
      <c r="N64" s="43">
        <f t="shared" si="32"/>
        <v>0.79</v>
      </c>
      <c r="O64" s="43">
        <f t="shared" si="32"/>
        <v>0.79</v>
      </c>
      <c r="P64" s="43">
        <f t="shared" si="32"/>
        <v>0.79</v>
      </c>
      <c r="Q64" s="43">
        <f t="shared" si="32"/>
        <v>0.79</v>
      </c>
      <c r="R64" s="43">
        <f t="shared" si="32"/>
        <v>0.79</v>
      </c>
      <c r="S64" s="43">
        <f t="shared" si="32"/>
        <v>0.79</v>
      </c>
      <c r="T64" s="43">
        <f t="shared" si="32"/>
        <v>0.79</v>
      </c>
      <c r="U64" s="43">
        <f t="shared" si="32"/>
        <v>0.79</v>
      </c>
      <c r="V64" s="43">
        <f t="shared" si="32"/>
        <v>0.79</v>
      </c>
      <c r="W64" s="43">
        <f t="shared" si="32"/>
        <v>0.79</v>
      </c>
      <c r="X64" s="43">
        <f t="shared" si="32"/>
        <v>0.79</v>
      </c>
      <c r="Y64" s="43">
        <f t="shared" si="32"/>
        <v>0.79</v>
      </c>
      <c r="Z64" s="43">
        <f t="shared" si="32"/>
        <v>0.79</v>
      </c>
      <c r="AA64" s="43">
        <f t="shared" si="32"/>
        <v>0.79</v>
      </c>
      <c r="AB64" s="43">
        <f t="shared" si="32"/>
        <v>0.79</v>
      </c>
      <c r="AC64" s="43">
        <f t="shared" si="32"/>
        <v>0.79</v>
      </c>
      <c r="AD64" s="43">
        <f t="shared" si="32"/>
        <v>0.79</v>
      </c>
      <c r="AE64" s="43">
        <f t="shared" si="32"/>
        <v>0.79</v>
      </c>
      <c r="AF64" s="43">
        <f t="shared" si="32"/>
        <v>0.79</v>
      </c>
      <c r="AG64" s="43">
        <f t="shared" si="32"/>
        <v>0.79</v>
      </c>
      <c r="AH64" s="43">
        <f t="shared" si="32"/>
        <v>0.79</v>
      </c>
      <c r="AI64" s="43">
        <f t="shared" si="32"/>
        <v>0.79</v>
      </c>
      <c r="AJ64" s="43">
        <f t="shared" si="32"/>
        <v>0.79</v>
      </c>
      <c r="AK64" s="43">
        <f t="shared" si="32"/>
        <v>0.79</v>
      </c>
      <c r="AL64" s="43">
        <f t="shared" si="32"/>
        <v>0.79</v>
      </c>
      <c r="AM64" s="43">
        <f t="shared" si="32"/>
        <v>0.79</v>
      </c>
      <c r="AN64" s="43">
        <f t="shared" si="32"/>
        <v>0.79</v>
      </c>
      <c r="AO64" s="43">
        <f t="shared" si="32"/>
        <v>0.79</v>
      </c>
      <c r="AP64" s="43">
        <f t="shared" si="32"/>
        <v>0.79</v>
      </c>
      <c r="AQ64" s="43">
        <f t="shared" si="32"/>
        <v>0.79</v>
      </c>
      <c r="AR64" s="43">
        <f t="shared" si="32"/>
        <v>0.79</v>
      </c>
      <c r="AS64" s="43">
        <f t="shared" si="32"/>
        <v>0.79</v>
      </c>
      <c r="AT64" s="43">
        <f t="shared" si="32"/>
        <v>0.79</v>
      </c>
      <c r="AU64" s="43">
        <f t="shared" si="32"/>
        <v>0.79</v>
      </c>
      <c r="AV64" s="43">
        <f t="shared" si="32"/>
        <v>0.79</v>
      </c>
      <c r="AW64" s="43">
        <f t="shared" si="32"/>
        <v>0.79</v>
      </c>
      <c r="AX64" s="43">
        <f t="shared" si="32"/>
        <v>0.79</v>
      </c>
    </row>
    <row r="65" spans="2:50" s="24" customFormat="1" x14ac:dyDescent="0.35"/>
    <row r="66" spans="2:50" x14ac:dyDescent="0.35">
      <c r="B66" s="1" t="s">
        <v>86</v>
      </c>
    </row>
    <row r="68" spans="2:50" x14ac:dyDescent="0.35">
      <c r="B68" s="25" t="s">
        <v>87</v>
      </c>
    </row>
    <row r="69" spans="2:50" s="24" customFormat="1" x14ac:dyDescent="0.35">
      <c r="B69" s="24" t="s">
        <v>88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  <c r="AK69" s="20">
        <v>0</v>
      </c>
      <c r="AL69" s="20">
        <v>0</v>
      </c>
      <c r="AM69" s="20">
        <v>0</v>
      </c>
      <c r="AN69" s="20">
        <v>0</v>
      </c>
      <c r="AO69" s="20">
        <v>0</v>
      </c>
      <c r="AP69" s="20">
        <v>0</v>
      </c>
      <c r="AQ69" s="20">
        <v>0</v>
      </c>
      <c r="AR69" s="20">
        <v>0</v>
      </c>
      <c r="AS69" s="20">
        <v>0</v>
      </c>
      <c r="AT69" s="20">
        <v>0</v>
      </c>
      <c r="AU69" s="20">
        <v>0</v>
      </c>
      <c r="AV69" s="20">
        <v>0</v>
      </c>
      <c r="AW69" s="20">
        <v>0</v>
      </c>
      <c r="AX69" s="20">
        <v>0</v>
      </c>
    </row>
    <row r="70" spans="2:50" s="24" customFormat="1" x14ac:dyDescent="0.35">
      <c r="B70" s="24" t="s">
        <v>91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  <c r="AK70" s="20">
        <v>0</v>
      </c>
      <c r="AL70" s="20">
        <v>0</v>
      </c>
      <c r="AM70" s="20">
        <v>0</v>
      </c>
      <c r="AN70" s="20">
        <v>0</v>
      </c>
      <c r="AO70" s="20">
        <v>0</v>
      </c>
      <c r="AP70" s="20">
        <v>0</v>
      </c>
      <c r="AQ70" s="20">
        <v>0</v>
      </c>
      <c r="AR70" s="20">
        <v>0</v>
      </c>
      <c r="AS70" s="20">
        <v>0</v>
      </c>
      <c r="AT70" s="20">
        <v>0</v>
      </c>
      <c r="AU70" s="20">
        <v>0</v>
      </c>
      <c r="AV70" s="20">
        <v>0</v>
      </c>
      <c r="AW70" s="20">
        <v>0</v>
      </c>
      <c r="AX70" s="20">
        <v>0</v>
      </c>
    </row>
    <row r="71" spans="2:50" s="24" customFormat="1" x14ac:dyDescent="0.35">
      <c r="B71" s="24" t="s">
        <v>89</v>
      </c>
      <c r="C71" s="20">
        <v>1</v>
      </c>
      <c r="D71" s="20">
        <v>1</v>
      </c>
      <c r="E71" s="20">
        <v>1</v>
      </c>
      <c r="F71" s="20">
        <v>1</v>
      </c>
      <c r="G71" s="20">
        <v>1</v>
      </c>
      <c r="H71" s="20">
        <v>1</v>
      </c>
      <c r="I71" s="20">
        <v>1</v>
      </c>
      <c r="J71" s="20">
        <v>1</v>
      </c>
      <c r="K71" s="20">
        <v>1</v>
      </c>
      <c r="L71" s="20">
        <v>1</v>
      </c>
      <c r="M71" s="20">
        <v>1</v>
      </c>
      <c r="N71" s="20">
        <v>1</v>
      </c>
      <c r="O71" s="20">
        <v>1</v>
      </c>
      <c r="P71" s="20">
        <v>1</v>
      </c>
      <c r="Q71" s="20">
        <v>1</v>
      </c>
      <c r="R71" s="20">
        <v>1</v>
      </c>
      <c r="S71" s="20">
        <v>1</v>
      </c>
      <c r="T71" s="20">
        <v>1</v>
      </c>
      <c r="U71" s="20">
        <v>1</v>
      </c>
      <c r="V71" s="20">
        <v>1</v>
      </c>
      <c r="W71" s="20">
        <v>1</v>
      </c>
      <c r="X71" s="20">
        <v>1</v>
      </c>
      <c r="Y71" s="20">
        <v>1</v>
      </c>
      <c r="Z71" s="20">
        <v>1</v>
      </c>
      <c r="AA71" s="20">
        <v>1</v>
      </c>
      <c r="AB71" s="20">
        <v>1</v>
      </c>
      <c r="AC71" s="20">
        <v>1</v>
      </c>
      <c r="AD71" s="20">
        <v>1</v>
      </c>
      <c r="AE71" s="20">
        <v>1</v>
      </c>
      <c r="AF71" s="20">
        <v>1</v>
      </c>
      <c r="AG71" s="20">
        <v>1</v>
      </c>
      <c r="AH71" s="20">
        <v>1</v>
      </c>
      <c r="AI71" s="20">
        <v>1</v>
      </c>
      <c r="AJ71" s="20">
        <v>1</v>
      </c>
      <c r="AK71" s="20">
        <v>1</v>
      </c>
      <c r="AL71" s="20">
        <v>1</v>
      </c>
      <c r="AM71" s="20">
        <v>1</v>
      </c>
      <c r="AN71" s="20">
        <v>1</v>
      </c>
      <c r="AO71" s="20">
        <v>1</v>
      </c>
      <c r="AP71" s="20">
        <v>1</v>
      </c>
      <c r="AQ71" s="20">
        <v>1</v>
      </c>
      <c r="AR71" s="20">
        <v>1</v>
      </c>
      <c r="AS71" s="20">
        <v>1</v>
      </c>
      <c r="AT71" s="20">
        <v>1</v>
      </c>
      <c r="AU71" s="20">
        <v>1</v>
      </c>
      <c r="AV71" s="20">
        <v>1</v>
      </c>
      <c r="AW71" s="20">
        <v>1</v>
      </c>
      <c r="AX71" s="20">
        <v>1</v>
      </c>
    </row>
    <row r="72" spans="2:50" s="24" customFormat="1" x14ac:dyDescent="0.35">
      <c r="B72" s="24" t="s">
        <v>90</v>
      </c>
      <c r="C72" s="20">
        <v>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  <c r="AK72" s="20">
        <v>0</v>
      </c>
      <c r="AL72" s="20">
        <v>0</v>
      </c>
      <c r="AM72" s="20">
        <v>0</v>
      </c>
      <c r="AN72" s="20">
        <v>0</v>
      </c>
      <c r="AO72" s="20">
        <v>0</v>
      </c>
      <c r="AP72" s="20">
        <v>0</v>
      </c>
      <c r="AQ72" s="20">
        <v>0</v>
      </c>
      <c r="AR72" s="20">
        <v>0</v>
      </c>
      <c r="AS72" s="20">
        <v>0</v>
      </c>
      <c r="AT72" s="20">
        <v>0</v>
      </c>
      <c r="AU72" s="20">
        <v>0</v>
      </c>
      <c r="AV72" s="20">
        <v>0</v>
      </c>
      <c r="AW72" s="20">
        <v>0</v>
      </c>
      <c r="AX72" s="20">
        <v>0</v>
      </c>
    </row>
    <row r="73" spans="2:50" s="24" customFormat="1" x14ac:dyDescent="0.35">
      <c r="B73" s="24" t="s">
        <v>92</v>
      </c>
      <c r="C73" s="20">
        <v>1</v>
      </c>
      <c r="D73" s="20">
        <v>1</v>
      </c>
      <c r="E73" s="20">
        <v>1</v>
      </c>
      <c r="F73" s="20">
        <v>1</v>
      </c>
      <c r="G73" s="20">
        <v>1</v>
      </c>
      <c r="H73" s="20">
        <v>1</v>
      </c>
      <c r="I73" s="20">
        <v>1</v>
      </c>
      <c r="J73" s="20">
        <v>1</v>
      </c>
      <c r="K73" s="20">
        <v>1</v>
      </c>
      <c r="L73" s="20">
        <v>1</v>
      </c>
      <c r="M73" s="20">
        <v>1</v>
      </c>
      <c r="N73" s="20">
        <v>1</v>
      </c>
      <c r="O73" s="20">
        <v>1</v>
      </c>
      <c r="P73" s="20">
        <v>1</v>
      </c>
      <c r="Q73" s="20">
        <v>1</v>
      </c>
      <c r="R73" s="20">
        <v>1</v>
      </c>
      <c r="S73" s="20">
        <v>1</v>
      </c>
      <c r="T73" s="20">
        <v>1</v>
      </c>
      <c r="U73" s="20">
        <v>1</v>
      </c>
      <c r="V73" s="20">
        <v>1</v>
      </c>
      <c r="W73" s="20">
        <v>1</v>
      </c>
      <c r="X73" s="20">
        <v>1</v>
      </c>
      <c r="Y73" s="20">
        <v>1</v>
      </c>
      <c r="Z73" s="20">
        <v>1</v>
      </c>
      <c r="AA73" s="20">
        <v>1</v>
      </c>
      <c r="AB73" s="20">
        <v>1</v>
      </c>
      <c r="AC73" s="20">
        <v>1</v>
      </c>
      <c r="AD73" s="20">
        <v>1</v>
      </c>
      <c r="AE73" s="20">
        <v>1</v>
      </c>
      <c r="AF73" s="20">
        <v>1</v>
      </c>
      <c r="AG73" s="20">
        <v>1</v>
      </c>
      <c r="AH73" s="20">
        <v>1</v>
      </c>
      <c r="AI73" s="20">
        <v>1</v>
      </c>
      <c r="AJ73" s="20">
        <v>1</v>
      </c>
      <c r="AK73" s="20">
        <v>1</v>
      </c>
      <c r="AL73" s="20">
        <v>1</v>
      </c>
      <c r="AM73" s="20">
        <v>1</v>
      </c>
      <c r="AN73" s="20">
        <v>1</v>
      </c>
      <c r="AO73" s="20">
        <v>1</v>
      </c>
      <c r="AP73" s="20">
        <v>1</v>
      </c>
      <c r="AQ73" s="20">
        <v>1</v>
      </c>
      <c r="AR73" s="20">
        <v>1</v>
      </c>
      <c r="AS73" s="20">
        <v>1</v>
      </c>
      <c r="AT73" s="20">
        <v>1</v>
      </c>
      <c r="AU73" s="20">
        <v>1</v>
      </c>
      <c r="AV73" s="20">
        <v>1</v>
      </c>
      <c r="AW73" s="20">
        <v>1</v>
      </c>
      <c r="AX73" s="20">
        <v>1</v>
      </c>
    </row>
    <row r="74" spans="2:50" s="24" customFormat="1" x14ac:dyDescent="0.35">
      <c r="B74" s="24" t="s">
        <v>109</v>
      </c>
      <c r="C74" s="6">
        <v>0.25</v>
      </c>
      <c r="D74" s="6">
        <v>0.25</v>
      </c>
      <c r="E74" s="6">
        <v>0.25</v>
      </c>
      <c r="F74" s="6">
        <v>0.25</v>
      </c>
      <c r="G74" s="6">
        <v>0.25</v>
      </c>
      <c r="H74" s="6">
        <v>0.25</v>
      </c>
      <c r="I74" s="6">
        <v>0.25</v>
      </c>
      <c r="J74" s="6">
        <v>0.25</v>
      </c>
      <c r="K74" s="6">
        <v>0.25</v>
      </c>
      <c r="L74" s="6">
        <v>0.25</v>
      </c>
      <c r="M74" s="6">
        <v>0.25</v>
      </c>
      <c r="N74" s="6">
        <v>0.25</v>
      </c>
      <c r="O74" s="6">
        <v>0.25</v>
      </c>
      <c r="P74" s="6">
        <v>0.25</v>
      </c>
      <c r="Q74" s="6">
        <v>0.25</v>
      </c>
      <c r="R74" s="6">
        <v>0.25</v>
      </c>
      <c r="S74" s="6">
        <v>0.25</v>
      </c>
      <c r="T74" s="6">
        <v>0.25</v>
      </c>
      <c r="U74" s="6">
        <v>0.25</v>
      </c>
      <c r="V74" s="6">
        <v>0.25</v>
      </c>
      <c r="W74" s="6">
        <v>0.25</v>
      </c>
      <c r="X74" s="6">
        <v>0.25</v>
      </c>
      <c r="Y74" s="6">
        <v>0.25</v>
      </c>
      <c r="Z74" s="6">
        <v>0.25</v>
      </c>
      <c r="AA74" s="6">
        <v>0.25</v>
      </c>
      <c r="AB74" s="6">
        <v>0.25</v>
      </c>
      <c r="AC74" s="6">
        <v>0.25</v>
      </c>
      <c r="AD74" s="6">
        <v>0.25</v>
      </c>
      <c r="AE74" s="6">
        <v>0.25</v>
      </c>
      <c r="AF74" s="6">
        <v>0.25</v>
      </c>
      <c r="AG74" s="6">
        <v>0.25</v>
      </c>
      <c r="AH74" s="6">
        <v>0.25</v>
      </c>
      <c r="AI74" s="6">
        <v>0.25</v>
      </c>
      <c r="AJ74" s="6">
        <v>0.25</v>
      </c>
      <c r="AK74" s="6">
        <v>0.25</v>
      </c>
      <c r="AL74" s="6">
        <v>0.25</v>
      </c>
      <c r="AM74" s="6">
        <v>0.25</v>
      </c>
      <c r="AN74" s="6">
        <v>0.25</v>
      </c>
      <c r="AO74" s="6">
        <v>0.25</v>
      </c>
      <c r="AP74" s="6">
        <v>0.25</v>
      </c>
      <c r="AQ74" s="6">
        <v>0.25</v>
      </c>
      <c r="AR74" s="6">
        <v>0.25</v>
      </c>
      <c r="AS74" s="6">
        <v>0.25</v>
      </c>
      <c r="AT74" s="6">
        <v>0.25</v>
      </c>
      <c r="AU74" s="6">
        <v>0.25</v>
      </c>
      <c r="AV74" s="6">
        <v>0.25</v>
      </c>
      <c r="AW74" s="6">
        <v>0.25</v>
      </c>
      <c r="AX74" s="6">
        <v>0.25</v>
      </c>
    </row>
    <row r="75" spans="2:50" s="24" customFormat="1" x14ac:dyDescent="0.35"/>
    <row r="76" spans="2:50" s="24" customFormat="1" x14ac:dyDescent="0.35">
      <c r="B76" s="25" t="s">
        <v>98</v>
      </c>
    </row>
    <row r="77" spans="2:50" x14ac:dyDescent="0.35">
      <c r="B77" s="24" t="s">
        <v>112</v>
      </c>
      <c r="C77" s="20">
        <v>250</v>
      </c>
      <c r="D77" s="20">
        <f>C77</f>
        <v>250</v>
      </c>
      <c r="E77" s="20">
        <f t="shared" ref="E77:AX77" si="33">D77</f>
        <v>250</v>
      </c>
      <c r="F77" s="20">
        <f t="shared" si="33"/>
        <v>250</v>
      </c>
      <c r="G77" s="20">
        <f t="shared" si="33"/>
        <v>250</v>
      </c>
      <c r="H77" s="20">
        <f t="shared" si="33"/>
        <v>250</v>
      </c>
      <c r="I77" s="20">
        <f t="shared" si="33"/>
        <v>250</v>
      </c>
      <c r="J77" s="20">
        <f t="shared" si="33"/>
        <v>250</v>
      </c>
      <c r="K77" s="20">
        <f t="shared" si="33"/>
        <v>250</v>
      </c>
      <c r="L77" s="20">
        <f t="shared" si="33"/>
        <v>250</v>
      </c>
      <c r="M77" s="20">
        <f t="shared" si="33"/>
        <v>250</v>
      </c>
      <c r="N77" s="20">
        <f t="shared" si="33"/>
        <v>250</v>
      </c>
      <c r="O77" s="20">
        <f t="shared" si="33"/>
        <v>250</v>
      </c>
      <c r="P77" s="20">
        <f t="shared" si="33"/>
        <v>250</v>
      </c>
      <c r="Q77" s="20">
        <f t="shared" si="33"/>
        <v>250</v>
      </c>
      <c r="R77" s="20">
        <f t="shared" si="33"/>
        <v>250</v>
      </c>
      <c r="S77" s="20">
        <f t="shared" si="33"/>
        <v>250</v>
      </c>
      <c r="T77" s="20">
        <f t="shared" si="33"/>
        <v>250</v>
      </c>
      <c r="U77" s="20">
        <f t="shared" si="33"/>
        <v>250</v>
      </c>
      <c r="V77" s="20">
        <f t="shared" si="33"/>
        <v>250</v>
      </c>
      <c r="W77" s="20">
        <f t="shared" si="33"/>
        <v>250</v>
      </c>
      <c r="X77" s="20">
        <f t="shared" si="33"/>
        <v>250</v>
      </c>
      <c r="Y77" s="20">
        <f t="shared" si="33"/>
        <v>250</v>
      </c>
      <c r="Z77" s="20">
        <f t="shared" si="33"/>
        <v>250</v>
      </c>
      <c r="AA77" s="20">
        <f t="shared" si="33"/>
        <v>250</v>
      </c>
      <c r="AB77" s="20">
        <f t="shared" si="33"/>
        <v>250</v>
      </c>
      <c r="AC77" s="20">
        <f t="shared" si="33"/>
        <v>250</v>
      </c>
      <c r="AD77" s="20">
        <f t="shared" si="33"/>
        <v>250</v>
      </c>
      <c r="AE77" s="20">
        <f t="shared" si="33"/>
        <v>250</v>
      </c>
      <c r="AF77" s="20">
        <f t="shared" si="33"/>
        <v>250</v>
      </c>
      <c r="AG77" s="20">
        <f t="shared" si="33"/>
        <v>250</v>
      </c>
      <c r="AH77" s="20">
        <f t="shared" si="33"/>
        <v>250</v>
      </c>
      <c r="AI77" s="20">
        <f t="shared" si="33"/>
        <v>250</v>
      </c>
      <c r="AJ77" s="20">
        <f t="shared" si="33"/>
        <v>250</v>
      </c>
      <c r="AK77" s="20">
        <f t="shared" si="33"/>
        <v>250</v>
      </c>
      <c r="AL77" s="20">
        <f t="shared" si="33"/>
        <v>250</v>
      </c>
      <c r="AM77" s="20">
        <f t="shared" si="33"/>
        <v>250</v>
      </c>
      <c r="AN77" s="20">
        <f t="shared" si="33"/>
        <v>250</v>
      </c>
      <c r="AO77" s="20">
        <f t="shared" si="33"/>
        <v>250</v>
      </c>
      <c r="AP77" s="20">
        <f t="shared" si="33"/>
        <v>250</v>
      </c>
      <c r="AQ77" s="20">
        <f t="shared" si="33"/>
        <v>250</v>
      </c>
      <c r="AR77" s="20">
        <f t="shared" si="33"/>
        <v>250</v>
      </c>
      <c r="AS77" s="20">
        <f t="shared" si="33"/>
        <v>250</v>
      </c>
      <c r="AT77" s="20">
        <f t="shared" si="33"/>
        <v>250</v>
      </c>
      <c r="AU77" s="20">
        <f t="shared" si="33"/>
        <v>250</v>
      </c>
      <c r="AV77" s="20">
        <f t="shared" si="33"/>
        <v>250</v>
      </c>
      <c r="AW77" s="20">
        <f t="shared" si="33"/>
        <v>250</v>
      </c>
      <c r="AX77" s="20">
        <f t="shared" si="33"/>
        <v>250</v>
      </c>
    </row>
    <row r="78" spans="2:50" x14ac:dyDescent="0.35">
      <c r="B78" s="24" t="s">
        <v>89</v>
      </c>
      <c r="C78" s="20">
        <v>150</v>
      </c>
      <c r="D78" s="20">
        <f>C78</f>
        <v>150</v>
      </c>
      <c r="E78" s="20">
        <f t="shared" ref="E78:AX78" si="34">D78</f>
        <v>150</v>
      </c>
      <c r="F78" s="20">
        <f t="shared" si="34"/>
        <v>150</v>
      </c>
      <c r="G78" s="20">
        <f t="shared" si="34"/>
        <v>150</v>
      </c>
      <c r="H78" s="20">
        <f t="shared" si="34"/>
        <v>150</v>
      </c>
      <c r="I78" s="20">
        <f t="shared" si="34"/>
        <v>150</v>
      </c>
      <c r="J78" s="20">
        <f t="shared" si="34"/>
        <v>150</v>
      </c>
      <c r="K78" s="20">
        <f t="shared" si="34"/>
        <v>150</v>
      </c>
      <c r="L78" s="20">
        <f t="shared" si="34"/>
        <v>150</v>
      </c>
      <c r="M78" s="20">
        <f t="shared" si="34"/>
        <v>150</v>
      </c>
      <c r="N78" s="20">
        <f t="shared" si="34"/>
        <v>150</v>
      </c>
      <c r="O78" s="20">
        <f t="shared" si="34"/>
        <v>150</v>
      </c>
      <c r="P78" s="20">
        <f t="shared" si="34"/>
        <v>150</v>
      </c>
      <c r="Q78" s="20">
        <f t="shared" si="34"/>
        <v>150</v>
      </c>
      <c r="R78" s="20">
        <f t="shared" si="34"/>
        <v>150</v>
      </c>
      <c r="S78" s="20">
        <f t="shared" si="34"/>
        <v>150</v>
      </c>
      <c r="T78" s="20">
        <f t="shared" si="34"/>
        <v>150</v>
      </c>
      <c r="U78" s="20">
        <f t="shared" si="34"/>
        <v>150</v>
      </c>
      <c r="V78" s="20">
        <f t="shared" si="34"/>
        <v>150</v>
      </c>
      <c r="W78" s="20">
        <f t="shared" si="34"/>
        <v>150</v>
      </c>
      <c r="X78" s="20">
        <f t="shared" si="34"/>
        <v>150</v>
      </c>
      <c r="Y78" s="20">
        <f t="shared" si="34"/>
        <v>150</v>
      </c>
      <c r="Z78" s="20">
        <f t="shared" si="34"/>
        <v>150</v>
      </c>
      <c r="AA78" s="20">
        <f t="shared" si="34"/>
        <v>150</v>
      </c>
      <c r="AB78" s="20">
        <f t="shared" si="34"/>
        <v>150</v>
      </c>
      <c r="AC78" s="20">
        <f t="shared" si="34"/>
        <v>150</v>
      </c>
      <c r="AD78" s="20">
        <f t="shared" si="34"/>
        <v>150</v>
      </c>
      <c r="AE78" s="20">
        <f t="shared" si="34"/>
        <v>150</v>
      </c>
      <c r="AF78" s="20">
        <f t="shared" si="34"/>
        <v>150</v>
      </c>
      <c r="AG78" s="20">
        <f t="shared" si="34"/>
        <v>150</v>
      </c>
      <c r="AH78" s="20">
        <f t="shared" si="34"/>
        <v>150</v>
      </c>
      <c r="AI78" s="20">
        <f t="shared" si="34"/>
        <v>150</v>
      </c>
      <c r="AJ78" s="20">
        <f t="shared" si="34"/>
        <v>150</v>
      </c>
      <c r="AK78" s="20">
        <f t="shared" si="34"/>
        <v>150</v>
      </c>
      <c r="AL78" s="20">
        <f t="shared" si="34"/>
        <v>150</v>
      </c>
      <c r="AM78" s="20">
        <f t="shared" si="34"/>
        <v>150</v>
      </c>
      <c r="AN78" s="20">
        <f t="shared" si="34"/>
        <v>150</v>
      </c>
      <c r="AO78" s="20">
        <f t="shared" si="34"/>
        <v>150</v>
      </c>
      <c r="AP78" s="20">
        <f t="shared" si="34"/>
        <v>150</v>
      </c>
      <c r="AQ78" s="20">
        <f t="shared" si="34"/>
        <v>150</v>
      </c>
      <c r="AR78" s="20">
        <f t="shared" si="34"/>
        <v>150</v>
      </c>
      <c r="AS78" s="20">
        <f t="shared" si="34"/>
        <v>150</v>
      </c>
      <c r="AT78" s="20">
        <f t="shared" si="34"/>
        <v>150</v>
      </c>
      <c r="AU78" s="20">
        <f t="shared" si="34"/>
        <v>150</v>
      </c>
      <c r="AV78" s="20">
        <f t="shared" si="34"/>
        <v>150</v>
      </c>
      <c r="AW78" s="20">
        <f t="shared" si="34"/>
        <v>150</v>
      </c>
      <c r="AX78" s="20">
        <f t="shared" si="34"/>
        <v>150</v>
      </c>
    </row>
    <row r="79" spans="2:50" x14ac:dyDescent="0.35">
      <c r="B79" s="24" t="s">
        <v>113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0</v>
      </c>
      <c r="AO79" s="20">
        <v>0</v>
      </c>
      <c r="AP79" s="20">
        <v>0</v>
      </c>
      <c r="AQ79" s="20">
        <v>0</v>
      </c>
      <c r="AR79" s="20">
        <v>0</v>
      </c>
      <c r="AS79" s="20">
        <v>0</v>
      </c>
      <c r="AT79" s="20">
        <v>0</v>
      </c>
      <c r="AU79" s="20">
        <v>0</v>
      </c>
      <c r="AV79" s="20">
        <v>0</v>
      </c>
      <c r="AW79" s="20">
        <v>0</v>
      </c>
      <c r="AX79" s="20">
        <v>0</v>
      </c>
    </row>
    <row r="80" spans="2:50" x14ac:dyDescent="0.35">
      <c r="B80" s="24" t="s">
        <v>114</v>
      </c>
      <c r="C80" s="6">
        <v>2.5000000000000001E-2</v>
      </c>
      <c r="D80" s="6">
        <f>C80</f>
        <v>2.5000000000000001E-2</v>
      </c>
      <c r="E80" s="6">
        <f t="shared" ref="E80:AX80" si="35">D80</f>
        <v>2.5000000000000001E-2</v>
      </c>
      <c r="F80" s="6">
        <f t="shared" si="35"/>
        <v>2.5000000000000001E-2</v>
      </c>
      <c r="G80" s="6">
        <f t="shared" si="35"/>
        <v>2.5000000000000001E-2</v>
      </c>
      <c r="H80" s="6">
        <f t="shared" si="35"/>
        <v>2.5000000000000001E-2</v>
      </c>
      <c r="I80" s="6">
        <f t="shared" si="35"/>
        <v>2.5000000000000001E-2</v>
      </c>
      <c r="J80" s="6">
        <f t="shared" si="35"/>
        <v>2.5000000000000001E-2</v>
      </c>
      <c r="K80" s="6">
        <f t="shared" si="35"/>
        <v>2.5000000000000001E-2</v>
      </c>
      <c r="L80" s="6">
        <f t="shared" si="35"/>
        <v>2.5000000000000001E-2</v>
      </c>
      <c r="M80" s="6">
        <f t="shared" si="35"/>
        <v>2.5000000000000001E-2</v>
      </c>
      <c r="N80" s="6">
        <f t="shared" si="35"/>
        <v>2.5000000000000001E-2</v>
      </c>
      <c r="O80" s="6">
        <f t="shared" si="35"/>
        <v>2.5000000000000001E-2</v>
      </c>
      <c r="P80" s="6">
        <f t="shared" si="35"/>
        <v>2.5000000000000001E-2</v>
      </c>
      <c r="Q80" s="6">
        <f t="shared" si="35"/>
        <v>2.5000000000000001E-2</v>
      </c>
      <c r="R80" s="6">
        <f t="shared" si="35"/>
        <v>2.5000000000000001E-2</v>
      </c>
      <c r="S80" s="6">
        <f t="shared" si="35"/>
        <v>2.5000000000000001E-2</v>
      </c>
      <c r="T80" s="6">
        <f t="shared" si="35"/>
        <v>2.5000000000000001E-2</v>
      </c>
      <c r="U80" s="6">
        <f t="shared" si="35"/>
        <v>2.5000000000000001E-2</v>
      </c>
      <c r="V80" s="6">
        <f t="shared" si="35"/>
        <v>2.5000000000000001E-2</v>
      </c>
      <c r="W80" s="6">
        <f t="shared" si="35"/>
        <v>2.5000000000000001E-2</v>
      </c>
      <c r="X80" s="6">
        <f t="shared" si="35"/>
        <v>2.5000000000000001E-2</v>
      </c>
      <c r="Y80" s="6">
        <f t="shared" si="35"/>
        <v>2.5000000000000001E-2</v>
      </c>
      <c r="Z80" s="6">
        <f t="shared" si="35"/>
        <v>2.5000000000000001E-2</v>
      </c>
      <c r="AA80" s="6">
        <f t="shared" si="35"/>
        <v>2.5000000000000001E-2</v>
      </c>
      <c r="AB80" s="6">
        <f t="shared" si="35"/>
        <v>2.5000000000000001E-2</v>
      </c>
      <c r="AC80" s="6">
        <f t="shared" si="35"/>
        <v>2.5000000000000001E-2</v>
      </c>
      <c r="AD80" s="6">
        <f t="shared" si="35"/>
        <v>2.5000000000000001E-2</v>
      </c>
      <c r="AE80" s="6">
        <f t="shared" si="35"/>
        <v>2.5000000000000001E-2</v>
      </c>
      <c r="AF80" s="6">
        <f t="shared" si="35"/>
        <v>2.5000000000000001E-2</v>
      </c>
      <c r="AG80" s="6">
        <f t="shared" si="35"/>
        <v>2.5000000000000001E-2</v>
      </c>
      <c r="AH80" s="6">
        <f t="shared" si="35"/>
        <v>2.5000000000000001E-2</v>
      </c>
      <c r="AI80" s="6">
        <f t="shared" si="35"/>
        <v>2.5000000000000001E-2</v>
      </c>
      <c r="AJ80" s="6">
        <f t="shared" si="35"/>
        <v>2.5000000000000001E-2</v>
      </c>
      <c r="AK80" s="6">
        <f t="shared" si="35"/>
        <v>2.5000000000000001E-2</v>
      </c>
      <c r="AL80" s="6">
        <f t="shared" si="35"/>
        <v>2.5000000000000001E-2</v>
      </c>
      <c r="AM80" s="6">
        <f t="shared" si="35"/>
        <v>2.5000000000000001E-2</v>
      </c>
      <c r="AN80" s="6">
        <f t="shared" si="35"/>
        <v>2.5000000000000001E-2</v>
      </c>
      <c r="AO80" s="6">
        <f t="shared" si="35"/>
        <v>2.5000000000000001E-2</v>
      </c>
      <c r="AP80" s="6">
        <f t="shared" si="35"/>
        <v>2.5000000000000001E-2</v>
      </c>
      <c r="AQ80" s="6">
        <f t="shared" si="35"/>
        <v>2.5000000000000001E-2</v>
      </c>
      <c r="AR80" s="6">
        <f t="shared" si="35"/>
        <v>2.5000000000000001E-2</v>
      </c>
      <c r="AS80" s="6">
        <f t="shared" si="35"/>
        <v>2.5000000000000001E-2</v>
      </c>
      <c r="AT80" s="6">
        <f t="shared" si="35"/>
        <v>2.5000000000000001E-2</v>
      </c>
      <c r="AU80" s="6">
        <f t="shared" si="35"/>
        <v>2.5000000000000001E-2</v>
      </c>
      <c r="AV80" s="6">
        <f t="shared" si="35"/>
        <v>2.5000000000000001E-2</v>
      </c>
      <c r="AW80" s="6">
        <f t="shared" si="35"/>
        <v>2.5000000000000001E-2</v>
      </c>
      <c r="AX80" s="6">
        <f t="shared" si="35"/>
        <v>2.5000000000000001E-2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43"/>
  <sheetViews>
    <sheetView zoomScale="110" zoomScaleNormal="110" zoomScalePageLayoutView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4" sqref="B34"/>
    </sheetView>
  </sheetViews>
  <sheetFormatPr defaultColWidth="11" defaultRowHeight="15.5" x14ac:dyDescent="0.35"/>
  <cols>
    <col min="1" max="1" width="29.6640625" bestFit="1" customWidth="1"/>
  </cols>
  <sheetData>
    <row r="1" spans="1:49" x14ac:dyDescent="0.35">
      <c r="A1" s="1" t="s">
        <v>0</v>
      </c>
      <c r="B1" s="2">
        <v>45292</v>
      </c>
      <c r="C1" s="2">
        <v>45323</v>
      </c>
      <c r="D1" s="2">
        <v>45352</v>
      </c>
      <c r="E1" s="2">
        <v>45383</v>
      </c>
      <c r="F1" s="2">
        <v>45413</v>
      </c>
      <c r="G1" s="2">
        <v>45444</v>
      </c>
      <c r="H1" s="2">
        <v>45474</v>
      </c>
      <c r="I1" s="2">
        <v>45505</v>
      </c>
      <c r="J1" s="2">
        <v>45536</v>
      </c>
      <c r="K1" s="2">
        <v>45566</v>
      </c>
      <c r="L1" s="2">
        <v>45597</v>
      </c>
      <c r="M1" s="2">
        <v>45627</v>
      </c>
      <c r="N1" s="2">
        <v>45658</v>
      </c>
      <c r="O1" s="2">
        <v>45689</v>
      </c>
      <c r="P1" s="2">
        <v>45717</v>
      </c>
      <c r="Q1" s="2">
        <v>45748</v>
      </c>
      <c r="R1" s="2">
        <v>45778</v>
      </c>
      <c r="S1" s="2">
        <v>45809</v>
      </c>
      <c r="T1" s="2">
        <v>45839</v>
      </c>
      <c r="U1" s="2">
        <v>45870</v>
      </c>
      <c r="V1" s="2">
        <v>45901</v>
      </c>
      <c r="W1" s="2">
        <v>45931</v>
      </c>
      <c r="X1" s="2">
        <v>45962</v>
      </c>
      <c r="Y1" s="2">
        <v>45992</v>
      </c>
      <c r="Z1" s="2">
        <v>46023</v>
      </c>
      <c r="AA1" s="2">
        <v>46054</v>
      </c>
      <c r="AB1" s="2">
        <v>46082</v>
      </c>
      <c r="AC1" s="2">
        <v>46113</v>
      </c>
      <c r="AD1" s="2">
        <v>46143</v>
      </c>
      <c r="AE1" s="2">
        <v>46174</v>
      </c>
      <c r="AF1" s="2">
        <v>46204</v>
      </c>
      <c r="AG1" s="2">
        <v>46235</v>
      </c>
      <c r="AH1" s="2">
        <v>46266</v>
      </c>
      <c r="AI1" s="2">
        <v>46296</v>
      </c>
      <c r="AJ1" s="2">
        <v>46327</v>
      </c>
      <c r="AK1" s="2">
        <v>46357</v>
      </c>
      <c r="AL1" s="2">
        <v>46388</v>
      </c>
      <c r="AM1" s="2">
        <v>46419</v>
      </c>
      <c r="AN1" s="2">
        <v>46447</v>
      </c>
      <c r="AO1" s="2">
        <v>46478</v>
      </c>
      <c r="AP1" s="2">
        <v>46508</v>
      </c>
      <c r="AQ1" s="2">
        <v>46539</v>
      </c>
      <c r="AR1" s="2">
        <v>46569</v>
      </c>
      <c r="AS1" s="2">
        <v>46600</v>
      </c>
      <c r="AT1" s="2">
        <v>46631</v>
      </c>
      <c r="AU1" s="2">
        <v>46661</v>
      </c>
      <c r="AV1" s="2">
        <v>46692</v>
      </c>
      <c r="AW1" s="2">
        <v>46722</v>
      </c>
    </row>
    <row r="3" spans="1:49" x14ac:dyDescent="0.35">
      <c r="A3" t="s">
        <v>1</v>
      </c>
      <c r="B3" s="4">
        <v>1000</v>
      </c>
      <c r="C3" s="42">
        <f>B3</f>
        <v>1000</v>
      </c>
      <c r="D3" s="42">
        <f t="shared" ref="D3:M3" si="0">C3</f>
        <v>1000</v>
      </c>
      <c r="E3" s="42">
        <f t="shared" si="0"/>
        <v>1000</v>
      </c>
      <c r="F3" s="42">
        <f t="shared" si="0"/>
        <v>1000</v>
      </c>
      <c r="G3" s="42">
        <f t="shared" si="0"/>
        <v>1000</v>
      </c>
      <c r="H3" s="42">
        <f t="shared" si="0"/>
        <v>1000</v>
      </c>
      <c r="I3" s="42">
        <f t="shared" si="0"/>
        <v>1000</v>
      </c>
      <c r="J3" s="42">
        <f t="shared" si="0"/>
        <v>1000</v>
      </c>
      <c r="K3" s="42">
        <f t="shared" si="0"/>
        <v>1000</v>
      </c>
      <c r="L3" s="42">
        <f t="shared" si="0"/>
        <v>1000</v>
      </c>
      <c r="M3" s="42">
        <f t="shared" si="0"/>
        <v>1000</v>
      </c>
      <c r="N3" s="4">
        <v>4000</v>
      </c>
      <c r="O3" s="42">
        <f>N3</f>
        <v>4000</v>
      </c>
      <c r="P3" s="42">
        <f t="shared" ref="P3:Y3" si="1">O3</f>
        <v>4000</v>
      </c>
      <c r="Q3" s="42">
        <f t="shared" si="1"/>
        <v>4000</v>
      </c>
      <c r="R3" s="42">
        <f t="shared" si="1"/>
        <v>4000</v>
      </c>
      <c r="S3" s="42">
        <f t="shared" si="1"/>
        <v>4000</v>
      </c>
      <c r="T3" s="42">
        <f t="shared" si="1"/>
        <v>4000</v>
      </c>
      <c r="U3" s="42">
        <f t="shared" si="1"/>
        <v>4000</v>
      </c>
      <c r="V3" s="42">
        <f t="shared" si="1"/>
        <v>4000</v>
      </c>
      <c r="W3" s="42">
        <f t="shared" si="1"/>
        <v>4000</v>
      </c>
      <c r="X3" s="42">
        <f t="shared" si="1"/>
        <v>4000</v>
      </c>
      <c r="Y3" s="42">
        <f t="shared" si="1"/>
        <v>4000</v>
      </c>
      <c r="Z3" s="4">
        <v>16000</v>
      </c>
      <c r="AA3" s="42">
        <f>Z3</f>
        <v>16000</v>
      </c>
      <c r="AB3" s="42">
        <f t="shared" ref="AB3:AK3" si="2">AA3</f>
        <v>16000</v>
      </c>
      <c r="AC3" s="42">
        <f t="shared" si="2"/>
        <v>16000</v>
      </c>
      <c r="AD3" s="42">
        <f t="shared" si="2"/>
        <v>16000</v>
      </c>
      <c r="AE3" s="42">
        <f t="shared" si="2"/>
        <v>16000</v>
      </c>
      <c r="AF3" s="42">
        <f t="shared" si="2"/>
        <v>16000</v>
      </c>
      <c r="AG3" s="42">
        <f t="shared" si="2"/>
        <v>16000</v>
      </c>
      <c r="AH3" s="42">
        <f t="shared" si="2"/>
        <v>16000</v>
      </c>
      <c r="AI3" s="42">
        <f t="shared" si="2"/>
        <v>16000</v>
      </c>
      <c r="AJ3" s="42">
        <f t="shared" si="2"/>
        <v>16000</v>
      </c>
      <c r="AK3" s="42">
        <f t="shared" si="2"/>
        <v>16000</v>
      </c>
      <c r="AL3" s="4">
        <v>64000</v>
      </c>
      <c r="AM3" s="42">
        <f>AL3</f>
        <v>64000</v>
      </c>
      <c r="AN3" s="42">
        <f t="shared" ref="AN3:AW3" si="3">AM3</f>
        <v>64000</v>
      </c>
      <c r="AO3" s="42">
        <f t="shared" si="3"/>
        <v>64000</v>
      </c>
      <c r="AP3" s="42">
        <f t="shared" si="3"/>
        <v>64000</v>
      </c>
      <c r="AQ3" s="42">
        <f t="shared" si="3"/>
        <v>64000</v>
      </c>
      <c r="AR3" s="42">
        <f t="shared" si="3"/>
        <v>64000</v>
      </c>
      <c r="AS3" s="42">
        <f t="shared" si="3"/>
        <v>64000</v>
      </c>
      <c r="AT3" s="42">
        <f t="shared" si="3"/>
        <v>64000</v>
      </c>
      <c r="AU3" s="42">
        <f t="shared" si="3"/>
        <v>64000</v>
      </c>
      <c r="AV3" s="42">
        <f t="shared" si="3"/>
        <v>64000</v>
      </c>
      <c r="AW3" s="42">
        <f t="shared" si="3"/>
        <v>64000</v>
      </c>
    </row>
    <row r="5" spans="1:49" x14ac:dyDescent="0.35">
      <c r="A5" t="s">
        <v>2</v>
      </c>
      <c r="B5" s="6">
        <v>0.5</v>
      </c>
      <c r="C5" s="6">
        <v>0.5</v>
      </c>
      <c r="D5" s="6">
        <v>0.5</v>
      </c>
      <c r="E5" s="6">
        <v>0.5</v>
      </c>
      <c r="F5" s="6">
        <v>0.25</v>
      </c>
      <c r="G5" s="6">
        <v>0.25</v>
      </c>
      <c r="H5" s="6">
        <v>0.25</v>
      </c>
      <c r="I5" s="6">
        <v>0.15</v>
      </c>
      <c r="J5" s="6">
        <v>0.15</v>
      </c>
      <c r="K5" s="6">
        <v>0.15</v>
      </c>
      <c r="L5" s="6">
        <v>0.15</v>
      </c>
      <c r="M5" s="6">
        <v>0.15</v>
      </c>
      <c r="N5" s="6">
        <v>0.15</v>
      </c>
      <c r="O5" s="6">
        <v>0.15</v>
      </c>
      <c r="P5" s="6">
        <v>0.15</v>
      </c>
      <c r="Q5" s="6">
        <v>0.15</v>
      </c>
      <c r="R5" s="6">
        <v>0.15</v>
      </c>
      <c r="S5" s="6">
        <v>0.15</v>
      </c>
      <c r="T5" s="6">
        <v>0.15</v>
      </c>
      <c r="U5" s="6">
        <v>0.15</v>
      </c>
      <c r="V5" s="6">
        <v>0.15</v>
      </c>
      <c r="W5" s="6">
        <v>0.15</v>
      </c>
      <c r="X5" s="6">
        <v>0.15</v>
      </c>
      <c r="Y5" s="6">
        <v>0.15</v>
      </c>
      <c r="Z5" s="6">
        <v>0.15</v>
      </c>
      <c r="AA5" s="6">
        <v>0.15</v>
      </c>
      <c r="AB5" s="6">
        <v>0.15</v>
      </c>
      <c r="AC5" s="6">
        <v>0.15</v>
      </c>
      <c r="AD5" s="6">
        <v>0.15</v>
      </c>
      <c r="AE5" s="6">
        <v>0.15</v>
      </c>
      <c r="AF5" s="6">
        <v>0.15</v>
      </c>
      <c r="AG5" s="6">
        <v>0.15</v>
      </c>
      <c r="AH5" s="6">
        <v>0.15</v>
      </c>
      <c r="AI5" s="6">
        <v>0.15</v>
      </c>
      <c r="AJ5" s="6">
        <v>0.15</v>
      </c>
      <c r="AK5" s="6">
        <v>0.15</v>
      </c>
      <c r="AL5" s="6">
        <v>0.15</v>
      </c>
      <c r="AM5" s="6">
        <v>0.15</v>
      </c>
      <c r="AN5" s="6">
        <v>0.15</v>
      </c>
      <c r="AO5" s="6">
        <v>0.15</v>
      </c>
      <c r="AP5" s="6">
        <v>0.15</v>
      </c>
      <c r="AQ5" s="6">
        <v>0.15</v>
      </c>
      <c r="AR5" s="6">
        <v>0.15</v>
      </c>
      <c r="AS5" s="6">
        <v>0.15</v>
      </c>
      <c r="AT5" s="6">
        <v>0.15</v>
      </c>
      <c r="AU5" s="6">
        <v>0.15</v>
      </c>
      <c r="AV5" s="6">
        <v>0.15</v>
      </c>
      <c r="AW5" s="6">
        <v>0.15</v>
      </c>
    </row>
    <row r="6" spans="1:49" x14ac:dyDescent="0.35">
      <c r="A6" t="s">
        <v>3</v>
      </c>
      <c r="B6" s="5">
        <f>1-B5</f>
        <v>0.5</v>
      </c>
      <c r="C6" s="5">
        <f t="shared" ref="C6:I6" si="4">1-C5</f>
        <v>0.5</v>
      </c>
      <c r="D6" s="5">
        <f t="shared" si="4"/>
        <v>0.5</v>
      </c>
      <c r="E6" s="5">
        <f t="shared" si="4"/>
        <v>0.5</v>
      </c>
      <c r="F6" s="5">
        <f t="shared" si="4"/>
        <v>0.75</v>
      </c>
      <c r="G6" s="5">
        <f t="shared" si="4"/>
        <v>0.75</v>
      </c>
      <c r="H6" s="5">
        <f t="shared" si="4"/>
        <v>0.75</v>
      </c>
      <c r="I6" s="5">
        <f t="shared" si="4"/>
        <v>0.85</v>
      </c>
      <c r="J6" s="5">
        <f t="shared" ref="J6" si="5">1-J5</f>
        <v>0.85</v>
      </c>
      <c r="K6" s="5">
        <f t="shared" ref="K6" si="6">1-K5</f>
        <v>0.85</v>
      </c>
      <c r="L6" s="5">
        <f t="shared" ref="L6" si="7">1-L5</f>
        <v>0.85</v>
      </c>
      <c r="M6" s="5">
        <f t="shared" ref="M6" si="8">1-M5</f>
        <v>0.85</v>
      </c>
      <c r="N6" s="5">
        <f t="shared" ref="N6" si="9">1-N5</f>
        <v>0.85</v>
      </c>
      <c r="O6" s="5">
        <f t="shared" ref="O6" si="10">1-O5</f>
        <v>0.85</v>
      </c>
      <c r="P6" s="5">
        <f t="shared" ref="P6" si="11">1-P5</f>
        <v>0.85</v>
      </c>
      <c r="Q6" s="5">
        <f t="shared" ref="Q6" si="12">1-Q5</f>
        <v>0.85</v>
      </c>
      <c r="R6" s="5">
        <f t="shared" ref="R6" si="13">1-R5</f>
        <v>0.85</v>
      </c>
      <c r="S6" s="5">
        <f t="shared" ref="S6" si="14">1-S5</f>
        <v>0.85</v>
      </c>
      <c r="T6" s="5">
        <f t="shared" ref="T6" si="15">1-T5</f>
        <v>0.85</v>
      </c>
      <c r="U6" s="5">
        <f t="shared" ref="U6" si="16">1-U5</f>
        <v>0.85</v>
      </c>
      <c r="V6" s="5">
        <f t="shared" ref="V6" si="17">1-V5</f>
        <v>0.85</v>
      </c>
      <c r="W6" s="5">
        <f t="shared" ref="W6" si="18">1-W5</f>
        <v>0.85</v>
      </c>
      <c r="X6" s="5">
        <f t="shared" ref="X6" si="19">1-X5</f>
        <v>0.85</v>
      </c>
      <c r="Y6" s="5">
        <f t="shared" ref="Y6" si="20">1-Y5</f>
        <v>0.85</v>
      </c>
      <c r="Z6" s="5">
        <f t="shared" ref="Z6" si="21">1-Z5</f>
        <v>0.85</v>
      </c>
      <c r="AA6" s="5">
        <f t="shared" ref="AA6" si="22">1-AA5</f>
        <v>0.85</v>
      </c>
      <c r="AB6" s="5">
        <f t="shared" ref="AB6" si="23">1-AB5</f>
        <v>0.85</v>
      </c>
      <c r="AC6" s="5">
        <f t="shared" ref="AC6" si="24">1-AC5</f>
        <v>0.85</v>
      </c>
      <c r="AD6" s="5">
        <f t="shared" ref="AD6" si="25">1-AD5</f>
        <v>0.85</v>
      </c>
      <c r="AE6" s="5">
        <f t="shared" ref="AE6" si="26">1-AE5</f>
        <v>0.85</v>
      </c>
      <c r="AF6" s="5">
        <f t="shared" ref="AF6" si="27">1-AF5</f>
        <v>0.85</v>
      </c>
      <c r="AG6" s="5">
        <f t="shared" ref="AG6" si="28">1-AG5</f>
        <v>0.85</v>
      </c>
      <c r="AH6" s="5">
        <f t="shared" ref="AH6" si="29">1-AH5</f>
        <v>0.85</v>
      </c>
      <c r="AI6" s="5">
        <f t="shared" ref="AI6" si="30">1-AI5</f>
        <v>0.85</v>
      </c>
      <c r="AJ6" s="5">
        <f t="shared" ref="AJ6" si="31">1-AJ5</f>
        <v>0.85</v>
      </c>
      <c r="AK6" s="5">
        <f t="shared" ref="AK6" si="32">1-AK5</f>
        <v>0.85</v>
      </c>
      <c r="AL6" s="5">
        <f t="shared" ref="AL6" si="33">1-AL5</f>
        <v>0.85</v>
      </c>
      <c r="AM6" s="5">
        <f t="shared" ref="AM6" si="34">1-AM5</f>
        <v>0.85</v>
      </c>
      <c r="AN6" s="5">
        <f t="shared" ref="AN6" si="35">1-AN5</f>
        <v>0.85</v>
      </c>
      <c r="AO6" s="5">
        <f t="shared" ref="AO6" si="36">1-AO5</f>
        <v>0.85</v>
      </c>
      <c r="AP6" s="5">
        <f t="shared" ref="AP6" si="37">1-AP5</f>
        <v>0.85</v>
      </c>
      <c r="AQ6" s="5">
        <f t="shared" ref="AQ6" si="38">1-AQ5</f>
        <v>0.85</v>
      </c>
      <c r="AR6" s="5">
        <f t="shared" ref="AR6" si="39">1-AR5</f>
        <v>0.85</v>
      </c>
      <c r="AS6" s="5">
        <f t="shared" ref="AS6" si="40">1-AS5</f>
        <v>0.85</v>
      </c>
      <c r="AT6" s="5">
        <f t="shared" ref="AT6" si="41">1-AT5</f>
        <v>0.85</v>
      </c>
      <c r="AU6" s="5">
        <f t="shared" ref="AU6" si="42">1-AU5</f>
        <v>0.85</v>
      </c>
      <c r="AV6" s="5">
        <f t="shared" ref="AV6" si="43">1-AV5</f>
        <v>0.85</v>
      </c>
      <c r="AW6" s="5">
        <f t="shared" ref="AW6" si="44">1-AW5</f>
        <v>0.85</v>
      </c>
    </row>
    <row r="8" spans="1:49" x14ac:dyDescent="0.35">
      <c r="A8" s="1" t="s">
        <v>4</v>
      </c>
    </row>
    <row r="10" spans="1:49" x14ac:dyDescent="0.35">
      <c r="A10" t="s">
        <v>5</v>
      </c>
      <c r="B10" s="7">
        <f>B3*B5</f>
        <v>500</v>
      </c>
      <c r="C10" s="7">
        <f t="shared" ref="C10:E10" si="45">C3*C5</f>
        <v>500</v>
      </c>
      <c r="D10" s="7">
        <f t="shared" si="45"/>
        <v>500</v>
      </c>
      <c r="E10" s="7">
        <f t="shared" si="45"/>
        <v>500</v>
      </c>
      <c r="F10" s="7">
        <f t="shared" ref="F10:AW10" si="46">F3*F5</f>
        <v>250</v>
      </c>
      <c r="G10" s="7">
        <f t="shared" si="46"/>
        <v>250</v>
      </c>
      <c r="H10" s="7">
        <f t="shared" si="46"/>
        <v>250</v>
      </c>
      <c r="I10" s="7">
        <f t="shared" si="46"/>
        <v>150</v>
      </c>
      <c r="J10" s="7">
        <f t="shared" si="46"/>
        <v>150</v>
      </c>
      <c r="K10" s="7">
        <f t="shared" si="46"/>
        <v>150</v>
      </c>
      <c r="L10" s="7">
        <f t="shared" si="46"/>
        <v>150</v>
      </c>
      <c r="M10" s="7">
        <f t="shared" si="46"/>
        <v>150</v>
      </c>
      <c r="N10" s="7">
        <f t="shared" si="46"/>
        <v>600</v>
      </c>
      <c r="O10" s="7">
        <f t="shared" si="46"/>
        <v>600</v>
      </c>
      <c r="P10" s="7">
        <f t="shared" si="46"/>
        <v>600</v>
      </c>
      <c r="Q10" s="7">
        <f t="shared" si="46"/>
        <v>600</v>
      </c>
      <c r="R10" s="7">
        <f t="shared" si="46"/>
        <v>600</v>
      </c>
      <c r="S10" s="7">
        <f t="shared" si="46"/>
        <v>600</v>
      </c>
      <c r="T10" s="7">
        <f t="shared" si="46"/>
        <v>600</v>
      </c>
      <c r="U10" s="7">
        <f t="shared" si="46"/>
        <v>600</v>
      </c>
      <c r="V10" s="7">
        <f t="shared" si="46"/>
        <v>600</v>
      </c>
      <c r="W10" s="7">
        <f t="shared" si="46"/>
        <v>600</v>
      </c>
      <c r="X10" s="7">
        <f t="shared" si="46"/>
        <v>600</v>
      </c>
      <c r="Y10" s="7">
        <f t="shared" si="46"/>
        <v>600</v>
      </c>
      <c r="Z10" s="7">
        <f t="shared" si="46"/>
        <v>2400</v>
      </c>
      <c r="AA10" s="7">
        <f t="shared" si="46"/>
        <v>2400</v>
      </c>
      <c r="AB10" s="7">
        <f t="shared" si="46"/>
        <v>2400</v>
      </c>
      <c r="AC10" s="7">
        <f t="shared" si="46"/>
        <v>2400</v>
      </c>
      <c r="AD10" s="7">
        <f t="shared" si="46"/>
        <v>2400</v>
      </c>
      <c r="AE10" s="7">
        <f t="shared" si="46"/>
        <v>2400</v>
      </c>
      <c r="AF10" s="7">
        <f t="shared" si="46"/>
        <v>2400</v>
      </c>
      <c r="AG10" s="7">
        <f t="shared" si="46"/>
        <v>2400</v>
      </c>
      <c r="AH10" s="7">
        <f t="shared" si="46"/>
        <v>2400</v>
      </c>
      <c r="AI10" s="7">
        <f t="shared" si="46"/>
        <v>2400</v>
      </c>
      <c r="AJ10" s="7">
        <f t="shared" si="46"/>
        <v>2400</v>
      </c>
      <c r="AK10" s="7">
        <f t="shared" si="46"/>
        <v>2400</v>
      </c>
      <c r="AL10" s="7">
        <f t="shared" si="46"/>
        <v>9600</v>
      </c>
      <c r="AM10" s="7">
        <f t="shared" si="46"/>
        <v>9600</v>
      </c>
      <c r="AN10" s="7">
        <f t="shared" si="46"/>
        <v>9600</v>
      </c>
      <c r="AO10" s="7">
        <f t="shared" si="46"/>
        <v>9600</v>
      </c>
      <c r="AP10" s="7">
        <f t="shared" si="46"/>
        <v>9600</v>
      </c>
      <c r="AQ10" s="7">
        <f t="shared" si="46"/>
        <v>9600</v>
      </c>
      <c r="AR10" s="7">
        <f t="shared" si="46"/>
        <v>9600</v>
      </c>
      <c r="AS10" s="7">
        <f t="shared" si="46"/>
        <v>9600</v>
      </c>
      <c r="AT10" s="7">
        <f t="shared" si="46"/>
        <v>9600</v>
      </c>
      <c r="AU10" s="7">
        <f t="shared" si="46"/>
        <v>9600</v>
      </c>
      <c r="AV10" s="7">
        <f t="shared" si="46"/>
        <v>9600</v>
      </c>
      <c r="AW10" s="7">
        <f t="shared" si="46"/>
        <v>9600</v>
      </c>
    </row>
    <row r="11" spans="1:49" x14ac:dyDescent="0.35">
      <c r="A11" t="s">
        <v>6</v>
      </c>
      <c r="B11" s="35">
        <v>90</v>
      </c>
      <c r="C11" s="35">
        <f>B11</f>
        <v>90</v>
      </c>
      <c r="D11" s="35">
        <f t="shared" ref="D11:AW11" si="47">C11</f>
        <v>90</v>
      </c>
      <c r="E11" s="35">
        <f t="shared" si="47"/>
        <v>90</v>
      </c>
      <c r="F11" s="35">
        <f t="shared" si="47"/>
        <v>90</v>
      </c>
      <c r="G11" s="35">
        <f t="shared" si="47"/>
        <v>90</v>
      </c>
      <c r="H11" s="35">
        <f t="shared" si="47"/>
        <v>90</v>
      </c>
      <c r="I11" s="35">
        <f t="shared" si="47"/>
        <v>90</v>
      </c>
      <c r="J11" s="35">
        <f t="shared" si="47"/>
        <v>90</v>
      </c>
      <c r="K11" s="35">
        <f t="shared" si="47"/>
        <v>90</v>
      </c>
      <c r="L11" s="35">
        <f t="shared" si="47"/>
        <v>90</v>
      </c>
      <c r="M11" s="35">
        <f t="shared" si="47"/>
        <v>90</v>
      </c>
      <c r="N11" s="35">
        <f t="shared" si="47"/>
        <v>90</v>
      </c>
      <c r="O11" s="35">
        <f t="shared" si="47"/>
        <v>90</v>
      </c>
      <c r="P11" s="35">
        <f t="shared" si="47"/>
        <v>90</v>
      </c>
      <c r="Q11" s="35">
        <f t="shared" si="47"/>
        <v>90</v>
      </c>
      <c r="R11" s="35">
        <f t="shared" si="47"/>
        <v>90</v>
      </c>
      <c r="S11" s="35">
        <f t="shared" si="47"/>
        <v>90</v>
      </c>
      <c r="T11" s="35">
        <f t="shared" si="47"/>
        <v>90</v>
      </c>
      <c r="U11" s="35">
        <f t="shared" si="47"/>
        <v>90</v>
      </c>
      <c r="V11" s="35">
        <f t="shared" si="47"/>
        <v>90</v>
      </c>
      <c r="W11" s="35">
        <f t="shared" si="47"/>
        <v>90</v>
      </c>
      <c r="X11" s="35">
        <f t="shared" si="47"/>
        <v>90</v>
      </c>
      <c r="Y11" s="35">
        <f t="shared" si="47"/>
        <v>90</v>
      </c>
      <c r="Z11" s="35">
        <f t="shared" si="47"/>
        <v>90</v>
      </c>
      <c r="AA11" s="35">
        <f t="shared" si="47"/>
        <v>90</v>
      </c>
      <c r="AB11" s="35">
        <f t="shared" si="47"/>
        <v>90</v>
      </c>
      <c r="AC11" s="35">
        <f t="shared" si="47"/>
        <v>90</v>
      </c>
      <c r="AD11" s="35">
        <f t="shared" si="47"/>
        <v>90</v>
      </c>
      <c r="AE11" s="35">
        <f t="shared" si="47"/>
        <v>90</v>
      </c>
      <c r="AF11" s="35">
        <f t="shared" si="47"/>
        <v>90</v>
      </c>
      <c r="AG11" s="35">
        <f t="shared" si="47"/>
        <v>90</v>
      </c>
      <c r="AH11" s="35">
        <f t="shared" si="47"/>
        <v>90</v>
      </c>
      <c r="AI11" s="35">
        <f t="shared" si="47"/>
        <v>90</v>
      </c>
      <c r="AJ11" s="35">
        <f t="shared" si="47"/>
        <v>90</v>
      </c>
      <c r="AK11" s="35">
        <f t="shared" si="47"/>
        <v>90</v>
      </c>
      <c r="AL11" s="35">
        <f t="shared" si="47"/>
        <v>90</v>
      </c>
      <c r="AM11" s="35">
        <f t="shared" si="47"/>
        <v>90</v>
      </c>
      <c r="AN11" s="35">
        <f t="shared" si="47"/>
        <v>90</v>
      </c>
      <c r="AO11" s="35">
        <f t="shared" si="47"/>
        <v>90</v>
      </c>
      <c r="AP11" s="35">
        <f t="shared" si="47"/>
        <v>90</v>
      </c>
      <c r="AQ11" s="35">
        <f t="shared" si="47"/>
        <v>90</v>
      </c>
      <c r="AR11" s="35">
        <f t="shared" si="47"/>
        <v>90</v>
      </c>
      <c r="AS11" s="35">
        <f t="shared" si="47"/>
        <v>90</v>
      </c>
      <c r="AT11" s="35">
        <f t="shared" si="47"/>
        <v>90</v>
      </c>
      <c r="AU11" s="35">
        <f t="shared" si="47"/>
        <v>90</v>
      </c>
      <c r="AV11" s="35">
        <f t="shared" si="47"/>
        <v>90</v>
      </c>
      <c r="AW11" s="35">
        <f t="shared" si="47"/>
        <v>90</v>
      </c>
    </row>
    <row r="12" spans="1:49" x14ac:dyDescent="0.35">
      <c r="A12" t="s">
        <v>99</v>
      </c>
      <c r="B12" s="21">
        <f>ROUND(B10/B11,0)</f>
        <v>6</v>
      </c>
      <c r="C12" s="21">
        <f>ROUND(C10/C11,0)</f>
        <v>6</v>
      </c>
      <c r="D12" s="21">
        <f>ROUND(D10/D11,0)</f>
        <v>6</v>
      </c>
      <c r="E12" s="21">
        <f>ROUND(E10/E11,0)</f>
        <v>6</v>
      </c>
      <c r="F12" s="21">
        <f t="shared" ref="F12:AW12" si="48">ROUND(F10/F11,0)</f>
        <v>3</v>
      </c>
      <c r="G12" s="21">
        <f t="shared" si="48"/>
        <v>3</v>
      </c>
      <c r="H12" s="21">
        <f t="shared" si="48"/>
        <v>3</v>
      </c>
      <c r="I12" s="21">
        <f t="shared" si="48"/>
        <v>2</v>
      </c>
      <c r="J12" s="21">
        <f t="shared" si="48"/>
        <v>2</v>
      </c>
      <c r="K12" s="21">
        <f t="shared" si="48"/>
        <v>2</v>
      </c>
      <c r="L12" s="21">
        <f t="shared" si="48"/>
        <v>2</v>
      </c>
      <c r="M12" s="21">
        <f t="shared" si="48"/>
        <v>2</v>
      </c>
      <c r="N12" s="21">
        <f t="shared" si="48"/>
        <v>7</v>
      </c>
      <c r="O12" s="21">
        <f t="shared" si="48"/>
        <v>7</v>
      </c>
      <c r="P12" s="21">
        <f t="shared" si="48"/>
        <v>7</v>
      </c>
      <c r="Q12" s="21">
        <f t="shared" si="48"/>
        <v>7</v>
      </c>
      <c r="R12" s="21">
        <f t="shared" si="48"/>
        <v>7</v>
      </c>
      <c r="S12" s="21">
        <f t="shared" si="48"/>
        <v>7</v>
      </c>
      <c r="T12" s="21">
        <f t="shared" si="48"/>
        <v>7</v>
      </c>
      <c r="U12" s="21">
        <f t="shared" si="48"/>
        <v>7</v>
      </c>
      <c r="V12" s="21">
        <f t="shared" si="48"/>
        <v>7</v>
      </c>
      <c r="W12" s="21">
        <f t="shared" si="48"/>
        <v>7</v>
      </c>
      <c r="X12" s="21">
        <f t="shared" si="48"/>
        <v>7</v>
      </c>
      <c r="Y12" s="21">
        <f t="shared" si="48"/>
        <v>7</v>
      </c>
      <c r="Z12" s="21">
        <f t="shared" si="48"/>
        <v>27</v>
      </c>
      <c r="AA12" s="21">
        <f t="shared" si="48"/>
        <v>27</v>
      </c>
      <c r="AB12" s="21">
        <f t="shared" si="48"/>
        <v>27</v>
      </c>
      <c r="AC12" s="21">
        <f t="shared" si="48"/>
        <v>27</v>
      </c>
      <c r="AD12" s="21">
        <f t="shared" si="48"/>
        <v>27</v>
      </c>
      <c r="AE12" s="21">
        <f t="shared" si="48"/>
        <v>27</v>
      </c>
      <c r="AF12" s="21">
        <f t="shared" si="48"/>
        <v>27</v>
      </c>
      <c r="AG12" s="21">
        <f t="shared" si="48"/>
        <v>27</v>
      </c>
      <c r="AH12" s="21">
        <f t="shared" si="48"/>
        <v>27</v>
      </c>
      <c r="AI12" s="21">
        <f t="shared" si="48"/>
        <v>27</v>
      </c>
      <c r="AJ12" s="21">
        <f t="shared" si="48"/>
        <v>27</v>
      </c>
      <c r="AK12" s="21">
        <f t="shared" si="48"/>
        <v>27</v>
      </c>
      <c r="AL12" s="21">
        <f t="shared" si="48"/>
        <v>107</v>
      </c>
      <c r="AM12" s="21">
        <f t="shared" si="48"/>
        <v>107</v>
      </c>
      <c r="AN12" s="21">
        <f t="shared" si="48"/>
        <v>107</v>
      </c>
      <c r="AO12" s="21">
        <f t="shared" si="48"/>
        <v>107</v>
      </c>
      <c r="AP12" s="21">
        <f t="shared" si="48"/>
        <v>107</v>
      </c>
      <c r="AQ12" s="21">
        <f t="shared" si="48"/>
        <v>107</v>
      </c>
      <c r="AR12" s="21">
        <f t="shared" si="48"/>
        <v>107</v>
      </c>
      <c r="AS12" s="21">
        <f t="shared" si="48"/>
        <v>107</v>
      </c>
      <c r="AT12" s="21">
        <f t="shared" si="48"/>
        <v>107</v>
      </c>
      <c r="AU12" s="21">
        <f t="shared" si="48"/>
        <v>107</v>
      </c>
      <c r="AV12" s="21">
        <f t="shared" si="48"/>
        <v>107</v>
      </c>
      <c r="AW12" s="21">
        <f t="shared" si="48"/>
        <v>107</v>
      </c>
    </row>
    <row r="13" spans="1:49" x14ac:dyDescent="0.35">
      <c r="A13" t="s">
        <v>7</v>
      </c>
      <c r="B13" s="12">
        <v>0.5</v>
      </c>
      <c r="C13" s="12">
        <v>0.5</v>
      </c>
      <c r="D13" s="12">
        <v>0.5</v>
      </c>
      <c r="E13" s="12">
        <v>0.5</v>
      </c>
      <c r="F13" s="12">
        <v>0.5</v>
      </c>
      <c r="G13" s="12">
        <v>0.5</v>
      </c>
      <c r="H13" s="12">
        <v>0.5</v>
      </c>
      <c r="I13" s="12">
        <v>0.5</v>
      </c>
      <c r="J13" s="12">
        <v>0.5</v>
      </c>
      <c r="K13" s="12">
        <v>0.5</v>
      </c>
      <c r="L13" s="12">
        <v>0.5</v>
      </c>
      <c r="M13" s="12">
        <v>0.5</v>
      </c>
      <c r="N13" s="12">
        <v>0.5</v>
      </c>
      <c r="O13" s="12">
        <v>0.5</v>
      </c>
      <c r="P13" s="12">
        <v>0.5</v>
      </c>
      <c r="Q13" s="12">
        <v>0.5</v>
      </c>
      <c r="R13" s="12">
        <v>0.5</v>
      </c>
      <c r="S13" s="12">
        <v>0.5</v>
      </c>
      <c r="T13" s="12">
        <v>0.5</v>
      </c>
      <c r="U13" s="12">
        <v>0.5</v>
      </c>
      <c r="V13" s="12">
        <v>0.5</v>
      </c>
      <c r="W13" s="12">
        <v>0.5</v>
      </c>
      <c r="X13" s="12">
        <v>0.5</v>
      </c>
      <c r="Y13" s="12">
        <v>0.5</v>
      </c>
      <c r="Z13" s="12">
        <v>0.5</v>
      </c>
      <c r="AA13" s="12">
        <v>0.5</v>
      </c>
      <c r="AB13" s="12">
        <v>0.5</v>
      </c>
      <c r="AC13" s="12">
        <v>0.5</v>
      </c>
      <c r="AD13" s="12">
        <v>0.5</v>
      </c>
      <c r="AE13" s="12">
        <v>0.5</v>
      </c>
      <c r="AF13" s="12">
        <v>0.5</v>
      </c>
      <c r="AG13" s="12">
        <v>0.5</v>
      </c>
      <c r="AH13" s="12">
        <v>0.5</v>
      </c>
      <c r="AI13" s="12">
        <v>0.5</v>
      </c>
      <c r="AJ13" s="12">
        <v>0.5</v>
      </c>
      <c r="AK13" s="12">
        <v>0.5</v>
      </c>
      <c r="AL13" s="12">
        <v>0.5</v>
      </c>
      <c r="AM13" s="12">
        <v>0.5</v>
      </c>
      <c r="AN13" s="12">
        <v>0.5</v>
      </c>
      <c r="AO13" s="12">
        <v>0.5</v>
      </c>
      <c r="AP13" s="12">
        <v>0.5</v>
      </c>
      <c r="AQ13" s="12">
        <v>0.5</v>
      </c>
      <c r="AR13" s="12">
        <v>0.5</v>
      </c>
      <c r="AS13" s="12">
        <v>0.5</v>
      </c>
      <c r="AT13" s="12">
        <v>0.5</v>
      </c>
      <c r="AU13" s="12">
        <v>0.5</v>
      </c>
      <c r="AV13" s="12">
        <v>0.5</v>
      </c>
      <c r="AW13" s="12">
        <v>0.5</v>
      </c>
    </row>
    <row r="14" spans="1:49" x14ac:dyDescent="0.35">
      <c r="A14" t="s">
        <v>100</v>
      </c>
      <c r="B14" s="21">
        <f>ROUND(B12*B13,0)</f>
        <v>3</v>
      </c>
      <c r="C14" s="21">
        <f>ROUND(C12*C13,0)</f>
        <v>3</v>
      </c>
      <c r="D14" s="21">
        <f>ROUND(D12*D13,0)</f>
        <v>3</v>
      </c>
      <c r="E14" s="21">
        <f>ROUND(E12*E13,0)</f>
        <v>3</v>
      </c>
      <c r="F14" s="21">
        <f t="shared" ref="F14:AW14" si="49">ROUND(F12*F13,0)</f>
        <v>2</v>
      </c>
      <c r="G14" s="21">
        <f t="shared" si="49"/>
        <v>2</v>
      </c>
      <c r="H14" s="21">
        <f t="shared" si="49"/>
        <v>2</v>
      </c>
      <c r="I14" s="21">
        <f t="shared" si="49"/>
        <v>1</v>
      </c>
      <c r="J14" s="21">
        <f t="shared" si="49"/>
        <v>1</v>
      </c>
      <c r="K14" s="21">
        <f t="shared" si="49"/>
        <v>1</v>
      </c>
      <c r="L14" s="21">
        <f t="shared" si="49"/>
        <v>1</v>
      </c>
      <c r="M14" s="21">
        <f t="shared" si="49"/>
        <v>1</v>
      </c>
      <c r="N14" s="21">
        <f t="shared" si="49"/>
        <v>4</v>
      </c>
      <c r="O14" s="21">
        <f t="shared" si="49"/>
        <v>4</v>
      </c>
      <c r="P14" s="21">
        <f t="shared" si="49"/>
        <v>4</v>
      </c>
      <c r="Q14" s="21">
        <f t="shared" si="49"/>
        <v>4</v>
      </c>
      <c r="R14" s="21">
        <f t="shared" si="49"/>
        <v>4</v>
      </c>
      <c r="S14" s="21">
        <f t="shared" si="49"/>
        <v>4</v>
      </c>
      <c r="T14" s="21">
        <f t="shared" si="49"/>
        <v>4</v>
      </c>
      <c r="U14" s="21">
        <f t="shared" si="49"/>
        <v>4</v>
      </c>
      <c r="V14" s="21">
        <f t="shared" si="49"/>
        <v>4</v>
      </c>
      <c r="W14" s="21">
        <f t="shared" si="49"/>
        <v>4</v>
      </c>
      <c r="X14" s="21">
        <f t="shared" si="49"/>
        <v>4</v>
      </c>
      <c r="Y14" s="21">
        <f t="shared" si="49"/>
        <v>4</v>
      </c>
      <c r="Z14" s="21">
        <f t="shared" si="49"/>
        <v>14</v>
      </c>
      <c r="AA14" s="21">
        <f t="shared" si="49"/>
        <v>14</v>
      </c>
      <c r="AB14" s="21">
        <f t="shared" si="49"/>
        <v>14</v>
      </c>
      <c r="AC14" s="21">
        <f t="shared" si="49"/>
        <v>14</v>
      </c>
      <c r="AD14" s="21">
        <f t="shared" si="49"/>
        <v>14</v>
      </c>
      <c r="AE14" s="21">
        <f t="shared" si="49"/>
        <v>14</v>
      </c>
      <c r="AF14" s="21">
        <f t="shared" si="49"/>
        <v>14</v>
      </c>
      <c r="AG14" s="21">
        <f t="shared" si="49"/>
        <v>14</v>
      </c>
      <c r="AH14" s="21">
        <f t="shared" si="49"/>
        <v>14</v>
      </c>
      <c r="AI14" s="21">
        <f t="shared" si="49"/>
        <v>14</v>
      </c>
      <c r="AJ14" s="21">
        <f t="shared" si="49"/>
        <v>14</v>
      </c>
      <c r="AK14" s="21">
        <f t="shared" si="49"/>
        <v>14</v>
      </c>
      <c r="AL14" s="21">
        <f t="shared" si="49"/>
        <v>54</v>
      </c>
      <c r="AM14" s="21">
        <f t="shared" si="49"/>
        <v>54</v>
      </c>
      <c r="AN14" s="21">
        <f t="shared" si="49"/>
        <v>54</v>
      </c>
      <c r="AO14" s="21">
        <f t="shared" si="49"/>
        <v>54</v>
      </c>
      <c r="AP14" s="21">
        <f t="shared" si="49"/>
        <v>54</v>
      </c>
      <c r="AQ14" s="21">
        <f t="shared" si="49"/>
        <v>54</v>
      </c>
      <c r="AR14" s="21">
        <f t="shared" si="49"/>
        <v>54</v>
      </c>
      <c r="AS14" s="21">
        <f t="shared" si="49"/>
        <v>54</v>
      </c>
      <c r="AT14" s="21">
        <f t="shared" si="49"/>
        <v>54</v>
      </c>
      <c r="AU14" s="21">
        <f t="shared" si="49"/>
        <v>54</v>
      </c>
      <c r="AV14" s="21">
        <f t="shared" si="49"/>
        <v>54</v>
      </c>
      <c r="AW14" s="21">
        <f t="shared" si="49"/>
        <v>54</v>
      </c>
    </row>
    <row r="15" spans="1:49" x14ac:dyDescent="0.35">
      <c r="A15" t="s">
        <v>101</v>
      </c>
      <c r="B15" s="21">
        <f>B12+B14</f>
        <v>9</v>
      </c>
      <c r="C15" s="21">
        <f>C12+C14</f>
        <v>9</v>
      </c>
      <c r="D15" s="21">
        <f>D12+D14</f>
        <v>9</v>
      </c>
      <c r="E15" s="21">
        <f>E12+E14</f>
        <v>9</v>
      </c>
      <c r="F15" s="21">
        <f t="shared" ref="F15:AW15" si="50">F12+F14</f>
        <v>5</v>
      </c>
      <c r="G15" s="21">
        <f t="shared" si="50"/>
        <v>5</v>
      </c>
      <c r="H15" s="21">
        <f t="shared" si="50"/>
        <v>5</v>
      </c>
      <c r="I15" s="21">
        <f t="shared" si="50"/>
        <v>3</v>
      </c>
      <c r="J15" s="21">
        <f t="shared" si="50"/>
        <v>3</v>
      </c>
      <c r="K15" s="21">
        <f t="shared" si="50"/>
        <v>3</v>
      </c>
      <c r="L15" s="21">
        <f t="shared" si="50"/>
        <v>3</v>
      </c>
      <c r="M15" s="21">
        <f t="shared" si="50"/>
        <v>3</v>
      </c>
      <c r="N15" s="21">
        <f t="shared" si="50"/>
        <v>11</v>
      </c>
      <c r="O15" s="21">
        <f t="shared" si="50"/>
        <v>11</v>
      </c>
      <c r="P15" s="21">
        <f t="shared" si="50"/>
        <v>11</v>
      </c>
      <c r="Q15" s="21">
        <f t="shared" si="50"/>
        <v>11</v>
      </c>
      <c r="R15" s="21">
        <f t="shared" si="50"/>
        <v>11</v>
      </c>
      <c r="S15" s="21">
        <f t="shared" si="50"/>
        <v>11</v>
      </c>
      <c r="T15" s="21">
        <f t="shared" si="50"/>
        <v>11</v>
      </c>
      <c r="U15" s="21">
        <f t="shared" si="50"/>
        <v>11</v>
      </c>
      <c r="V15" s="21">
        <f t="shared" si="50"/>
        <v>11</v>
      </c>
      <c r="W15" s="21">
        <f t="shared" si="50"/>
        <v>11</v>
      </c>
      <c r="X15" s="21">
        <f t="shared" si="50"/>
        <v>11</v>
      </c>
      <c r="Y15" s="21">
        <f t="shared" si="50"/>
        <v>11</v>
      </c>
      <c r="Z15" s="21">
        <f t="shared" si="50"/>
        <v>41</v>
      </c>
      <c r="AA15" s="21">
        <f t="shared" si="50"/>
        <v>41</v>
      </c>
      <c r="AB15" s="21">
        <f t="shared" si="50"/>
        <v>41</v>
      </c>
      <c r="AC15" s="21">
        <f t="shared" si="50"/>
        <v>41</v>
      </c>
      <c r="AD15" s="21">
        <f t="shared" si="50"/>
        <v>41</v>
      </c>
      <c r="AE15" s="21">
        <f t="shared" si="50"/>
        <v>41</v>
      </c>
      <c r="AF15" s="21">
        <f t="shared" si="50"/>
        <v>41</v>
      </c>
      <c r="AG15" s="21">
        <f t="shared" si="50"/>
        <v>41</v>
      </c>
      <c r="AH15" s="21">
        <f t="shared" si="50"/>
        <v>41</v>
      </c>
      <c r="AI15" s="21">
        <f t="shared" si="50"/>
        <v>41</v>
      </c>
      <c r="AJ15" s="21">
        <f t="shared" si="50"/>
        <v>41</v>
      </c>
      <c r="AK15" s="21">
        <f t="shared" si="50"/>
        <v>41</v>
      </c>
      <c r="AL15" s="21">
        <f t="shared" si="50"/>
        <v>161</v>
      </c>
      <c r="AM15" s="21">
        <f t="shared" si="50"/>
        <v>161</v>
      </c>
      <c r="AN15" s="21">
        <f t="shared" si="50"/>
        <v>161</v>
      </c>
      <c r="AO15" s="21">
        <f t="shared" si="50"/>
        <v>161</v>
      </c>
      <c r="AP15" s="21">
        <f t="shared" si="50"/>
        <v>161</v>
      </c>
      <c r="AQ15" s="21">
        <f t="shared" si="50"/>
        <v>161</v>
      </c>
      <c r="AR15" s="21">
        <f t="shared" si="50"/>
        <v>161</v>
      </c>
      <c r="AS15" s="21">
        <f t="shared" si="50"/>
        <v>161</v>
      </c>
      <c r="AT15" s="21">
        <f t="shared" si="50"/>
        <v>161</v>
      </c>
      <c r="AU15" s="21">
        <f t="shared" si="50"/>
        <v>161</v>
      </c>
      <c r="AV15" s="21">
        <f t="shared" si="50"/>
        <v>161</v>
      </c>
      <c r="AW15" s="21">
        <f t="shared" si="50"/>
        <v>161</v>
      </c>
    </row>
    <row r="16" spans="1:49" x14ac:dyDescent="0.3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</row>
    <row r="17" spans="1:49" x14ac:dyDescent="0.35">
      <c r="A17" t="s">
        <v>102</v>
      </c>
      <c r="B17" s="20">
        <v>1</v>
      </c>
      <c r="C17" s="20">
        <v>1</v>
      </c>
      <c r="D17" s="20">
        <v>1</v>
      </c>
      <c r="E17" s="20">
        <v>1</v>
      </c>
      <c r="F17" s="20">
        <v>1</v>
      </c>
      <c r="G17" s="20">
        <v>1</v>
      </c>
      <c r="H17" s="20">
        <v>1</v>
      </c>
      <c r="I17" s="20">
        <v>1</v>
      </c>
      <c r="J17" s="20">
        <v>1</v>
      </c>
      <c r="K17" s="20">
        <v>1</v>
      </c>
      <c r="L17" s="20">
        <v>1</v>
      </c>
      <c r="M17" s="20">
        <v>1</v>
      </c>
      <c r="N17" s="20">
        <v>2</v>
      </c>
      <c r="O17" s="20">
        <v>2</v>
      </c>
      <c r="P17" s="20">
        <v>2</v>
      </c>
      <c r="Q17" s="20">
        <v>2</v>
      </c>
      <c r="R17" s="20">
        <v>2</v>
      </c>
      <c r="S17" s="20">
        <v>2</v>
      </c>
      <c r="T17" s="20">
        <v>2</v>
      </c>
      <c r="U17" s="20">
        <v>2</v>
      </c>
      <c r="V17" s="20">
        <v>2</v>
      </c>
      <c r="W17" s="20">
        <v>2</v>
      </c>
      <c r="X17" s="20">
        <v>2</v>
      </c>
      <c r="Y17" s="20">
        <v>2</v>
      </c>
      <c r="Z17" s="20">
        <v>2</v>
      </c>
      <c r="AA17" s="20">
        <v>2</v>
      </c>
      <c r="AB17" s="20">
        <v>2</v>
      </c>
      <c r="AC17" s="20">
        <v>2</v>
      </c>
      <c r="AD17" s="20">
        <v>2</v>
      </c>
      <c r="AE17" s="20">
        <v>2</v>
      </c>
      <c r="AF17" s="20">
        <v>2</v>
      </c>
      <c r="AG17" s="20">
        <v>2</v>
      </c>
      <c r="AH17" s="20">
        <v>2</v>
      </c>
      <c r="AI17" s="20">
        <v>2</v>
      </c>
      <c r="AJ17" s="20">
        <v>2</v>
      </c>
      <c r="AK17" s="20">
        <v>2</v>
      </c>
      <c r="AL17" s="20">
        <v>2</v>
      </c>
      <c r="AM17" s="20">
        <v>2</v>
      </c>
      <c r="AN17" s="20">
        <v>2</v>
      </c>
      <c r="AO17" s="20">
        <v>2</v>
      </c>
      <c r="AP17" s="20">
        <v>2</v>
      </c>
      <c r="AQ17" s="20">
        <v>2</v>
      </c>
      <c r="AR17" s="20">
        <v>2</v>
      </c>
      <c r="AS17" s="20">
        <v>2</v>
      </c>
      <c r="AT17" s="20">
        <v>2</v>
      </c>
      <c r="AU17" s="20">
        <v>2</v>
      </c>
      <c r="AV17" s="20">
        <v>2</v>
      </c>
      <c r="AW17" s="20">
        <v>2</v>
      </c>
    </row>
    <row r="18" spans="1:49" x14ac:dyDescent="0.35">
      <c r="A18" t="s">
        <v>8</v>
      </c>
      <c r="B18" s="20">
        <v>20</v>
      </c>
      <c r="C18" s="20">
        <f>B18</f>
        <v>20</v>
      </c>
      <c r="D18" s="20">
        <f t="shared" ref="D18:AW18" si="51">C18</f>
        <v>20</v>
      </c>
      <c r="E18" s="20">
        <f t="shared" si="51"/>
        <v>20</v>
      </c>
      <c r="F18" s="20">
        <f t="shared" si="51"/>
        <v>20</v>
      </c>
      <c r="G18" s="20">
        <f t="shared" si="51"/>
        <v>20</v>
      </c>
      <c r="H18" s="20">
        <f t="shared" si="51"/>
        <v>20</v>
      </c>
      <c r="I18" s="20">
        <f t="shared" si="51"/>
        <v>20</v>
      </c>
      <c r="J18" s="20">
        <f t="shared" si="51"/>
        <v>20</v>
      </c>
      <c r="K18" s="20">
        <f t="shared" si="51"/>
        <v>20</v>
      </c>
      <c r="L18" s="20">
        <f t="shared" si="51"/>
        <v>20</v>
      </c>
      <c r="M18" s="20">
        <f t="shared" si="51"/>
        <v>20</v>
      </c>
      <c r="N18" s="20">
        <f t="shared" si="51"/>
        <v>20</v>
      </c>
      <c r="O18" s="20">
        <f t="shared" si="51"/>
        <v>20</v>
      </c>
      <c r="P18" s="20">
        <f t="shared" si="51"/>
        <v>20</v>
      </c>
      <c r="Q18" s="20">
        <f t="shared" si="51"/>
        <v>20</v>
      </c>
      <c r="R18" s="20">
        <f t="shared" si="51"/>
        <v>20</v>
      </c>
      <c r="S18" s="20">
        <f t="shared" si="51"/>
        <v>20</v>
      </c>
      <c r="T18" s="20">
        <f t="shared" si="51"/>
        <v>20</v>
      </c>
      <c r="U18" s="20">
        <f t="shared" si="51"/>
        <v>20</v>
      </c>
      <c r="V18" s="20">
        <f t="shared" si="51"/>
        <v>20</v>
      </c>
      <c r="W18" s="20">
        <f t="shared" si="51"/>
        <v>20</v>
      </c>
      <c r="X18" s="20">
        <f t="shared" si="51"/>
        <v>20</v>
      </c>
      <c r="Y18" s="20">
        <f t="shared" si="51"/>
        <v>20</v>
      </c>
      <c r="Z18" s="20">
        <f t="shared" si="51"/>
        <v>20</v>
      </c>
      <c r="AA18" s="20">
        <f t="shared" si="51"/>
        <v>20</v>
      </c>
      <c r="AB18" s="20">
        <f t="shared" si="51"/>
        <v>20</v>
      </c>
      <c r="AC18" s="20">
        <f t="shared" si="51"/>
        <v>20</v>
      </c>
      <c r="AD18" s="20">
        <f t="shared" si="51"/>
        <v>20</v>
      </c>
      <c r="AE18" s="20">
        <f t="shared" si="51"/>
        <v>20</v>
      </c>
      <c r="AF18" s="20">
        <f t="shared" si="51"/>
        <v>20</v>
      </c>
      <c r="AG18" s="20">
        <f t="shared" si="51"/>
        <v>20</v>
      </c>
      <c r="AH18" s="20">
        <f t="shared" si="51"/>
        <v>20</v>
      </c>
      <c r="AI18" s="20">
        <f t="shared" si="51"/>
        <v>20</v>
      </c>
      <c r="AJ18" s="20">
        <f t="shared" si="51"/>
        <v>20</v>
      </c>
      <c r="AK18" s="20">
        <f t="shared" si="51"/>
        <v>20</v>
      </c>
      <c r="AL18" s="20">
        <f t="shared" si="51"/>
        <v>20</v>
      </c>
      <c r="AM18" s="20">
        <f t="shared" si="51"/>
        <v>20</v>
      </c>
      <c r="AN18" s="20">
        <f t="shared" si="51"/>
        <v>20</v>
      </c>
      <c r="AO18" s="20">
        <f t="shared" si="51"/>
        <v>20</v>
      </c>
      <c r="AP18" s="20">
        <f t="shared" si="51"/>
        <v>20</v>
      </c>
      <c r="AQ18" s="20">
        <f t="shared" si="51"/>
        <v>20</v>
      </c>
      <c r="AR18" s="20">
        <f t="shared" si="51"/>
        <v>20</v>
      </c>
      <c r="AS18" s="20">
        <f t="shared" si="51"/>
        <v>20</v>
      </c>
      <c r="AT18" s="20">
        <f t="shared" si="51"/>
        <v>20</v>
      </c>
      <c r="AU18" s="20">
        <f t="shared" si="51"/>
        <v>20</v>
      </c>
      <c r="AV18" s="20">
        <f t="shared" si="51"/>
        <v>20</v>
      </c>
      <c r="AW18" s="20">
        <f t="shared" si="51"/>
        <v>20</v>
      </c>
    </row>
    <row r="19" spans="1:49" x14ac:dyDescent="0.35">
      <c r="A19" t="s">
        <v>9</v>
      </c>
      <c r="B19" s="21">
        <f>B17*B18</f>
        <v>20</v>
      </c>
      <c r="C19" s="21">
        <f>C17*C18</f>
        <v>20</v>
      </c>
      <c r="D19" s="21">
        <f>D17*D18</f>
        <v>20</v>
      </c>
      <c r="E19" s="21">
        <f>E17*E18</f>
        <v>20</v>
      </c>
      <c r="F19" s="21">
        <f t="shared" ref="F19:AW19" si="52">F17*F18</f>
        <v>20</v>
      </c>
      <c r="G19" s="21">
        <f t="shared" si="52"/>
        <v>20</v>
      </c>
      <c r="H19" s="21">
        <f t="shared" si="52"/>
        <v>20</v>
      </c>
      <c r="I19" s="21">
        <f t="shared" si="52"/>
        <v>20</v>
      </c>
      <c r="J19" s="21">
        <f t="shared" si="52"/>
        <v>20</v>
      </c>
      <c r="K19" s="21">
        <f t="shared" si="52"/>
        <v>20</v>
      </c>
      <c r="L19" s="21">
        <f t="shared" si="52"/>
        <v>20</v>
      </c>
      <c r="M19" s="21">
        <f t="shared" si="52"/>
        <v>20</v>
      </c>
      <c r="N19" s="21">
        <f t="shared" si="52"/>
        <v>40</v>
      </c>
      <c r="O19" s="21">
        <f t="shared" si="52"/>
        <v>40</v>
      </c>
      <c r="P19" s="21">
        <f t="shared" si="52"/>
        <v>40</v>
      </c>
      <c r="Q19" s="21">
        <f t="shared" si="52"/>
        <v>40</v>
      </c>
      <c r="R19" s="21">
        <f t="shared" si="52"/>
        <v>40</v>
      </c>
      <c r="S19" s="21">
        <f t="shared" si="52"/>
        <v>40</v>
      </c>
      <c r="T19" s="21">
        <f t="shared" si="52"/>
        <v>40</v>
      </c>
      <c r="U19" s="21">
        <f t="shared" si="52"/>
        <v>40</v>
      </c>
      <c r="V19" s="21">
        <f t="shared" si="52"/>
        <v>40</v>
      </c>
      <c r="W19" s="21">
        <f t="shared" si="52"/>
        <v>40</v>
      </c>
      <c r="X19" s="21">
        <f t="shared" si="52"/>
        <v>40</v>
      </c>
      <c r="Y19" s="21">
        <f t="shared" si="52"/>
        <v>40</v>
      </c>
      <c r="Z19" s="21">
        <f t="shared" si="52"/>
        <v>40</v>
      </c>
      <c r="AA19" s="21">
        <f t="shared" si="52"/>
        <v>40</v>
      </c>
      <c r="AB19" s="21">
        <f t="shared" si="52"/>
        <v>40</v>
      </c>
      <c r="AC19" s="21">
        <f t="shared" si="52"/>
        <v>40</v>
      </c>
      <c r="AD19" s="21">
        <f t="shared" si="52"/>
        <v>40</v>
      </c>
      <c r="AE19" s="21">
        <f t="shared" si="52"/>
        <v>40</v>
      </c>
      <c r="AF19" s="21">
        <f t="shared" si="52"/>
        <v>40</v>
      </c>
      <c r="AG19" s="21">
        <f t="shared" si="52"/>
        <v>40</v>
      </c>
      <c r="AH19" s="21">
        <f t="shared" si="52"/>
        <v>40</v>
      </c>
      <c r="AI19" s="21">
        <f t="shared" si="52"/>
        <v>40</v>
      </c>
      <c r="AJ19" s="21">
        <f t="shared" si="52"/>
        <v>40</v>
      </c>
      <c r="AK19" s="21">
        <f t="shared" si="52"/>
        <v>40</v>
      </c>
      <c r="AL19" s="21">
        <f t="shared" si="52"/>
        <v>40</v>
      </c>
      <c r="AM19" s="21">
        <f t="shared" si="52"/>
        <v>40</v>
      </c>
      <c r="AN19" s="21">
        <f t="shared" si="52"/>
        <v>40</v>
      </c>
      <c r="AO19" s="21">
        <f t="shared" si="52"/>
        <v>40</v>
      </c>
      <c r="AP19" s="21">
        <f t="shared" si="52"/>
        <v>40</v>
      </c>
      <c r="AQ19" s="21">
        <f t="shared" si="52"/>
        <v>40</v>
      </c>
      <c r="AR19" s="21">
        <f t="shared" si="52"/>
        <v>40</v>
      </c>
      <c r="AS19" s="21">
        <f t="shared" si="52"/>
        <v>40</v>
      </c>
      <c r="AT19" s="21">
        <f t="shared" si="52"/>
        <v>40</v>
      </c>
      <c r="AU19" s="21">
        <f t="shared" si="52"/>
        <v>40</v>
      </c>
      <c r="AV19" s="21">
        <f t="shared" si="52"/>
        <v>40</v>
      </c>
      <c r="AW19" s="21">
        <f t="shared" si="52"/>
        <v>40</v>
      </c>
    </row>
    <row r="20" spans="1:49" x14ac:dyDescent="0.3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</row>
    <row r="21" spans="1:49" x14ac:dyDescent="0.35">
      <c r="A21" t="s">
        <v>103</v>
      </c>
      <c r="B21" s="12">
        <v>0.05</v>
      </c>
      <c r="C21" s="12">
        <v>0.05</v>
      </c>
      <c r="D21" s="12">
        <v>0.05</v>
      </c>
      <c r="E21" s="12">
        <v>0.05</v>
      </c>
      <c r="F21" s="12">
        <v>0.05</v>
      </c>
      <c r="G21" s="12">
        <v>0.05</v>
      </c>
      <c r="H21" s="12">
        <v>0.05</v>
      </c>
      <c r="I21" s="12">
        <v>0.05</v>
      </c>
      <c r="J21" s="12">
        <v>0.05</v>
      </c>
      <c r="K21" s="12">
        <v>0.05</v>
      </c>
      <c r="L21" s="12">
        <v>0.05</v>
      </c>
      <c r="M21" s="12">
        <v>0.05</v>
      </c>
      <c r="N21" s="12">
        <v>0.05</v>
      </c>
      <c r="O21" s="12">
        <v>0.05</v>
      </c>
      <c r="P21" s="12">
        <v>0.05</v>
      </c>
      <c r="Q21" s="12">
        <v>0.05</v>
      </c>
      <c r="R21" s="12">
        <v>0.05</v>
      </c>
      <c r="S21" s="12">
        <v>0.05</v>
      </c>
      <c r="T21" s="12">
        <v>0.05</v>
      </c>
      <c r="U21" s="12">
        <v>0.05</v>
      </c>
      <c r="V21" s="12">
        <v>0.05</v>
      </c>
      <c r="W21" s="12">
        <v>0.05</v>
      </c>
      <c r="X21" s="12">
        <v>0.05</v>
      </c>
      <c r="Y21" s="12">
        <v>0.05</v>
      </c>
      <c r="Z21" s="12">
        <v>0.05</v>
      </c>
      <c r="AA21" s="12">
        <v>0.05</v>
      </c>
      <c r="AB21" s="12">
        <v>0.05</v>
      </c>
      <c r="AC21" s="12">
        <v>0.05</v>
      </c>
      <c r="AD21" s="12">
        <v>0.05</v>
      </c>
      <c r="AE21" s="12">
        <v>0.05</v>
      </c>
      <c r="AF21" s="12">
        <v>0.05</v>
      </c>
      <c r="AG21" s="12">
        <v>0.05</v>
      </c>
      <c r="AH21" s="12">
        <v>0.05</v>
      </c>
      <c r="AI21" s="12">
        <v>0.05</v>
      </c>
      <c r="AJ21" s="12">
        <v>0.05</v>
      </c>
      <c r="AK21" s="12">
        <v>0.05</v>
      </c>
      <c r="AL21" s="12">
        <v>0.05</v>
      </c>
      <c r="AM21" s="12">
        <v>0.05</v>
      </c>
      <c r="AN21" s="12">
        <v>0.05</v>
      </c>
      <c r="AO21" s="12">
        <v>0.05</v>
      </c>
      <c r="AP21" s="12">
        <v>0.05</v>
      </c>
      <c r="AQ21" s="12">
        <v>0.05</v>
      </c>
      <c r="AR21" s="12">
        <v>0.05</v>
      </c>
      <c r="AS21" s="12">
        <v>0.05</v>
      </c>
      <c r="AT21" s="12">
        <v>0.05</v>
      </c>
      <c r="AU21" s="12">
        <v>0.05</v>
      </c>
      <c r="AV21" s="12">
        <v>0.05</v>
      </c>
      <c r="AW21" s="12">
        <v>0.05</v>
      </c>
    </row>
    <row r="22" spans="1:49" x14ac:dyDescent="0.3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</row>
    <row r="23" spans="1:49" x14ac:dyDescent="0.35">
      <c r="A23" t="s">
        <v>10</v>
      </c>
      <c r="B23" s="21">
        <f>B15+B19</f>
        <v>29</v>
      </c>
      <c r="C23" s="21">
        <f>C15+C19</f>
        <v>29</v>
      </c>
      <c r="D23" s="21">
        <f>D15+D19</f>
        <v>29</v>
      </c>
      <c r="E23" s="21">
        <f t="shared" ref="E23:AW23" si="53">E15+E19</f>
        <v>29</v>
      </c>
      <c r="F23" s="21">
        <f t="shared" si="53"/>
        <v>25</v>
      </c>
      <c r="G23" s="21">
        <f t="shared" si="53"/>
        <v>25</v>
      </c>
      <c r="H23" s="21">
        <f t="shared" si="53"/>
        <v>25</v>
      </c>
      <c r="I23" s="21">
        <f t="shared" si="53"/>
        <v>23</v>
      </c>
      <c r="J23" s="21">
        <f t="shared" si="53"/>
        <v>23</v>
      </c>
      <c r="K23" s="21">
        <f t="shared" si="53"/>
        <v>23</v>
      </c>
      <c r="L23" s="21">
        <f t="shared" si="53"/>
        <v>23</v>
      </c>
      <c r="M23" s="21">
        <f t="shared" si="53"/>
        <v>23</v>
      </c>
      <c r="N23" s="21">
        <f t="shared" si="53"/>
        <v>51</v>
      </c>
      <c r="O23" s="21">
        <f t="shared" si="53"/>
        <v>51</v>
      </c>
      <c r="P23" s="21">
        <f t="shared" si="53"/>
        <v>51</v>
      </c>
      <c r="Q23" s="21">
        <f t="shared" si="53"/>
        <v>51</v>
      </c>
      <c r="R23" s="21">
        <f t="shared" si="53"/>
        <v>51</v>
      </c>
      <c r="S23" s="21">
        <f t="shared" si="53"/>
        <v>51</v>
      </c>
      <c r="T23" s="21">
        <f t="shared" si="53"/>
        <v>51</v>
      </c>
      <c r="U23" s="21">
        <f t="shared" si="53"/>
        <v>51</v>
      </c>
      <c r="V23" s="21">
        <f t="shared" si="53"/>
        <v>51</v>
      </c>
      <c r="W23" s="21">
        <f t="shared" si="53"/>
        <v>51</v>
      </c>
      <c r="X23" s="21">
        <f t="shared" si="53"/>
        <v>51</v>
      </c>
      <c r="Y23" s="21">
        <f t="shared" si="53"/>
        <v>51</v>
      </c>
      <c r="Z23" s="21">
        <f t="shared" si="53"/>
        <v>81</v>
      </c>
      <c r="AA23" s="21">
        <f t="shared" si="53"/>
        <v>81</v>
      </c>
      <c r="AB23" s="21">
        <f t="shared" si="53"/>
        <v>81</v>
      </c>
      <c r="AC23" s="21">
        <f t="shared" si="53"/>
        <v>81</v>
      </c>
      <c r="AD23" s="21">
        <f t="shared" si="53"/>
        <v>81</v>
      </c>
      <c r="AE23" s="21">
        <f t="shared" si="53"/>
        <v>81</v>
      </c>
      <c r="AF23" s="21">
        <f t="shared" si="53"/>
        <v>81</v>
      </c>
      <c r="AG23" s="21">
        <f t="shared" si="53"/>
        <v>81</v>
      </c>
      <c r="AH23" s="21">
        <f t="shared" si="53"/>
        <v>81</v>
      </c>
      <c r="AI23" s="21">
        <f t="shared" si="53"/>
        <v>81</v>
      </c>
      <c r="AJ23" s="21">
        <f t="shared" si="53"/>
        <v>81</v>
      </c>
      <c r="AK23" s="21">
        <f t="shared" si="53"/>
        <v>81</v>
      </c>
      <c r="AL23" s="21">
        <f t="shared" si="53"/>
        <v>201</v>
      </c>
      <c r="AM23" s="21">
        <f t="shared" si="53"/>
        <v>201</v>
      </c>
      <c r="AN23" s="21">
        <f t="shared" si="53"/>
        <v>201</v>
      </c>
      <c r="AO23" s="21">
        <f t="shared" si="53"/>
        <v>201</v>
      </c>
      <c r="AP23" s="21">
        <f t="shared" si="53"/>
        <v>201</v>
      </c>
      <c r="AQ23" s="21">
        <f t="shared" si="53"/>
        <v>201</v>
      </c>
      <c r="AR23" s="21">
        <f t="shared" si="53"/>
        <v>201</v>
      </c>
      <c r="AS23" s="21">
        <f t="shared" si="53"/>
        <v>201</v>
      </c>
      <c r="AT23" s="21">
        <f t="shared" si="53"/>
        <v>201</v>
      </c>
      <c r="AU23" s="21">
        <f t="shared" si="53"/>
        <v>201</v>
      </c>
      <c r="AV23" s="21">
        <f t="shared" si="53"/>
        <v>201</v>
      </c>
      <c r="AW23" s="21">
        <f t="shared" si="53"/>
        <v>201</v>
      </c>
    </row>
    <row r="24" spans="1:49" x14ac:dyDescent="0.35">
      <c r="A24" t="s">
        <v>11</v>
      </c>
      <c r="B24" s="21"/>
      <c r="C24" s="21">
        <f>B26</f>
        <v>29</v>
      </c>
      <c r="D24" s="21">
        <f>C26</f>
        <v>57</v>
      </c>
      <c r="E24" s="21">
        <f t="shared" ref="E24:AW24" si="54">D26</f>
        <v>83</v>
      </c>
      <c r="F24" s="21">
        <f t="shared" si="54"/>
        <v>108</v>
      </c>
      <c r="G24" s="21">
        <f t="shared" si="54"/>
        <v>128</v>
      </c>
      <c r="H24" s="21">
        <f t="shared" si="54"/>
        <v>147</v>
      </c>
      <c r="I24" s="21">
        <f t="shared" si="54"/>
        <v>165</v>
      </c>
      <c r="J24" s="21">
        <f t="shared" si="54"/>
        <v>180</v>
      </c>
      <c r="K24" s="21">
        <f t="shared" si="54"/>
        <v>194</v>
      </c>
      <c r="L24" s="21">
        <f t="shared" si="54"/>
        <v>207</v>
      </c>
      <c r="M24" s="21">
        <f t="shared" si="54"/>
        <v>220</v>
      </c>
      <c r="N24" s="21">
        <f t="shared" si="54"/>
        <v>232</v>
      </c>
      <c r="O24" s="21">
        <f t="shared" si="54"/>
        <v>271</v>
      </c>
      <c r="P24" s="21">
        <f t="shared" si="54"/>
        <v>308</v>
      </c>
      <c r="Q24" s="21">
        <f t="shared" si="54"/>
        <v>344</v>
      </c>
      <c r="R24" s="21">
        <f t="shared" si="54"/>
        <v>378</v>
      </c>
      <c r="S24" s="21">
        <f t="shared" si="54"/>
        <v>410</v>
      </c>
      <c r="T24" s="21">
        <f t="shared" si="54"/>
        <v>440</v>
      </c>
      <c r="U24" s="21">
        <f t="shared" si="54"/>
        <v>469</v>
      </c>
      <c r="V24" s="21">
        <f t="shared" si="54"/>
        <v>497</v>
      </c>
      <c r="W24" s="21">
        <f t="shared" si="54"/>
        <v>523</v>
      </c>
      <c r="X24" s="21">
        <f t="shared" si="54"/>
        <v>548</v>
      </c>
      <c r="Y24" s="21">
        <f t="shared" si="54"/>
        <v>572</v>
      </c>
      <c r="Z24" s="21">
        <f t="shared" si="54"/>
        <v>594</v>
      </c>
      <c r="AA24" s="21">
        <f t="shared" si="54"/>
        <v>645</v>
      </c>
      <c r="AB24" s="21">
        <f t="shared" si="54"/>
        <v>694</v>
      </c>
      <c r="AC24" s="21">
        <f t="shared" si="54"/>
        <v>740</v>
      </c>
      <c r="AD24" s="21">
        <f t="shared" si="54"/>
        <v>784</v>
      </c>
      <c r="AE24" s="21">
        <f t="shared" si="54"/>
        <v>826</v>
      </c>
      <c r="AF24" s="21">
        <f t="shared" si="54"/>
        <v>866</v>
      </c>
      <c r="AG24" s="21">
        <f t="shared" si="54"/>
        <v>904</v>
      </c>
      <c r="AH24" s="21">
        <f t="shared" si="54"/>
        <v>940</v>
      </c>
      <c r="AI24" s="21">
        <f t="shared" si="54"/>
        <v>974</v>
      </c>
      <c r="AJ24" s="21">
        <f t="shared" si="54"/>
        <v>1006</v>
      </c>
      <c r="AK24" s="21">
        <f t="shared" si="54"/>
        <v>1037</v>
      </c>
      <c r="AL24" s="21">
        <f t="shared" si="54"/>
        <v>1066</v>
      </c>
      <c r="AM24" s="21">
        <f t="shared" si="54"/>
        <v>1214</v>
      </c>
      <c r="AN24" s="21">
        <f t="shared" si="54"/>
        <v>1354</v>
      </c>
      <c r="AO24" s="21">
        <f t="shared" si="54"/>
        <v>1487</v>
      </c>
      <c r="AP24" s="21">
        <f t="shared" si="54"/>
        <v>1614</v>
      </c>
      <c r="AQ24" s="21">
        <f t="shared" si="54"/>
        <v>1734</v>
      </c>
      <c r="AR24" s="21">
        <f t="shared" si="54"/>
        <v>1848</v>
      </c>
      <c r="AS24" s="21">
        <f t="shared" si="54"/>
        <v>1957</v>
      </c>
      <c r="AT24" s="21">
        <f t="shared" si="54"/>
        <v>2060</v>
      </c>
      <c r="AU24" s="21">
        <f t="shared" si="54"/>
        <v>2158</v>
      </c>
      <c r="AV24" s="21">
        <f t="shared" si="54"/>
        <v>2251</v>
      </c>
      <c r="AW24" s="21">
        <f t="shared" si="54"/>
        <v>2339</v>
      </c>
    </row>
    <row r="25" spans="1:49" x14ac:dyDescent="0.35">
      <c r="A25" t="s">
        <v>12</v>
      </c>
      <c r="B25" s="28"/>
      <c r="C25" s="36">
        <f>-ROUND(B26*C21,0)</f>
        <v>-1</v>
      </c>
      <c r="D25" s="36">
        <f>-ROUND(C26*D21,0)</f>
        <v>-3</v>
      </c>
      <c r="E25" s="36">
        <f t="shared" ref="E25:AW25" si="55">-ROUND(D26*E21,0)</f>
        <v>-4</v>
      </c>
      <c r="F25" s="36">
        <f t="shared" si="55"/>
        <v>-5</v>
      </c>
      <c r="G25" s="36">
        <f t="shared" si="55"/>
        <v>-6</v>
      </c>
      <c r="H25" s="36">
        <f t="shared" si="55"/>
        <v>-7</v>
      </c>
      <c r="I25" s="36">
        <f t="shared" si="55"/>
        <v>-8</v>
      </c>
      <c r="J25" s="36">
        <f t="shared" si="55"/>
        <v>-9</v>
      </c>
      <c r="K25" s="36">
        <f t="shared" si="55"/>
        <v>-10</v>
      </c>
      <c r="L25" s="36">
        <f t="shared" si="55"/>
        <v>-10</v>
      </c>
      <c r="M25" s="36">
        <f t="shared" si="55"/>
        <v>-11</v>
      </c>
      <c r="N25" s="36">
        <f t="shared" si="55"/>
        <v>-12</v>
      </c>
      <c r="O25" s="36">
        <f t="shared" si="55"/>
        <v>-14</v>
      </c>
      <c r="P25" s="36">
        <f t="shared" si="55"/>
        <v>-15</v>
      </c>
      <c r="Q25" s="36">
        <f t="shared" si="55"/>
        <v>-17</v>
      </c>
      <c r="R25" s="36">
        <f t="shared" si="55"/>
        <v>-19</v>
      </c>
      <c r="S25" s="36">
        <f t="shared" si="55"/>
        <v>-21</v>
      </c>
      <c r="T25" s="36">
        <f t="shared" si="55"/>
        <v>-22</v>
      </c>
      <c r="U25" s="36">
        <f t="shared" si="55"/>
        <v>-23</v>
      </c>
      <c r="V25" s="36">
        <f t="shared" si="55"/>
        <v>-25</v>
      </c>
      <c r="W25" s="36">
        <f t="shared" si="55"/>
        <v>-26</v>
      </c>
      <c r="X25" s="36">
        <f t="shared" si="55"/>
        <v>-27</v>
      </c>
      <c r="Y25" s="36">
        <f t="shared" si="55"/>
        <v>-29</v>
      </c>
      <c r="Z25" s="36">
        <f t="shared" si="55"/>
        <v>-30</v>
      </c>
      <c r="AA25" s="36">
        <f t="shared" si="55"/>
        <v>-32</v>
      </c>
      <c r="AB25" s="36">
        <f t="shared" si="55"/>
        <v>-35</v>
      </c>
      <c r="AC25" s="36">
        <f t="shared" si="55"/>
        <v>-37</v>
      </c>
      <c r="AD25" s="36">
        <f t="shared" si="55"/>
        <v>-39</v>
      </c>
      <c r="AE25" s="36">
        <f t="shared" si="55"/>
        <v>-41</v>
      </c>
      <c r="AF25" s="36">
        <f t="shared" si="55"/>
        <v>-43</v>
      </c>
      <c r="AG25" s="36">
        <f t="shared" si="55"/>
        <v>-45</v>
      </c>
      <c r="AH25" s="36">
        <f t="shared" si="55"/>
        <v>-47</v>
      </c>
      <c r="AI25" s="36">
        <f t="shared" si="55"/>
        <v>-49</v>
      </c>
      <c r="AJ25" s="36">
        <f t="shared" si="55"/>
        <v>-50</v>
      </c>
      <c r="AK25" s="36">
        <f t="shared" si="55"/>
        <v>-52</v>
      </c>
      <c r="AL25" s="36">
        <f t="shared" si="55"/>
        <v>-53</v>
      </c>
      <c r="AM25" s="36">
        <f t="shared" si="55"/>
        <v>-61</v>
      </c>
      <c r="AN25" s="36">
        <f t="shared" si="55"/>
        <v>-68</v>
      </c>
      <c r="AO25" s="36">
        <f t="shared" si="55"/>
        <v>-74</v>
      </c>
      <c r="AP25" s="36">
        <f t="shared" si="55"/>
        <v>-81</v>
      </c>
      <c r="AQ25" s="36">
        <f t="shared" si="55"/>
        <v>-87</v>
      </c>
      <c r="AR25" s="36">
        <f t="shared" si="55"/>
        <v>-92</v>
      </c>
      <c r="AS25" s="36">
        <f t="shared" si="55"/>
        <v>-98</v>
      </c>
      <c r="AT25" s="36">
        <f t="shared" si="55"/>
        <v>-103</v>
      </c>
      <c r="AU25" s="36">
        <f t="shared" si="55"/>
        <v>-108</v>
      </c>
      <c r="AV25" s="36">
        <f t="shared" si="55"/>
        <v>-113</v>
      </c>
      <c r="AW25" s="36">
        <f t="shared" si="55"/>
        <v>-117</v>
      </c>
    </row>
    <row r="26" spans="1:49" x14ac:dyDescent="0.35">
      <c r="A26" t="s">
        <v>13</v>
      </c>
      <c r="B26" s="21">
        <f>SUM(B23:B25)</f>
        <v>29</v>
      </c>
      <c r="C26" s="21">
        <f>SUM(C23:C25)</f>
        <v>57</v>
      </c>
      <c r="D26" s="21">
        <f>SUM(D23:D25)</f>
        <v>83</v>
      </c>
      <c r="E26" s="21">
        <f t="shared" ref="E26:AW26" si="56">SUM(E23:E25)</f>
        <v>108</v>
      </c>
      <c r="F26" s="21">
        <f t="shared" si="56"/>
        <v>128</v>
      </c>
      <c r="G26" s="21">
        <f t="shared" si="56"/>
        <v>147</v>
      </c>
      <c r="H26" s="21">
        <f t="shared" si="56"/>
        <v>165</v>
      </c>
      <c r="I26" s="21">
        <f t="shared" si="56"/>
        <v>180</v>
      </c>
      <c r="J26" s="21">
        <f t="shared" si="56"/>
        <v>194</v>
      </c>
      <c r="K26" s="21">
        <f t="shared" si="56"/>
        <v>207</v>
      </c>
      <c r="L26" s="21">
        <f t="shared" si="56"/>
        <v>220</v>
      </c>
      <c r="M26" s="21">
        <f t="shared" si="56"/>
        <v>232</v>
      </c>
      <c r="N26" s="21">
        <f t="shared" si="56"/>
        <v>271</v>
      </c>
      <c r="O26" s="21">
        <f t="shared" si="56"/>
        <v>308</v>
      </c>
      <c r="P26" s="21">
        <f t="shared" si="56"/>
        <v>344</v>
      </c>
      <c r="Q26" s="21">
        <f t="shared" si="56"/>
        <v>378</v>
      </c>
      <c r="R26" s="21">
        <f t="shared" si="56"/>
        <v>410</v>
      </c>
      <c r="S26" s="21">
        <f t="shared" si="56"/>
        <v>440</v>
      </c>
      <c r="T26" s="21">
        <f t="shared" si="56"/>
        <v>469</v>
      </c>
      <c r="U26" s="21">
        <f t="shared" si="56"/>
        <v>497</v>
      </c>
      <c r="V26" s="21">
        <f t="shared" si="56"/>
        <v>523</v>
      </c>
      <c r="W26" s="21">
        <f t="shared" si="56"/>
        <v>548</v>
      </c>
      <c r="X26" s="21">
        <f t="shared" si="56"/>
        <v>572</v>
      </c>
      <c r="Y26" s="21">
        <f t="shared" si="56"/>
        <v>594</v>
      </c>
      <c r="Z26" s="21">
        <f t="shared" si="56"/>
        <v>645</v>
      </c>
      <c r="AA26" s="21">
        <f t="shared" si="56"/>
        <v>694</v>
      </c>
      <c r="AB26" s="21">
        <f t="shared" si="56"/>
        <v>740</v>
      </c>
      <c r="AC26" s="21">
        <f t="shared" si="56"/>
        <v>784</v>
      </c>
      <c r="AD26" s="21">
        <f t="shared" si="56"/>
        <v>826</v>
      </c>
      <c r="AE26" s="21">
        <f t="shared" si="56"/>
        <v>866</v>
      </c>
      <c r="AF26" s="21">
        <f t="shared" si="56"/>
        <v>904</v>
      </c>
      <c r="AG26" s="21">
        <f t="shared" si="56"/>
        <v>940</v>
      </c>
      <c r="AH26" s="21">
        <f t="shared" si="56"/>
        <v>974</v>
      </c>
      <c r="AI26" s="21">
        <f t="shared" si="56"/>
        <v>1006</v>
      </c>
      <c r="AJ26" s="21">
        <f t="shared" si="56"/>
        <v>1037</v>
      </c>
      <c r="AK26" s="21">
        <f t="shared" si="56"/>
        <v>1066</v>
      </c>
      <c r="AL26" s="21">
        <f t="shared" si="56"/>
        <v>1214</v>
      </c>
      <c r="AM26" s="21">
        <f t="shared" si="56"/>
        <v>1354</v>
      </c>
      <c r="AN26" s="21">
        <f t="shared" si="56"/>
        <v>1487</v>
      </c>
      <c r="AO26" s="21">
        <f t="shared" si="56"/>
        <v>1614</v>
      </c>
      <c r="AP26" s="21">
        <f t="shared" si="56"/>
        <v>1734</v>
      </c>
      <c r="AQ26" s="21">
        <f t="shared" si="56"/>
        <v>1848</v>
      </c>
      <c r="AR26" s="21">
        <f t="shared" si="56"/>
        <v>1957</v>
      </c>
      <c r="AS26" s="21">
        <f t="shared" si="56"/>
        <v>2060</v>
      </c>
      <c r="AT26" s="21">
        <f t="shared" si="56"/>
        <v>2158</v>
      </c>
      <c r="AU26" s="21">
        <f t="shared" si="56"/>
        <v>2251</v>
      </c>
      <c r="AV26" s="21">
        <f t="shared" si="56"/>
        <v>2339</v>
      </c>
      <c r="AW26" s="21">
        <f t="shared" si="56"/>
        <v>2423</v>
      </c>
    </row>
    <row r="28" spans="1:49" x14ac:dyDescent="0.35">
      <c r="A28" s="1" t="s">
        <v>14</v>
      </c>
    </row>
    <row r="30" spans="1:49" x14ac:dyDescent="0.35">
      <c r="A30" s="9" t="s">
        <v>15</v>
      </c>
    </row>
    <row r="32" spans="1:49" x14ac:dyDescent="0.35">
      <c r="A32" t="s">
        <v>1</v>
      </c>
      <c r="B32" s="7">
        <f t="shared" ref="B32:AW32" si="57">B3*B6</f>
        <v>500</v>
      </c>
      <c r="C32" s="7">
        <f t="shared" si="57"/>
        <v>500</v>
      </c>
      <c r="D32" s="7">
        <f t="shared" si="57"/>
        <v>500</v>
      </c>
      <c r="E32" s="7">
        <f t="shared" si="57"/>
        <v>500</v>
      </c>
      <c r="F32" s="7">
        <f t="shared" si="57"/>
        <v>750</v>
      </c>
      <c r="G32" s="7">
        <f t="shared" si="57"/>
        <v>750</v>
      </c>
      <c r="H32" s="7">
        <f t="shared" si="57"/>
        <v>750</v>
      </c>
      <c r="I32" s="7">
        <f t="shared" si="57"/>
        <v>850</v>
      </c>
      <c r="J32" s="7">
        <f t="shared" si="57"/>
        <v>850</v>
      </c>
      <c r="K32" s="7">
        <f t="shared" si="57"/>
        <v>850</v>
      </c>
      <c r="L32" s="7">
        <f t="shared" si="57"/>
        <v>850</v>
      </c>
      <c r="M32" s="7">
        <f t="shared" si="57"/>
        <v>850</v>
      </c>
      <c r="N32" s="7">
        <f t="shared" si="57"/>
        <v>3400</v>
      </c>
      <c r="O32" s="7">
        <f t="shared" si="57"/>
        <v>3400</v>
      </c>
      <c r="P32" s="7">
        <f t="shared" si="57"/>
        <v>3400</v>
      </c>
      <c r="Q32" s="7">
        <f t="shared" si="57"/>
        <v>3400</v>
      </c>
      <c r="R32" s="7">
        <f t="shared" si="57"/>
        <v>3400</v>
      </c>
      <c r="S32" s="7">
        <f t="shared" si="57"/>
        <v>3400</v>
      </c>
      <c r="T32" s="7">
        <f t="shared" si="57"/>
        <v>3400</v>
      </c>
      <c r="U32" s="7">
        <f t="shared" si="57"/>
        <v>3400</v>
      </c>
      <c r="V32" s="7">
        <f t="shared" si="57"/>
        <v>3400</v>
      </c>
      <c r="W32" s="7">
        <f t="shared" si="57"/>
        <v>3400</v>
      </c>
      <c r="X32" s="7">
        <f t="shared" si="57"/>
        <v>3400</v>
      </c>
      <c r="Y32" s="7">
        <f t="shared" si="57"/>
        <v>3400</v>
      </c>
      <c r="Z32" s="7">
        <f t="shared" si="57"/>
        <v>13600</v>
      </c>
      <c r="AA32" s="7">
        <f t="shared" si="57"/>
        <v>13600</v>
      </c>
      <c r="AB32" s="7">
        <f t="shared" si="57"/>
        <v>13600</v>
      </c>
      <c r="AC32" s="7">
        <f t="shared" si="57"/>
        <v>13600</v>
      </c>
      <c r="AD32" s="7">
        <f t="shared" si="57"/>
        <v>13600</v>
      </c>
      <c r="AE32" s="7">
        <f t="shared" si="57"/>
        <v>13600</v>
      </c>
      <c r="AF32" s="7">
        <f t="shared" si="57"/>
        <v>13600</v>
      </c>
      <c r="AG32" s="7">
        <f t="shared" si="57"/>
        <v>13600</v>
      </c>
      <c r="AH32" s="7">
        <f t="shared" si="57"/>
        <v>13600</v>
      </c>
      <c r="AI32" s="7">
        <f t="shared" si="57"/>
        <v>13600</v>
      </c>
      <c r="AJ32" s="7">
        <f t="shared" si="57"/>
        <v>13600</v>
      </c>
      <c r="AK32" s="7">
        <f t="shared" si="57"/>
        <v>13600</v>
      </c>
      <c r="AL32" s="7">
        <f t="shared" si="57"/>
        <v>54400</v>
      </c>
      <c r="AM32" s="7">
        <f t="shared" si="57"/>
        <v>54400</v>
      </c>
      <c r="AN32" s="7">
        <f t="shared" si="57"/>
        <v>54400</v>
      </c>
      <c r="AO32" s="7">
        <f t="shared" si="57"/>
        <v>54400</v>
      </c>
      <c r="AP32" s="7">
        <f t="shared" si="57"/>
        <v>54400</v>
      </c>
      <c r="AQ32" s="7">
        <f t="shared" si="57"/>
        <v>54400</v>
      </c>
      <c r="AR32" s="7">
        <f t="shared" si="57"/>
        <v>54400</v>
      </c>
      <c r="AS32" s="7">
        <f t="shared" si="57"/>
        <v>54400</v>
      </c>
      <c r="AT32" s="7">
        <f t="shared" si="57"/>
        <v>54400</v>
      </c>
      <c r="AU32" s="7">
        <f t="shared" si="57"/>
        <v>54400</v>
      </c>
      <c r="AV32" s="7">
        <f t="shared" si="57"/>
        <v>54400</v>
      </c>
      <c r="AW32" s="7">
        <f t="shared" si="57"/>
        <v>54400</v>
      </c>
    </row>
    <row r="33" spans="1:49" x14ac:dyDescent="0.35">
      <c r="A33" t="s">
        <v>104</v>
      </c>
      <c r="B33" s="4">
        <v>45</v>
      </c>
      <c r="C33" s="4">
        <f>B33</f>
        <v>45</v>
      </c>
      <c r="D33" s="4">
        <f t="shared" ref="D33:AW33" si="58">C33</f>
        <v>45</v>
      </c>
      <c r="E33" s="4">
        <f t="shared" si="58"/>
        <v>45</v>
      </c>
      <c r="F33" s="4">
        <f t="shared" si="58"/>
        <v>45</v>
      </c>
      <c r="G33" s="4">
        <f t="shared" si="58"/>
        <v>45</v>
      </c>
      <c r="H33" s="4">
        <f t="shared" si="58"/>
        <v>45</v>
      </c>
      <c r="I33" s="4">
        <f t="shared" si="58"/>
        <v>45</v>
      </c>
      <c r="J33" s="4">
        <f t="shared" si="58"/>
        <v>45</v>
      </c>
      <c r="K33" s="4">
        <f t="shared" si="58"/>
        <v>45</v>
      </c>
      <c r="L33" s="4">
        <f t="shared" si="58"/>
        <v>45</v>
      </c>
      <c r="M33" s="4">
        <f t="shared" si="58"/>
        <v>45</v>
      </c>
      <c r="N33" s="4">
        <f t="shared" si="58"/>
        <v>45</v>
      </c>
      <c r="O33" s="4">
        <f t="shared" si="58"/>
        <v>45</v>
      </c>
      <c r="P33" s="4">
        <f t="shared" si="58"/>
        <v>45</v>
      </c>
      <c r="Q33" s="4">
        <f t="shared" si="58"/>
        <v>45</v>
      </c>
      <c r="R33" s="4">
        <f t="shared" si="58"/>
        <v>45</v>
      </c>
      <c r="S33" s="4">
        <f t="shared" si="58"/>
        <v>45</v>
      </c>
      <c r="T33" s="4">
        <f t="shared" si="58"/>
        <v>45</v>
      </c>
      <c r="U33" s="4">
        <f t="shared" si="58"/>
        <v>45</v>
      </c>
      <c r="V33" s="4">
        <f t="shared" si="58"/>
        <v>45</v>
      </c>
      <c r="W33" s="4">
        <f t="shared" si="58"/>
        <v>45</v>
      </c>
      <c r="X33" s="4">
        <f t="shared" si="58"/>
        <v>45</v>
      </c>
      <c r="Y33" s="4">
        <f t="shared" si="58"/>
        <v>45</v>
      </c>
      <c r="Z33" s="4">
        <f t="shared" si="58"/>
        <v>45</v>
      </c>
      <c r="AA33" s="4">
        <f t="shared" si="58"/>
        <v>45</v>
      </c>
      <c r="AB33" s="4">
        <f t="shared" si="58"/>
        <v>45</v>
      </c>
      <c r="AC33" s="4">
        <f t="shared" si="58"/>
        <v>45</v>
      </c>
      <c r="AD33" s="4">
        <f t="shared" si="58"/>
        <v>45</v>
      </c>
      <c r="AE33" s="4">
        <f t="shared" si="58"/>
        <v>45</v>
      </c>
      <c r="AF33" s="4">
        <f t="shared" si="58"/>
        <v>45</v>
      </c>
      <c r="AG33" s="4">
        <f t="shared" si="58"/>
        <v>45</v>
      </c>
      <c r="AH33" s="4">
        <f t="shared" si="58"/>
        <v>45</v>
      </c>
      <c r="AI33" s="4">
        <f t="shared" si="58"/>
        <v>45</v>
      </c>
      <c r="AJ33" s="4">
        <f t="shared" si="58"/>
        <v>45</v>
      </c>
      <c r="AK33" s="4">
        <f t="shared" si="58"/>
        <v>45</v>
      </c>
      <c r="AL33" s="4">
        <f t="shared" si="58"/>
        <v>45</v>
      </c>
      <c r="AM33" s="4">
        <f t="shared" si="58"/>
        <v>45</v>
      </c>
      <c r="AN33" s="4">
        <f t="shared" si="58"/>
        <v>45</v>
      </c>
      <c r="AO33" s="4">
        <f t="shared" si="58"/>
        <v>45</v>
      </c>
      <c r="AP33" s="4">
        <f t="shared" si="58"/>
        <v>45</v>
      </c>
      <c r="AQ33" s="4">
        <f t="shared" si="58"/>
        <v>45</v>
      </c>
      <c r="AR33" s="4">
        <f t="shared" si="58"/>
        <v>45</v>
      </c>
      <c r="AS33" s="4">
        <f t="shared" si="58"/>
        <v>45</v>
      </c>
      <c r="AT33" s="4">
        <f t="shared" si="58"/>
        <v>45</v>
      </c>
      <c r="AU33" s="4">
        <f t="shared" si="58"/>
        <v>45</v>
      </c>
      <c r="AV33" s="4">
        <f t="shared" si="58"/>
        <v>45</v>
      </c>
      <c r="AW33" s="4">
        <f t="shared" si="58"/>
        <v>45</v>
      </c>
    </row>
    <row r="34" spans="1:49" x14ac:dyDescent="0.35">
      <c r="A34" t="s">
        <v>105</v>
      </c>
      <c r="B34" s="21">
        <f>B32/B33</f>
        <v>11.111111111111111</v>
      </c>
      <c r="C34" s="21">
        <f t="shared" ref="C34:M34" si="59">C32/C33</f>
        <v>11.111111111111111</v>
      </c>
      <c r="D34" s="21">
        <f t="shared" si="59"/>
        <v>11.111111111111111</v>
      </c>
      <c r="E34" s="21">
        <f t="shared" si="59"/>
        <v>11.111111111111111</v>
      </c>
      <c r="F34" s="21">
        <f t="shared" si="59"/>
        <v>16.666666666666668</v>
      </c>
      <c r="G34" s="21">
        <f t="shared" si="59"/>
        <v>16.666666666666668</v>
      </c>
      <c r="H34" s="21">
        <f t="shared" si="59"/>
        <v>16.666666666666668</v>
      </c>
      <c r="I34" s="21">
        <f t="shared" si="59"/>
        <v>18.888888888888889</v>
      </c>
      <c r="J34" s="21">
        <f t="shared" si="59"/>
        <v>18.888888888888889</v>
      </c>
      <c r="K34" s="21">
        <f t="shared" si="59"/>
        <v>18.888888888888889</v>
      </c>
      <c r="L34" s="21">
        <f t="shared" si="59"/>
        <v>18.888888888888889</v>
      </c>
      <c r="M34" s="21">
        <f t="shared" si="59"/>
        <v>18.888888888888889</v>
      </c>
      <c r="N34" s="21">
        <f t="shared" ref="N34" si="60">N32/N33</f>
        <v>75.555555555555557</v>
      </c>
      <c r="O34" s="21">
        <f t="shared" ref="O34" si="61">O32/O33</f>
        <v>75.555555555555557</v>
      </c>
      <c r="P34" s="21">
        <f t="shared" ref="P34" si="62">P32/P33</f>
        <v>75.555555555555557</v>
      </c>
      <c r="Q34" s="21">
        <f t="shared" ref="Q34" si="63">Q32/Q33</f>
        <v>75.555555555555557</v>
      </c>
      <c r="R34" s="21">
        <f t="shared" ref="R34" si="64">R32/R33</f>
        <v>75.555555555555557</v>
      </c>
      <c r="S34" s="21">
        <f t="shared" ref="S34" si="65">S32/S33</f>
        <v>75.555555555555557</v>
      </c>
      <c r="T34" s="21">
        <f t="shared" ref="T34" si="66">T32/T33</f>
        <v>75.555555555555557</v>
      </c>
      <c r="U34" s="21">
        <f t="shared" ref="U34" si="67">U32/U33</f>
        <v>75.555555555555557</v>
      </c>
      <c r="V34" s="21">
        <f t="shared" ref="V34" si="68">V32/V33</f>
        <v>75.555555555555557</v>
      </c>
      <c r="W34" s="21">
        <f t="shared" ref="W34" si="69">W32/W33</f>
        <v>75.555555555555557</v>
      </c>
      <c r="X34" s="21">
        <f t="shared" ref="X34" si="70">X32/X33</f>
        <v>75.555555555555557</v>
      </c>
      <c r="Y34" s="21">
        <f t="shared" ref="Y34" si="71">Y32/Y33</f>
        <v>75.555555555555557</v>
      </c>
      <c r="Z34" s="21">
        <f t="shared" ref="Z34" si="72">Z32/Z33</f>
        <v>302.22222222222223</v>
      </c>
      <c r="AA34" s="21">
        <f t="shared" ref="AA34" si="73">AA32/AA33</f>
        <v>302.22222222222223</v>
      </c>
      <c r="AB34" s="21">
        <f t="shared" ref="AB34" si="74">AB32/AB33</f>
        <v>302.22222222222223</v>
      </c>
      <c r="AC34" s="21">
        <f t="shared" ref="AC34" si="75">AC32/AC33</f>
        <v>302.22222222222223</v>
      </c>
      <c r="AD34" s="21">
        <f t="shared" ref="AD34" si="76">AD32/AD33</f>
        <v>302.22222222222223</v>
      </c>
      <c r="AE34" s="21">
        <f t="shared" ref="AE34" si="77">AE32/AE33</f>
        <v>302.22222222222223</v>
      </c>
      <c r="AF34" s="21">
        <f t="shared" ref="AF34" si="78">AF32/AF33</f>
        <v>302.22222222222223</v>
      </c>
      <c r="AG34" s="21">
        <f t="shared" ref="AG34" si="79">AG32/AG33</f>
        <v>302.22222222222223</v>
      </c>
      <c r="AH34" s="21">
        <f t="shared" ref="AH34" si="80">AH32/AH33</f>
        <v>302.22222222222223</v>
      </c>
      <c r="AI34" s="21">
        <f t="shared" ref="AI34" si="81">AI32/AI33</f>
        <v>302.22222222222223</v>
      </c>
      <c r="AJ34" s="21">
        <f t="shared" ref="AJ34" si="82">AJ32/AJ33</f>
        <v>302.22222222222223</v>
      </c>
      <c r="AK34" s="21">
        <f t="shared" ref="AK34" si="83">AK32/AK33</f>
        <v>302.22222222222223</v>
      </c>
      <c r="AL34" s="21">
        <f t="shared" ref="AL34" si="84">AL32/AL33</f>
        <v>1208.8888888888889</v>
      </c>
      <c r="AM34" s="21">
        <f t="shared" ref="AM34" si="85">AM32/AM33</f>
        <v>1208.8888888888889</v>
      </c>
      <c r="AN34" s="21">
        <f t="shared" ref="AN34" si="86">AN32/AN33</f>
        <v>1208.8888888888889</v>
      </c>
      <c r="AO34" s="21">
        <f t="shared" ref="AO34" si="87">AO32/AO33</f>
        <v>1208.8888888888889</v>
      </c>
      <c r="AP34" s="21">
        <f t="shared" ref="AP34" si="88">AP32/AP33</f>
        <v>1208.8888888888889</v>
      </c>
      <c r="AQ34" s="21">
        <f t="shared" ref="AQ34" si="89">AQ32/AQ33</f>
        <v>1208.8888888888889</v>
      </c>
      <c r="AR34" s="21">
        <f t="shared" ref="AR34" si="90">AR32/AR33</f>
        <v>1208.8888888888889</v>
      </c>
      <c r="AS34" s="21">
        <f t="shared" ref="AS34" si="91">AS32/AS33</f>
        <v>1208.8888888888889</v>
      </c>
      <c r="AT34" s="21">
        <f t="shared" ref="AT34" si="92">AT32/AT33</f>
        <v>1208.8888888888889</v>
      </c>
      <c r="AU34" s="21">
        <f t="shared" ref="AU34" si="93">AU32/AU33</f>
        <v>1208.8888888888889</v>
      </c>
      <c r="AV34" s="21">
        <f t="shared" ref="AV34" si="94">AV32/AV33</f>
        <v>1208.8888888888889</v>
      </c>
      <c r="AW34" s="21">
        <f t="shared" ref="AW34" si="95">AW32/AW33</f>
        <v>1208.8888888888889</v>
      </c>
    </row>
    <row r="35" spans="1:49" x14ac:dyDescent="0.35">
      <c r="A35" t="s">
        <v>106</v>
      </c>
      <c r="B35" s="12">
        <v>0.5</v>
      </c>
      <c r="C35" s="12">
        <v>0.5</v>
      </c>
      <c r="D35" s="12">
        <v>0.5</v>
      </c>
      <c r="E35" s="12">
        <v>0.5</v>
      </c>
      <c r="F35" s="12">
        <v>0.5</v>
      </c>
      <c r="G35" s="12">
        <v>0.5</v>
      </c>
      <c r="H35" s="12">
        <v>0.5</v>
      </c>
      <c r="I35" s="12">
        <v>0.5</v>
      </c>
      <c r="J35" s="12">
        <v>0.5</v>
      </c>
      <c r="K35" s="12">
        <v>0.5</v>
      </c>
      <c r="L35" s="12">
        <v>0.5</v>
      </c>
      <c r="M35" s="12">
        <v>0.5</v>
      </c>
      <c r="N35" s="12">
        <v>0.75</v>
      </c>
      <c r="O35" s="12">
        <v>0.75</v>
      </c>
      <c r="P35" s="12">
        <v>0.75</v>
      </c>
      <c r="Q35" s="12">
        <v>0.75</v>
      </c>
      <c r="R35" s="12">
        <v>0.75</v>
      </c>
      <c r="S35" s="12">
        <v>0.75</v>
      </c>
      <c r="T35" s="12">
        <v>0.75</v>
      </c>
      <c r="U35" s="12">
        <v>0.75</v>
      </c>
      <c r="V35" s="12">
        <v>0.75</v>
      </c>
      <c r="W35" s="12">
        <v>0.75</v>
      </c>
      <c r="X35" s="12">
        <v>0.75</v>
      </c>
      <c r="Y35" s="12">
        <v>0.75</v>
      </c>
      <c r="Z35" s="12">
        <v>1</v>
      </c>
      <c r="AA35" s="12">
        <v>1</v>
      </c>
      <c r="AB35" s="12">
        <v>1</v>
      </c>
      <c r="AC35" s="12">
        <v>1</v>
      </c>
      <c r="AD35" s="12">
        <v>1</v>
      </c>
      <c r="AE35" s="12">
        <v>1</v>
      </c>
      <c r="AF35" s="12">
        <v>1</v>
      </c>
      <c r="AG35" s="12">
        <v>1</v>
      </c>
      <c r="AH35" s="12">
        <v>1</v>
      </c>
      <c r="AI35" s="12">
        <v>1</v>
      </c>
      <c r="AJ35" s="12">
        <v>1</v>
      </c>
      <c r="AK35" s="12">
        <v>1</v>
      </c>
      <c r="AL35" s="12">
        <v>2</v>
      </c>
      <c r="AM35" s="12">
        <v>2</v>
      </c>
      <c r="AN35" s="12">
        <v>2</v>
      </c>
      <c r="AO35" s="12">
        <v>2</v>
      </c>
      <c r="AP35" s="12">
        <v>2</v>
      </c>
      <c r="AQ35" s="12">
        <v>2</v>
      </c>
      <c r="AR35" s="12">
        <v>2</v>
      </c>
      <c r="AS35" s="12">
        <v>2</v>
      </c>
      <c r="AT35" s="12">
        <v>2</v>
      </c>
      <c r="AU35" s="12">
        <v>2</v>
      </c>
      <c r="AV35" s="12">
        <v>2</v>
      </c>
      <c r="AW35" s="12">
        <v>2</v>
      </c>
    </row>
    <row r="36" spans="1:49" x14ac:dyDescent="0.35">
      <c r="A36" t="s">
        <v>17</v>
      </c>
      <c r="B36" s="21">
        <f>ROUND(B34*B35,0)</f>
        <v>6</v>
      </c>
      <c r="C36" s="21">
        <f t="shared" ref="C36:M36" si="96">ROUND(C34*C35,0)</f>
        <v>6</v>
      </c>
      <c r="D36" s="21">
        <f t="shared" si="96"/>
        <v>6</v>
      </c>
      <c r="E36" s="21">
        <f t="shared" si="96"/>
        <v>6</v>
      </c>
      <c r="F36" s="21">
        <f t="shared" si="96"/>
        <v>8</v>
      </c>
      <c r="G36" s="21">
        <f t="shared" si="96"/>
        <v>8</v>
      </c>
      <c r="H36" s="21">
        <f t="shared" si="96"/>
        <v>8</v>
      </c>
      <c r="I36" s="21">
        <f t="shared" si="96"/>
        <v>9</v>
      </c>
      <c r="J36" s="21">
        <f t="shared" si="96"/>
        <v>9</v>
      </c>
      <c r="K36" s="21">
        <f t="shared" si="96"/>
        <v>9</v>
      </c>
      <c r="L36" s="21">
        <f t="shared" si="96"/>
        <v>9</v>
      </c>
      <c r="M36" s="21">
        <f t="shared" si="96"/>
        <v>9</v>
      </c>
      <c r="N36" s="21">
        <f t="shared" ref="N36" si="97">ROUND(N34*N35,0)</f>
        <v>57</v>
      </c>
      <c r="O36" s="21">
        <f t="shared" ref="O36" si="98">ROUND(O34*O35,0)</f>
        <v>57</v>
      </c>
      <c r="P36" s="21">
        <f t="shared" ref="P36" si="99">ROUND(P34*P35,0)</f>
        <v>57</v>
      </c>
      <c r="Q36" s="21">
        <f t="shared" ref="Q36" si="100">ROUND(Q34*Q35,0)</f>
        <v>57</v>
      </c>
      <c r="R36" s="21">
        <f t="shared" ref="R36" si="101">ROUND(R34*R35,0)</f>
        <v>57</v>
      </c>
      <c r="S36" s="21">
        <f t="shared" ref="S36" si="102">ROUND(S34*S35,0)</f>
        <v>57</v>
      </c>
      <c r="T36" s="21">
        <f t="shared" ref="T36" si="103">ROUND(T34*T35,0)</f>
        <v>57</v>
      </c>
      <c r="U36" s="21">
        <f t="shared" ref="U36" si="104">ROUND(U34*U35,0)</f>
        <v>57</v>
      </c>
      <c r="V36" s="21">
        <f t="shared" ref="V36" si="105">ROUND(V34*V35,0)</f>
        <v>57</v>
      </c>
      <c r="W36" s="21">
        <f t="shared" ref="W36" si="106">ROUND(W34*W35,0)</f>
        <v>57</v>
      </c>
      <c r="X36" s="21">
        <f t="shared" ref="X36" si="107">ROUND(X34*X35,0)</f>
        <v>57</v>
      </c>
      <c r="Y36" s="21">
        <f t="shared" ref="Y36" si="108">ROUND(Y34*Y35,0)</f>
        <v>57</v>
      </c>
      <c r="Z36" s="21">
        <f t="shared" ref="Z36" si="109">ROUND(Z34*Z35,0)</f>
        <v>302</v>
      </c>
      <c r="AA36" s="21">
        <f t="shared" ref="AA36" si="110">ROUND(AA34*AA35,0)</f>
        <v>302</v>
      </c>
      <c r="AB36" s="21">
        <f t="shared" ref="AB36" si="111">ROUND(AB34*AB35,0)</f>
        <v>302</v>
      </c>
      <c r="AC36" s="21">
        <f t="shared" ref="AC36" si="112">ROUND(AC34*AC35,0)</f>
        <v>302</v>
      </c>
      <c r="AD36" s="21">
        <f t="shared" ref="AD36" si="113">ROUND(AD34*AD35,0)</f>
        <v>302</v>
      </c>
      <c r="AE36" s="21">
        <f t="shared" ref="AE36" si="114">ROUND(AE34*AE35,0)</f>
        <v>302</v>
      </c>
      <c r="AF36" s="21">
        <f t="shared" ref="AF36" si="115">ROUND(AF34*AF35,0)</f>
        <v>302</v>
      </c>
      <c r="AG36" s="21">
        <f t="shared" ref="AG36" si="116">ROUND(AG34*AG35,0)</f>
        <v>302</v>
      </c>
      <c r="AH36" s="21">
        <f t="shared" ref="AH36" si="117">ROUND(AH34*AH35,0)</f>
        <v>302</v>
      </c>
      <c r="AI36" s="21">
        <f t="shared" ref="AI36" si="118">ROUND(AI34*AI35,0)</f>
        <v>302</v>
      </c>
      <c r="AJ36" s="21">
        <f t="shared" ref="AJ36" si="119">ROUND(AJ34*AJ35,0)</f>
        <v>302</v>
      </c>
      <c r="AK36" s="21">
        <f t="shared" ref="AK36" si="120">ROUND(AK34*AK35,0)</f>
        <v>302</v>
      </c>
      <c r="AL36" s="21">
        <f t="shared" ref="AL36" si="121">ROUND(AL34*AL35,0)</f>
        <v>2418</v>
      </c>
      <c r="AM36" s="21">
        <f t="shared" ref="AM36" si="122">ROUND(AM34*AM35,0)</f>
        <v>2418</v>
      </c>
      <c r="AN36" s="21">
        <f t="shared" ref="AN36" si="123">ROUND(AN34*AN35,0)</f>
        <v>2418</v>
      </c>
      <c r="AO36" s="21">
        <f t="shared" ref="AO36" si="124">ROUND(AO34*AO35,0)</f>
        <v>2418</v>
      </c>
      <c r="AP36" s="21">
        <f t="shared" ref="AP36" si="125">ROUND(AP34*AP35,0)</f>
        <v>2418</v>
      </c>
      <c r="AQ36" s="21">
        <f t="shared" ref="AQ36" si="126">ROUND(AQ34*AQ35,0)</f>
        <v>2418</v>
      </c>
      <c r="AR36" s="21">
        <f t="shared" ref="AR36" si="127">ROUND(AR34*AR35,0)</f>
        <v>2418</v>
      </c>
      <c r="AS36" s="21">
        <f t="shared" ref="AS36" si="128">ROUND(AS34*AS35,0)</f>
        <v>2418</v>
      </c>
      <c r="AT36" s="21">
        <f t="shared" ref="AT36" si="129">ROUND(AT34*AT35,0)</f>
        <v>2418</v>
      </c>
      <c r="AU36" s="21">
        <f t="shared" ref="AU36" si="130">ROUND(AU34*AU35,0)</f>
        <v>2418</v>
      </c>
      <c r="AV36" s="21">
        <f t="shared" ref="AV36" si="131">ROUND(AV34*AV35,0)</f>
        <v>2418</v>
      </c>
      <c r="AW36" s="21">
        <f t="shared" ref="AW36" si="132">ROUND(AW34*AW35,0)</f>
        <v>2418</v>
      </c>
    </row>
    <row r="37" spans="1:49" x14ac:dyDescent="0.35">
      <c r="A37" t="s">
        <v>115</v>
      </c>
      <c r="B37" s="21">
        <f>B34+B36</f>
        <v>17.111111111111111</v>
      </c>
      <c r="C37" s="21">
        <f t="shared" ref="C37:M37" si="133">C34+C36</f>
        <v>17.111111111111111</v>
      </c>
      <c r="D37" s="21">
        <f t="shared" si="133"/>
        <v>17.111111111111111</v>
      </c>
      <c r="E37" s="21">
        <f t="shared" si="133"/>
        <v>17.111111111111111</v>
      </c>
      <c r="F37" s="21">
        <f t="shared" si="133"/>
        <v>24.666666666666668</v>
      </c>
      <c r="G37" s="21">
        <f t="shared" si="133"/>
        <v>24.666666666666668</v>
      </c>
      <c r="H37" s="21">
        <f t="shared" si="133"/>
        <v>24.666666666666668</v>
      </c>
      <c r="I37" s="21">
        <f t="shared" si="133"/>
        <v>27.888888888888889</v>
      </c>
      <c r="J37" s="21">
        <f t="shared" si="133"/>
        <v>27.888888888888889</v>
      </c>
      <c r="K37" s="21">
        <f t="shared" si="133"/>
        <v>27.888888888888889</v>
      </c>
      <c r="L37" s="21">
        <f t="shared" si="133"/>
        <v>27.888888888888889</v>
      </c>
      <c r="M37" s="21">
        <f t="shared" si="133"/>
        <v>27.888888888888889</v>
      </c>
      <c r="N37" s="21">
        <f t="shared" ref="N37" si="134">N34+N36</f>
        <v>132.55555555555554</v>
      </c>
      <c r="O37" s="21">
        <f t="shared" ref="O37" si="135">O34+O36</f>
        <v>132.55555555555554</v>
      </c>
      <c r="P37" s="21">
        <f t="shared" ref="P37" si="136">P34+P36</f>
        <v>132.55555555555554</v>
      </c>
      <c r="Q37" s="21">
        <f t="shared" ref="Q37" si="137">Q34+Q36</f>
        <v>132.55555555555554</v>
      </c>
      <c r="R37" s="21">
        <f t="shared" ref="R37" si="138">R34+R36</f>
        <v>132.55555555555554</v>
      </c>
      <c r="S37" s="21">
        <f t="shared" ref="S37" si="139">S34+S36</f>
        <v>132.55555555555554</v>
      </c>
      <c r="T37" s="21">
        <f t="shared" ref="T37" si="140">T34+T36</f>
        <v>132.55555555555554</v>
      </c>
      <c r="U37" s="21">
        <f t="shared" ref="U37" si="141">U34+U36</f>
        <v>132.55555555555554</v>
      </c>
      <c r="V37" s="21">
        <f t="shared" ref="V37" si="142">V34+V36</f>
        <v>132.55555555555554</v>
      </c>
      <c r="W37" s="21">
        <f t="shared" ref="W37" si="143">W34+W36</f>
        <v>132.55555555555554</v>
      </c>
      <c r="X37" s="21">
        <f t="shared" ref="X37" si="144">X34+X36</f>
        <v>132.55555555555554</v>
      </c>
      <c r="Y37" s="21">
        <f t="shared" ref="Y37" si="145">Y34+Y36</f>
        <v>132.55555555555554</v>
      </c>
      <c r="Z37" s="21">
        <f t="shared" ref="Z37" si="146">Z34+Z36</f>
        <v>604.22222222222217</v>
      </c>
      <c r="AA37" s="21">
        <f t="shared" ref="AA37" si="147">AA34+AA36</f>
        <v>604.22222222222217</v>
      </c>
      <c r="AB37" s="21">
        <f t="shared" ref="AB37" si="148">AB34+AB36</f>
        <v>604.22222222222217</v>
      </c>
      <c r="AC37" s="21">
        <f t="shared" ref="AC37" si="149">AC34+AC36</f>
        <v>604.22222222222217</v>
      </c>
      <c r="AD37" s="21">
        <f t="shared" ref="AD37" si="150">AD34+AD36</f>
        <v>604.22222222222217</v>
      </c>
      <c r="AE37" s="21">
        <f t="shared" ref="AE37" si="151">AE34+AE36</f>
        <v>604.22222222222217</v>
      </c>
      <c r="AF37" s="21">
        <f t="shared" ref="AF37" si="152">AF34+AF36</f>
        <v>604.22222222222217</v>
      </c>
      <c r="AG37" s="21">
        <f t="shared" ref="AG37" si="153">AG34+AG36</f>
        <v>604.22222222222217</v>
      </c>
      <c r="AH37" s="21">
        <f t="shared" ref="AH37" si="154">AH34+AH36</f>
        <v>604.22222222222217</v>
      </c>
      <c r="AI37" s="21">
        <f t="shared" ref="AI37" si="155">AI34+AI36</f>
        <v>604.22222222222217</v>
      </c>
      <c r="AJ37" s="21">
        <f t="shared" ref="AJ37" si="156">AJ34+AJ36</f>
        <v>604.22222222222217</v>
      </c>
      <c r="AK37" s="21">
        <f t="shared" ref="AK37" si="157">AK34+AK36</f>
        <v>604.22222222222217</v>
      </c>
      <c r="AL37" s="21">
        <f t="shared" ref="AL37" si="158">AL34+AL36</f>
        <v>3626.8888888888887</v>
      </c>
      <c r="AM37" s="21">
        <f t="shared" ref="AM37" si="159">AM34+AM36</f>
        <v>3626.8888888888887</v>
      </c>
      <c r="AN37" s="21">
        <f t="shared" ref="AN37" si="160">AN34+AN36</f>
        <v>3626.8888888888887</v>
      </c>
      <c r="AO37" s="21">
        <f t="shared" ref="AO37" si="161">AO34+AO36</f>
        <v>3626.8888888888887</v>
      </c>
      <c r="AP37" s="21">
        <f t="shared" ref="AP37" si="162">AP34+AP36</f>
        <v>3626.8888888888887</v>
      </c>
      <c r="AQ37" s="21">
        <f t="shared" ref="AQ37" si="163">AQ34+AQ36</f>
        <v>3626.8888888888887</v>
      </c>
      <c r="AR37" s="21">
        <f t="shared" ref="AR37" si="164">AR34+AR36</f>
        <v>3626.8888888888887</v>
      </c>
      <c r="AS37" s="21">
        <f t="shared" ref="AS37" si="165">AS34+AS36</f>
        <v>3626.8888888888887</v>
      </c>
      <c r="AT37" s="21">
        <f t="shared" ref="AT37" si="166">AT34+AT36</f>
        <v>3626.8888888888887</v>
      </c>
      <c r="AU37" s="21">
        <f t="shared" ref="AU37" si="167">AU34+AU36</f>
        <v>3626.8888888888887</v>
      </c>
      <c r="AV37" s="21">
        <f t="shared" ref="AV37" si="168">AV34+AV36</f>
        <v>3626.8888888888887</v>
      </c>
      <c r="AW37" s="21">
        <f t="shared" ref="AW37" si="169">AW34+AW36</f>
        <v>3626.8888888888887</v>
      </c>
    </row>
    <row r="39" spans="1:49" x14ac:dyDescent="0.35">
      <c r="A39" s="9" t="s">
        <v>16</v>
      </c>
    </row>
    <row r="40" spans="1:49" x14ac:dyDescent="0.35">
      <c r="A40" t="s">
        <v>116</v>
      </c>
      <c r="B40" s="3">
        <v>2</v>
      </c>
      <c r="C40" s="3">
        <v>2</v>
      </c>
      <c r="D40" s="3">
        <v>2</v>
      </c>
      <c r="E40" s="3">
        <v>2</v>
      </c>
      <c r="F40" s="3">
        <v>2</v>
      </c>
      <c r="G40" s="3">
        <v>2</v>
      </c>
      <c r="H40" s="3">
        <v>2</v>
      </c>
      <c r="I40" s="3">
        <v>2</v>
      </c>
      <c r="J40" s="3">
        <v>2</v>
      </c>
      <c r="K40" s="3">
        <v>2</v>
      </c>
      <c r="L40" s="3">
        <v>2</v>
      </c>
      <c r="M40" s="3">
        <v>2</v>
      </c>
      <c r="N40" s="3">
        <v>2</v>
      </c>
      <c r="O40" s="3">
        <v>2</v>
      </c>
      <c r="P40" s="3">
        <v>2</v>
      </c>
      <c r="Q40" s="3">
        <v>2</v>
      </c>
      <c r="R40" s="3">
        <v>2</v>
      </c>
      <c r="S40" s="3">
        <v>2</v>
      </c>
      <c r="T40" s="3">
        <v>2</v>
      </c>
      <c r="U40" s="3">
        <v>2</v>
      </c>
      <c r="V40" s="3">
        <v>2</v>
      </c>
      <c r="W40" s="3">
        <v>2</v>
      </c>
      <c r="X40" s="3">
        <v>2</v>
      </c>
      <c r="Y40" s="3">
        <v>2</v>
      </c>
      <c r="Z40" s="3">
        <v>2</v>
      </c>
      <c r="AA40" s="3">
        <v>2</v>
      </c>
      <c r="AB40" s="3">
        <v>2</v>
      </c>
      <c r="AC40" s="3">
        <v>2</v>
      </c>
      <c r="AD40" s="3">
        <v>2</v>
      </c>
      <c r="AE40" s="3">
        <v>2</v>
      </c>
      <c r="AF40" s="3">
        <v>2</v>
      </c>
      <c r="AG40" s="3">
        <v>2</v>
      </c>
      <c r="AH40" s="3">
        <v>2</v>
      </c>
      <c r="AI40" s="3">
        <v>2</v>
      </c>
      <c r="AJ40" s="3">
        <v>2</v>
      </c>
      <c r="AK40" s="3">
        <v>2</v>
      </c>
      <c r="AL40" s="3">
        <v>2</v>
      </c>
      <c r="AM40" s="3">
        <v>2</v>
      </c>
      <c r="AN40" s="3">
        <v>2</v>
      </c>
      <c r="AO40" s="3">
        <v>2</v>
      </c>
      <c r="AP40" s="3">
        <v>2</v>
      </c>
      <c r="AQ40" s="3">
        <v>2</v>
      </c>
      <c r="AR40" s="3">
        <v>2</v>
      </c>
      <c r="AS40" s="3">
        <v>2</v>
      </c>
      <c r="AT40" s="3">
        <v>2</v>
      </c>
      <c r="AU40" s="3">
        <v>2</v>
      </c>
      <c r="AV40" s="3">
        <v>2</v>
      </c>
      <c r="AW40" s="3">
        <v>2</v>
      </c>
    </row>
    <row r="41" spans="1:49" x14ac:dyDescent="0.35">
      <c r="A41" t="s">
        <v>117</v>
      </c>
      <c r="B41" s="37">
        <f>B40*B26</f>
        <v>58</v>
      </c>
      <c r="C41" s="37">
        <f t="shared" ref="C41:AW41" si="170">C40*C26</f>
        <v>114</v>
      </c>
      <c r="D41" s="37">
        <f t="shared" si="170"/>
        <v>166</v>
      </c>
      <c r="E41" s="37">
        <f t="shared" si="170"/>
        <v>216</v>
      </c>
      <c r="F41" s="37">
        <f t="shared" si="170"/>
        <v>256</v>
      </c>
      <c r="G41" s="37">
        <f t="shared" si="170"/>
        <v>294</v>
      </c>
      <c r="H41" s="37">
        <f t="shared" si="170"/>
        <v>330</v>
      </c>
      <c r="I41" s="37">
        <f t="shared" si="170"/>
        <v>360</v>
      </c>
      <c r="J41" s="37">
        <f t="shared" si="170"/>
        <v>388</v>
      </c>
      <c r="K41" s="37">
        <f t="shared" si="170"/>
        <v>414</v>
      </c>
      <c r="L41" s="37">
        <f t="shared" si="170"/>
        <v>440</v>
      </c>
      <c r="M41" s="37">
        <f t="shared" si="170"/>
        <v>464</v>
      </c>
      <c r="N41" s="37">
        <f t="shared" si="170"/>
        <v>542</v>
      </c>
      <c r="O41" s="37">
        <f t="shared" si="170"/>
        <v>616</v>
      </c>
      <c r="P41" s="37">
        <f t="shared" si="170"/>
        <v>688</v>
      </c>
      <c r="Q41" s="37">
        <f t="shared" si="170"/>
        <v>756</v>
      </c>
      <c r="R41" s="37">
        <f t="shared" si="170"/>
        <v>820</v>
      </c>
      <c r="S41" s="37">
        <f t="shared" si="170"/>
        <v>880</v>
      </c>
      <c r="T41" s="37">
        <f t="shared" si="170"/>
        <v>938</v>
      </c>
      <c r="U41" s="37">
        <f t="shared" si="170"/>
        <v>994</v>
      </c>
      <c r="V41" s="37">
        <f t="shared" si="170"/>
        <v>1046</v>
      </c>
      <c r="W41" s="37">
        <f t="shared" si="170"/>
        <v>1096</v>
      </c>
      <c r="X41" s="37">
        <f t="shared" si="170"/>
        <v>1144</v>
      </c>
      <c r="Y41" s="37">
        <f t="shared" si="170"/>
        <v>1188</v>
      </c>
      <c r="Z41" s="37">
        <f t="shared" si="170"/>
        <v>1290</v>
      </c>
      <c r="AA41" s="37">
        <f t="shared" si="170"/>
        <v>1388</v>
      </c>
      <c r="AB41" s="37">
        <f t="shared" si="170"/>
        <v>1480</v>
      </c>
      <c r="AC41" s="37">
        <f t="shared" si="170"/>
        <v>1568</v>
      </c>
      <c r="AD41" s="37">
        <f t="shared" si="170"/>
        <v>1652</v>
      </c>
      <c r="AE41" s="37">
        <f t="shared" si="170"/>
        <v>1732</v>
      </c>
      <c r="AF41" s="37">
        <f t="shared" si="170"/>
        <v>1808</v>
      </c>
      <c r="AG41" s="37">
        <f t="shared" si="170"/>
        <v>1880</v>
      </c>
      <c r="AH41" s="37">
        <f t="shared" si="170"/>
        <v>1948</v>
      </c>
      <c r="AI41" s="37">
        <f t="shared" si="170"/>
        <v>2012</v>
      </c>
      <c r="AJ41" s="37">
        <f t="shared" si="170"/>
        <v>2074</v>
      </c>
      <c r="AK41" s="37">
        <f t="shared" si="170"/>
        <v>2132</v>
      </c>
      <c r="AL41" s="37">
        <f t="shared" si="170"/>
        <v>2428</v>
      </c>
      <c r="AM41" s="37">
        <f t="shared" si="170"/>
        <v>2708</v>
      </c>
      <c r="AN41" s="37">
        <f t="shared" si="170"/>
        <v>2974</v>
      </c>
      <c r="AO41" s="37">
        <f t="shared" si="170"/>
        <v>3228</v>
      </c>
      <c r="AP41" s="37">
        <f t="shared" si="170"/>
        <v>3468</v>
      </c>
      <c r="AQ41" s="37">
        <f t="shared" si="170"/>
        <v>3696</v>
      </c>
      <c r="AR41" s="37">
        <f t="shared" si="170"/>
        <v>3914</v>
      </c>
      <c r="AS41" s="37">
        <f t="shared" si="170"/>
        <v>4120</v>
      </c>
      <c r="AT41" s="37">
        <f t="shared" si="170"/>
        <v>4316</v>
      </c>
      <c r="AU41" s="37">
        <f t="shared" si="170"/>
        <v>4502</v>
      </c>
      <c r="AV41" s="37">
        <f t="shared" si="170"/>
        <v>4678</v>
      </c>
      <c r="AW41" s="37">
        <f t="shared" si="170"/>
        <v>4846</v>
      </c>
    </row>
    <row r="43" spans="1:49" x14ac:dyDescent="0.35">
      <c r="A43" t="s">
        <v>118</v>
      </c>
      <c r="B43" s="37">
        <f>B37+B41</f>
        <v>75.111111111111114</v>
      </c>
      <c r="C43" s="37">
        <f t="shared" ref="C43:AW43" si="171">C37+C41</f>
        <v>131.11111111111111</v>
      </c>
      <c r="D43" s="37">
        <f t="shared" si="171"/>
        <v>183.11111111111111</v>
      </c>
      <c r="E43" s="37">
        <f t="shared" si="171"/>
        <v>233.11111111111111</v>
      </c>
      <c r="F43" s="37">
        <f t="shared" si="171"/>
        <v>280.66666666666669</v>
      </c>
      <c r="G43" s="37">
        <f t="shared" si="171"/>
        <v>318.66666666666669</v>
      </c>
      <c r="H43" s="37">
        <f t="shared" si="171"/>
        <v>354.66666666666669</v>
      </c>
      <c r="I43" s="37">
        <f t="shared" si="171"/>
        <v>387.88888888888891</v>
      </c>
      <c r="J43" s="37">
        <f t="shared" si="171"/>
        <v>415.88888888888891</v>
      </c>
      <c r="K43" s="37">
        <f t="shared" si="171"/>
        <v>441.88888888888891</v>
      </c>
      <c r="L43" s="37">
        <f t="shared" si="171"/>
        <v>467.88888888888891</v>
      </c>
      <c r="M43" s="37">
        <f t="shared" si="171"/>
        <v>491.88888888888891</v>
      </c>
      <c r="N43" s="37">
        <f t="shared" si="171"/>
        <v>674.55555555555554</v>
      </c>
      <c r="O43" s="37">
        <f t="shared" si="171"/>
        <v>748.55555555555554</v>
      </c>
      <c r="P43" s="37">
        <f t="shared" si="171"/>
        <v>820.55555555555554</v>
      </c>
      <c r="Q43" s="37">
        <f t="shared" si="171"/>
        <v>888.55555555555554</v>
      </c>
      <c r="R43" s="37">
        <f t="shared" si="171"/>
        <v>952.55555555555554</v>
      </c>
      <c r="S43" s="37">
        <f t="shared" si="171"/>
        <v>1012.5555555555555</v>
      </c>
      <c r="T43" s="37">
        <f t="shared" si="171"/>
        <v>1070.5555555555557</v>
      </c>
      <c r="U43" s="37">
        <f t="shared" si="171"/>
        <v>1126.5555555555557</v>
      </c>
      <c r="V43" s="37">
        <f t="shared" si="171"/>
        <v>1178.5555555555557</v>
      </c>
      <c r="W43" s="37">
        <f t="shared" si="171"/>
        <v>1228.5555555555557</v>
      </c>
      <c r="X43" s="37">
        <f t="shared" si="171"/>
        <v>1276.5555555555557</v>
      </c>
      <c r="Y43" s="37">
        <f t="shared" si="171"/>
        <v>1320.5555555555557</v>
      </c>
      <c r="Z43" s="37">
        <f t="shared" si="171"/>
        <v>1894.2222222222222</v>
      </c>
      <c r="AA43" s="37">
        <f t="shared" si="171"/>
        <v>1992.2222222222222</v>
      </c>
      <c r="AB43" s="37">
        <f t="shared" si="171"/>
        <v>2084.2222222222222</v>
      </c>
      <c r="AC43" s="37">
        <f t="shared" si="171"/>
        <v>2172.2222222222222</v>
      </c>
      <c r="AD43" s="37">
        <f t="shared" si="171"/>
        <v>2256.2222222222222</v>
      </c>
      <c r="AE43" s="37">
        <f t="shared" si="171"/>
        <v>2336.2222222222222</v>
      </c>
      <c r="AF43" s="37">
        <f t="shared" si="171"/>
        <v>2412.2222222222222</v>
      </c>
      <c r="AG43" s="37">
        <f t="shared" si="171"/>
        <v>2484.2222222222222</v>
      </c>
      <c r="AH43" s="37">
        <f t="shared" si="171"/>
        <v>2552.2222222222222</v>
      </c>
      <c r="AI43" s="37">
        <f t="shared" si="171"/>
        <v>2616.2222222222222</v>
      </c>
      <c r="AJ43" s="37">
        <f t="shared" si="171"/>
        <v>2678.2222222222222</v>
      </c>
      <c r="AK43" s="37">
        <f t="shared" si="171"/>
        <v>2736.2222222222222</v>
      </c>
      <c r="AL43" s="37">
        <f t="shared" si="171"/>
        <v>6054.8888888888887</v>
      </c>
      <c r="AM43" s="37">
        <f t="shared" si="171"/>
        <v>6334.8888888888887</v>
      </c>
      <c r="AN43" s="37">
        <f t="shared" si="171"/>
        <v>6600.8888888888887</v>
      </c>
      <c r="AO43" s="37">
        <f t="shared" si="171"/>
        <v>6854.8888888888887</v>
      </c>
      <c r="AP43" s="37">
        <f t="shared" si="171"/>
        <v>7094.8888888888887</v>
      </c>
      <c r="AQ43" s="37">
        <f t="shared" si="171"/>
        <v>7322.8888888888887</v>
      </c>
      <c r="AR43" s="37">
        <f t="shared" si="171"/>
        <v>7540.8888888888887</v>
      </c>
      <c r="AS43" s="37">
        <f t="shared" si="171"/>
        <v>7746.8888888888887</v>
      </c>
      <c r="AT43" s="37">
        <f t="shared" si="171"/>
        <v>7942.8888888888887</v>
      </c>
      <c r="AU43" s="37">
        <f t="shared" si="171"/>
        <v>8128.8888888888887</v>
      </c>
      <c r="AV43" s="37">
        <f t="shared" si="171"/>
        <v>8304.8888888888887</v>
      </c>
      <c r="AW43" s="37">
        <f t="shared" si="171"/>
        <v>8472.8888888888887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B53"/>
  <sheetViews>
    <sheetView zoomScale="80" zoomScaleNormal="80" zoomScalePageLayoutView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1" sqref="G11"/>
    </sheetView>
  </sheetViews>
  <sheetFormatPr defaultColWidth="8.83203125" defaultRowHeight="15.5" x14ac:dyDescent="0.35"/>
  <cols>
    <col min="1" max="1" width="13.6640625" style="11" bestFit="1" customWidth="1"/>
    <col min="2" max="4" width="13.6640625" customWidth="1"/>
    <col min="5" max="5" width="1.6640625" customWidth="1"/>
    <col min="6" max="6" width="11.1640625" bestFit="1" customWidth="1"/>
  </cols>
  <sheetData>
    <row r="1" spans="1:54" x14ac:dyDescent="0.35">
      <c r="A1" s="10" t="s">
        <v>18</v>
      </c>
      <c r="B1" s="1"/>
      <c r="C1" s="1"/>
      <c r="D1" s="1"/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  <c r="O1" s="10" t="s">
        <v>29</v>
      </c>
      <c r="P1" s="10" t="s">
        <v>30</v>
      </c>
      <c r="Q1" s="10" t="s">
        <v>31</v>
      </c>
      <c r="R1" s="10" t="s">
        <v>32</v>
      </c>
      <c r="S1" s="10" t="s">
        <v>33</v>
      </c>
      <c r="T1" s="10" t="s">
        <v>34</v>
      </c>
      <c r="U1" s="10" t="s">
        <v>35</v>
      </c>
      <c r="V1" s="10" t="s">
        <v>36</v>
      </c>
      <c r="W1" s="10" t="s">
        <v>37</v>
      </c>
      <c r="X1" s="10" t="s">
        <v>38</v>
      </c>
      <c r="Y1" s="10" t="s">
        <v>39</v>
      </c>
      <c r="Z1" s="10" t="s">
        <v>40</v>
      </c>
      <c r="AA1" s="10" t="s">
        <v>41</v>
      </c>
      <c r="AB1" s="10" t="s">
        <v>42</v>
      </c>
      <c r="AC1" s="10" t="s">
        <v>43</v>
      </c>
      <c r="AD1" s="10" t="s">
        <v>44</v>
      </c>
      <c r="AE1" s="10" t="s">
        <v>45</v>
      </c>
      <c r="AF1" s="10" t="s">
        <v>46</v>
      </c>
      <c r="AG1" s="10" t="s">
        <v>47</v>
      </c>
      <c r="AH1" s="10" t="s">
        <v>48</v>
      </c>
      <c r="AI1" s="10" t="s">
        <v>49</v>
      </c>
      <c r="AJ1" s="10" t="s">
        <v>50</v>
      </c>
      <c r="AK1" s="10" t="s">
        <v>51</v>
      </c>
      <c r="AL1" s="10" t="s">
        <v>52</v>
      </c>
      <c r="AM1" s="10" t="s">
        <v>53</v>
      </c>
      <c r="AN1" s="10" t="s">
        <v>54</v>
      </c>
      <c r="AO1" s="10" t="s">
        <v>55</v>
      </c>
      <c r="AP1" s="10" t="s">
        <v>56</v>
      </c>
      <c r="AQ1" s="10" t="s">
        <v>57</v>
      </c>
      <c r="AR1" s="10" t="s">
        <v>58</v>
      </c>
      <c r="AS1" s="10" t="s">
        <v>59</v>
      </c>
      <c r="AT1" s="10" t="s">
        <v>60</v>
      </c>
      <c r="AU1" s="10" t="s">
        <v>61</v>
      </c>
      <c r="AV1" s="10" t="s">
        <v>62</v>
      </c>
      <c r="AW1" s="10" t="s">
        <v>63</v>
      </c>
      <c r="AX1" s="10" t="s">
        <v>64</v>
      </c>
      <c r="AY1" s="10" t="s">
        <v>65</v>
      </c>
      <c r="AZ1" s="10" t="s">
        <v>66</v>
      </c>
      <c r="BA1" s="10" t="s">
        <v>67</v>
      </c>
      <c r="BB1" s="10" t="s">
        <v>68</v>
      </c>
    </row>
    <row r="3" spans="1:54" x14ac:dyDescent="0.35">
      <c r="D3" s="34" t="s">
        <v>19</v>
      </c>
      <c r="F3" s="23">
        <v>1</v>
      </c>
      <c r="G3" s="23">
        <v>0.2</v>
      </c>
      <c r="H3" s="23">
        <v>0.12</v>
      </c>
      <c r="I3" s="23">
        <v>0.1</v>
      </c>
      <c r="J3" s="23">
        <v>0.08</v>
      </c>
      <c r="K3" s="23">
        <v>0.05</v>
      </c>
      <c r="L3" s="23">
        <v>0.05</v>
      </c>
      <c r="M3" s="23">
        <v>0.05</v>
      </c>
      <c r="N3" s="23">
        <v>0.05</v>
      </c>
      <c r="O3" s="23">
        <v>0.05</v>
      </c>
      <c r="P3" s="23">
        <v>0.05</v>
      </c>
      <c r="Q3" s="23">
        <v>0.05</v>
      </c>
      <c r="R3" s="23">
        <v>0.05</v>
      </c>
      <c r="S3" s="23">
        <v>0.05</v>
      </c>
      <c r="T3" s="23">
        <v>0.05</v>
      </c>
      <c r="U3" s="23">
        <v>0.05</v>
      </c>
      <c r="V3" s="23">
        <v>0.05</v>
      </c>
      <c r="W3" s="23">
        <v>0.05</v>
      </c>
      <c r="X3" s="23">
        <v>0.05</v>
      </c>
      <c r="Y3" s="23">
        <v>0.05</v>
      </c>
      <c r="Z3" s="23">
        <v>0.05</v>
      </c>
      <c r="AA3" s="23">
        <v>0.05</v>
      </c>
      <c r="AB3" s="23">
        <v>0.05</v>
      </c>
      <c r="AC3" s="23">
        <v>0.05</v>
      </c>
      <c r="AD3" s="23">
        <v>0.05</v>
      </c>
      <c r="AE3" s="23">
        <v>0.05</v>
      </c>
      <c r="AF3" s="23">
        <v>0.05</v>
      </c>
      <c r="AG3" s="23">
        <v>0.05</v>
      </c>
      <c r="AH3" s="23">
        <v>0.05</v>
      </c>
      <c r="AI3" s="23">
        <v>0.05</v>
      </c>
      <c r="AJ3" s="23">
        <v>0.05</v>
      </c>
      <c r="AK3" s="23">
        <v>0.05</v>
      </c>
      <c r="AL3" s="23">
        <v>0.05</v>
      </c>
      <c r="AM3" s="23">
        <v>0.05</v>
      </c>
      <c r="AN3" s="23">
        <v>0.05</v>
      </c>
      <c r="AO3" s="23">
        <v>0.05</v>
      </c>
      <c r="AP3" s="23">
        <v>0.05</v>
      </c>
      <c r="AQ3" s="23">
        <v>0.05</v>
      </c>
      <c r="AR3" s="23">
        <v>0.05</v>
      </c>
      <c r="AS3" s="23">
        <v>0.05</v>
      </c>
      <c r="AT3" s="23">
        <v>0.05</v>
      </c>
      <c r="AU3" s="23">
        <v>0.05</v>
      </c>
      <c r="AV3" s="23">
        <v>0.05</v>
      </c>
      <c r="AW3" s="23">
        <v>0.05</v>
      </c>
      <c r="AX3" s="23">
        <v>0.05</v>
      </c>
      <c r="AY3" s="23">
        <v>0.05</v>
      </c>
      <c r="AZ3" s="23">
        <v>0.05</v>
      </c>
      <c r="BA3" s="23">
        <v>0.05</v>
      </c>
      <c r="BB3" s="23">
        <v>0.05</v>
      </c>
    </row>
    <row r="5" spans="1:54" x14ac:dyDescent="0.35">
      <c r="A5" s="10" t="s">
        <v>69</v>
      </c>
      <c r="B5" s="10" t="s">
        <v>119</v>
      </c>
      <c r="C5" s="10" t="s">
        <v>121</v>
      </c>
      <c r="D5" s="10" t="s">
        <v>70</v>
      </c>
      <c r="F5" s="13" t="s">
        <v>120</v>
      </c>
      <c r="G5" s="14" t="s">
        <v>21</v>
      </c>
      <c r="H5" s="14" t="s">
        <v>22</v>
      </c>
      <c r="I5" s="14" t="s">
        <v>23</v>
      </c>
      <c r="J5" s="14" t="s">
        <v>24</v>
      </c>
      <c r="K5" s="14" t="s">
        <v>25</v>
      </c>
      <c r="L5" s="14" t="s">
        <v>26</v>
      </c>
      <c r="M5" s="14" t="s">
        <v>27</v>
      </c>
      <c r="N5" s="14" t="s">
        <v>28</v>
      </c>
      <c r="O5" s="14" t="s">
        <v>29</v>
      </c>
      <c r="P5" s="14" t="s">
        <v>30</v>
      </c>
      <c r="Q5" s="14" t="s">
        <v>31</v>
      </c>
      <c r="R5" s="14" t="s">
        <v>32</v>
      </c>
      <c r="S5" s="14" t="s">
        <v>33</v>
      </c>
      <c r="T5" s="14" t="s">
        <v>34</v>
      </c>
      <c r="U5" s="14" t="s">
        <v>35</v>
      </c>
      <c r="V5" s="14" t="s">
        <v>36</v>
      </c>
      <c r="W5" s="14" t="s">
        <v>37</v>
      </c>
      <c r="X5" s="14" t="s">
        <v>38</v>
      </c>
      <c r="Y5" s="14" t="s">
        <v>39</v>
      </c>
      <c r="Z5" s="14" t="s">
        <v>40</v>
      </c>
      <c r="AA5" s="14" t="s">
        <v>41</v>
      </c>
      <c r="AB5" s="14" t="s">
        <v>42</v>
      </c>
      <c r="AC5" s="14" t="s">
        <v>43</v>
      </c>
      <c r="AD5" s="14" t="s">
        <v>44</v>
      </c>
      <c r="AE5" s="14" t="s">
        <v>45</v>
      </c>
      <c r="AF5" s="14" t="s">
        <v>46</v>
      </c>
      <c r="AG5" s="14" t="s">
        <v>47</v>
      </c>
      <c r="AH5" s="14" t="s">
        <v>48</v>
      </c>
      <c r="AI5" s="14" t="s">
        <v>49</v>
      </c>
      <c r="AJ5" s="14" t="s">
        <v>50</v>
      </c>
      <c r="AK5" s="14" t="s">
        <v>51</v>
      </c>
      <c r="AL5" s="14" t="s">
        <v>52</v>
      </c>
      <c r="AM5" s="14" t="s">
        <v>53</v>
      </c>
      <c r="AN5" s="14" t="s">
        <v>54</v>
      </c>
      <c r="AO5" s="14" t="s">
        <v>55</v>
      </c>
      <c r="AP5" s="14" t="s">
        <v>56</v>
      </c>
      <c r="AQ5" s="14" t="s">
        <v>57</v>
      </c>
      <c r="AR5" s="14" t="s">
        <v>58</v>
      </c>
      <c r="AS5" s="14" t="s">
        <v>59</v>
      </c>
      <c r="AT5" s="14" t="s">
        <v>60</v>
      </c>
      <c r="AU5" s="14" t="s">
        <v>61</v>
      </c>
      <c r="AV5" s="14" t="s">
        <v>62</v>
      </c>
      <c r="AW5" s="14" t="s">
        <v>63</v>
      </c>
      <c r="AX5" s="14" t="s">
        <v>64</v>
      </c>
      <c r="AY5" s="14" t="s">
        <v>65</v>
      </c>
      <c r="AZ5" s="14" t="s">
        <v>66</v>
      </c>
      <c r="BA5" s="14" t="s">
        <v>67</v>
      </c>
      <c r="BB5" s="15" t="s">
        <v>68</v>
      </c>
    </row>
    <row r="6" spans="1:54" x14ac:dyDescent="0.35">
      <c r="A6" s="33">
        <f t="array" ref="A6:A53">TRANSPOSE('Acquisition Model'!B1:AW1)</f>
        <v>45292</v>
      </c>
      <c r="B6" s="22">
        <f>F6</f>
        <v>75.111111111111114</v>
      </c>
      <c r="C6" s="19">
        <v>1.3</v>
      </c>
      <c r="D6" s="21">
        <f>B6*C6</f>
        <v>97.644444444444446</v>
      </c>
      <c r="F6" s="44">
        <f t="array" ref="F6:F53">TRANSPOSE('Acquisition Model'!B43:AW43)</f>
        <v>75.111111111111114</v>
      </c>
      <c r="G6" s="16">
        <f>ROUND($F6*G$3,0)</f>
        <v>15</v>
      </c>
      <c r="H6" s="16">
        <f>ROUND($F6*H$3,0)</f>
        <v>9</v>
      </c>
      <c r="I6" s="16">
        <f>ROUND($F6*I$3,0)</f>
        <v>8</v>
      </c>
      <c r="J6" s="16">
        <f t="shared" ref="H6:W21" si="0">ROUND($F6*J$3,0)</f>
        <v>6</v>
      </c>
      <c r="K6" s="16">
        <f t="shared" si="0"/>
        <v>4</v>
      </c>
      <c r="L6" s="16">
        <f t="shared" si="0"/>
        <v>4</v>
      </c>
      <c r="M6" s="16">
        <f t="shared" si="0"/>
        <v>4</v>
      </c>
      <c r="N6" s="16">
        <f t="shared" si="0"/>
        <v>4</v>
      </c>
      <c r="O6" s="16">
        <f t="shared" si="0"/>
        <v>4</v>
      </c>
      <c r="P6" s="16">
        <f t="shared" si="0"/>
        <v>4</v>
      </c>
      <c r="Q6" s="16">
        <f t="shared" si="0"/>
        <v>4</v>
      </c>
      <c r="R6" s="16">
        <f t="shared" si="0"/>
        <v>4</v>
      </c>
      <c r="S6" s="16">
        <f t="shared" si="0"/>
        <v>4</v>
      </c>
      <c r="T6" s="16">
        <f t="shared" si="0"/>
        <v>4</v>
      </c>
      <c r="U6" s="16">
        <f t="shared" si="0"/>
        <v>4</v>
      </c>
      <c r="V6" s="16">
        <f t="shared" si="0"/>
        <v>4</v>
      </c>
      <c r="W6" s="16">
        <f t="shared" si="0"/>
        <v>4</v>
      </c>
      <c r="X6" s="16">
        <f t="shared" ref="X6:AM21" si="1">ROUND($F6*X$3,0)</f>
        <v>4</v>
      </c>
      <c r="Y6" s="16">
        <f t="shared" si="1"/>
        <v>4</v>
      </c>
      <c r="Z6" s="16">
        <f t="shared" si="1"/>
        <v>4</v>
      </c>
      <c r="AA6" s="16">
        <f t="shared" si="1"/>
        <v>4</v>
      </c>
      <c r="AB6" s="16">
        <f t="shared" si="1"/>
        <v>4</v>
      </c>
      <c r="AC6" s="16">
        <f t="shared" si="1"/>
        <v>4</v>
      </c>
      <c r="AD6" s="16">
        <f t="shared" si="1"/>
        <v>4</v>
      </c>
      <c r="AE6" s="16">
        <f t="shared" si="1"/>
        <v>4</v>
      </c>
      <c r="AF6" s="16">
        <f t="shared" si="1"/>
        <v>4</v>
      </c>
      <c r="AG6" s="16">
        <f t="shared" si="1"/>
        <v>4</v>
      </c>
      <c r="AH6" s="16">
        <f t="shared" si="1"/>
        <v>4</v>
      </c>
      <c r="AI6" s="16">
        <f t="shared" si="1"/>
        <v>4</v>
      </c>
      <c r="AJ6" s="16">
        <f t="shared" si="1"/>
        <v>4</v>
      </c>
      <c r="AK6" s="16">
        <f t="shared" si="1"/>
        <v>4</v>
      </c>
      <c r="AL6" s="16">
        <f t="shared" si="1"/>
        <v>4</v>
      </c>
      <c r="AM6" s="16">
        <f t="shared" si="1"/>
        <v>4</v>
      </c>
      <c r="AN6" s="16">
        <f t="shared" ref="AN6:BA6" si="2">ROUND($F6*AN$3,0)</f>
        <v>4</v>
      </c>
      <c r="AO6" s="16">
        <f t="shared" si="2"/>
        <v>4</v>
      </c>
      <c r="AP6" s="16">
        <f t="shared" si="2"/>
        <v>4</v>
      </c>
      <c r="AQ6" s="16">
        <f t="shared" si="2"/>
        <v>4</v>
      </c>
      <c r="AR6" s="16">
        <f t="shared" si="2"/>
        <v>4</v>
      </c>
      <c r="AS6" s="16">
        <f t="shared" si="2"/>
        <v>4</v>
      </c>
      <c r="AT6" s="16">
        <f t="shared" si="2"/>
        <v>4</v>
      </c>
      <c r="AU6" s="16">
        <f t="shared" si="2"/>
        <v>4</v>
      </c>
      <c r="AV6" s="16">
        <f t="shared" si="2"/>
        <v>4</v>
      </c>
      <c r="AW6" s="16">
        <f t="shared" si="2"/>
        <v>4</v>
      </c>
      <c r="AX6" s="16">
        <f t="shared" si="2"/>
        <v>4</v>
      </c>
      <c r="AY6" s="16">
        <f t="shared" si="2"/>
        <v>4</v>
      </c>
      <c r="AZ6" s="16">
        <f t="shared" si="2"/>
        <v>4</v>
      </c>
      <c r="BA6" s="16">
        <f t="shared" si="2"/>
        <v>4</v>
      </c>
      <c r="BB6" s="17"/>
    </row>
    <row r="7" spans="1:54" x14ac:dyDescent="0.35">
      <c r="A7" s="33">
        <v>45323</v>
      </c>
      <c r="B7" s="22">
        <f>F7+G6</f>
        <v>146.11111111111111</v>
      </c>
      <c r="C7" s="19">
        <v>1.3</v>
      </c>
      <c r="D7" s="21">
        <f>B7*C7</f>
        <v>189.94444444444446</v>
      </c>
      <c r="F7" s="44">
        <v>131.11111111111111</v>
      </c>
      <c r="G7" s="16">
        <f t="shared" ref="G7:V22" si="3">ROUND($F7*G$3,0)</f>
        <v>26</v>
      </c>
      <c r="H7" s="16">
        <f t="shared" si="0"/>
        <v>16</v>
      </c>
      <c r="I7" s="16">
        <f t="shared" si="0"/>
        <v>13</v>
      </c>
      <c r="J7" s="16">
        <f t="shared" si="0"/>
        <v>10</v>
      </c>
      <c r="K7" s="16">
        <f t="shared" si="0"/>
        <v>7</v>
      </c>
      <c r="L7" s="16">
        <f t="shared" si="0"/>
        <v>7</v>
      </c>
      <c r="M7" s="16">
        <f t="shared" si="0"/>
        <v>7</v>
      </c>
      <c r="N7" s="16">
        <f t="shared" si="0"/>
        <v>7</v>
      </c>
      <c r="O7" s="16">
        <f t="shared" si="0"/>
        <v>7</v>
      </c>
      <c r="P7" s="16">
        <f t="shared" si="0"/>
        <v>7</v>
      </c>
      <c r="Q7" s="16">
        <f t="shared" si="0"/>
        <v>7</v>
      </c>
      <c r="R7" s="16">
        <f t="shared" si="0"/>
        <v>7</v>
      </c>
      <c r="S7" s="16">
        <f t="shared" si="0"/>
        <v>7</v>
      </c>
      <c r="T7" s="16">
        <f t="shared" si="0"/>
        <v>7</v>
      </c>
      <c r="U7" s="16">
        <f t="shared" si="0"/>
        <v>7</v>
      </c>
      <c r="V7" s="16">
        <f t="shared" si="0"/>
        <v>7</v>
      </c>
      <c r="W7" s="16">
        <f t="shared" si="0"/>
        <v>7</v>
      </c>
      <c r="X7" s="16">
        <f t="shared" si="1"/>
        <v>7</v>
      </c>
      <c r="Y7" s="16">
        <f t="shared" si="1"/>
        <v>7</v>
      </c>
      <c r="Z7" s="16">
        <f t="shared" si="1"/>
        <v>7</v>
      </c>
      <c r="AA7" s="16">
        <f t="shared" si="1"/>
        <v>7</v>
      </c>
      <c r="AB7" s="16">
        <f t="shared" si="1"/>
        <v>7</v>
      </c>
      <c r="AC7" s="16">
        <f t="shared" si="1"/>
        <v>7</v>
      </c>
      <c r="AD7" s="16">
        <f t="shared" si="1"/>
        <v>7</v>
      </c>
      <c r="AE7" s="16">
        <f t="shared" si="1"/>
        <v>7</v>
      </c>
      <c r="AF7" s="16">
        <f t="shared" si="1"/>
        <v>7</v>
      </c>
      <c r="AG7" s="16">
        <f t="shared" si="1"/>
        <v>7</v>
      </c>
      <c r="AH7" s="16">
        <f t="shared" si="1"/>
        <v>7</v>
      </c>
      <c r="AI7" s="16">
        <f t="shared" si="1"/>
        <v>7</v>
      </c>
      <c r="AJ7" s="16">
        <f t="shared" si="1"/>
        <v>7</v>
      </c>
      <c r="AK7" s="16">
        <f t="shared" si="1"/>
        <v>7</v>
      </c>
      <c r="AL7" s="16">
        <f t="shared" si="1"/>
        <v>7</v>
      </c>
      <c r="AM7" s="16">
        <f t="shared" si="1"/>
        <v>7</v>
      </c>
      <c r="AN7" s="16">
        <f t="shared" ref="AN7:AZ7" si="4">ROUND($F7*AN$3,0)</f>
        <v>7</v>
      </c>
      <c r="AO7" s="16">
        <f t="shared" si="4"/>
        <v>7</v>
      </c>
      <c r="AP7" s="16">
        <f t="shared" si="4"/>
        <v>7</v>
      </c>
      <c r="AQ7" s="16">
        <f t="shared" si="4"/>
        <v>7</v>
      </c>
      <c r="AR7" s="16">
        <f t="shared" si="4"/>
        <v>7</v>
      </c>
      <c r="AS7" s="16">
        <f t="shared" si="4"/>
        <v>7</v>
      </c>
      <c r="AT7" s="16">
        <f t="shared" si="4"/>
        <v>7</v>
      </c>
      <c r="AU7" s="16">
        <f t="shared" si="4"/>
        <v>7</v>
      </c>
      <c r="AV7" s="16">
        <f t="shared" si="4"/>
        <v>7</v>
      </c>
      <c r="AW7" s="16">
        <f t="shared" si="4"/>
        <v>7</v>
      </c>
      <c r="AX7" s="16">
        <f t="shared" si="4"/>
        <v>7</v>
      </c>
      <c r="AY7" s="16">
        <f t="shared" si="4"/>
        <v>7</v>
      </c>
      <c r="AZ7" s="16">
        <f t="shared" si="4"/>
        <v>7</v>
      </c>
      <c r="BA7" s="16"/>
      <c r="BB7" s="17"/>
    </row>
    <row r="8" spans="1:54" x14ac:dyDescent="0.35">
      <c r="A8" s="33">
        <v>45352</v>
      </c>
      <c r="B8" s="22">
        <f>F8+G7+H6</f>
        <v>218.11111111111111</v>
      </c>
      <c r="C8" s="19">
        <v>1.3</v>
      </c>
      <c r="D8" s="21">
        <f>B8*C8</f>
        <v>283.54444444444448</v>
      </c>
      <c r="F8" s="44">
        <v>183.11111111111111</v>
      </c>
      <c r="G8" s="16">
        <f t="shared" si="3"/>
        <v>37</v>
      </c>
      <c r="H8" s="16">
        <f t="shared" si="0"/>
        <v>22</v>
      </c>
      <c r="I8" s="16">
        <f t="shared" si="0"/>
        <v>18</v>
      </c>
      <c r="J8" s="16">
        <f t="shared" si="0"/>
        <v>15</v>
      </c>
      <c r="K8" s="16">
        <f t="shared" si="0"/>
        <v>9</v>
      </c>
      <c r="L8" s="16">
        <f t="shared" si="0"/>
        <v>9</v>
      </c>
      <c r="M8" s="16">
        <f t="shared" si="0"/>
        <v>9</v>
      </c>
      <c r="N8" s="16">
        <f t="shared" si="0"/>
        <v>9</v>
      </c>
      <c r="O8" s="16">
        <f t="shared" si="0"/>
        <v>9</v>
      </c>
      <c r="P8" s="16">
        <f t="shared" si="0"/>
        <v>9</v>
      </c>
      <c r="Q8" s="16">
        <f t="shared" si="0"/>
        <v>9</v>
      </c>
      <c r="R8" s="16">
        <f t="shared" si="0"/>
        <v>9</v>
      </c>
      <c r="S8" s="16">
        <f t="shared" si="0"/>
        <v>9</v>
      </c>
      <c r="T8" s="16">
        <f t="shared" si="0"/>
        <v>9</v>
      </c>
      <c r="U8" s="16">
        <f t="shared" si="0"/>
        <v>9</v>
      </c>
      <c r="V8" s="16">
        <f t="shared" si="0"/>
        <v>9</v>
      </c>
      <c r="W8" s="16">
        <f t="shared" si="0"/>
        <v>9</v>
      </c>
      <c r="X8" s="16">
        <f t="shared" si="1"/>
        <v>9</v>
      </c>
      <c r="Y8" s="16">
        <f t="shared" si="1"/>
        <v>9</v>
      </c>
      <c r="Z8" s="16">
        <f t="shared" si="1"/>
        <v>9</v>
      </c>
      <c r="AA8" s="16">
        <f t="shared" si="1"/>
        <v>9</v>
      </c>
      <c r="AB8" s="16">
        <f t="shared" si="1"/>
        <v>9</v>
      </c>
      <c r="AC8" s="16">
        <f t="shared" si="1"/>
        <v>9</v>
      </c>
      <c r="AD8" s="16">
        <f t="shared" si="1"/>
        <v>9</v>
      </c>
      <c r="AE8" s="16">
        <f t="shared" si="1"/>
        <v>9</v>
      </c>
      <c r="AF8" s="16">
        <f t="shared" si="1"/>
        <v>9</v>
      </c>
      <c r="AG8" s="16">
        <f t="shared" si="1"/>
        <v>9</v>
      </c>
      <c r="AH8" s="16">
        <f t="shared" si="1"/>
        <v>9</v>
      </c>
      <c r="AI8" s="16">
        <f t="shared" si="1"/>
        <v>9</v>
      </c>
      <c r="AJ8" s="16">
        <f t="shared" si="1"/>
        <v>9</v>
      </c>
      <c r="AK8" s="16">
        <f t="shared" si="1"/>
        <v>9</v>
      </c>
      <c r="AL8" s="16">
        <f t="shared" si="1"/>
        <v>9</v>
      </c>
      <c r="AM8" s="16">
        <f t="shared" si="1"/>
        <v>9</v>
      </c>
      <c r="AN8" s="16">
        <f t="shared" ref="AN8:AY8" si="5">ROUND($F8*AN$3,0)</f>
        <v>9</v>
      </c>
      <c r="AO8" s="16">
        <f t="shared" si="5"/>
        <v>9</v>
      </c>
      <c r="AP8" s="16">
        <f t="shared" si="5"/>
        <v>9</v>
      </c>
      <c r="AQ8" s="16">
        <f t="shared" si="5"/>
        <v>9</v>
      </c>
      <c r="AR8" s="16">
        <f t="shared" si="5"/>
        <v>9</v>
      </c>
      <c r="AS8" s="16">
        <f t="shared" si="5"/>
        <v>9</v>
      </c>
      <c r="AT8" s="16">
        <f t="shared" si="5"/>
        <v>9</v>
      </c>
      <c r="AU8" s="16">
        <f t="shared" si="5"/>
        <v>9</v>
      </c>
      <c r="AV8" s="16">
        <f t="shared" si="5"/>
        <v>9</v>
      </c>
      <c r="AW8" s="16">
        <f t="shared" si="5"/>
        <v>9</v>
      </c>
      <c r="AX8" s="16">
        <f t="shared" si="5"/>
        <v>9</v>
      </c>
      <c r="AY8" s="16">
        <f t="shared" si="5"/>
        <v>9</v>
      </c>
      <c r="AZ8" s="16"/>
      <c r="BA8" s="16"/>
      <c r="BB8" s="17"/>
    </row>
    <row r="9" spans="1:54" x14ac:dyDescent="0.35">
      <c r="A9" s="33">
        <v>45383</v>
      </c>
      <c r="B9" s="22">
        <f>F9+G8+H7+I6</f>
        <v>294.11111111111109</v>
      </c>
      <c r="C9" s="19">
        <v>1.3</v>
      </c>
      <c r="D9" s="21">
        <f t="shared" ref="D9:D53" si="6">B9*C9</f>
        <v>382.34444444444443</v>
      </c>
      <c r="F9" s="44">
        <v>233.11111111111111</v>
      </c>
      <c r="G9" s="16">
        <f t="shared" si="3"/>
        <v>47</v>
      </c>
      <c r="H9" s="16">
        <f t="shared" si="0"/>
        <v>28</v>
      </c>
      <c r="I9" s="16">
        <f t="shared" si="0"/>
        <v>23</v>
      </c>
      <c r="J9" s="16">
        <f t="shared" si="0"/>
        <v>19</v>
      </c>
      <c r="K9" s="16">
        <f t="shared" si="0"/>
        <v>12</v>
      </c>
      <c r="L9" s="16">
        <f t="shared" si="0"/>
        <v>12</v>
      </c>
      <c r="M9" s="16">
        <f t="shared" si="0"/>
        <v>12</v>
      </c>
      <c r="N9" s="16">
        <f t="shared" si="0"/>
        <v>12</v>
      </c>
      <c r="O9" s="16">
        <f t="shared" si="0"/>
        <v>12</v>
      </c>
      <c r="P9" s="16">
        <f t="shared" si="0"/>
        <v>12</v>
      </c>
      <c r="Q9" s="16">
        <f t="shared" si="0"/>
        <v>12</v>
      </c>
      <c r="R9" s="16">
        <f t="shared" si="0"/>
        <v>12</v>
      </c>
      <c r="S9" s="16">
        <f t="shared" si="0"/>
        <v>12</v>
      </c>
      <c r="T9" s="16">
        <f t="shared" si="0"/>
        <v>12</v>
      </c>
      <c r="U9" s="16">
        <f t="shared" si="0"/>
        <v>12</v>
      </c>
      <c r="V9" s="16">
        <f t="shared" si="0"/>
        <v>12</v>
      </c>
      <c r="W9" s="16">
        <f t="shared" si="0"/>
        <v>12</v>
      </c>
      <c r="X9" s="16">
        <f t="shared" si="1"/>
        <v>12</v>
      </c>
      <c r="Y9" s="16">
        <f t="shared" si="1"/>
        <v>12</v>
      </c>
      <c r="Z9" s="16">
        <f t="shared" si="1"/>
        <v>12</v>
      </c>
      <c r="AA9" s="16">
        <f t="shared" si="1"/>
        <v>12</v>
      </c>
      <c r="AB9" s="16">
        <f t="shared" si="1"/>
        <v>12</v>
      </c>
      <c r="AC9" s="16">
        <f t="shared" si="1"/>
        <v>12</v>
      </c>
      <c r="AD9" s="16">
        <f t="shared" si="1"/>
        <v>12</v>
      </c>
      <c r="AE9" s="16">
        <f t="shared" si="1"/>
        <v>12</v>
      </c>
      <c r="AF9" s="16">
        <f t="shared" si="1"/>
        <v>12</v>
      </c>
      <c r="AG9" s="16">
        <f t="shared" si="1"/>
        <v>12</v>
      </c>
      <c r="AH9" s="16">
        <f t="shared" si="1"/>
        <v>12</v>
      </c>
      <c r="AI9" s="16">
        <f t="shared" si="1"/>
        <v>12</v>
      </c>
      <c r="AJ9" s="16">
        <f t="shared" si="1"/>
        <v>12</v>
      </c>
      <c r="AK9" s="16">
        <f t="shared" si="1"/>
        <v>12</v>
      </c>
      <c r="AL9" s="16">
        <f t="shared" si="1"/>
        <v>12</v>
      </c>
      <c r="AM9" s="16">
        <f t="shared" si="1"/>
        <v>12</v>
      </c>
      <c r="AN9" s="16">
        <f t="shared" ref="AN9:AX9" si="7">ROUND($F9*AN$3,0)</f>
        <v>12</v>
      </c>
      <c r="AO9" s="16">
        <f t="shared" si="7"/>
        <v>12</v>
      </c>
      <c r="AP9" s="16">
        <f t="shared" si="7"/>
        <v>12</v>
      </c>
      <c r="AQ9" s="16">
        <f t="shared" si="7"/>
        <v>12</v>
      </c>
      <c r="AR9" s="16">
        <f t="shared" si="7"/>
        <v>12</v>
      </c>
      <c r="AS9" s="16">
        <f t="shared" si="7"/>
        <v>12</v>
      </c>
      <c r="AT9" s="16">
        <f t="shared" si="7"/>
        <v>12</v>
      </c>
      <c r="AU9" s="16">
        <f t="shared" si="7"/>
        <v>12</v>
      </c>
      <c r="AV9" s="16">
        <f t="shared" si="7"/>
        <v>12</v>
      </c>
      <c r="AW9" s="16">
        <f t="shared" si="7"/>
        <v>12</v>
      </c>
      <c r="AX9" s="16">
        <f t="shared" si="7"/>
        <v>12</v>
      </c>
      <c r="AY9" s="16"/>
      <c r="AZ9" s="16"/>
      <c r="BA9" s="16"/>
      <c r="BB9" s="17"/>
    </row>
    <row r="10" spans="1:54" x14ac:dyDescent="0.35">
      <c r="A10" s="33">
        <v>45413</v>
      </c>
      <c r="B10" s="22">
        <f>F10+G9+H8+I7+J6</f>
        <v>368.66666666666669</v>
      </c>
      <c r="C10" s="19">
        <v>1.3</v>
      </c>
      <c r="D10" s="21">
        <f t="shared" si="6"/>
        <v>479.26666666666671</v>
      </c>
      <c r="F10" s="44">
        <v>280.66666666666669</v>
      </c>
      <c r="G10" s="16">
        <f t="shared" si="3"/>
        <v>56</v>
      </c>
      <c r="H10" s="16">
        <f t="shared" si="0"/>
        <v>34</v>
      </c>
      <c r="I10" s="16">
        <f t="shared" si="0"/>
        <v>28</v>
      </c>
      <c r="J10" s="16">
        <f t="shared" si="0"/>
        <v>22</v>
      </c>
      <c r="K10" s="16">
        <f t="shared" si="0"/>
        <v>14</v>
      </c>
      <c r="L10" s="16">
        <f t="shared" si="0"/>
        <v>14</v>
      </c>
      <c r="M10" s="16">
        <f t="shared" si="0"/>
        <v>14</v>
      </c>
      <c r="N10" s="16">
        <f t="shared" si="0"/>
        <v>14</v>
      </c>
      <c r="O10" s="16">
        <f t="shared" si="0"/>
        <v>14</v>
      </c>
      <c r="P10" s="16">
        <f t="shared" si="0"/>
        <v>14</v>
      </c>
      <c r="Q10" s="16">
        <f t="shared" si="0"/>
        <v>14</v>
      </c>
      <c r="R10" s="16">
        <f t="shared" si="0"/>
        <v>14</v>
      </c>
      <c r="S10" s="16">
        <f t="shared" si="0"/>
        <v>14</v>
      </c>
      <c r="T10" s="16">
        <f t="shared" si="0"/>
        <v>14</v>
      </c>
      <c r="U10" s="16">
        <f t="shared" si="0"/>
        <v>14</v>
      </c>
      <c r="V10" s="16">
        <f t="shared" si="0"/>
        <v>14</v>
      </c>
      <c r="W10" s="16">
        <f t="shared" si="0"/>
        <v>14</v>
      </c>
      <c r="X10" s="16">
        <f t="shared" si="1"/>
        <v>14</v>
      </c>
      <c r="Y10" s="16">
        <f t="shared" si="1"/>
        <v>14</v>
      </c>
      <c r="Z10" s="16">
        <f t="shared" si="1"/>
        <v>14</v>
      </c>
      <c r="AA10" s="16">
        <f t="shared" si="1"/>
        <v>14</v>
      </c>
      <c r="AB10" s="16">
        <f t="shared" si="1"/>
        <v>14</v>
      </c>
      <c r="AC10" s="16">
        <f t="shared" si="1"/>
        <v>14</v>
      </c>
      <c r="AD10" s="16">
        <f t="shared" si="1"/>
        <v>14</v>
      </c>
      <c r="AE10" s="16">
        <f t="shared" si="1"/>
        <v>14</v>
      </c>
      <c r="AF10" s="16">
        <f t="shared" si="1"/>
        <v>14</v>
      </c>
      <c r="AG10" s="16">
        <f t="shared" si="1"/>
        <v>14</v>
      </c>
      <c r="AH10" s="16">
        <f t="shared" si="1"/>
        <v>14</v>
      </c>
      <c r="AI10" s="16">
        <f t="shared" si="1"/>
        <v>14</v>
      </c>
      <c r="AJ10" s="16">
        <f t="shared" si="1"/>
        <v>14</v>
      </c>
      <c r="AK10" s="16">
        <f t="shared" si="1"/>
        <v>14</v>
      </c>
      <c r="AL10" s="16">
        <f t="shared" si="1"/>
        <v>14</v>
      </c>
      <c r="AM10" s="16">
        <f t="shared" si="1"/>
        <v>14</v>
      </c>
      <c r="AN10" s="16">
        <f t="shared" ref="AN10:AW10" si="8">ROUND($F10*AN$3,0)</f>
        <v>14</v>
      </c>
      <c r="AO10" s="16">
        <f t="shared" si="8"/>
        <v>14</v>
      </c>
      <c r="AP10" s="16">
        <f t="shared" si="8"/>
        <v>14</v>
      </c>
      <c r="AQ10" s="16">
        <f t="shared" si="8"/>
        <v>14</v>
      </c>
      <c r="AR10" s="16">
        <f t="shared" si="8"/>
        <v>14</v>
      </c>
      <c r="AS10" s="16">
        <f t="shared" si="8"/>
        <v>14</v>
      </c>
      <c r="AT10" s="16">
        <f t="shared" si="8"/>
        <v>14</v>
      </c>
      <c r="AU10" s="16">
        <f t="shared" si="8"/>
        <v>14</v>
      </c>
      <c r="AV10" s="16">
        <f t="shared" si="8"/>
        <v>14</v>
      </c>
      <c r="AW10" s="16">
        <f t="shared" si="8"/>
        <v>14</v>
      </c>
      <c r="AX10" s="16"/>
      <c r="AY10" s="16"/>
      <c r="AZ10" s="16"/>
      <c r="BA10" s="16"/>
      <c r="BB10" s="17"/>
    </row>
    <row r="11" spans="1:54" x14ac:dyDescent="0.35">
      <c r="A11" s="33">
        <v>45444</v>
      </c>
      <c r="B11" s="22">
        <f>F11+G10+H9+I8+J7+K6</f>
        <v>434.66666666666669</v>
      </c>
      <c r="C11" s="19">
        <v>1.3</v>
      </c>
      <c r="D11" s="21">
        <f t="shared" si="6"/>
        <v>565.06666666666672</v>
      </c>
      <c r="F11" s="44">
        <v>318.66666666666669</v>
      </c>
      <c r="G11" s="16">
        <f t="shared" si="3"/>
        <v>64</v>
      </c>
      <c r="H11" s="16">
        <f t="shared" si="0"/>
        <v>38</v>
      </c>
      <c r="I11" s="16">
        <f t="shared" si="0"/>
        <v>32</v>
      </c>
      <c r="J11" s="16">
        <f t="shared" si="0"/>
        <v>25</v>
      </c>
      <c r="K11" s="16">
        <f t="shared" si="0"/>
        <v>16</v>
      </c>
      <c r="L11" s="16">
        <f t="shared" si="0"/>
        <v>16</v>
      </c>
      <c r="M11" s="16">
        <f t="shared" si="0"/>
        <v>16</v>
      </c>
      <c r="N11" s="16">
        <f t="shared" si="0"/>
        <v>16</v>
      </c>
      <c r="O11" s="16">
        <f t="shared" si="0"/>
        <v>16</v>
      </c>
      <c r="P11" s="16">
        <f t="shared" si="0"/>
        <v>16</v>
      </c>
      <c r="Q11" s="16">
        <f t="shared" si="0"/>
        <v>16</v>
      </c>
      <c r="R11" s="16">
        <f t="shared" si="0"/>
        <v>16</v>
      </c>
      <c r="S11" s="16">
        <f t="shared" si="0"/>
        <v>16</v>
      </c>
      <c r="T11" s="16">
        <f t="shared" si="0"/>
        <v>16</v>
      </c>
      <c r="U11" s="16">
        <f t="shared" si="0"/>
        <v>16</v>
      </c>
      <c r="V11" s="16">
        <f t="shared" si="0"/>
        <v>16</v>
      </c>
      <c r="W11" s="16">
        <f t="shared" si="0"/>
        <v>16</v>
      </c>
      <c r="X11" s="16">
        <f t="shared" si="1"/>
        <v>16</v>
      </c>
      <c r="Y11" s="16">
        <f t="shared" si="1"/>
        <v>16</v>
      </c>
      <c r="Z11" s="16">
        <f t="shared" si="1"/>
        <v>16</v>
      </c>
      <c r="AA11" s="16">
        <f t="shared" si="1"/>
        <v>16</v>
      </c>
      <c r="AB11" s="16">
        <f t="shared" si="1"/>
        <v>16</v>
      </c>
      <c r="AC11" s="16">
        <f t="shared" si="1"/>
        <v>16</v>
      </c>
      <c r="AD11" s="16">
        <f t="shared" si="1"/>
        <v>16</v>
      </c>
      <c r="AE11" s="16">
        <f t="shared" si="1"/>
        <v>16</v>
      </c>
      <c r="AF11" s="16">
        <f t="shared" si="1"/>
        <v>16</v>
      </c>
      <c r="AG11" s="16">
        <f t="shared" si="1"/>
        <v>16</v>
      </c>
      <c r="AH11" s="16">
        <f t="shared" si="1"/>
        <v>16</v>
      </c>
      <c r="AI11" s="16">
        <f t="shared" si="1"/>
        <v>16</v>
      </c>
      <c r="AJ11" s="16">
        <f t="shared" si="1"/>
        <v>16</v>
      </c>
      <c r="AK11" s="16">
        <f t="shared" si="1"/>
        <v>16</v>
      </c>
      <c r="AL11" s="16">
        <f t="shared" si="1"/>
        <v>16</v>
      </c>
      <c r="AM11" s="16">
        <f t="shared" si="1"/>
        <v>16</v>
      </c>
      <c r="AN11" s="16">
        <f t="shared" ref="AN11:AV11" si="9">ROUND($F11*AN$3,0)</f>
        <v>16</v>
      </c>
      <c r="AO11" s="16">
        <f t="shared" si="9"/>
        <v>16</v>
      </c>
      <c r="AP11" s="16">
        <f t="shared" si="9"/>
        <v>16</v>
      </c>
      <c r="AQ11" s="16">
        <f t="shared" si="9"/>
        <v>16</v>
      </c>
      <c r="AR11" s="16">
        <f t="shared" si="9"/>
        <v>16</v>
      </c>
      <c r="AS11" s="16">
        <f t="shared" si="9"/>
        <v>16</v>
      </c>
      <c r="AT11" s="16">
        <f t="shared" si="9"/>
        <v>16</v>
      </c>
      <c r="AU11" s="16">
        <f t="shared" si="9"/>
        <v>16</v>
      </c>
      <c r="AV11" s="16">
        <f t="shared" si="9"/>
        <v>16</v>
      </c>
      <c r="AW11" s="16"/>
      <c r="AX11" s="16"/>
      <c r="AY11" s="16"/>
      <c r="AZ11" s="16"/>
      <c r="BA11" s="16"/>
      <c r="BB11" s="17"/>
    </row>
    <row r="12" spans="1:54" x14ac:dyDescent="0.35">
      <c r="A12" s="33">
        <v>45474</v>
      </c>
      <c r="B12" s="22">
        <f>F12+G11+H10++I9+J8+K7+L6</f>
        <v>501.66666666666669</v>
      </c>
      <c r="C12" s="19">
        <v>1.3</v>
      </c>
      <c r="D12" s="21">
        <f t="shared" si="6"/>
        <v>652.16666666666674</v>
      </c>
      <c r="F12" s="44">
        <v>354.66666666666669</v>
      </c>
      <c r="G12" s="16">
        <f t="shared" si="3"/>
        <v>71</v>
      </c>
      <c r="H12" s="16">
        <f t="shared" si="0"/>
        <v>43</v>
      </c>
      <c r="I12" s="16">
        <f t="shared" si="0"/>
        <v>35</v>
      </c>
      <c r="J12" s="16">
        <f t="shared" si="0"/>
        <v>28</v>
      </c>
      <c r="K12" s="16">
        <f t="shared" si="0"/>
        <v>18</v>
      </c>
      <c r="L12" s="16">
        <f t="shared" si="0"/>
        <v>18</v>
      </c>
      <c r="M12" s="16">
        <f t="shared" si="0"/>
        <v>18</v>
      </c>
      <c r="N12" s="16">
        <f t="shared" si="0"/>
        <v>18</v>
      </c>
      <c r="O12" s="16">
        <f t="shared" si="0"/>
        <v>18</v>
      </c>
      <c r="P12" s="16">
        <f t="shared" si="0"/>
        <v>18</v>
      </c>
      <c r="Q12" s="16">
        <f t="shared" si="0"/>
        <v>18</v>
      </c>
      <c r="R12" s="16">
        <f t="shared" si="0"/>
        <v>18</v>
      </c>
      <c r="S12" s="16">
        <f t="shared" si="0"/>
        <v>18</v>
      </c>
      <c r="T12" s="16">
        <f t="shared" si="0"/>
        <v>18</v>
      </c>
      <c r="U12" s="16">
        <f t="shared" si="0"/>
        <v>18</v>
      </c>
      <c r="V12" s="16">
        <f t="shared" si="0"/>
        <v>18</v>
      </c>
      <c r="W12" s="16">
        <f t="shared" si="0"/>
        <v>18</v>
      </c>
      <c r="X12" s="16">
        <f t="shared" si="1"/>
        <v>18</v>
      </c>
      <c r="Y12" s="16">
        <f t="shared" si="1"/>
        <v>18</v>
      </c>
      <c r="Z12" s="16">
        <f t="shared" si="1"/>
        <v>18</v>
      </c>
      <c r="AA12" s="16">
        <f t="shared" si="1"/>
        <v>18</v>
      </c>
      <c r="AB12" s="16">
        <f t="shared" si="1"/>
        <v>18</v>
      </c>
      <c r="AC12" s="16">
        <f t="shared" si="1"/>
        <v>18</v>
      </c>
      <c r="AD12" s="16">
        <f t="shared" si="1"/>
        <v>18</v>
      </c>
      <c r="AE12" s="16">
        <f t="shared" si="1"/>
        <v>18</v>
      </c>
      <c r="AF12" s="16">
        <f t="shared" si="1"/>
        <v>18</v>
      </c>
      <c r="AG12" s="16">
        <f t="shared" si="1"/>
        <v>18</v>
      </c>
      <c r="AH12" s="16">
        <f t="shared" si="1"/>
        <v>18</v>
      </c>
      <c r="AI12" s="16">
        <f t="shared" si="1"/>
        <v>18</v>
      </c>
      <c r="AJ12" s="16">
        <f t="shared" si="1"/>
        <v>18</v>
      </c>
      <c r="AK12" s="16">
        <f t="shared" si="1"/>
        <v>18</v>
      </c>
      <c r="AL12" s="16">
        <f t="shared" si="1"/>
        <v>18</v>
      </c>
      <c r="AM12" s="16">
        <f t="shared" si="1"/>
        <v>18</v>
      </c>
      <c r="AN12" s="16">
        <f t="shared" ref="AN12:AU12" si="10">ROUND($F12*AN$3,0)</f>
        <v>18</v>
      </c>
      <c r="AO12" s="16">
        <f t="shared" si="10"/>
        <v>18</v>
      </c>
      <c r="AP12" s="16">
        <f t="shared" si="10"/>
        <v>18</v>
      </c>
      <c r="AQ12" s="16">
        <f t="shared" si="10"/>
        <v>18</v>
      </c>
      <c r="AR12" s="16">
        <f t="shared" si="10"/>
        <v>18</v>
      </c>
      <c r="AS12" s="16">
        <f t="shared" si="10"/>
        <v>18</v>
      </c>
      <c r="AT12" s="16">
        <f t="shared" si="10"/>
        <v>18</v>
      </c>
      <c r="AU12" s="16">
        <f t="shared" si="10"/>
        <v>18</v>
      </c>
      <c r="AV12" s="16"/>
      <c r="AW12" s="16"/>
      <c r="AX12" s="16"/>
      <c r="AY12" s="16"/>
      <c r="AZ12" s="16"/>
      <c r="BA12" s="16"/>
      <c r="BB12" s="17"/>
    </row>
    <row r="13" spans="1:54" x14ac:dyDescent="0.35">
      <c r="A13" s="33">
        <v>45505</v>
      </c>
      <c r="B13" s="22">
        <f>F13+G12+H11++I10+J9+K8+L7+M6</f>
        <v>563.88888888888891</v>
      </c>
      <c r="C13" s="19">
        <v>1.3</v>
      </c>
      <c r="D13" s="21">
        <f t="shared" si="6"/>
        <v>733.05555555555566</v>
      </c>
      <c r="F13" s="44">
        <v>387.88888888888891</v>
      </c>
      <c r="G13" s="16">
        <f t="shared" si="3"/>
        <v>78</v>
      </c>
      <c r="H13" s="16">
        <f t="shared" si="0"/>
        <v>47</v>
      </c>
      <c r="I13" s="16">
        <f t="shared" si="0"/>
        <v>39</v>
      </c>
      <c r="J13" s="16">
        <f t="shared" si="0"/>
        <v>31</v>
      </c>
      <c r="K13" s="16">
        <f t="shared" si="0"/>
        <v>19</v>
      </c>
      <c r="L13" s="16">
        <f t="shared" si="0"/>
        <v>19</v>
      </c>
      <c r="M13" s="16">
        <f t="shared" si="0"/>
        <v>19</v>
      </c>
      <c r="N13" s="16">
        <f t="shared" si="0"/>
        <v>19</v>
      </c>
      <c r="O13" s="16">
        <f t="shared" si="0"/>
        <v>19</v>
      </c>
      <c r="P13" s="16">
        <f t="shared" si="0"/>
        <v>19</v>
      </c>
      <c r="Q13" s="16">
        <f t="shared" si="0"/>
        <v>19</v>
      </c>
      <c r="R13" s="16">
        <f t="shared" si="0"/>
        <v>19</v>
      </c>
      <c r="S13" s="16">
        <f t="shared" si="0"/>
        <v>19</v>
      </c>
      <c r="T13" s="16">
        <f t="shared" si="0"/>
        <v>19</v>
      </c>
      <c r="U13" s="16">
        <f t="shared" si="0"/>
        <v>19</v>
      </c>
      <c r="V13" s="16">
        <f t="shared" si="0"/>
        <v>19</v>
      </c>
      <c r="W13" s="16">
        <f t="shared" si="0"/>
        <v>19</v>
      </c>
      <c r="X13" s="16">
        <f t="shared" si="1"/>
        <v>19</v>
      </c>
      <c r="Y13" s="16">
        <f t="shared" si="1"/>
        <v>19</v>
      </c>
      <c r="Z13" s="16">
        <f t="shared" si="1"/>
        <v>19</v>
      </c>
      <c r="AA13" s="16">
        <f t="shared" si="1"/>
        <v>19</v>
      </c>
      <c r="AB13" s="16">
        <f t="shared" si="1"/>
        <v>19</v>
      </c>
      <c r="AC13" s="16">
        <f t="shared" si="1"/>
        <v>19</v>
      </c>
      <c r="AD13" s="16">
        <f t="shared" si="1"/>
        <v>19</v>
      </c>
      <c r="AE13" s="16">
        <f t="shared" si="1"/>
        <v>19</v>
      </c>
      <c r="AF13" s="16">
        <f t="shared" si="1"/>
        <v>19</v>
      </c>
      <c r="AG13" s="16">
        <f t="shared" si="1"/>
        <v>19</v>
      </c>
      <c r="AH13" s="16">
        <f t="shared" si="1"/>
        <v>19</v>
      </c>
      <c r="AI13" s="16">
        <f t="shared" si="1"/>
        <v>19</v>
      </c>
      <c r="AJ13" s="16">
        <f t="shared" si="1"/>
        <v>19</v>
      </c>
      <c r="AK13" s="16">
        <f t="shared" si="1"/>
        <v>19</v>
      </c>
      <c r="AL13" s="16">
        <f t="shared" si="1"/>
        <v>19</v>
      </c>
      <c r="AM13" s="16">
        <f t="shared" si="1"/>
        <v>19</v>
      </c>
      <c r="AN13" s="16">
        <f t="shared" ref="AN13:AT13" si="11">ROUND($F13*AN$3,0)</f>
        <v>19</v>
      </c>
      <c r="AO13" s="16">
        <f t="shared" si="11"/>
        <v>19</v>
      </c>
      <c r="AP13" s="16">
        <f t="shared" si="11"/>
        <v>19</v>
      </c>
      <c r="AQ13" s="16">
        <f t="shared" si="11"/>
        <v>19</v>
      </c>
      <c r="AR13" s="16">
        <f t="shared" si="11"/>
        <v>19</v>
      </c>
      <c r="AS13" s="16">
        <f t="shared" si="11"/>
        <v>19</v>
      </c>
      <c r="AT13" s="16">
        <f t="shared" si="11"/>
        <v>19</v>
      </c>
      <c r="AU13" s="16"/>
      <c r="AV13" s="16"/>
      <c r="AW13" s="16"/>
      <c r="AX13" s="16"/>
      <c r="AY13" s="16"/>
      <c r="AZ13" s="16"/>
      <c r="BA13" s="16"/>
      <c r="BB13" s="17"/>
    </row>
    <row r="14" spans="1:54" x14ac:dyDescent="0.35">
      <c r="A14" s="33">
        <v>45536</v>
      </c>
      <c r="B14" s="22">
        <f>F14+G13+H12++I11+J10+K9+L8+M7+N6</f>
        <v>622.88888888888891</v>
      </c>
      <c r="C14" s="19">
        <v>1.3</v>
      </c>
      <c r="D14" s="21">
        <f t="shared" si="6"/>
        <v>809.75555555555559</v>
      </c>
      <c r="F14" s="44">
        <v>415.88888888888891</v>
      </c>
      <c r="G14" s="16">
        <f t="shared" si="3"/>
        <v>83</v>
      </c>
      <c r="H14" s="16">
        <f t="shared" si="0"/>
        <v>50</v>
      </c>
      <c r="I14" s="16">
        <f t="shared" si="0"/>
        <v>42</v>
      </c>
      <c r="J14" s="16">
        <f t="shared" si="0"/>
        <v>33</v>
      </c>
      <c r="K14" s="16">
        <f t="shared" si="0"/>
        <v>21</v>
      </c>
      <c r="L14" s="16">
        <f t="shared" si="0"/>
        <v>21</v>
      </c>
      <c r="M14" s="16">
        <f t="shared" si="0"/>
        <v>21</v>
      </c>
      <c r="N14" s="16">
        <f t="shared" si="0"/>
        <v>21</v>
      </c>
      <c r="O14" s="16">
        <f t="shared" si="0"/>
        <v>21</v>
      </c>
      <c r="P14" s="16">
        <f t="shared" si="0"/>
        <v>21</v>
      </c>
      <c r="Q14" s="16">
        <f t="shared" si="0"/>
        <v>21</v>
      </c>
      <c r="R14" s="16">
        <f t="shared" si="0"/>
        <v>21</v>
      </c>
      <c r="S14" s="16">
        <f t="shared" si="0"/>
        <v>21</v>
      </c>
      <c r="T14" s="16">
        <f t="shared" si="0"/>
        <v>21</v>
      </c>
      <c r="U14" s="16">
        <f t="shared" si="0"/>
        <v>21</v>
      </c>
      <c r="V14" s="16">
        <f t="shared" si="0"/>
        <v>21</v>
      </c>
      <c r="W14" s="16">
        <f t="shared" si="0"/>
        <v>21</v>
      </c>
      <c r="X14" s="16">
        <f t="shared" si="1"/>
        <v>21</v>
      </c>
      <c r="Y14" s="16">
        <f t="shared" si="1"/>
        <v>21</v>
      </c>
      <c r="Z14" s="16">
        <f t="shared" si="1"/>
        <v>21</v>
      </c>
      <c r="AA14" s="16">
        <f t="shared" si="1"/>
        <v>21</v>
      </c>
      <c r="AB14" s="16">
        <f t="shared" si="1"/>
        <v>21</v>
      </c>
      <c r="AC14" s="16">
        <f t="shared" si="1"/>
        <v>21</v>
      </c>
      <c r="AD14" s="16">
        <f t="shared" si="1"/>
        <v>21</v>
      </c>
      <c r="AE14" s="16">
        <f t="shared" si="1"/>
        <v>21</v>
      </c>
      <c r="AF14" s="16">
        <f t="shared" si="1"/>
        <v>21</v>
      </c>
      <c r="AG14" s="16">
        <f t="shared" si="1"/>
        <v>21</v>
      </c>
      <c r="AH14" s="16">
        <f t="shared" si="1"/>
        <v>21</v>
      </c>
      <c r="AI14" s="16">
        <f t="shared" si="1"/>
        <v>21</v>
      </c>
      <c r="AJ14" s="16">
        <f t="shared" si="1"/>
        <v>21</v>
      </c>
      <c r="AK14" s="16">
        <f t="shared" si="1"/>
        <v>21</v>
      </c>
      <c r="AL14" s="16">
        <f t="shared" si="1"/>
        <v>21</v>
      </c>
      <c r="AM14" s="16">
        <f t="shared" si="1"/>
        <v>21</v>
      </c>
      <c r="AN14" s="16">
        <f t="shared" ref="AN14:AS14" si="12">ROUND($F14*AN$3,0)</f>
        <v>21</v>
      </c>
      <c r="AO14" s="16">
        <f t="shared" si="12"/>
        <v>21</v>
      </c>
      <c r="AP14" s="16">
        <f t="shared" si="12"/>
        <v>21</v>
      </c>
      <c r="AQ14" s="16">
        <f t="shared" si="12"/>
        <v>21</v>
      </c>
      <c r="AR14" s="16">
        <f t="shared" si="12"/>
        <v>21</v>
      </c>
      <c r="AS14" s="16">
        <f t="shared" si="12"/>
        <v>21</v>
      </c>
      <c r="AT14" s="16"/>
      <c r="AU14" s="16"/>
      <c r="AV14" s="16"/>
      <c r="AW14" s="16"/>
      <c r="AX14" s="16"/>
      <c r="AY14" s="16"/>
      <c r="AZ14" s="16"/>
      <c r="BA14" s="16"/>
      <c r="BB14" s="17"/>
    </row>
    <row r="15" spans="1:54" x14ac:dyDescent="0.35">
      <c r="A15" s="33">
        <v>45566</v>
      </c>
      <c r="B15" s="22">
        <f>F15+G14+H13++I12+J11+K10+L9+M8+N7+O6</f>
        <v>677.88888888888891</v>
      </c>
      <c r="C15" s="19">
        <v>1.3</v>
      </c>
      <c r="D15" s="21">
        <f t="shared" si="6"/>
        <v>881.25555555555559</v>
      </c>
      <c r="F15" s="44">
        <v>441.88888888888891</v>
      </c>
      <c r="G15" s="16">
        <f t="shared" si="3"/>
        <v>88</v>
      </c>
      <c r="H15" s="16">
        <f t="shared" si="0"/>
        <v>53</v>
      </c>
      <c r="I15" s="16">
        <f t="shared" si="0"/>
        <v>44</v>
      </c>
      <c r="J15" s="16">
        <f t="shared" si="0"/>
        <v>35</v>
      </c>
      <c r="K15" s="16">
        <f t="shared" si="0"/>
        <v>22</v>
      </c>
      <c r="L15" s="16">
        <f t="shared" si="0"/>
        <v>22</v>
      </c>
      <c r="M15" s="16">
        <f t="shared" si="0"/>
        <v>22</v>
      </c>
      <c r="N15" s="16">
        <f t="shared" si="0"/>
        <v>22</v>
      </c>
      <c r="O15" s="16">
        <f t="shared" si="0"/>
        <v>22</v>
      </c>
      <c r="P15" s="16">
        <f t="shared" si="0"/>
        <v>22</v>
      </c>
      <c r="Q15" s="16">
        <f t="shared" si="0"/>
        <v>22</v>
      </c>
      <c r="R15" s="16">
        <f t="shared" si="0"/>
        <v>22</v>
      </c>
      <c r="S15" s="16">
        <f t="shared" si="0"/>
        <v>22</v>
      </c>
      <c r="T15" s="16">
        <f t="shared" si="0"/>
        <v>22</v>
      </c>
      <c r="U15" s="16">
        <f t="shared" si="0"/>
        <v>22</v>
      </c>
      <c r="V15" s="16">
        <f t="shared" si="0"/>
        <v>22</v>
      </c>
      <c r="W15" s="16">
        <f t="shared" si="0"/>
        <v>22</v>
      </c>
      <c r="X15" s="16">
        <f t="shared" si="1"/>
        <v>22</v>
      </c>
      <c r="Y15" s="16">
        <f t="shared" si="1"/>
        <v>22</v>
      </c>
      <c r="Z15" s="16">
        <f t="shared" si="1"/>
        <v>22</v>
      </c>
      <c r="AA15" s="16">
        <f t="shared" si="1"/>
        <v>22</v>
      </c>
      <c r="AB15" s="16">
        <f t="shared" si="1"/>
        <v>22</v>
      </c>
      <c r="AC15" s="16">
        <f t="shared" si="1"/>
        <v>22</v>
      </c>
      <c r="AD15" s="16">
        <f t="shared" si="1"/>
        <v>22</v>
      </c>
      <c r="AE15" s="16">
        <f t="shared" si="1"/>
        <v>22</v>
      </c>
      <c r="AF15" s="16">
        <f t="shared" si="1"/>
        <v>22</v>
      </c>
      <c r="AG15" s="16">
        <f t="shared" si="1"/>
        <v>22</v>
      </c>
      <c r="AH15" s="16">
        <f t="shared" si="1"/>
        <v>22</v>
      </c>
      <c r="AI15" s="16">
        <f t="shared" si="1"/>
        <v>22</v>
      </c>
      <c r="AJ15" s="16">
        <f t="shared" si="1"/>
        <v>22</v>
      </c>
      <c r="AK15" s="16">
        <f t="shared" si="1"/>
        <v>22</v>
      </c>
      <c r="AL15" s="16">
        <f t="shared" si="1"/>
        <v>22</v>
      </c>
      <c r="AM15" s="16">
        <f t="shared" si="1"/>
        <v>22</v>
      </c>
      <c r="AN15" s="16">
        <f>ROUND($F15*AN$3,0)</f>
        <v>22</v>
      </c>
      <c r="AO15" s="16">
        <f>ROUND($F15*AO$3,0)</f>
        <v>22</v>
      </c>
      <c r="AP15" s="16">
        <f>ROUND($F15*AP$3,0)</f>
        <v>22</v>
      </c>
      <c r="AQ15" s="16">
        <f>ROUND($F15*AQ$3,0)</f>
        <v>22</v>
      </c>
      <c r="AR15" s="16">
        <f>ROUND($F15*AR$3,0)</f>
        <v>22</v>
      </c>
      <c r="AS15" s="16"/>
      <c r="AT15" s="16"/>
      <c r="AU15" s="16"/>
      <c r="AV15" s="16"/>
      <c r="AW15" s="16"/>
      <c r="AX15" s="16"/>
      <c r="AY15" s="16"/>
      <c r="AZ15" s="16"/>
      <c r="BA15" s="16"/>
      <c r="BB15" s="17"/>
    </row>
    <row r="16" spans="1:54" x14ac:dyDescent="0.35">
      <c r="A16" s="33">
        <v>45597</v>
      </c>
      <c r="B16" s="22">
        <f>F16+G15+H14++I13+J12+K11+L10+M9+N8+O7+P6</f>
        <v>734.88888888888891</v>
      </c>
      <c r="C16" s="19">
        <v>1.3</v>
      </c>
      <c r="D16" s="21">
        <f t="shared" si="6"/>
        <v>955.35555555555561</v>
      </c>
      <c r="F16" s="44">
        <v>467.88888888888891</v>
      </c>
      <c r="G16" s="16">
        <f t="shared" si="3"/>
        <v>94</v>
      </c>
      <c r="H16" s="16">
        <f t="shared" si="0"/>
        <v>56</v>
      </c>
      <c r="I16" s="16">
        <f t="shared" si="0"/>
        <v>47</v>
      </c>
      <c r="J16" s="16">
        <f t="shared" si="0"/>
        <v>37</v>
      </c>
      <c r="K16" s="16">
        <f t="shared" si="0"/>
        <v>23</v>
      </c>
      <c r="L16" s="16">
        <f t="shared" si="0"/>
        <v>23</v>
      </c>
      <c r="M16" s="16">
        <f t="shared" si="0"/>
        <v>23</v>
      </c>
      <c r="N16" s="16">
        <f t="shared" si="0"/>
        <v>23</v>
      </c>
      <c r="O16" s="16">
        <f t="shared" si="0"/>
        <v>23</v>
      </c>
      <c r="P16" s="16">
        <f t="shared" si="0"/>
        <v>23</v>
      </c>
      <c r="Q16" s="16">
        <f t="shared" si="0"/>
        <v>23</v>
      </c>
      <c r="R16" s="16">
        <f t="shared" si="0"/>
        <v>23</v>
      </c>
      <c r="S16" s="16">
        <f t="shared" si="0"/>
        <v>23</v>
      </c>
      <c r="T16" s="16">
        <f t="shared" si="0"/>
        <v>23</v>
      </c>
      <c r="U16" s="16">
        <f t="shared" si="0"/>
        <v>23</v>
      </c>
      <c r="V16" s="16">
        <f t="shared" si="0"/>
        <v>23</v>
      </c>
      <c r="W16" s="16">
        <f t="shared" si="0"/>
        <v>23</v>
      </c>
      <c r="X16" s="16">
        <f t="shared" si="1"/>
        <v>23</v>
      </c>
      <c r="Y16" s="16">
        <f t="shared" si="1"/>
        <v>23</v>
      </c>
      <c r="Z16" s="16">
        <f t="shared" si="1"/>
        <v>23</v>
      </c>
      <c r="AA16" s="16">
        <f t="shared" si="1"/>
        <v>23</v>
      </c>
      <c r="AB16" s="16">
        <f t="shared" si="1"/>
        <v>23</v>
      </c>
      <c r="AC16" s="16">
        <f t="shared" si="1"/>
        <v>23</v>
      </c>
      <c r="AD16" s="16">
        <f t="shared" si="1"/>
        <v>23</v>
      </c>
      <c r="AE16" s="16">
        <f t="shared" si="1"/>
        <v>23</v>
      </c>
      <c r="AF16" s="16">
        <f t="shared" si="1"/>
        <v>23</v>
      </c>
      <c r="AG16" s="16">
        <f t="shared" si="1"/>
        <v>23</v>
      </c>
      <c r="AH16" s="16">
        <f t="shared" si="1"/>
        <v>23</v>
      </c>
      <c r="AI16" s="16">
        <f t="shared" si="1"/>
        <v>23</v>
      </c>
      <c r="AJ16" s="16">
        <f t="shared" si="1"/>
        <v>23</v>
      </c>
      <c r="AK16" s="16">
        <f t="shared" si="1"/>
        <v>23</v>
      </c>
      <c r="AL16" s="16">
        <f t="shared" si="1"/>
        <v>23</v>
      </c>
      <c r="AM16" s="16">
        <f t="shared" si="1"/>
        <v>23</v>
      </c>
      <c r="AN16" s="16">
        <f>ROUND($F16*AN$3,0)</f>
        <v>23</v>
      </c>
      <c r="AO16" s="16">
        <f>ROUND($F16*AO$3,0)</f>
        <v>23</v>
      </c>
      <c r="AP16" s="16">
        <f>ROUND($F16*AP$3,0)</f>
        <v>23</v>
      </c>
      <c r="AQ16" s="16">
        <f>ROUND($F16*AQ$3,0)</f>
        <v>23</v>
      </c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7"/>
    </row>
    <row r="17" spans="1:54" x14ac:dyDescent="0.35">
      <c r="A17" s="33">
        <v>45627</v>
      </c>
      <c r="B17" s="22">
        <f>F17+G16+H15++I14+J13+K12+L11+M10+N9+O8+P7+Q6</f>
        <v>791.88888888888891</v>
      </c>
      <c r="C17" s="19">
        <v>1.3</v>
      </c>
      <c r="D17" s="21">
        <f t="shared" si="6"/>
        <v>1029.4555555555555</v>
      </c>
      <c r="F17" s="44">
        <v>491.88888888888891</v>
      </c>
      <c r="G17" s="16">
        <f t="shared" si="3"/>
        <v>98</v>
      </c>
      <c r="H17" s="16">
        <f t="shared" si="0"/>
        <v>59</v>
      </c>
      <c r="I17" s="16">
        <f t="shared" si="0"/>
        <v>49</v>
      </c>
      <c r="J17" s="16">
        <f t="shared" si="0"/>
        <v>39</v>
      </c>
      <c r="K17" s="16">
        <f t="shared" si="0"/>
        <v>25</v>
      </c>
      <c r="L17" s="16">
        <f t="shared" si="0"/>
        <v>25</v>
      </c>
      <c r="M17" s="16">
        <f t="shared" si="0"/>
        <v>25</v>
      </c>
      <c r="N17" s="16">
        <f t="shared" si="0"/>
        <v>25</v>
      </c>
      <c r="O17" s="16">
        <f t="shared" si="0"/>
        <v>25</v>
      </c>
      <c r="P17" s="16">
        <f t="shared" si="0"/>
        <v>25</v>
      </c>
      <c r="Q17" s="16">
        <f t="shared" si="0"/>
        <v>25</v>
      </c>
      <c r="R17" s="16">
        <f t="shared" si="0"/>
        <v>25</v>
      </c>
      <c r="S17" s="16">
        <f t="shared" si="0"/>
        <v>25</v>
      </c>
      <c r="T17" s="16">
        <f t="shared" si="0"/>
        <v>25</v>
      </c>
      <c r="U17" s="16">
        <f t="shared" si="0"/>
        <v>25</v>
      </c>
      <c r="V17" s="16">
        <f t="shared" si="0"/>
        <v>25</v>
      </c>
      <c r="W17" s="16">
        <f t="shared" si="0"/>
        <v>25</v>
      </c>
      <c r="X17" s="16">
        <f t="shared" si="1"/>
        <v>25</v>
      </c>
      <c r="Y17" s="16">
        <f t="shared" si="1"/>
        <v>25</v>
      </c>
      <c r="Z17" s="16">
        <f t="shared" si="1"/>
        <v>25</v>
      </c>
      <c r="AA17" s="16">
        <f t="shared" si="1"/>
        <v>25</v>
      </c>
      <c r="AB17" s="16">
        <f t="shared" si="1"/>
        <v>25</v>
      </c>
      <c r="AC17" s="16">
        <f t="shared" si="1"/>
        <v>25</v>
      </c>
      <c r="AD17" s="16">
        <f t="shared" si="1"/>
        <v>25</v>
      </c>
      <c r="AE17" s="16">
        <f t="shared" si="1"/>
        <v>25</v>
      </c>
      <c r="AF17" s="16">
        <f t="shared" si="1"/>
        <v>25</v>
      </c>
      <c r="AG17" s="16">
        <f t="shared" si="1"/>
        <v>25</v>
      </c>
      <c r="AH17" s="16">
        <f t="shared" si="1"/>
        <v>25</v>
      </c>
      <c r="AI17" s="16">
        <f t="shared" si="1"/>
        <v>25</v>
      </c>
      <c r="AJ17" s="16">
        <f t="shared" si="1"/>
        <v>25</v>
      </c>
      <c r="AK17" s="16">
        <f t="shared" si="1"/>
        <v>25</v>
      </c>
      <c r="AL17" s="16">
        <f t="shared" si="1"/>
        <v>25</v>
      </c>
      <c r="AM17" s="16">
        <f t="shared" si="1"/>
        <v>25</v>
      </c>
      <c r="AN17" s="16">
        <f>ROUND($F17*AN$3,0)</f>
        <v>25</v>
      </c>
      <c r="AO17" s="16">
        <f>ROUND($F17*AO$3,0)</f>
        <v>25</v>
      </c>
      <c r="AP17" s="16">
        <f>ROUND($F17*AP$3,0)</f>
        <v>25</v>
      </c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7"/>
    </row>
    <row r="18" spans="1:54" x14ac:dyDescent="0.35">
      <c r="A18" s="33">
        <v>45658</v>
      </c>
      <c r="B18" s="22">
        <f>F18+G17+H16++I15+J14+K13+L12+M11+N10+O9+P8+Q7+R6</f>
        <v>1004.5555555555555</v>
      </c>
      <c r="C18" s="19">
        <v>1.3</v>
      </c>
      <c r="D18" s="21">
        <f>B18*C18</f>
        <v>1305.9222222222222</v>
      </c>
      <c r="F18" s="44">
        <v>674.55555555555554</v>
      </c>
      <c r="G18" s="16">
        <f t="shared" si="3"/>
        <v>135</v>
      </c>
      <c r="H18" s="16">
        <f t="shared" si="0"/>
        <v>81</v>
      </c>
      <c r="I18" s="16">
        <f t="shared" si="0"/>
        <v>67</v>
      </c>
      <c r="J18" s="16">
        <f t="shared" si="0"/>
        <v>54</v>
      </c>
      <c r="K18" s="16">
        <f t="shared" si="0"/>
        <v>34</v>
      </c>
      <c r="L18" s="16">
        <f t="shared" si="0"/>
        <v>34</v>
      </c>
      <c r="M18" s="16">
        <f t="shared" si="0"/>
        <v>34</v>
      </c>
      <c r="N18" s="16">
        <f t="shared" si="0"/>
        <v>34</v>
      </c>
      <c r="O18" s="16">
        <f t="shared" si="0"/>
        <v>34</v>
      </c>
      <c r="P18" s="16">
        <f t="shared" si="0"/>
        <v>34</v>
      </c>
      <c r="Q18" s="16">
        <f t="shared" si="0"/>
        <v>34</v>
      </c>
      <c r="R18" s="16">
        <f t="shared" si="0"/>
        <v>34</v>
      </c>
      <c r="S18" s="16">
        <f t="shared" si="0"/>
        <v>34</v>
      </c>
      <c r="T18" s="16">
        <f t="shared" si="0"/>
        <v>34</v>
      </c>
      <c r="U18" s="16">
        <f t="shared" si="0"/>
        <v>34</v>
      </c>
      <c r="V18" s="16">
        <f t="shared" si="0"/>
        <v>34</v>
      </c>
      <c r="W18" s="16">
        <f t="shared" si="0"/>
        <v>34</v>
      </c>
      <c r="X18" s="16">
        <f t="shared" si="1"/>
        <v>34</v>
      </c>
      <c r="Y18" s="16">
        <f t="shared" si="1"/>
        <v>34</v>
      </c>
      <c r="Z18" s="16">
        <f t="shared" si="1"/>
        <v>34</v>
      </c>
      <c r="AA18" s="16">
        <f t="shared" si="1"/>
        <v>34</v>
      </c>
      <c r="AB18" s="16">
        <f t="shared" si="1"/>
        <v>34</v>
      </c>
      <c r="AC18" s="16">
        <f t="shared" si="1"/>
        <v>34</v>
      </c>
      <c r="AD18" s="16">
        <f t="shared" si="1"/>
        <v>34</v>
      </c>
      <c r="AE18" s="16">
        <f t="shared" si="1"/>
        <v>34</v>
      </c>
      <c r="AF18" s="16">
        <f t="shared" si="1"/>
        <v>34</v>
      </c>
      <c r="AG18" s="16">
        <f t="shared" si="1"/>
        <v>34</v>
      </c>
      <c r="AH18" s="16">
        <f t="shared" si="1"/>
        <v>34</v>
      </c>
      <c r="AI18" s="16">
        <f t="shared" si="1"/>
        <v>34</v>
      </c>
      <c r="AJ18" s="16">
        <f t="shared" si="1"/>
        <v>34</v>
      </c>
      <c r="AK18" s="16">
        <f t="shared" si="1"/>
        <v>34</v>
      </c>
      <c r="AL18" s="16">
        <f t="shared" si="1"/>
        <v>34</v>
      </c>
      <c r="AM18" s="16">
        <f t="shared" si="1"/>
        <v>34</v>
      </c>
      <c r="AN18" s="16">
        <f>ROUND($F18*AN$3,0)</f>
        <v>34</v>
      </c>
      <c r="AO18" s="16">
        <f>ROUND($F18*AO$3,0)</f>
        <v>34</v>
      </c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7"/>
    </row>
    <row r="19" spans="1:54" x14ac:dyDescent="0.35">
      <c r="A19" s="33">
        <v>45689</v>
      </c>
      <c r="B19" s="22">
        <f>F19+G18+H17++I16+J15+K14+L13+M12+N11+O10+P9+Q8+R7+S6</f>
        <v>1144.5555555555557</v>
      </c>
      <c r="C19" s="19">
        <v>1.3</v>
      </c>
      <c r="D19" s="21">
        <f t="shared" si="6"/>
        <v>1487.9222222222224</v>
      </c>
      <c r="F19" s="44">
        <v>748.55555555555554</v>
      </c>
      <c r="G19" s="16">
        <f t="shared" si="3"/>
        <v>150</v>
      </c>
      <c r="H19" s="16">
        <f t="shared" si="0"/>
        <v>90</v>
      </c>
      <c r="I19" s="16">
        <f t="shared" si="0"/>
        <v>75</v>
      </c>
      <c r="J19" s="16">
        <f t="shared" si="0"/>
        <v>60</v>
      </c>
      <c r="K19" s="16">
        <f t="shared" si="0"/>
        <v>37</v>
      </c>
      <c r="L19" s="16">
        <f t="shared" si="0"/>
        <v>37</v>
      </c>
      <c r="M19" s="16">
        <f t="shared" si="0"/>
        <v>37</v>
      </c>
      <c r="N19" s="16">
        <f t="shared" si="0"/>
        <v>37</v>
      </c>
      <c r="O19" s="16">
        <f t="shared" si="0"/>
        <v>37</v>
      </c>
      <c r="P19" s="16">
        <f t="shared" si="0"/>
        <v>37</v>
      </c>
      <c r="Q19" s="16">
        <f t="shared" si="0"/>
        <v>37</v>
      </c>
      <c r="R19" s="16">
        <f t="shared" si="0"/>
        <v>37</v>
      </c>
      <c r="S19" s="16">
        <f t="shared" si="0"/>
        <v>37</v>
      </c>
      <c r="T19" s="16">
        <f t="shared" si="0"/>
        <v>37</v>
      </c>
      <c r="U19" s="16">
        <f t="shared" si="0"/>
        <v>37</v>
      </c>
      <c r="V19" s="16">
        <f t="shared" si="0"/>
        <v>37</v>
      </c>
      <c r="W19" s="16">
        <f t="shared" si="0"/>
        <v>37</v>
      </c>
      <c r="X19" s="16">
        <f t="shared" si="1"/>
        <v>37</v>
      </c>
      <c r="Y19" s="16">
        <f t="shared" si="1"/>
        <v>37</v>
      </c>
      <c r="Z19" s="16">
        <f t="shared" si="1"/>
        <v>37</v>
      </c>
      <c r="AA19" s="16">
        <f t="shared" si="1"/>
        <v>37</v>
      </c>
      <c r="AB19" s="16">
        <f t="shared" si="1"/>
        <v>37</v>
      </c>
      <c r="AC19" s="16">
        <f t="shared" si="1"/>
        <v>37</v>
      </c>
      <c r="AD19" s="16">
        <f t="shared" si="1"/>
        <v>37</v>
      </c>
      <c r="AE19" s="16">
        <f t="shared" si="1"/>
        <v>37</v>
      </c>
      <c r="AF19" s="16">
        <f t="shared" si="1"/>
        <v>37</v>
      </c>
      <c r="AG19" s="16">
        <f t="shared" si="1"/>
        <v>37</v>
      </c>
      <c r="AH19" s="16">
        <f t="shared" si="1"/>
        <v>37</v>
      </c>
      <c r="AI19" s="16">
        <f t="shared" si="1"/>
        <v>37</v>
      </c>
      <c r="AJ19" s="16">
        <f t="shared" si="1"/>
        <v>37</v>
      </c>
      <c r="AK19" s="16">
        <f t="shared" si="1"/>
        <v>37</v>
      </c>
      <c r="AL19" s="16">
        <f t="shared" si="1"/>
        <v>37</v>
      </c>
      <c r="AM19" s="16">
        <f t="shared" si="1"/>
        <v>37</v>
      </c>
      <c r="AN19" s="16">
        <f>ROUND($F19*AN$3,0)</f>
        <v>37</v>
      </c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7"/>
    </row>
    <row r="20" spans="1:54" x14ac:dyDescent="0.35">
      <c r="A20" s="33">
        <v>45717</v>
      </c>
      <c r="B20" s="22">
        <f>F20+G19+H18++I17+J16+K15+L14+M13+N12+O11+P10+Q9+R8+S7+T6</f>
        <v>1279.5555555555557</v>
      </c>
      <c r="C20" s="19">
        <v>1.3</v>
      </c>
      <c r="D20" s="21">
        <f t="shared" si="6"/>
        <v>1663.4222222222224</v>
      </c>
      <c r="F20" s="44">
        <v>820.55555555555554</v>
      </c>
      <c r="G20" s="16">
        <f t="shared" si="3"/>
        <v>164</v>
      </c>
      <c r="H20" s="16">
        <f t="shared" si="0"/>
        <v>98</v>
      </c>
      <c r="I20" s="16">
        <f t="shared" si="0"/>
        <v>82</v>
      </c>
      <c r="J20" s="16">
        <f t="shared" si="0"/>
        <v>66</v>
      </c>
      <c r="K20" s="16">
        <f t="shared" si="0"/>
        <v>41</v>
      </c>
      <c r="L20" s="16">
        <f t="shared" si="0"/>
        <v>41</v>
      </c>
      <c r="M20" s="16">
        <f t="shared" si="0"/>
        <v>41</v>
      </c>
      <c r="N20" s="16">
        <f t="shared" si="0"/>
        <v>41</v>
      </c>
      <c r="O20" s="16">
        <f t="shared" si="0"/>
        <v>41</v>
      </c>
      <c r="P20" s="16">
        <f t="shared" si="0"/>
        <v>41</v>
      </c>
      <c r="Q20" s="16">
        <f t="shared" si="0"/>
        <v>41</v>
      </c>
      <c r="R20" s="16">
        <f t="shared" si="0"/>
        <v>41</v>
      </c>
      <c r="S20" s="16">
        <f t="shared" si="0"/>
        <v>41</v>
      </c>
      <c r="T20" s="16">
        <f t="shared" si="0"/>
        <v>41</v>
      </c>
      <c r="U20" s="16">
        <f t="shared" si="0"/>
        <v>41</v>
      </c>
      <c r="V20" s="16">
        <f t="shared" si="0"/>
        <v>41</v>
      </c>
      <c r="W20" s="16">
        <f t="shared" si="0"/>
        <v>41</v>
      </c>
      <c r="X20" s="16">
        <f t="shared" si="1"/>
        <v>41</v>
      </c>
      <c r="Y20" s="16">
        <f t="shared" si="1"/>
        <v>41</v>
      </c>
      <c r="Z20" s="16">
        <f t="shared" si="1"/>
        <v>41</v>
      </c>
      <c r="AA20" s="16">
        <f t="shared" si="1"/>
        <v>41</v>
      </c>
      <c r="AB20" s="16">
        <f t="shared" si="1"/>
        <v>41</v>
      </c>
      <c r="AC20" s="16">
        <f t="shared" si="1"/>
        <v>41</v>
      </c>
      <c r="AD20" s="16">
        <f t="shared" si="1"/>
        <v>41</v>
      </c>
      <c r="AE20" s="16">
        <f t="shared" si="1"/>
        <v>41</v>
      </c>
      <c r="AF20" s="16">
        <f t="shared" si="1"/>
        <v>41</v>
      </c>
      <c r="AG20" s="16">
        <f t="shared" si="1"/>
        <v>41</v>
      </c>
      <c r="AH20" s="16">
        <f t="shared" si="1"/>
        <v>41</v>
      </c>
      <c r="AI20" s="16">
        <f t="shared" si="1"/>
        <v>41</v>
      </c>
      <c r="AJ20" s="16">
        <f t="shared" si="1"/>
        <v>41</v>
      </c>
      <c r="AK20" s="16">
        <f t="shared" si="1"/>
        <v>41</v>
      </c>
      <c r="AL20" s="16">
        <f t="shared" si="1"/>
        <v>41</v>
      </c>
      <c r="AM20" s="16">
        <f t="shared" si="1"/>
        <v>41</v>
      </c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7"/>
    </row>
    <row r="21" spans="1:54" x14ac:dyDescent="0.35">
      <c r="A21" s="33">
        <v>45748</v>
      </c>
      <c r="B21" s="22">
        <f>F21+G20+H19++I18+J17+K16+L15+M14+N13+O12+P11+Q10+R9+S8+T7+U6</f>
        <v>1413.5555555555557</v>
      </c>
      <c r="C21" s="19">
        <v>1.3</v>
      </c>
      <c r="D21" s="21">
        <f t="shared" si="6"/>
        <v>1837.6222222222225</v>
      </c>
      <c r="F21" s="44">
        <v>888.55555555555554</v>
      </c>
      <c r="G21" s="16">
        <f t="shared" si="3"/>
        <v>178</v>
      </c>
      <c r="H21" s="16">
        <f t="shared" si="0"/>
        <v>107</v>
      </c>
      <c r="I21" s="16">
        <f t="shared" si="0"/>
        <v>89</v>
      </c>
      <c r="J21" s="16">
        <f t="shared" si="0"/>
        <v>71</v>
      </c>
      <c r="K21" s="16">
        <f t="shared" si="0"/>
        <v>44</v>
      </c>
      <c r="L21" s="16">
        <f t="shared" si="0"/>
        <v>44</v>
      </c>
      <c r="M21" s="16">
        <f t="shared" si="0"/>
        <v>44</v>
      </c>
      <c r="N21" s="16">
        <f t="shared" si="0"/>
        <v>44</v>
      </c>
      <c r="O21" s="16">
        <f t="shared" si="0"/>
        <v>44</v>
      </c>
      <c r="P21" s="16">
        <f t="shared" si="0"/>
        <v>44</v>
      </c>
      <c r="Q21" s="16">
        <f t="shared" si="0"/>
        <v>44</v>
      </c>
      <c r="R21" s="16">
        <f t="shared" si="0"/>
        <v>44</v>
      </c>
      <c r="S21" s="16">
        <f t="shared" si="0"/>
        <v>44</v>
      </c>
      <c r="T21" s="16">
        <f t="shared" si="0"/>
        <v>44</v>
      </c>
      <c r="U21" s="16">
        <f t="shared" si="0"/>
        <v>44</v>
      </c>
      <c r="V21" s="16">
        <f t="shared" si="0"/>
        <v>44</v>
      </c>
      <c r="W21" s="16">
        <f t="shared" ref="W21:AK36" si="13">ROUND($F21*W$3,0)</f>
        <v>44</v>
      </c>
      <c r="X21" s="16">
        <f t="shared" si="1"/>
        <v>44</v>
      </c>
      <c r="Y21" s="16">
        <f t="shared" si="1"/>
        <v>44</v>
      </c>
      <c r="Z21" s="16">
        <f t="shared" si="1"/>
        <v>44</v>
      </c>
      <c r="AA21" s="16">
        <f t="shared" si="1"/>
        <v>44</v>
      </c>
      <c r="AB21" s="16">
        <f t="shared" si="1"/>
        <v>44</v>
      </c>
      <c r="AC21" s="16">
        <f t="shared" si="1"/>
        <v>44</v>
      </c>
      <c r="AD21" s="16">
        <f t="shared" si="1"/>
        <v>44</v>
      </c>
      <c r="AE21" s="16">
        <f t="shared" si="1"/>
        <v>44</v>
      </c>
      <c r="AF21" s="16">
        <f t="shared" si="1"/>
        <v>44</v>
      </c>
      <c r="AG21" s="16">
        <f t="shared" si="1"/>
        <v>44</v>
      </c>
      <c r="AH21" s="16">
        <f t="shared" si="1"/>
        <v>44</v>
      </c>
      <c r="AI21" s="16">
        <f t="shared" si="1"/>
        <v>44</v>
      </c>
      <c r="AJ21" s="16">
        <f t="shared" si="1"/>
        <v>44</v>
      </c>
      <c r="AK21" s="16">
        <f t="shared" si="1"/>
        <v>44</v>
      </c>
      <c r="AL21" s="16">
        <f t="shared" si="1"/>
        <v>44</v>
      </c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7"/>
    </row>
    <row r="22" spans="1:54" x14ac:dyDescent="0.35">
      <c r="A22" s="33">
        <v>45778</v>
      </c>
      <c r="B22" s="22">
        <f>F22+G21+H20++I19+J18+K17+L16+M15+N14+O13+P12+Q11+R10+S9+T8+U7+V6</f>
        <v>1547.5555555555557</v>
      </c>
      <c r="C22" s="19">
        <v>1.3</v>
      </c>
      <c r="D22" s="21">
        <f t="shared" si="6"/>
        <v>2011.8222222222225</v>
      </c>
      <c r="F22" s="44">
        <v>952.55555555555554</v>
      </c>
      <c r="G22" s="16">
        <f t="shared" si="3"/>
        <v>191</v>
      </c>
      <c r="H22" s="16">
        <f t="shared" si="3"/>
        <v>114</v>
      </c>
      <c r="I22" s="16">
        <f t="shared" si="3"/>
        <v>95</v>
      </c>
      <c r="J22" s="16">
        <f t="shared" si="3"/>
        <v>76</v>
      </c>
      <c r="K22" s="16">
        <f t="shared" si="3"/>
        <v>48</v>
      </c>
      <c r="L22" s="16">
        <f t="shared" si="3"/>
        <v>48</v>
      </c>
      <c r="M22" s="16">
        <f t="shared" si="3"/>
        <v>48</v>
      </c>
      <c r="N22" s="16">
        <f t="shared" si="3"/>
        <v>48</v>
      </c>
      <c r="O22" s="16">
        <f t="shared" si="3"/>
        <v>48</v>
      </c>
      <c r="P22" s="16">
        <f t="shared" si="3"/>
        <v>48</v>
      </c>
      <c r="Q22" s="16">
        <f t="shared" si="3"/>
        <v>48</v>
      </c>
      <c r="R22" s="16">
        <f t="shared" si="3"/>
        <v>48</v>
      </c>
      <c r="S22" s="16">
        <f t="shared" si="3"/>
        <v>48</v>
      </c>
      <c r="T22" s="16">
        <f t="shared" si="3"/>
        <v>48</v>
      </c>
      <c r="U22" s="16">
        <f t="shared" si="3"/>
        <v>48</v>
      </c>
      <c r="V22" s="16">
        <f t="shared" si="3"/>
        <v>48</v>
      </c>
      <c r="W22" s="16">
        <f t="shared" si="13"/>
        <v>48</v>
      </c>
      <c r="X22" s="16">
        <f t="shared" si="13"/>
        <v>48</v>
      </c>
      <c r="Y22" s="16">
        <f t="shared" si="13"/>
        <v>48</v>
      </c>
      <c r="Z22" s="16">
        <f t="shared" si="13"/>
        <v>48</v>
      </c>
      <c r="AA22" s="16">
        <f t="shared" si="13"/>
        <v>48</v>
      </c>
      <c r="AB22" s="16">
        <f t="shared" si="13"/>
        <v>48</v>
      </c>
      <c r="AC22" s="16">
        <f t="shared" si="13"/>
        <v>48</v>
      </c>
      <c r="AD22" s="16">
        <f t="shared" si="13"/>
        <v>48</v>
      </c>
      <c r="AE22" s="16">
        <f t="shared" si="13"/>
        <v>48</v>
      </c>
      <c r="AF22" s="16">
        <f t="shared" si="13"/>
        <v>48</v>
      </c>
      <c r="AG22" s="16">
        <f t="shared" si="13"/>
        <v>48</v>
      </c>
      <c r="AH22" s="16">
        <f t="shared" si="13"/>
        <v>48</v>
      </c>
      <c r="AI22" s="16">
        <f t="shared" si="13"/>
        <v>48</v>
      </c>
      <c r="AJ22" s="16">
        <f t="shared" si="13"/>
        <v>48</v>
      </c>
      <c r="AK22" s="16">
        <f t="shared" si="13"/>
        <v>48</v>
      </c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7"/>
    </row>
    <row r="23" spans="1:54" x14ac:dyDescent="0.35">
      <c r="A23" s="33">
        <v>45809</v>
      </c>
      <c r="B23" s="22">
        <f>F23+G22+H21++I20+J19+K18+L17+M16+N15+O14+P13+Q12+R11+S10+T9+U8+V7+W6</f>
        <v>1676.5555555555557</v>
      </c>
      <c r="C23" s="19">
        <v>1.3</v>
      </c>
      <c r="D23" s="21">
        <f t="shared" si="6"/>
        <v>2179.5222222222224</v>
      </c>
      <c r="F23" s="44">
        <v>1012.5555555555555</v>
      </c>
      <c r="G23" s="16">
        <f t="shared" ref="G23:V38" si="14">ROUND($F23*G$3,0)</f>
        <v>203</v>
      </c>
      <c r="H23" s="16">
        <f t="shared" si="14"/>
        <v>122</v>
      </c>
      <c r="I23" s="16">
        <f t="shared" si="14"/>
        <v>101</v>
      </c>
      <c r="J23" s="16">
        <f t="shared" si="14"/>
        <v>81</v>
      </c>
      <c r="K23" s="16">
        <f t="shared" si="14"/>
        <v>51</v>
      </c>
      <c r="L23" s="16">
        <f t="shared" si="14"/>
        <v>51</v>
      </c>
      <c r="M23" s="16">
        <f t="shared" si="14"/>
        <v>51</v>
      </c>
      <c r="N23" s="16">
        <f t="shared" si="14"/>
        <v>51</v>
      </c>
      <c r="O23" s="16">
        <f t="shared" si="14"/>
        <v>51</v>
      </c>
      <c r="P23" s="16">
        <f t="shared" si="14"/>
        <v>51</v>
      </c>
      <c r="Q23" s="16">
        <f t="shared" si="14"/>
        <v>51</v>
      </c>
      <c r="R23" s="16">
        <f t="shared" si="14"/>
        <v>51</v>
      </c>
      <c r="S23" s="16">
        <f t="shared" si="14"/>
        <v>51</v>
      </c>
      <c r="T23" s="16">
        <f t="shared" si="14"/>
        <v>51</v>
      </c>
      <c r="U23" s="16">
        <f t="shared" si="14"/>
        <v>51</v>
      </c>
      <c r="V23" s="16">
        <f t="shared" si="14"/>
        <v>51</v>
      </c>
      <c r="W23" s="16">
        <f t="shared" si="13"/>
        <v>51</v>
      </c>
      <c r="X23" s="16">
        <f t="shared" si="13"/>
        <v>51</v>
      </c>
      <c r="Y23" s="16">
        <f t="shared" si="13"/>
        <v>51</v>
      </c>
      <c r="Z23" s="16">
        <f t="shared" si="13"/>
        <v>51</v>
      </c>
      <c r="AA23" s="16">
        <f t="shared" si="13"/>
        <v>51</v>
      </c>
      <c r="AB23" s="16">
        <f t="shared" si="13"/>
        <v>51</v>
      </c>
      <c r="AC23" s="16">
        <f t="shared" si="13"/>
        <v>51</v>
      </c>
      <c r="AD23" s="16">
        <f t="shared" si="13"/>
        <v>51</v>
      </c>
      <c r="AE23" s="16">
        <f t="shared" si="13"/>
        <v>51</v>
      </c>
      <c r="AF23" s="16">
        <f t="shared" si="13"/>
        <v>51</v>
      </c>
      <c r="AG23" s="16">
        <f t="shared" si="13"/>
        <v>51</v>
      </c>
      <c r="AH23" s="16">
        <f t="shared" si="13"/>
        <v>51</v>
      </c>
      <c r="AI23" s="16">
        <f t="shared" si="13"/>
        <v>51</v>
      </c>
      <c r="AJ23" s="16">
        <f t="shared" si="13"/>
        <v>51</v>
      </c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7"/>
    </row>
    <row r="24" spans="1:54" x14ac:dyDescent="0.35">
      <c r="A24" s="33">
        <v>45839</v>
      </c>
      <c r="B24" s="22">
        <f>F24+G23+H22++I21+J20+K19+L18+M17+N16+O15+P14+Q13+R12+S11+T10+U9+V8+W7+X6</f>
        <v>1803.5555555555557</v>
      </c>
      <c r="C24" s="19">
        <v>1.3</v>
      </c>
      <c r="D24" s="21">
        <f t="shared" si="6"/>
        <v>2344.6222222222223</v>
      </c>
      <c r="F24" s="44">
        <v>1070.5555555555557</v>
      </c>
      <c r="G24" s="16">
        <f t="shared" si="14"/>
        <v>214</v>
      </c>
      <c r="H24" s="16">
        <f t="shared" si="14"/>
        <v>128</v>
      </c>
      <c r="I24" s="16">
        <f t="shared" si="14"/>
        <v>107</v>
      </c>
      <c r="J24" s="16">
        <f t="shared" si="14"/>
        <v>86</v>
      </c>
      <c r="K24" s="16">
        <f t="shared" si="14"/>
        <v>54</v>
      </c>
      <c r="L24" s="16">
        <f t="shared" si="14"/>
        <v>54</v>
      </c>
      <c r="M24" s="16">
        <f t="shared" si="14"/>
        <v>54</v>
      </c>
      <c r="N24" s="16">
        <f t="shared" si="14"/>
        <v>54</v>
      </c>
      <c r="O24" s="16">
        <f t="shared" si="14"/>
        <v>54</v>
      </c>
      <c r="P24" s="16">
        <f t="shared" si="14"/>
        <v>54</v>
      </c>
      <c r="Q24" s="16">
        <f t="shared" si="14"/>
        <v>54</v>
      </c>
      <c r="R24" s="16">
        <f t="shared" si="14"/>
        <v>54</v>
      </c>
      <c r="S24" s="16">
        <f t="shared" si="14"/>
        <v>54</v>
      </c>
      <c r="T24" s="16">
        <f t="shared" si="14"/>
        <v>54</v>
      </c>
      <c r="U24" s="16">
        <f t="shared" si="14"/>
        <v>54</v>
      </c>
      <c r="V24" s="16">
        <f t="shared" si="14"/>
        <v>54</v>
      </c>
      <c r="W24" s="16">
        <f t="shared" si="13"/>
        <v>54</v>
      </c>
      <c r="X24" s="16">
        <f t="shared" si="13"/>
        <v>54</v>
      </c>
      <c r="Y24" s="16">
        <f t="shared" si="13"/>
        <v>54</v>
      </c>
      <c r="Z24" s="16">
        <f t="shared" si="13"/>
        <v>54</v>
      </c>
      <c r="AA24" s="16">
        <f t="shared" si="13"/>
        <v>54</v>
      </c>
      <c r="AB24" s="16">
        <f t="shared" si="13"/>
        <v>54</v>
      </c>
      <c r="AC24" s="16">
        <f t="shared" si="13"/>
        <v>54</v>
      </c>
      <c r="AD24" s="16">
        <f t="shared" si="13"/>
        <v>54</v>
      </c>
      <c r="AE24" s="16">
        <f t="shared" si="13"/>
        <v>54</v>
      </c>
      <c r="AF24" s="16">
        <f t="shared" si="13"/>
        <v>54</v>
      </c>
      <c r="AG24" s="16">
        <f t="shared" si="13"/>
        <v>54</v>
      </c>
      <c r="AH24" s="16">
        <f t="shared" si="13"/>
        <v>54</v>
      </c>
      <c r="AI24" s="16">
        <f t="shared" si="13"/>
        <v>54</v>
      </c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7"/>
    </row>
    <row r="25" spans="1:54" x14ac:dyDescent="0.35">
      <c r="A25" s="33">
        <v>45870</v>
      </c>
      <c r="B25" s="22">
        <f>F25+G24+H23++I22+J21+K20+L19+M18+N17+O16+P15+Q14+R13+S12+T11+U10+V9+W8+X7+Y6</f>
        <v>1930.5555555555557</v>
      </c>
      <c r="C25" s="19">
        <v>1.3</v>
      </c>
      <c r="D25" s="21">
        <f t="shared" si="6"/>
        <v>2509.7222222222226</v>
      </c>
      <c r="F25" s="44">
        <v>1126.5555555555557</v>
      </c>
      <c r="G25" s="16">
        <f t="shared" si="14"/>
        <v>225</v>
      </c>
      <c r="H25" s="16">
        <f t="shared" si="14"/>
        <v>135</v>
      </c>
      <c r="I25" s="16">
        <f t="shared" si="14"/>
        <v>113</v>
      </c>
      <c r="J25" s="16">
        <f t="shared" si="14"/>
        <v>90</v>
      </c>
      <c r="K25" s="16">
        <f t="shared" si="14"/>
        <v>56</v>
      </c>
      <c r="L25" s="16">
        <f t="shared" si="14"/>
        <v>56</v>
      </c>
      <c r="M25" s="16">
        <f t="shared" si="14"/>
        <v>56</v>
      </c>
      <c r="N25" s="16">
        <f t="shared" si="14"/>
        <v>56</v>
      </c>
      <c r="O25" s="16">
        <f t="shared" si="14"/>
        <v>56</v>
      </c>
      <c r="P25" s="16">
        <f t="shared" si="14"/>
        <v>56</v>
      </c>
      <c r="Q25" s="16">
        <f t="shared" si="14"/>
        <v>56</v>
      </c>
      <c r="R25" s="16">
        <f t="shared" si="14"/>
        <v>56</v>
      </c>
      <c r="S25" s="16">
        <f t="shared" si="14"/>
        <v>56</v>
      </c>
      <c r="T25" s="16">
        <f t="shared" si="14"/>
        <v>56</v>
      </c>
      <c r="U25" s="16">
        <f t="shared" si="14"/>
        <v>56</v>
      </c>
      <c r="V25" s="16">
        <f t="shared" si="14"/>
        <v>56</v>
      </c>
      <c r="W25" s="16">
        <f t="shared" si="13"/>
        <v>56</v>
      </c>
      <c r="X25" s="16">
        <f t="shared" si="13"/>
        <v>56</v>
      </c>
      <c r="Y25" s="16">
        <f t="shared" si="13"/>
        <v>56</v>
      </c>
      <c r="Z25" s="16">
        <f t="shared" si="13"/>
        <v>56</v>
      </c>
      <c r="AA25" s="16">
        <f t="shared" si="13"/>
        <v>56</v>
      </c>
      <c r="AB25" s="16">
        <f t="shared" si="13"/>
        <v>56</v>
      </c>
      <c r="AC25" s="16">
        <f t="shared" si="13"/>
        <v>56</v>
      </c>
      <c r="AD25" s="16">
        <f t="shared" si="13"/>
        <v>56</v>
      </c>
      <c r="AE25" s="16">
        <f t="shared" si="13"/>
        <v>56</v>
      </c>
      <c r="AF25" s="16">
        <f t="shared" si="13"/>
        <v>56</v>
      </c>
      <c r="AG25" s="16">
        <f t="shared" si="13"/>
        <v>56</v>
      </c>
      <c r="AH25" s="16">
        <f t="shared" si="13"/>
        <v>56</v>
      </c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7"/>
    </row>
    <row r="26" spans="1:54" x14ac:dyDescent="0.35">
      <c r="A26" s="33">
        <v>45901</v>
      </c>
      <c r="B26" s="22">
        <f>F26+G25+H24++I23+J22+K21+L20+M19+N18+O17+P16+Q15+R14+S13+T12+U11+V10+W9+X8+Y7+Z6</f>
        <v>2054.5555555555557</v>
      </c>
      <c r="C26" s="19">
        <v>1.3</v>
      </c>
      <c r="D26" s="21">
        <f t="shared" si="6"/>
        <v>2670.9222222222224</v>
      </c>
      <c r="F26" s="44">
        <v>1178.5555555555557</v>
      </c>
      <c r="G26" s="16">
        <f t="shared" si="14"/>
        <v>236</v>
      </c>
      <c r="H26" s="16">
        <f t="shared" si="14"/>
        <v>141</v>
      </c>
      <c r="I26" s="16">
        <f t="shared" si="14"/>
        <v>118</v>
      </c>
      <c r="J26" s="16">
        <f t="shared" si="14"/>
        <v>94</v>
      </c>
      <c r="K26" s="16">
        <f t="shared" si="14"/>
        <v>59</v>
      </c>
      <c r="L26" s="16">
        <f t="shared" si="14"/>
        <v>59</v>
      </c>
      <c r="M26" s="16">
        <f t="shared" si="14"/>
        <v>59</v>
      </c>
      <c r="N26" s="16">
        <f t="shared" si="14"/>
        <v>59</v>
      </c>
      <c r="O26" s="16">
        <f t="shared" si="14"/>
        <v>59</v>
      </c>
      <c r="P26" s="16">
        <f t="shared" si="14"/>
        <v>59</v>
      </c>
      <c r="Q26" s="16">
        <f t="shared" si="14"/>
        <v>59</v>
      </c>
      <c r="R26" s="16">
        <f t="shared" si="14"/>
        <v>59</v>
      </c>
      <c r="S26" s="16">
        <f t="shared" si="14"/>
        <v>59</v>
      </c>
      <c r="T26" s="16">
        <f t="shared" si="14"/>
        <v>59</v>
      </c>
      <c r="U26" s="16">
        <f t="shared" si="14"/>
        <v>59</v>
      </c>
      <c r="V26" s="16">
        <f t="shared" si="14"/>
        <v>59</v>
      </c>
      <c r="W26" s="16">
        <f t="shared" si="13"/>
        <v>59</v>
      </c>
      <c r="X26" s="16">
        <f t="shared" si="13"/>
        <v>59</v>
      </c>
      <c r="Y26" s="16">
        <f t="shared" si="13"/>
        <v>59</v>
      </c>
      <c r="Z26" s="16">
        <f t="shared" si="13"/>
        <v>59</v>
      </c>
      <c r="AA26" s="16">
        <f t="shared" si="13"/>
        <v>59</v>
      </c>
      <c r="AB26" s="16">
        <f t="shared" si="13"/>
        <v>59</v>
      </c>
      <c r="AC26" s="16">
        <f t="shared" si="13"/>
        <v>59</v>
      </c>
      <c r="AD26" s="16">
        <f t="shared" si="13"/>
        <v>59</v>
      </c>
      <c r="AE26" s="16">
        <f t="shared" si="13"/>
        <v>59</v>
      </c>
      <c r="AF26" s="16">
        <f t="shared" si="13"/>
        <v>59</v>
      </c>
      <c r="AG26" s="16">
        <f t="shared" si="13"/>
        <v>59</v>
      </c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7"/>
    </row>
    <row r="27" spans="1:54" x14ac:dyDescent="0.35">
      <c r="A27" s="33">
        <v>45931</v>
      </c>
      <c r="B27" s="22">
        <f>F27+G26+H25++I24+J23+K22+L21+M20+N19+O18+P17+Q16+R15+S14+T13+U12+V11+W10+X9+Y8+Z7+AA6</f>
        <v>2181.5555555555557</v>
      </c>
      <c r="C27" s="19">
        <v>1.3</v>
      </c>
      <c r="D27" s="21">
        <f t="shared" si="6"/>
        <v>2836.0222222222224</v>
      </c>
      <c r="F27" s="44">
        <v>1228.5555555555557</v>
      </c>
      <c r="G27" s="16">
        <f t="shared" si="14"/>
        <v>246</v>
      </c>
      <c r="H27" s="16">
        <f t="shared" si="14"/>
        <v>147</v>
      </c>
      <c r="I27" s="16">
        <f t="shared" si="14"/>
        <v>123</v>
      </c>
      <c r="J27" s="16">
        <f t="shared" si="14"/>
        <v>98</v>
      </c>
      <c r="K27" s="16">
        <f t="shared" si="14"/>
        <v>61</v>
      </c>
      <c r="L27" s="16">
        <f t="shared" si="14"/>
        <v>61</v>
      </c>
      <c r="M27" s="16">
        <f t="shared" si="14"/>
        <v>61</v>
      </c>
      <c r="N27" s="16">
        <f t="shared" si="14"/>
        <v>61</v>
      </c>
      <c r="O27" s="16">
        <f t="shared" si="14"/>
        <v>61</v>
      </c>
      <c r="P27" s="16">
        <f t="shared" si="14"/>
        <v>61</v>
      </c>
      <c r="Q27" s="16">
        <f t="shared" si="14"/>
        <v>61</v>
      </c>
      <c r="R27" s="16">
        <f t="shared" si="14"/>
        <v>61</v>
      </c>
      <c r="S27" s="16">
        <f t="shared" si="14"/>
        <v>61</v>
      </c>
      <c r="T27" s="16">
        <f t="shared" si="14"/>
        <v>61</v>
      </c>
      <c r="U27" s="16">
        <f t="shared" si="14"/>
        <v>61</v>
      </c>
      <c r="V27" s="16">
        <f t="shared" si="14"/>
        <v>61</v>
      </c>
      <c r="W27" s="16">
        <f t="shared" si="13"/>
        <v>61</v>
      </c>
      <c r="X27" s="16">
        <f t="shared" si="13"/>
        <v>61</v>
      </c>
      <c r="Y27" s="16">
        <f t="shared" si="13"/>
        <v>61</v>
      </c>
      <c r="Z27" s="16">
        <f t="shared" si="13"/>
        <v>61</v>
      </c>
      <c r="AA27" s="16">
        <f t="shared" si="13"/>
        <v>61</v>
      </c>
      <c r="AB27" s="16">
        <f t="shared" si="13"/>
        <v>61</v>
      </c>
      <c r="AC27" s="16">
        <f t="shared" si="13"/>
        <v>61</v>
      </c>
      <c r="AD27" s="16">
        <f t="shared" si="13"/>
        <v>61</v>
      </c>
      <c r="AE27" s="16">
        <f t="shared" si="13"/>
        <v>61</v>
      </c>
      <c r="AF27" s="16">
        <f t="shared" si="13"/>
        <v>61</v>
      </c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7"/>
    </row>
    <row r="28" spans="1:54" x14ac:dyDescent="0.35">
      <c r="A28" s="33">
        <v>45962</v>
      </c>
      <c r="B28" s="22">
        <f>F28+G27+H26++I25+J24+K23+L22+M21+N20+O19+P18+Q17+R16+S15+T14+U13+V12+W11+X10+Y9+Z8+AA7+AB6</f>
        <v>2307.5555555555557</v>
      </c>
      <c r="C28" s="19">
        <v>1.3</v>
      </c>
      <c r="D28" s="21">
        <f t="shared" si="6"/>
        <v>2999.8222222222225</v>
      </c>
      <c r="F28" s="44">
        <v>1276.5555555555557</v>
      </c>
      <c r="G28" s="16">
        <f t="shared" si="14"/>
        <v>255</v>
      </c>
      <c r="H28" s="16">
        <f t="shared" si="14"/>
        <v>153</v>
      </c>
      <c r="I28" s="16">
        <f t="shared" si="14"/>
        <v>128</v>
      </c>
      <c r="J28" s="16">
        <f t="shared" si="14"/>
        <v>102</v>
      </c>
      <c r="K28" s="16">
        <f t="shared" si="14"/>
        <v>64</v>
      </c>
      <c r="L28" s="16">
        <f t="shared" si="14"/>
        <v>64</v>
      </c>
      <c r="M28" s="16">
        <f t="shared" si="14"/>
        <v>64</v>
      </c>
      <c r="N28" s="16">
        <f t="shared" si="14"/>
        <v>64</v>
      </c>
      <c r="O28" s="16">
        <f t="shared" si="14"/>
        <v>64</v>
      </c>
      <c r="P28" s="16">
        <f t="shared" si="14"/>
        <v>64</v>
      </c>
      <c r="Q28" s="16">
        <f t="shared" si="14"/>
        <v>64</v>
      </c>
      <c r="R28" s="16">
        <f t="shared" si="14"/>
        <v>64</v>
      </c>
      <c r="S28" s="16">
        <f t="shared" si="14"/>
        <v>64</v>
      </c>
      <c r="T28" s="16">
        <f t="shared" si="14"/>
        <v>64</v>
      </c>
      <c r="U28" s="16">
        <f t="shared" si="14"/>
        <v>64</v>
      </c>
      <c r="V28" s="16">
        <f t="shared" si="14"/>
        <v>64</v>
      </c>
      <c r="W28" s="16">
        <f t="shared" si="13"/>
        <v>64</v>
      </c>
      <c r="X28" s="16">
        <f t="shared" si="13"/>
        <v>64</v>
      </c>
      <c r="Y28" s="16">
        <f t="shared" si="13"/>
        <v>64</v>
      </c>
      <c r="Z28" s="16">
        <f t="shared" si="13"/>
        <v>64</v>
      </c>
      <c r="AA28" s="16">
        <f t="shared" si="13"/>
        <v>64</v>
      </c>
      <c r="AB28" s="16">
        <f t="shared" si="13"/>
        <v>64</v>
      </c>
      <c r="AC28" s="16">
        <f t="shared" si="13"/>
        <v>64</v>
      </c>
      <c r="AD28" s="16">
        <f t="shared" si="13"/>
        <v>64</v>
      </c>
      <c r="AE28" s="16">
        <f t="shared" si="13"/>
        <v>64</v>
      </c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7"/>
    </row>
    <row r="29" spans="1:54" x14ac:dyDescent="0.35">
      <c r="A29" s="33">
        <v>45992</v>
      </c>
      <c r="B29" s="22">
        <f>F29+G28+H27++I26+J25+K24+L23+M22+N21+O20+P19+Q18+R17+S16+T15+U14+V13+W12+X11+Y10+Z9+AA8+AB7+AC6</f>
        <v>2429.5555555555557</v>
      </c>
      <c r="C29" s="19">
        <v>1.3</v>
      </c>
      <c r="D29" s="21">
        <f t="shared" si="6"/>
        <v>3158.4222222222224</v>
      </c>
      <c r="F29" s="44">
        <v>1320.5555555555557</v>
      </c>
      <c r="G29" s="16">
        <f t="shared" si="14"/>
        <v>264</v>
      </c>
      <c r="H29" s="16">
        <f t="shared" si="14"/>
        <v>158</v>
      </c>
      <c r="I29" s="16">
        <f t="shared" si="14"/>
        <v>132</v>
      </c>
      <c r="J29" s="16">
        <f t="shared" si="14"/>
        <v>106</v>
      </c>
      <c r="K29" s="16">
        <f t="shared" si="14"/>
        <v>66</v>
      </c>
      <c r="L29" s="16">
        <f t="shared" si="14"/>
        <v>66</v>
      </c>
      <c r="M29" s="16">
        <f t="shared" si="14"/>
        <v>66</v>
      </c>
      <c r="N29" s="16">
        <f t="shared" si="14"/>
        <v>66</v>
      </c>
      <c r="O29" s="16">
        <f t="shared" si="14"/>
        <v>66</v>
      </c>
      <c r="P29" s="16">
        <f t="shared" si="14"/>
        <v>66</v>
      </c>
      <c r="Q29" s="16">
        <f t="shared" si="14"/>
        <v>66</v>
      </c>
      <c r="R29" s="16">
        <f t="shared" si="14"/>
        <v>66</v>
      </c>
      <c r="S29" s="16">
        <f t="shared" si="14"/>
        <v>66</v>
      </c>
      <c r="T29" s="16">
        <f t="shared" si="14"/>
        <v>66</v>
      </c>
      <c r="U29" s="16">
        <f t="shared" si="14"/>
        <v>66</v>
      </c>
      <c r="V29" s="16">
        <f t="shared" si="14"/>
        <v>66</v>
      </c>
      <c r="W29" s="16">
        <f t="shared" si="13"/>
        <v>66</v>
      </c>
      <c r="X29" s="16">
        <f t="shared" si="13"/>
        <v>66</v>
      </c>
      <c r="Y29" s="16">
        <f t="shared" si="13"/>
        <v>66</v>
      </c>
      <c r="Z29" s="16">
        <f t="shared" si="13"/>
        <v>66</v>
      </c>
      <c r="AA29" s="16">
        <f t="shared" si="13"/>
        <v>66</v>
      </c>
      <c r="AB29" s="16">
        <f t="shared" si="13"/>
        <v>66</v>
      </c>
      <c r="AC29" s="16">
        <f t="shared" si="13"/>
        <v>66</v>
      </c>
      <c r="AD29" s="16">
        <f t="shared" si="13"/>
        <v>66</v>
      </c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7"/>
    </row>
    <row r="30" spans="1:54" x14ac:dyDescent="0.35">
      <c r="A30" s="33">
        <v>46023</v>
      </c>
      <c r="B30" s="22">
        <f>F30+G29+H28++I27+J26+K25+L24+M23+N22+O21+P20+Q19+R18+S17+T16+U15+V14+W13+X12+Y11+Z10+AA9+AB8+AC7+AD6</f>
        <v>3083.2222222222222</v>
      </c>
      <c r="C30" s="19">
        <v>1.3</v>
      </c>
      <c r="D30" s="21">
        <f t="shared" si="6"/>
        <v>4008.1888888888889</v>
      </c>
      <c r="F30" s="44">
        <v>1894.2222222222222</v>
      </c>
      <c r="G30" s="16">
        <f t="shared" si="14"/>
        <v>379</v>
      </c>
      <c r="H30" s="16">
        <f t="shared" si="14"/>
        <v>227</v>
      </c>
      <c r="I30" s="16">
        <f t="shared" si="14"/>
        <v>189</v>
      </c>
      <c r="J30" s="16">
        <f t="shared" si="14"/>
        <v>152</v>
      </c>
      <c r="K30" s="16">
        <f t="shared" si="14"/>
        <v>95</v>
      </c>
      <c r="L30" s="16">
        <f t="shared" si="14"/>
        <v>95</v>
      </c>
      <c r="M30" s="16">
        <f t="shared" si="14"/>
        <v>95</v>
      </c>
      <c r="N30" s="16">
        <f t="shared" si="14"/>
        <v>95</v>
      </c>
      <c r="O30" s="16">
        <f t="shared" si="14"/>
        <v>95</v>
      </c>
      <c r="P30" s="16">
        <f t="shared" si="14"/>
        <v>95</v>
      </c>
      <c r="Q30" s="16">
        <f t="shared" si="14"/>
        <v>95</v>
      </c>
      <c r="R30" s="16">
        <f t="shared" si="14"/>
        <v>95</v>
      </c>
      <c r="S30" s="16">
        <f t="shared" si="14"/>
        <v>95</v>
      </c>
      <c r="T30" s="16">
        <f t="shared" si="14"/>
        <v>95</v>
      </c>
      <c r="U30" s="16">
        <f t="shared" si="14"/>
        <v>95</v>
      </c>
      <c r="V30" s="16">
        <f t="shared" si="14"/>
        <v>95</v>
      </c>
      <c r="W30" s="16">
        <f t="shared" si="13"/>
        <v>95</v>
      </c>
      <c r="X30" s="16">
        <f t="shared" si="13"/>
        <v>95</v>
      </c>
      <c r="Y30" s="16">
        <f t="shared" si="13"/>
        <v>95</v>
      </c>
      <c r="Z30" s="16">
        <f t="shared" si="13"/>
        <v>95</v>
      </c>
      <c r="AA30" s="16">
        <f t="shared" si="13"/>
        <v>95</v>
      </c>
      <c r="AB30" s="16">
        <f t="shared" si="13"/>
        <v>95</v>
      </c>
      <c r="AC30" s="16">
        <f t="shared" si="13"/>
        <v>95</v>
      </c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7"/>
    </row>
    <row r="31" spans="1:54" x14ac:dyDescent="0.35">
      <c r="A31" s="33">
        <v>46054</v>
      </c>
      <c r="B31" s="22">
        <f>F31+G30+H29++I28+J27+K26+L25+M24+N23+O22+P21+Q20+R19+S18+T17+U16+V15+W14+X13+Y12+Z11+AA10+AB9+AC8+AD7+AE6</f>
        <v>3369.2222222222222</v>
      </c>
      <c r="C31" s="19">
        <v>1.3</v>
      </c>
      <c r="D31" s="21">
        <f t="shared" si="6"/>
        <v>4379.9888888888891</v>
      </c>
      <c r="F31" s="44">
        <v>1992.2222222222222</v>
      </c>
      <c r="G31" s="16">
        <f t="shared" si="14"/>
        <v>398</v>
      </c>
      <c r="H31" s="16">
        <f t="shared" si="14"/>
        <v>239</v>
      </c>
      <c r="I31" s="16">
        <f t="shared" si="14"/>
        <v>199</v>
      </c>
      <c r="J31" s="16">
        <f t="shared" si="14"/>
        <v>159</v>
      </c>
      <c r="K31" s="16">
        <f t="shared" si="14"/>
        <v>100</v>
      </c>
      <c r="L31" s="16">
        <f t="shared" si="14"/>
        <v>100</v>
      </c>
      <c r="M31" s="16">
        <f t="shared" si="14"/>
        <v>100</v>
      </c>
      <c r="N31" s="16">
        <f t="shared" si="14"/>
        <v>100</v>
      </c>
      <c r="O31" s="16">
        <f t="shared" si="14"/>
        <v>100</v>
      </c>
      <c r="P31" s="16">
        <f t="shared" si="14"/>
        <v>100</v>
      </c>
      <c r="Q31" s="16">
        <f t="shared" si="14"/>
        <v>100</v>
      </c>
      <c r="R31" s="16">
        <f t="shared" si="14"/>
        <v>100</v>
      </c>
      <c r="S31" s="16">
        <f t="shared" si="14"/>
        <v>100</v>
      </c>
      <c r="T31" s="16">
        <f t="shared" si="14"/>
        <v>100</v>
      </c>
      <c r="U31" s="16">
        <f t="shared" si="14"/>
        <v>100</v>
      </c>
      <c r="V31" s="16">
        <f t="shared" si="14"/>
        <v>100</v>
      </c>
      <c r="W31" s="16">
        <f t="shared" si="13"/>
        <v>100</v>
      </c>
      <c r="X31" s="16">
        <f t="shared" si="13"/>
        <v>100</v>
      </c>
      <c r="Y31" s="16">
        <f t="shared" si="13"/>
        <v>100</v>
      </c>
      <c r="Z31" s="16">
        <f t="shared" si="13"/>
        <v>100</v>
      </c>
      <c r="AA31" s="16">
        <f t="shared" si="13"/>
        <v>100</v>
      </c>
      <c r="AB31" s="16">
        <f t="shared" si="13"/>
        <v>100</v>
      </c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7"/>
    </row>
    <row r="32" spans="1:54" x14ac:dyDescent="0.35">
      <c r="A32" s="33">
        <v>46082</v>
      </c>
      <c r="B32" s="22">
        <f>F32+G31+H30++I29+J28+K27+L26+M25+N24+O23+P22+Q21+R20+S19+T18+U17+V16+W15+X14+Y13+Z12+AA11+AB10+AC9+AD8+AE7+AF6</f>
        <v>3618.2222222222222</v>
      </c>
      <c r="C32" s="19">
        <v>1.3</v>
      </c>
      <c r="D32" s="21">
        <f t="shared" si="6"/>
        <v>4703.6888888888889</v>
      </c>
      <c r="F32" s="44">
        <v>2084.2222222222222</v>
      </c>
      <c r="G32" s="16">
        <f t="shared" si="14"/>
        <v>417</v>
      </c>
      <c r="H32" s="16">
        <f t="shared" si="14"/>
        <v>250</v>
      </c>
      <c r="I32" s="16">
        <f t="shared" si="14"/>
        <v>208</v>
      </c>
      <c r="J32" s="16">
        <f t="shared" si="14"/>
        <v>167</v>
      </c>
      <c r="K32" s="16">
        <f t="shared" si="14"/>
        <v>104</v>
      </c>
      <c r="L32" s="16">
        <f t="shared" si="14"/>
        <v>104</v>
      </c>
      <c r="M32" s="16">
        <f t="shared" si="14"/>
        <v>104</v>
      </c>
      <c r="N32" s="16">
        <f t="shared" si="14"/>
        <v>104</v>
      </c>
      <c r="O32" s="16">
        <f t="shared" si="14"/>
        <v>104</v>
      </c>
      <c r="P32" s="16">
        <f t="shared" si="14"/>
        <v>104</v>
      </c>
      <c r="Q32" s="16">
        <f t="shared" si="14"/>
        <v>104</v>
      </c>
      <c r="R32" s="16">
        <f t="shared" si="14"/>
        <v>104</v>
      </c>
      <c r="S32" s="16">
        <f t="shared" si="14"/>
        <v>104</v>
      </c>
      <c r="T32" s="16">
        <f t="shared" si="14"/>
        <v>104</v>
      </c>
      <c r="U32" s="16">
        <f t="shared" si="14"/>
        <v>104</v>
      </c>
      <c r="V32" s="16">
        <f t="shared" si="14"/>
        <v>104</v>
      </c>
      <c r="W32" s="16">
        <f t="shared" si="13"/>
        <v>104</v>
      </c>
      <c r="X32" s="16">
        <f t="shared" si="13"/>
        <v>104</v>
      </c>
      <c r="Y32" s="16">
        <f t="shared" si="13"/>
        <v>104</v>
      </c>
      <c r="Z32" s="16">
        <f t="shared" si="13"/>
        <v>104</v>
      </c>
      <c r="AA32" s="16">
        <f t="shared" si="13"/>
        <v>104</v>
      </c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7"/>
    </row>
    <row r="33" spans="1:54" x14ac:dyDescent="0.35">
      <c r="A33" s="33">
        <v>46113</v>
      </c>
      <c r="B33" s="22">
        <f>F33+G32+H31++I30+J29+K28+L27+M26+N25+O24+P23+Q22+R21+S20+T19+U18+V17+W16+X15+Y14+Z13+AA12+AB11+AC10+AD9+AE8+AF7+AG6</f>
        <v>3862.2222222222222</v>
      </c>
      <c r="C33" s="19">
        <v>1.3</v>
      </c>
      <c r="D33" s="21">
        <f t="shared" si="6"/>
        <v>5020.8888888888887</v>
      </c>
      <c r="F33" s="44">
        <v>2172.2222222222222</v>
      </c>
      <c r="G33" s="16">
        <f t="shared" si="14"/>
        <v>434</v>
      </c>
      <c r="H33" s="16">
        <f t="shared" si="14"/>
        <v>261</v>
      </c>
      <c r="I33" s="16">
        <f t="shared" si="14"/>
        <v>217</v>
      </c>
      <c r="J33" s="16">
        <f t="shared" si="14"/>
        <v>174</v>
      </c>
      <c r="K33" s="16">
        <f t="shared" si="14"/>
        <v>109</v>
      </c>
      <c r="L33" s="16">
        <f t="shared" si="14"/>
        <v>109</v>
      </c>
      <c r="M33" s="16">
        <f t="shared" si="14"/>
        <v>109</v>
      </c>
      <c r="N33" s="16">
        <f t="shared" si="14"/>
        <v>109</v>
      </c>
      <c r="O33" s="16">
        <f t="shared" si="14"/>
        <v>109</v>
      </c>
      <c r="P33" s="16">
        <f t="shared" si="14"/>
        <v>109</v>
      </c>
      <c r="Q33" s="16">
        <f t="shared" si="14"/>
        <v>109</v>
      </c>
      <c r="R33" s="16">
        <f t="shared" si="14"/>
        <v>109</v>
      </c>
      <c r="S33" s="16">
        <f t="shared" si="14"/>
        <v>109</v>
      </c>
      <c r="T33" s="16">
        <f t="shared" si="14"/>
        <v>109</v>
      </c>
      <c r="U33" s="16">
        <f t="shared" si="14"/>
        <v>109</v>
      </c>
      <c r="V33" s="16">
        <f t="shared" si="14"/>
        <v>109</v>
      </c>
      <c r="W33" s="16">
        <f t="shared" si="13"/>
        <v>109</v>
      </c>
      <c r="X33" s="16">
        <f t="shared" si="13"/>
        <v>109</v>
      </c>
      <c r="Y33" s="16">
        <f t="shared" si="13"/>
        <v>109</v>
      </c>
      <c r="Z33" s="16">
        <f t="shared" si="13"/>
        <v>109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7"/>
    </row>
    <row r="34" spans="1:54" x14ac:dyDescent="0.35">
      <c r="A34" s="33">
        <v>46143</v>
      </c>
      <c r="B34" s="22">
        <f>F34+G33+H32++I31+J30+K29+L28+M27+N26+O25+P24+Q23+R22+S21+T20+U19+V18+W17+X16+Y15+Z14+AA13+AB12+AC11+AD10+AE9+AF8+AG7+AH6</f>
        <v>4096.2222222222226</v>
      </c>
      <c r="C34" s="19">
        <v>1.3</v>
      </c>
      <c r="D34" s="21">
        <f t="shared" si="6"/>
        <v>5325.0888888888894</v>
      </c>
      <c r="F34" s="44">
        <v>2256.2222222222222</v>
      </c>
      <c r="G34" s="16">
        <f t="shared" si="14"/>
        <v>451</v>
      </c>
      <c r="H34" s="16">
        <f t="shared" si="14"/>
        <v>271</v>
      </c>
      <c r="I34" s="16">
        <f t="shared" si="14"/>
        <v>226</v>
      </c>
      <c r="J34" s="16">
        <f t="shared" si="14"/>
        <v>180</v>
      </c>
      <c r="K34" s="16">
        <f t="shared" si="14"/>
        <v>113</v>
      </c>
      <c r="L34" s="16">
        <f t="shared" si="14"/>
        <v>113</v>
      </c>
      <c r="M34" s="16">
        <f t="shared" si="14"/>
        <v>113</v>
      </c>
      <c r="N34" s="16">
        <f t="shared" si="14"/>
        <v>113</v>
      </c>
      <c r="O34" s="16">
        <f t="shared" si="14"/>
        <v>113</v>
      </c>
      <c r="P34" s="16">
        <f t="shared" si="14"/>
        <v>113</v>
      </c>
      <c r="Q34" s="16">
        <f t="shared" si="14"/>
        <v>113</v>
      </c>
      <c r="R34" s="16">
        <f t="shared" si="14"/>
        <v>113</v>
      </c>
      <c r="S34" s="16">
        <f t="shared" si="14"/>
        <v>113</v>
      </c>
      <c r="T34" s="16">
        <f t="shared" si="14"/>
        <v>113</v>
      </c>
      <c r="U34" s="16">
        <f t="shared" si="14"/>
        <v>113</v>
      </c>
      <c r="V34" s="16">
        <f t="shared" si="14"/>
        <v>113</v>
      </c>
      <c r="W34" s="16">
        <f t="shared" si="13"/>
        <v>113</v>
      </c>
      <c r="X34" s="16">
        <f t="shared" si="13"/>
        <v>113</v>
      </c>
      <c r="Y34" s="16">
        <f t="shared" si="13"/>
        <v>113</v>
      </c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7"/>
    </row>
    <row r="35" spans="1:54" x14ac:dyDescent="0.35">
      <c r="A35" s="33">
        <v>46174</v>
      </c>
      <c r="B35" s="22">
        <f>F35+G34+H33++I32+J31+K30+L29+M28+N27+O26+P25+Q24+R23+S22+T21+U20+V19+W18+X17+Y16+Z15+AA14+AB13+AC12+AD11+AE10+AF9+AG8+AH7+AI6</f>
        <v>4315.2222222222226</v>
      </c>
      <c r="C35" s="19">
        <v>1.3</v>
      </c>
      <c r="D35" s="21">
        <f t="shared" si="6"/>
        <v>5609.7888888888892</v>
      </c>
      <c r="F35" s="44">
        <v>2336.2222222222222</v>
      </c>
      <c r="G35" s="16">
        <f t="shared" si="14"/>
        <v>467</v>
      </c>
      <c r="H35" s="16">
        <f t="shared" si="14"/>
        <v>280</v>
      </c>
      <c r="I35" s="16">
        <f t="shared" si="14"/>
        <v>234</v>
      </c>
      <c r="J35" s="16">
        <f t="shared" si="14"/>
        <v>187</v>
      </c>
      <c r="K35" s="16">
        <f t="shared" si="14"/>
        <v>117</v>
      </c>
      <c r="L35" s="16">
        <f t="shared" si="14"/>
        <v>117</v>
      </c>
      <c r="M35" s="16">
        <f t="shared" si="14"/>
        <v>117</v>
      </c>
      <c r="N35" s="16">
        <f t="shared" si="14"/>
        <v>117</v>
      </c>
      <c r="O35" s="16">
        <f t="shared" si="14"/>
        <v>117</v>
      </c>
      <c r="P35" s="16">
        <f t="shared" si="14"/>
        <v>117</v>
      </c>
      <c r="Q35" s="16">
        <f t="shared" si="14"/>
        <v>117</v>
      </c>
      <c r="R35" s="16">
        <f t="shared" si="14"/>
        <v>117</v>
      </c>
      <c r="S35" s="16">
        <f t="shared" si="14"/>
        <v>117</v>
      </c>
      <c r="T35" s="16">
        <f t="shared" si="14"/>
        <v>117</v>
      </c>
      <c r="U35" s="16">
        <f t="shared" si="14"/>
        <v>117</v>
      </c>
      <c r="V35" s="16">
        <f t="shared" si="14"/>
        <v>117</v>
      </c>
      <c r="W35" s="16">
        <f t="shared" si="13"/>
        <v>117</v>
      </c>
      <c r="X35" s="16">
        <f t="shared" si="13"/>
        <v>117</v>
      </c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7"/>
    </row>
    <row r="36" spans="1:54" x14ac:dyDescent="0.35">
      <c r="A36" s="33">
        <v>46204</v>
      </c>
      <c r="B36" s="22">
        <f>F36+G35+H34++I33+J32+K31+L30+M29+N28+O27+P26+Q25+R24+S23+T22+U21+V20+W19+X18+Y17+Z16+AA15+AB14+AC13+AD12+AE11+AF10+AG9+AH8+AI7+AJ6</f>
        <v>4534.2222222222226</v>
      </c>
      <c r="C36" s="19">
        <v>1.3</v>
      </c>
      <c r="D36" s="21">
        <f t="shared" si="6"/>
        <v>5894.48888888889</v>
      </c>
      <c r="F36" s="44">
        <v>2412.2222222222222</v>
      </c>
      <c r="G36" s="16">
        <f t="shared" si="14"/>
        <v>482</v>
      </c>
      <c r="H36" s="16">
        <f t="shared" si="14"/>
        <v>289</v>
      </c>
      <c r="I36" s="16">
        <f t="shared" si="14"/>
        <v>241</v>
      </c>
      <c r="J36" s="16">
        <f t="shared" si="14"/>
        <v>193</v>
      </c>
      <c r="K36" s="16">
        <f t="shared" si="14"/>
        <v>121</v>
      </c>
      <c r="L36" s="16">
        <f t="shared" si="14"/>
        <v>121</v>
      </c>
      <c r="M36" s="16">
        <f t="shared" si="14"/>
        <v>121</v>
      </c>
      <c r="N36" s="16">
        <f t="shared" si="14"/>
        <v>121</v>
      </c>
      <c r="O36" s="16">
        <f t="shared" si="14"/>
        <v>121</v>
      </c>
      <c r="P36" s="16">
        <f t="shared" si="14"/>
        <v>121</v>
      </c>
      <c r="Q36" s="16">
        <f t="shared" si="14"/>
        <v>121</v>
      </c>
      <c r="R36" s="16">
        <f t="shared" si="14"/>
        <v>121</v>
      </c>
      <c r="S36" s="16">
        <f t="shared" si="14"/>
        <v>121</v>
      </c>
      <c r="T36" s="16">
        <f t="shared" si="14"/>
        <v>121</v>
      </c>
      <c r="U36" s="16">
        <f t="shared" si="14"/>
        <v>121</v>
      </c>
      <c r="V36" s="16">
        <f t="shared" si="14"/>
        <v>121</v>
      </c>
      <c r="W36" s="16">
        <f t="shared" si="13"/>
        <v>121</v>
      </c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7"/>
    </row>
    <row r="37" spans="1:54" x14ac:dyDescent="0.35">
      <c r="A37" s="33">
        <v>46235</v>
      </c>
      <c r="B37" s="22">
        <f>F37+G36+H35++I34+J33+K32+L31+M30+N29+O28+P27+Q26+R25+S24+T23+U22+V21+W20+X19+Y18+Z17+AA16+AB15+AC14+AD13+AE12+AF11+AG10+AH9+AI8+AJ7+AK6</f>
        <v>4750.2222222222226</v>
      </c>
      <c r="C37" s="19">
        <v>1.3</v>
      </c>
      <c r="D37" s="21">
        <f t="shared" si="6"/>
        <v>6175.2888888888892</v>
      </c>
      <c r="F37" s="44">
        <v>2484.2222222222222</v>
      </c>
      <c r="G37" s="16">
        <f t="shared" si="14"/>
        <v>497</v>
      </c>
      <c r="H37" s="16">
        <f t="shared" si="14"/>
        <v>298</v>
      </c>
      <c r="I37" s="16">
        <f t="shared" si="14"/>
        <v>248</v>
      </c>
      <c r="J37" s="16">
        <f t="shared" si="14"/>
        <v>199</v>
      </c>
      <c r="K37" s="16">
        <f t="shared" si="14"/>
        <v>124</v>
      </c>
      <c r="L37" s="16">
        <f t="shared" si="14"/>
        <v>124</v>
      </c>
      <c r="M37" s="16">
        <f t="shared" si="14"/>
        <v>124</v>
      </c>
      <c r="N37" s="16">
        <f t="shared" si="14"/>
        <v>124</v>
      </c>
      <c r="O37" s="16">
        <f t="shared" si="14"/>
        <v>124</v>
      </c>
      <c r="P37" s="16">
        <f t="shared" si="14"/>
        <v>124</v>
      </c>
      <c r="Q37" s="16">
        <f t="shared" si="14"/>
        <v>124</v>
      </c>
      <c r="R37" s="16">
        <f t="shared" si="14"/>
        <v>124</v>
      </c>
      <c r="S37" s="16">
        <f t="shared" si="14"/>
        <v>124</v>
      </c>
      <c r="T37" s="16">
        <f t="shared" si="14"/>
        <v>124</v>
      </c>
      <c r="U37" s="16">
        <f t="shared" si="14"/>
        <v>124</v>
      </c>
      <c r="V37" s="16">
        <f t="shared" si="14"/>
        <v>124</v>
      </c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7"/>
    </row>
    <row r="38" spans="1:54" x14ac:dyDescent="0.35">
      <c r="A38" s="33">
        <v>46266</v>
      </c>
      <c r="B38" s="22">
        <f>F38+G37+H36++I35+J34+K33+L32+M31+N30+O29+P28+Q27+R26+S25+T24+U23+V22+W21+X20+Y19+Z18+AA17+AB16+AC15+AD14+AE13+AF12+AG11+AH10+AI9+AJ8+AK7+AL6</f>
        <v>4965.2222222222226</v>
      </c>
      <c r="C38" s="19">
        <v>1.3</v>
      </c>
      <c r="D38" s="21">
        <f t="shared" si="6"/>
        <v>6454.7888888888892</v>
      </c>
      <c r="F38" s="44">
        <v>2552.2222222222222</v>
      </c>
      <c r="G38" s="16">
        <f t="shared" si="14"/>
        <v>510</v>
      </c>
      <c r="H38" s="16">
        <f t="shared" si="14"/>
        <v>306</v>
      </c>
      <c r="I38" s="16">
        <f t="shared" si="14"/>
        <v>255</v>
      </c>
      <c r="J38" s="16">
        <f t="shared" si="14"/>
        <v>204</v>
      </c>
      <c r="K38" s="16">
        <f t="shared" si="14"/>
        <v>128</v>
      </c>
      <c r="L38" s="16">
        <f t="shared" si="14"/>
        <v>128</v>
      </c>
      <c r="M38" s="16">
        <f t="shared" si="14"/>
        <v>128</v>
      </c>
      <c r="N38" s="16">
        <f t="shared" si="14"/>
        <v>128</v>
      </c>
      <c r="O38" s="16">
        <f t="shared" si="14"/>
        <v>128</v>
      </c>
      <c r="P38" s="16">
        <f t="shared" si="14"/>
        <v>128</v>
      </c>
      <c r="Q38" s="16">
        <f t="shared" si="14"/>
        <v>128</v>
      </c>
      <c r="R38" s="16">
        <f t="shared" si="14"/>
        <v>128</v>
      </c>
      <c r="S38" s="16">
        <f t="shared" si="14"/>
        <v>128</v>
      </c>
      <c r="T38" s="16">
        <f t="shared" si="14"/>
        <v>128</v>
      </c>
      <c r="U38" s="16">
        <f t="shared" si="14"/>
        <v>128</v>
      </c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7"/>
    </row>
    <row r="39" spans="1:54" x14ac:dyDescent="0.35">
      <c r="A39" s="33">
        <v>46296</v>
      </c>
      <c r="B39" s="22">
        <f>F39+G38+H37++I36+J35+K34+L33+M32+N31+O30+P29+Q28+R27+S26+T25+U24+V23+W22+X21+Y20+Z19+AA18+AB17+AC16+AD15+AE14+AF13+AG12+AH11+AI10+AJ9+AK8+AL7+AM6</f>
        <v>5178.2222222222226</v>
      </c>
      <c r="C39" s="19">
        <v>1.3</v>
      </c>
      <c r="D39" s="21">
        <f t="shared" si="6"/>
        <v>6731.6888888888898</v>
      </c>
      <c r="F39" s="44">
        <v>2616.2222222222222</v>
      </c>
      <c r="G39" s="16">
        <f t="shared" ref="G39:T52" si="15">ROUND($F39*G$3,0)</f>
        <v>523</v>
      </c>
      <c r="H39" s="16">
        <f t="shared" si="15"/>
        <v>314</v>
      </c>
      <c r="I39" s="16">
        <f t="shared" si="15"/>
        <v>262</v>
      </c>
      <c r="J39" s="16">
        <f t="shared" si="15"/>
        <v>209</v>
      </c>
      <c r="K39" s="16">
        <f t="shared" si="15"/>
        <v>131</v>
      </c>
      <c r="L39" s="16">
        <f t="shared" si="15"/>
        <v>131</v>
      </c>
      <c r="M39" s="16">
        <f t="shared" si="15"/>
        <v>131</v>
      </c>
      <c r="N39" s="16">
        <f t="shared" si="15"/>
        <v>131</v>
      </c>
      <c r="O39" s="16">
        <f t="shared" si="15"/>
        <v>131</v>
      </c>
      <c r="P39" s="16">
        <f t="shared" si="15"/>
        <v>131</v>
      </c>
      <c r="Q39" s="16">
        <f t="shared" si="15"/>
        <v>131</v>
      </c>
      <c r="R39" s="16">
        <f t="shared" si="15"/>
        <v>131</v>
      </c>
      <c r="S39" s="16">
        <f t="shared" si="15"/>
        <v>131</v>
      </c>
      <c r="T39" s="16">
        <f t="shared" si="15"/>
        <v>131</v>
      </c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7"/>
    </row>
    <row r="40" spans="1:54" x14ac:dyDescent="0.35">
      <c r="A40" s="33">
        <v>46327</v>
      </c>
      <c r="B40" s="22">
        <f>F40+G39+H38++I37+J36+K35+L34+M33+N32+O31+P30+Q29+R28+S27+T26+U25+V24+W23+X22+Y21+Z20+AA19+AB18+AC17+AD16+AE15+AF14+AG13+AH12+AI11+AJ10+AK9+AL8+AM7+AN6</f>
        <v>5391.2222222222226</v>
      </c>
      <c r="C40" s="19">
        <v>1.3</v>
      </c>
      <c r="D40" s="21">
        <f t="shared" si="6"/>
        <v>7008.5888888888894</v>
      </c>
      <c r="F40" s="44">
        <v>2678.2222222222222</v>
      </c>
      <c r="G40" s="16">
        <f t="shared" si="15"/>
        <v>536</v>
      </c>
      <c r="H40" s="16">
        <f t="shared" si="15"/>
        <v>321</v>
      </c>
      <c r="I40" s="16">
        <f t="shared" si="15"/>
        <v>268</v>
      </c>
      <c r="J40" s="16">
        <f t="shared" si="15"/>
        <v>214</v>
      </c>
      <c r="K40" s="16">
        <f t="shared" si="15"/>
        <v>134</v>
      </c>
      <c r="L40" s="16">
        <f t="shared" si="15"/>
        <v>134</v>
      </c>
      <c r="M40" s="16">
        <f t="shared" si="15"/>
        <v>134</v>
      </c>
      <c r="N40" s="16">
        <f t="shared" si="15"/>
        <v>134</v>
      </c>
      <c r="O40" s="16">
        <f t="shared" si="15"/>
        <v>134</v>
      </c>
      <c r="P40" s="16">
        <f t="shared" si="15"/>
        <v>134</v>
      </c>
      <c r="Q40" s="16">
        <f t="shared" si="15"/>
        <v>134</v>
      </c>
      <c r="R40" s="16">
        <f t="shared" si="15"/>
        <v>134</v>
      </c>
      <c r="S40" s="16">
        <f t="shared" si="15"/>
        <v>134</v>
      </c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7"/>
    </row>
    <row r="41" spans="1:54" x14ac:dyDescent="0.35">
      <c r="A41" s="33">
        <v>46357</v>
      </c>
      <c r="B41" s="22">
        <f>F41+G40+H39++I38+J37+K36+L35+M34+N33+O32+P31+Q30+R29+S28+T27+U26+V25+W24+X23+Y22+Z21+AA20+AB19+AC18+AD17+AE16+AF15+AG14+AH13+AI12+AJ11+AK10+AL9+AM8+AN7+AO6</f>
        <v>5604.2222222222226</v>
      </c>
      <c r="C41" s="19">
        <v>1.3</v>
      </c>
      <c r="D41" s="21">
        <f t="shared" si="6"/>
        <v>7285.48888888889</v>
      </c>
      <c r="F41" s="44">
        <v>2736.2222222222222</v>
      </c>
      <c r="G41" s="16">
        <f t="shared" si="15"/>
        <v>547</v>
      </c>
      <c r="H41" s="16">
        <f t="shared" si="15"/>
        <v>328</v>
      </c>
      <c r="I41" s="16">
        <f t="shared" si="15"/>
        <v>274</v>
      </c>
      <c r="J41" s="16">
        <f t="shared" si="15"/>
        <v>219</v>
      </c>
      <c r="K41" s="16">
        <f t="shared" si="15"/>
        <v>137</v>
      </c>
      <c r="L41" s="16">
        <f t="shared" si="15"/>
        <v>137</v>
      </c>
      <c r="M41" s="16">
        <f t="shared" si="15"/>
        <v>137</v>
      </c>
      <c r="N41" s="16">
        <f t="shared" si="15"/>
        <v>137</v>
      </c>
      <c r="O41" s="16">
        <f t="shared" si="15"/>
        <v>137</v>
      </c>
      <c r="P41" s="16">
        <f t="shared" si="15"/>
        <v>137</v>
      </c>
      <c r="Q41" s="16">
        <f t="shared" si="15"/>
        <v>137</v>
      </c>
      <c r="R41" s="16">
        <f t="shared" si="15"/>
        <v>137</v>
      </c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7"/>
    </row>
    <row r="42" spans="1:54" x14ac:dyDescent="0.35">
      <c r="A42" s="33">
        <v>46388</v>
      </c>
      <c r="B42" s="22">
        <f>F42+G41+H40++I39+J38+K37+L36+M35+N34+O33+P32+Q31+R30+S29+T28+U27+V26+W25+X24+Y23+Z22+AA21+AB20+AC19+AD18+AE17+AF16+AG15+AH14+AI13+AJ12+AK11+AL10+AM9+AN8+AO7+AP6</f>
        <v>9076.8888888888887</v>
      </c>
      <c r="C42" s="19">
        <v>1.3</v>
      </c>
      <c r="D42" s="21">
        <f t="shared" si="6"/>
        <v>11799.955555555556</v>
      </c>
      <c r="F42" s="44">
        <v>6054.8888888888887</v>
      </c>
      <c r="G42" s="16">
        <f t="shared" si="15"/>
        <v>1211</v>
      </c>
      <c r="H42" s="16">
        <f t="shared" si="15"/>
        <v>727</v>
      </c>
      <c r="I42" s="16">
        <f t="shared" si="15"/>
        <v>605</v>
      </c>
      <c r="J42" s="16">
        <f t="shared" si="15"/>
        <v>484</v>
      </c>
      <c r="K42" s="16">
        <f t="shared" si="15"/>
        <v>303</v>
      </c>
      <c r="L42" s="16">
        <f t="shared" si="15"/>
        <v>303</v>
      </c>
      <c r="M42" s="16">
        <f t="shared" si="15"/>
        <v>303</v>
      </c>
      <c r="N42" s="16">
        <f t="shared" si="15"/>
        <v>303</v>
      </c>
      <c r="O42" s="16">
        <f t="shared" si="15"/>
        <v>303</v>
      </c>
      <c r="P42" s="16">
        <f t="shared" si="15"/>
        <v>303</v>
      </c>
      <c r="Q42" s="16">
        <f t="shared" si="15"/>
        <v>303</v>
      </c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7"/>
    </row>
    <row r="43" spans="1:54" x14ac:dyDescent="0.35">
      <c r="A43" s="33">
        <v>46419</v>
      </c>
      <c r="B43" s="22">
        <f>F43+G42+H41++I40+J39+K38+L37+M36+N35+O34+P33+Q32+R31+S30+T29+U28+V27+W26+X25+Y24+Z23+AA22+AB21+AC20+AD19+AE18+AF17+AG16+AH15+AI14+AJ13+AK12+AL11+AM10+AN9+AO8+AP7+AQ6</f>
        <v>10166.888888888889</v>
      </c>
      <c r="C43" s="19">
        <v>1.3</v>
      </c>
      <c r="D43" s="21">
        <f t="shared" si="6"/>
        <v>13216.955555555556</v>
      </c>
      <c r="F43" s="44">
        <v>6334.8888888888887</v>
      </c>
      <c r="G43" s="16">
        <f t="shared" si="15"/>
        <v>1267</v>
      </c>
      <c r="H43" s="16">
        <f t="shared" si="15"/>
        <v>760</v>
      </c>
      <c r="I43" s="16">
        <f t="shared" si="15"/>
        <v>633</v>
      </c>
      <c r="J43" s="16">
        <f t="shared" si="15"/>
        <v>507</v>
      </c>
      <c r="K43" s="16">
        <f t="shared" si="15"/>
        <v>317</v>
      </c>
      <c r="L43" s="16">
        <f t="shared" si="15"/>
        <v>317</v>
      </c>
      <c r="M43" s="16">
        <f t="shared" si="15"/>
        <v>317</v>
      </c>
      <c r="N43" s="16">
        <f t="shared" si="15"/>
        <v>317</v>
      </c>
      <c r="O43" s="16">
        <f t="shared" si="15"/>
        <v>317</v>
      </c>
      <c r="P43" s="16">
        <f t="shared" si="15"/>
        <v>317</v>
      </c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7"/>
    </row>
    <row r="44" spans="1:54" x14ac:dyDescent="0.35">
      <c r="A44" s="33">
        <v>46447</v>
      </c>
      <c r="B44" s="22">
        <f>F44+G43+H42++I41+J40+K39+L38+M37+N36+O35+P34+Q33+R32+S31+T30+U29+V28+W27+X26+Y25+Z24+AA23+AB22+AC21+AD20+AE19+AF18+AG17+AH16+AI15+AJ14+AK13+AL12+AM11+AN10+AO9+AP8+AQ7+AR6</f>
        <v>11029.888888888889</v>
      </c>
      <c r="C44" s="19">
        <v>1.3</v>
      </c>
      <c r="D44" s="21">
        <f t="shared" si="6"/>
        <v>14338.855555555556</v>
      </c>
      <c r="F44" s="44">
        <v>6600.8888888888887</v>
      </c>
      <c r="G44" s="16">
        <f t="shared" si="15"/>
        <v>1320</v>
      </c>
      <c r="H44" s="16">
        <f t="shared" si="15"/>
        <v>792</v>
      </c>
      <c r="I44" s="16">
        <f t="shared" si="15"/>
        <v>660</v>
      </c>
      <c r="J44" s="16">
        <f t="shared" si="15"/>
        <v>528</v>
      </c>
      <c r="K44" s="16">
        <f t="shared" si="15"/>
        <v>330</v>
      </c>
      <c r="L44" s="16">
        <f t="shared" si="15"/>
        <v>330</v>
      </c>
      <c r="M44" s="16">
        <f t="shared" si="15"/>
        <v>330</v>
      </c>
      <c r="N44" s="16">
        <f t="shared" si="15"/>
        <v>330</v>
      </c>
      <c r="O44" s="16">
        <f t="shared" si="15"/>
        <v>330</v>
      </c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7"/>
    </row>
    <row r="45" spans="1:54" x14ac:dyDescent="0.35">
      <c r="A45" s="33">
        <v>46478</v>
      </c>
      <c r="B45" s="22">
        <f>F45+G44+H43++I42+J41+K40+L39+M38+N37+O36+P35+Q34+R33+S32+T31+U30+V29+W28+X27+Y26+Z25+AA24+AB23+AC22+AD21+AE20+AF19+AG18+AH17+AI16+AJ15+AK14+AL13+AM12+AN11+AO10+AP9+AQ8+AR7+AS6</f>
        <v>11839.888888888889</v>
      </c>
      <c r="C45" s="19">
        <v>1.3</v>
      </c>
      <c r="D45" s="21">
        <f t="shared" si="6"/>
        <v>15391.855555555556</v>
      </c>
      <c r="F45" s="44">
        <v>6854.8888888888887</v>
      </c>
      <c r="G45" s="16">
        <f t="shared" si="15"/>
        <v>1371</v>
      </c>
      <c r="H45" s="16">
        <f t="shared" si="15"/>
        <v>823</v>
      </c>
      <c r="I45" s="16">
        <f t="shared" si="15"/>
        <v>685</v>
      </c>
      <c r="J45" s="16">
        <f t="shared" si="15"/>
        <v>548</v>
      </c>
      <c r="K45" s="16">
        <f t="shared" si="15"/>
        <v>343</v>
      </c>
      <c r="L45" s="16">
        <f t="shared" si="15"/>
        <v>343</v>
      </c>
      <c r="M45" s="16">
        <f t="shared" si="15"/>
        <v>343</v>
      </c>
      <c r="N45" s="16">
        <f t="shared" si="15"/>
        <v>343</v>
      </c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7"/>
    </row>
    <row r="46" spans="1:54" x14ac:dyDescent="0.35">
      <c r="A46" s="33">
        <v>46508</v>
      </c>
      <c r="B46" s="22">
        <f>F46+G45+H44++I43+J42+K41+L40+M39+N38+O37+P36+Q35+R34+S33+T32+U31+V30+W29+X28+Y27+Z26+AA25+AB24+AC23+AD22+AE21+AF20+AG19+AH18+AI17+AJ16+AK15+AL14+AM13+AN12+AO11+AP10+AQ9+AR8+AS7+AT6</f>
        <v>12592.888888888889</v>
      </c>
      <c r="C46" s="19">
        <v>1.3</v>
      </c>
      <c r="D46" s="21">
        <f t="shared" si="6"/>
        <v>16370.755555555555</v>
      </c>
      <c r="F46" s="44">
        <v>7094.8888888888887</v>
      </c>
      <c r="G46" s="16">
        <f t="shared" si="15"/>
        <v>1419</v>
      </c>
      <c r="H46" s="16">
        <f t="shared" si="15"/>
        <v>851</v>
      </c>
      <c r="I46" s="16">
        <f t="shared" si="15"/>
        <v>709</v>
      </c>
      <c r="J46" s="16">
        <f t="shared" si="15"/>
        <v>568</v>
      </c>
      <c r="K46" s="16">
        <f t="shared" si="15"/>
        <v>355</v>
      </c>
      <c r="L46" s="16">
        <f t="shared" si="15"/>
        <v>355</v>
      </c>
      <c r="M46" s="16">
        <f t="shared" si="15"/>
        <v>355</v>
      </c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7"/>
    </row>
    <row r="47" spans="1:54" x14ac:dyDescent="0.35">
      <c r="A47" s="33">
        <v>46539</v>
      </c>
      <c r="B47" s="22">
        <f>F47+G46+H45++I44+J43+K42+L41+M40+N39+O38+P37+Q36+R35+S34+T33+U32+V31+W30+X29+Y28+Z27+AA26+AB25+AC24+AD23+AE22+AF21+AG20+AH19+AI18+AJ17+AK16+AL15+AM14+AN13+AO12+AP11+AQ10+AR9+AS8+AT7+AU6</f>
        <v>13252.888888888889</v>
      </c>
      <c r="C47" s="19">
        <v>1.3</v>
      </c>
      <c r="D47" s="21">
        <f t="shared" si="6"/>
        <v>17228.755555555555</v>
      </c>
      <c r="F47" s="44">
        <v>7322.8888888888887</v>
      </c>
      <c r="G47" s="16">
        <f t="shared" si="15"/>
        <v>1465</v>
      </c>
      <c r="H47" s="16">
        <f t="shared" si="15"/>
        <v>879</v>
      </c>
      <c r="I47" s="16">
        <f t="shared" si="15"/>
        <v>732</v>
      </c>
      <c r="J47" s="16">
        <f t="shared" si="15"/>
        <v>586</v>
      </c>
      <c r="K47" s="16">
        <f t="shared" si="15"/>
        <v>366</v>
      </c>
      <c r="L47" s="16">
        <f t="shared" si="15"/>
        <v>366</v>
      </c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7"/>
    </row>
    <row r="48" spans="1:54" x14ac:dyDescent="0.35">
      <c r="A48" s="33">
        <v>46569</v>
      </c>
      <c r="B48" s="22">
        <f>F48+G47+H46++I45+J44+K43+L42+M41+N40+O39+P38+Q37+R36+S35+T34+U33+V32+W31+X30+Y29+Z28+AA27+AB26+AC25+AD24+AE23+AF22+AG21+AH20+AI19+AJ18+AK17+AL16+AM15+AN14+AO13+AP12+AQ11+AR10+AS9+AT8+AU7+AV6</f>
        <v>13907.888888888889</v>
      </c>
      <c r="C48" s="19">
        <v>1.3</v>
      </c>
      <c r="D48" s="21">
        <f t="shared" si="6"/>
        <v>18080.255555555555</v>
      </c>
      <c r="F48" s="44">
        <v>7540.8888888888887</v>
      </c>
      <c r="G48" s="16">
        <f t="shared" si="15"/>
        <v>1508</v>
      </c>
      <c r="H48" s="16">
        <f t="shared" si="15"/>
        <v>905</v>
      </c>
      <c r="I48" s="16">
        <f t="shared" si="15"/>
        <v>754</v>
      </c>
      <c r="J48" s="16">
        <f t="shared" si="15"/>
        <v>603</v>
      </c>
      <c r="K48" s="16">
        <f t="shared" si="15"/>
        <v>377</v>
      </c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7"/>
    </row>
    <row r="49" spans="1:54" x14ac:dyDescent="0.35">
      <c r="A49" s="33">
        <v>46600</v>
      </c>
      <c r="B49" s="22">
        <f>F49+G48+H47++I46+J45+K44+L43+M42+N41+O40+P39+Q38+R37+S36+T35+U34+V33+W32+X31+Y30+Z29+AA28+AB27+AC26+AD25+AE24+AF23+AG22+AH21+AI20+AJ19+AK18+AL17+AM16+AN15+AO14+AP13+AQ12+AR11+AS10+AT9+AU8+AV7+AW6</f>
        <v>14558.888888888889</v>
      </c>
      <c r="C49" s="19">
        <v>1.3</v>
      </c>
      <c r="D49" s="21">
        <f t="shared" si="6"/>
        <v>18926.555555555555</v>
      </c>
      <c r="F49" s="44">
        <v>7746.8888888888887</v>
      </c>
      <c r="G49" s="16">
        <f t="shared" si="15"/>
        <v>1549</v>
      </c>
      <c r="H49" s="16">
        <f t="shared" si="15"/>
        <v>930</v>
      </c>
      <c r="I49" s="16">
        <f t="shared" si="15"/>
        <v>775</v>
      </c>
      <c r="J49" s="16">
        <f t="shared" si="15"/>
        <v>620</v>
      </c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7"/>
    </row>
    <row r="50" spans="1:54" x14ac:dyDescent="0.35">
      <c r="A50" s="33">
        <v>46631</v>
      </c>
      <c r="B50" s="22">
        <f>F50+G49+H48++I47+J46+K45+L44+M43+N42+O41+P40+Q39+R38+S37+T36+U35+V34+W33+X32+Y31+Z30+AA29+AB28+AC27+AD26+AE25+AF24+AG23+AH22+AI21+AJ20+AK19+AL18+AM17+AN16+AO15+AP14+AQ13+AR12+AS11+AT10+AU9+AV8+AW7+AX6</f>
        <v>15207.888888888889</v>
      </c>
      <c r="C50" s="19">
        <v>1.3</v>
      </c>
      <c r="D50" s="21">
        <f t="shared" si="6"/>
        <v>19770.255555555555</v>
      </c>
      <c r="F50" s="44">
        <v>7942.8888888888887</v>
      </c>
      <c r="G50" s="16">
        <f t="shared" si="15"/>
        <v>1589</v>
      </c>
      <c r="H50" s="16">
        <f t="shared" si="15"/>
        <v>953</v>
      </c>
      <c r="I50" s="16">
        <f t="shared" si="15"/>
        <v>794</v>
      </c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7"/>
    </row>
    <row r="51" spans="1:54" x14ac:dyDescent="0.35">
      <c r="A51" s="33">
        <v>46661</v>
      </c>
      <c r="B51" s="22">
        <f>F51+G50+H49++I48+J47+K46+L45+M44+N43+O42+P41+Q40+R39+S38+T37+U36+V35+W34+X33+Y32+Z31+AA30+AB29+AC28+AD27+AE26+AF25+AG24+AH23+AI22+AJ21+AK20+AL19+AM18+AN17+AO16+AP15+AQ14+AR13+AS12+AT11+AU10+AV9+AW8+AX7+AY6</f>
        <v>15853.888888888889</v>
      </c>
      <c r="C51" s="19">
        <v>1.3</v>
      </c>
      <c r="D51" s="21">
        <f t="shared" si="6"/>
        <v>20610.055555555555</v>
      </c>
      <c r="F51" s="44">
        <v>8128.8888888888887</v>
      </c>
      <c r="G51" s="16">
        <f t="shared" si="15"/>
        <v>1626</v>
      </c>
      <c r="H51" s="16">
        <f t="shared" si="15"/>
        <v>975</v>
      </c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7"/>
    </row>
    <row r="52" spans="1:54" x14ac:dyDescent="0.35">
      <c r="A52" s="33">
        <v>46692</v>
      </c>
      <c r="B52" s="22">
        <f>F52+G51+H50++I49+J48+K47+L46+M45+N44+O43+P42+Q41+R40+S39+T38+U37+V36+W35+X34+Y33+Z32+AA31+AB30+AC29+AD28+AE27+AF26+AG25+AH24+AI23+AJ22+AK21+AL20+AM19+AN18+AO17+AP16+AQ15+AR14+AS13+AT12+AU11+AV10+AW9+AX8+AY7+AZ6</f>
        <v>16493.888888888891</v>
      </c>
      <c r="C52" s="19">
        <v>1.3</v>
      </c>
      <c r="D52" s="21">
        <f t="shared" si="6"/>
        <v>21442.055555555558</v>
      </c>
      <c r="F52" s="44">
        <v>8304.8888888888887</v>
      </c>
      <c r="G52" s="16">
        <f t="shared" si="15"/>
        <v>1661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7"/>
    </row>
    <row r="53" spans="1:54" x14ac:dyDescent="0.35">
      <c r="A53" s="33">
        <v>46722</v>
      </c>
      <c r="B53" s="22">
        <f>F53+G52+H51++I50+J49+K48+L47+M46+N45+O44+P43+Q42+R41+S40+T39+U38+V37+W36+X35+Y34+Z33+AA32+AB31+AC30+AD29+AE28+AF27+AG26+AH25+AI24+AJ23+AK22+AL21+AM20+AN19+AO18+AP17+AQ16+AR15+AS14+AT13+AU12+AV11+AW10+AX9+AY8+AZ7+BA6</f>
        <v>17131.888888888891</v>
      </c>
      <c r="C53" s="19">
        <v>1.3</v>
      </c>
      <c r="D53" s="21">
        <f t="shared" si="6"/>
        <v>22271.45555555556</v>
      </c>
      <c r="F53" s="45">
        <v>8472.8888888888887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18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P&amp;L</vt:lpstr>
      <vt:lpstr>Acquisition Model</vt:lpstr>
      <vt:lpstr>Customer Cohort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Chase Goodwin</cp:lastModifiedBy>
  <dcterms:created xsi:type="dcterms:W3CDTF">2020-11-12T16:12:12Z</dcterms:created>
  <dcterms:modified xsi:type="dcterms:W3CDTF">2023-09-20T18:50:19Z</dcterms:modified>
</cp:coreProperties>
</file>