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-5280" yWindow="0" windowWidth="32840" windowHeight="20320" tabRatio="483"/>
  </bookViews>
  <sheets>
    <sheet name="ALT 4" sheetId="4" r:id="rId1"/>
    <sheet name="Hoja1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4" l="1"/>
  <c r="E23" i="4"/>
  <c r="F23" i="4"/>
  <c r="G23" i="4"/>
  <c r="C18" i="4"/>
  <c r="C20" i="4"/>
  <c r="D40" i="4"/>
  <c r="D24" i="4"/>
  <c r="C24" i="4"/>
  <c r="E24" i="4"/>
  <c r="F24" i="4"/>
  <c r="G24" i="4"/>
  <c r="E28" i="4"/>
  <c r="F28" i="4"/>
  <c r="G28" i="4"/>
  <c r="F34" i="4"/>
  <c r="F35" i="4"/>
  <c r="F36" i="4"/>
  <c r="E46" i="4"/>
  <c r="F46" i="4"/>
  <c r="G46" i="4"/>
  <c r="A1" i="5"/>
  <c r="C28" i="4"/>
  <c r="D28" i="4"/>
  <c r="C26" i="4"/>
  <c r="D39" i="4"/>
  <c r="D42" i="4"/>
  <c r="H38" i="4"/>
  <c r="C46" i="4"/>
  <c r="F32" i="4"/>
  <c r="G32" i="4"/>
  <c r="F33" i="4"/>
  <c r="D46" i="4"/>
  <c r="D49" i="4"/>
  <c r="H44" i="4"/>
  <c r="G33" i="4"/>
  <c r="G34" i="4"/>
  <c r="G35" i="4"/>
  <c r="G36" i="4"/>
</calcChain>
</file>

<file path=xl/sharedStrings.xml><?xml version="1.0" encoding="utf-8"?>
<sst xmlns="http://schemas.openxmlformats.org/spreadsheetml/2006/main" count="37" uniqueCount="35">
  <si>
    <t>Año</t>
  </si>
  <si>
    <t>COSTOS</t>
  </si>
  <si>
    <t>Recursos humanos</t>
  </si>
  <si>
    <t>BENEFICIOS</t>
  </si>
  <si>
    <t>COSTO TOTAL DE PROPIEDAD (TCO)</t>
  </si>
  <si>
    <t>BENEFICIO TOTAL DE PROPIEDAD (TBO)</t>
  </si>
  <si>
    <t>Flujo de efectivo neto</t>
  </si>
  <si>
    <t xml:space="preserve">Tangibles </t>
  </si>
  <si>
    <t xml:space="preserve">                                                                                      TABLA COSTOS y BENEFICIOS </t>
  </si>
  <si>
    <t>Costos de desarrollo</t>
  </si>
  <si>
    <t>Facilidades- infraestrucura</t>
  </si>
  <si>
    <t>Recursos materiales</t>
  </si>
  <si>
    <t>Consumibles (papel, tinta, articulos de oficina)</t>
  </si>
  <si>
    <t>Personal de negocio/funcional</t>
  </si>
  <si>
    <t>Total por año</t>
  </si>
  <si>
    <t>Inversión inicial</t>
  </si>
  <si>
    <t>Año 0</t>
  </si>
  <si>
    <t>Año 1</t>
  </si>
  <si>
    <t>Año 2</t>
  </si>
  <si>
    <t>Año 3</t>
  </si>
  <si>
    <t>Año 4</t>
  </si>
  <si>
    <t>Método de recuperación</t>
  </si>
  <si>
    <t>ROI</t>
  </si>
  <si>
    <t>BTO</t>
  </si>
  <si>
    <t>CTO</t>
  </si>
  <si>
    <t>Valor Presente Neto</t>
  </si>
  <si>
    <t>VPN</t>
  </si>
  <si>
    <t>interés</t>
  </si>
  <si>
    <t>Alquiler de oficina y servicios básicos</t>
  </si>
  <si>
    <t xml:space="preserve">Personal de SI/TI </t>
  </si>
  <si>
    <t>Personal de estadistica</t>
  </si>
  <si>
    <t>Mantenimiento oficina</t>
  </si>
  <si>
    <t>1 año</t>
  </si>
  <si>
    <t>Internet y teléfono</t>
  </si>
  <si>
    <t>Aumento de clientes influenciado por implementación del mecanismo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</si>
</sst>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[$$-409]#,##0.00"/>
    <numFmt numFmtId="165" formatCode="[$$-409]#,##0.00_ ;\-[$$-409]#,##0.00\ "/>
    <numFmt numFmtId="166" formatCode="&quot;Bs.F&quot;#,##0.00"/>
    <numFmt numFmtId="167" formatCode="&quot;Bs.F&quot;#,##0.0"/>
    <numFmt numFmtId="168" formatCode="&quot;Bs.F&quot;#,##0"/>
    <numFmt numFmtId="169" formatCode="&quot;Bs&quot;\ 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10" fontId="1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164" fontId="2" fillId="0" borderId="0" xfId="0" applyNumberFormat="1" applyFont="1" applyBorder="1"/>
    <xf numFmtId="0" fontId="5" fillId="0" borderId="0" xfId="0" applyFont="1" applyBorder="1"/>
    <xf numFmtId="166" fontId="2" fillId="0" borderId="0" xfId="0" applyNumberFormat="1" applyFont="1" applyBorder="1"/>
    <xf numFmtId="166" fontId="3" fillId="0" borderId="0" xfId="0" applyNumberFormat="1" applyFont="1" applyBorder="1"/>
    <xf numFmtId="166" fontId="3" fillId="0" borderId="1" xfId="0" applyNumberFormat="1" applyFont="1" applyBorder="1"/>
    <xf numFmtId="166" fontId="2" fillId="0" borderId="0" xfId="0" applyNumberFormat="1" applyFont="1"/>
    <xf numFmtId="168" fontId="2" fillId="0" borderId="0" xfId="0" applyNumberFormat="1" applyFont="1" applyBorder="1"/>
    <xf numFmtId="168" fontId="3" fillId="0" borderId="0" xfId="0" applyNumberFormat="1" applyFont="1" applyBorder="1"/>
    <xf numFmtId="168" fontId="3" fillId="0" borderId="1" xfId="0" applyNumberFormat="1" applyFont="1" applyBorder="1"/>
    <xf numFmtId="167" fontId="3" fillId="0" borderId="0" xfId="0" applyNumberFormat="1" applyFont="1" applyBorder="1"/>
    <xf numFmtId="0" fontId="3" fillId="2" borderId="0" xfId="0" applyFont="1" applyFill="1"/>
    <xf numFmtId="165" fontId="2" fillId="2" borderId="0" xfId="0" applyNumberFormat="1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165" fontId="2" fillId="0" borderId="0" xfId="0" applyNumberFormat="1" applyFont="1"/>
    <xf numFmtId="165" fontId="2" fillId="4" borderId="0" xfId="0" applyNumberFormat="1" applyFont="1" applyFill="1"/>
    <xf numFmtId="166" fontId="2" fillId="4" borderId="0" xfId="0" applyNumberFormat="1" applyFont="1" applyFill="1"/>
    <xf numFmtId="165" fontId="2" fillId="3" borderId="0" xfId="0" applyNumberFormat="1" applyFont="1" applyFill="1"/>
    <xf numFmtId="166" fontId="2" fillId="3" borderId="0" xfId="0" applyNumberFormat="1" applyFont="1" applyFill="1"/>
    <xf numFmtId="167" fontId="2" fillId="3" borderId="0" xfId="0" applyNumberFormat="1" applyFont="1" applyFill="1"/>
    <xf numFmtId="167" fontId="2" fillId="0" borderId="0" xfId="0" applyNumberFormat="1" applyFont="1"/>
    <xf numFmtId="10" fontId="3" fillId="2" borderId="0" xfId="0" applyNumberFormat="1" applyFont="1" applyFill="1"/>
    <xf numFmtId="165" fontId="2" fillId="0" borderId="0" xfId="0" applyNumberFormat="1" applyFont="1" applyBorder="1"/>
    <xf numFmtId="10" fontId="3" fillId="0" borderId="0" xfId="0" applyNumberFormat="1" applyFont="1"/>
    <xf numFmtId="169" fontId="3" fillId="2" borderId="0" xfId="0" applyNumberFormat="1" applyFont="1" applyFill="1"/>
    <xf numFmtId="0" fontId="2" fillId="0" borderId="0" xfId="0" applyNumberFormat="1" applyFont="1"/>
    <xf numFmtId="167" fontId="2" fillId="0" borderId="0" xfId="0" applyNumberFormat="1" applyFont="1" applyBorder="1"/>
    <xf numFmtId="166" fontId="3" fillId="0" borderId="0" xfId="0" applyNumberFormat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130" zoomScaleNormal="130" zoomScalePageLayoutView="130" workbookViewId="0">
      <selection activeCell="F38" sqref="F38"/>
    </sheetView>
  </sheetViews>
  <sheetFormatPr baseColWidth="10" defaultColWidth="9.1640625" defaultRowHeight="14" x14ac:dyDescent="0"/>
  <cols>
    <col min="2" max="2" width="65.33203125" bestFit="1" customWidth="1"/>
    <col min="3" max="3" width="24.5" customWidth="1"/>
    <col min="4" max="6" width="26.5" bestFit="1" customWidth="1"/>
    <col min="7" max="7" width="29.6640625" customWidth="1"/>
    <col min="8" max="8" width="23.33203125" bestFit="1" customWidth="1"/>
    <col min="9" max="9" width="11.5" bestFit="1" customWidth="1"/>
    <col min="10" max="10" width="11.83203125" bestFit="1" customWidth="1"/>
    <col min="11" max="11" width="15.83203125" bestFit="1" customWidth="1"/>
  </cols>
  <sheetData>
    <row r="1" spans="1:8">
      <c r="A1" s="3"/>
      <c r="B1" s="3"/>
      <c r="C1" s="3"/>
      <c r="D1" s="3"/>
      <c r="E1" s="3"/>
      <c r="F1" s="3"/>
      <c r="G1" s="3"/>
      <c r="H1" s="3"/>
    </row>
    <row r="2" spans="1:8">
      <c r="A2" s="3"/>
      <c r="B2" s="4" t="s">
        <v>8</v>
      </c>
      <c r="C2" s="4"/>
      <c r="D2" s="3"/>
      <c r="E2" s="3"/>
      <c r="F2" s="3"/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5" t="s">
        <v>0</v>
      </c>
      <c r="B4" s="5"/>
      <c r="C4" s="6">
        <v>0</v>
      </c>
      <c r="D4" s="6">
        <v>1</v>
      </c>
      <c r="E4" s="6">
        <v>2</v>
      </c>
      <c r="F4" s="6">
        <v>3</v>
      </c>
      <c r="G4" s="6">
        <v>4</v>
      </c>
      <c r="H4" s="3"/>
    </row>
    <row r="5" spans="1:8">
      <c r="A5" s="7"/>
      <c r="B5" s="7"/>
      <c r="C5" s="6">
        <v>2012</v>
      </c>
      <c r="D5" s="6">
        <v>2013</v>
      </c>
      <c r="E5" s="6">
        <v>2014</v>
      </c>
      <c r="F5" s="6">
        <v>2015</v>
      </c>
      <c r="G5" s="6">
        <v>2016</v>
      </c>
      <c r="H5" s="3"/>
    </row>
    <row r="6" spans="1:8">
      <c r="A6" s="8" t="s">
        <v>1</v>
      </c>
      <c r="B6" s="7"/>
      <c r="C6" s="9"/>
      <c r="D6" s="9"/>
      <c r="E6" s="9"/>
      <c r="F6" s="9"/>
      <c r="G6" s="9"/>
      <c r="H6" s="3"/>
    </row>
    <row r="7" spans="1:8">
      <c r="A7" s="8" t="s">
        <v>9</v>
      </c>
      <c r="B7" s="7"/>
      <c r="C7" s="9"/>
      <c r="D7" s="9"/>
      <c r="E7" s="9"/>
      <c r="F7" s="9"/>
      <c r="G7" s="9"/>
      <c r="H7" s="3"/>
    </row>
    <row r="8" spans="1:8">
      <c r="A8" s="7"/>
      <c r="B8" s="8" t="s">
        <v>2</v>
      </c>
      <c r="C8" s="9"/>
      <c r="D8" s="9"/>
      <c r="E8" s="9"/>
      <c r="F8" s="9"/>
      <c r="G8" s="9"/>
      <c r="H8" s="3"/>
    </row>
    <row r="9" spans="1:8">
      <c r="A9" s="7"/>
      <c r="B9" s="10" t="s">
        <v>13</v>
      </c>
      <c r="C9" s="11">
        <v>16343.88</v>
      </c>
      <c r="D9" s="11"/>
      <c r="E9" s="11"/>
      <c r="F9" s="11"/>
      <c r="G9" s="11"/>
      <c r="H9" s="3"/>
    </row>
    <row r="10" spans="1:8">
      <c r="A10" s="7"/>
      <c r="B10" s="10" t="s">
        <v>29</v>
      </c>
      <c r="C10" s="11">
        <v>46150.65</v>
      </c>
      <c r="D10" s="11"/>
      <c r="E10" s="11"/>
      <c r="F10" s="11"/>
      <c r="G10" s="11"/>
      <c r="H10" s="3"/>
    </row>
    <row r="11" spans="1:8">
      <c r="A11" s="7"/>
      <c r="B11" s="10" t="s">
        <v>30</v>
      </c>
      <c r="C11" s="11">
        <v>19152</v>
      </c>
      <c r="D11" s="11"/>
      <c r="E11" s="11"/>
      <c r="F11" s="11"/>
      <c r="G11" s="11"/>
      <c r="H11" s="3"/>
    </row>
    <row r="12" spans="1:8">
      <c r="A12" s="7"/>
      <c r="B12" s="8" t="s">
        <v>10</v>
      </c>
      <c r="C12" s="11"/>
      <c r="D12" s="11"/>
      <c r="E12" s="11"/>
      <c r="F12" s="11"/>
      <c r="G12" s="11"/>
      <c r="H12" s="3"/>
    </row>
    <row r="13" spans="1:8">
      <c r="A13" s="7"/>
      <c r="B13" s="10" t="s">
        <v>28</v>
      </c>
      <c r="C13" s="11">
        <v>42000</v>
      </c>
      <c r="D13" s="11"/>
      <c r="E13" s="11"/>
      <c r="F13" s="11"/>
      <c r="G13" s="11"/>
      <c r="H13" s="3"/>
    </row>
    <row r="14" spans="1:8">
      <c r="A14" s="7"/>
      <c r="B14" s="10" t="s">
        <v>33</v>
      </c>
      <c r="C14" s="11">
        <v>6000</v>
      </c>
      <c r="D14" s="11"/>
      <c r="E14" s="11"/>
      <c r="F14" s="11"/>
      <c r="G14" s="11"/>
      <c r="H14" s="3"/>
    </row>
    <row r="15" spans="1:8">
      <c r="A15" s="7"/>
      <c r="B15" s="10" t="s">
        <v>31</v>
      </c>
      <c r="C15" s="11">
        <v>18000</v>
      </c>
      <c r="D15" s="11"/>
      <c r="E15" s="11"/>
      <c r="F15" s="11"/>
      <c r="G15" s="11"/>
      <c r="H15" s="3"/>
    </row>
    <row r="16" spans="1:8">
      <c r="A16" s="7"/>
      <c r="B16" s="8" t="s">
        <v>11</v>
      </c>
      <c r="C16" s="11"/>
      <c r="D16" s="11"/>
      <c r="E16" s="11"/>
      <c r="F16" s="11"/>
      <c r="G16" s="11"/>
      <c r="H16" s="3"/>
    </row>
    <row r="17" spans="1:11">
      <c r="A17" s="7"/>
      <c r="B17" s="10" t="s">
        <v>12</v>
      </c>
      <c r="C17" s="11">
        <v>20496</v>
      </c>
      <c r="D17" s="11"/>
      <c r="E17" s="11"/>
      <c r="F17" s="11"/>
      <c r="G17" s="11"/>
      <c r="H17" s="3"/>
    </row>
    <row r="18" spans="1:11">
      <c r="A18" s="7"/>
      <c r="B18" s="5" t="s">
        <v>14</v>
      </c>
      <c r="C18" s="12">
        <f>SUM(C9:C17)</f>
        <v>168142.53</v>
      </c>
      <c r="D18" s="12"/>
      <c r="E18" s="12"/>
      <c r="F18" s="12"/>
      <c r="G18" s="12"/>
      <c r="H18" s="3"/>
    </row>
    <row r="19" spans="1:11" ht="15" thickBot="1">
      <c r="A19" s="7"/>
      <c r="B19" s="10"/>
      <c r="C19" s="11"/>
      <c r="D19" s="11"/>
      <c r="E19" s="11"/>
      <c r="F19" s="11"/>
      <c r="G19" s="11"/>
      <c r="H19" s="3"/>
    </row>
    <row r="20" spans="1:11" ht="15" thickBot="1">
      <c r="A20" s="7"/>
      <c r="B20" s="5" t="s">
        <v>4</v>
      </c>
      <c r="C20" s="13">
        <f>SUM(C18:G18)</f>
        <v>168142.53</v>
      </c>
      <c r="D20" s="11"/>
      <c r="E20" s="11"/>
      <c r="F20" s="11"/>
      <c r="G20" s="11"/>
      <c r="H20" s="3"/>
    </row>
    <row r="21" spans="1:11">
      <c r="A21" s="8" t="s">
        <v>3</v>
      </c>
      <c r="B21" s="7"/>
      <c r="C21" s="11"/>
      <c r="D21" s="11"/>
      <c r="E21" s="11"/>
      <c r="F21" s="11"/>
      <c r="G21" s="11"/>
      <c r="H21" s="3"/>
    </row>
    <row r="22" spans="1:11">
      <c r="A22" s="7"/>
      <c r="B22" s="8" t="s">
        <v>7</v>
      </c>
      <c r="C22" s="11"/>
      <c r="D22" s="11"/>
      <c r="E22" s="11"/>
      <c r="F22" s="11"/>
      <c r="G22" s="11"/>
      <c r="H22" s="3"/>
    </row>
    <row r="23" spans="1:11">
      <c r="A23" s="7"/>
      <c r="B23" s="10" t="s">
        <v>34</v>
      </c>
      <c r="C23" s="14"/>
      <c r="D23" s="14">
        <f>((3310000*0.05)/100)*1765.66</f>
        <v>2922167.3000000003</v>
      </c>
      <c r="E23" s="14">
        <f>((3311655*1)/100)*1765.66</f>
        <v>58472567.673000008</v>
      </c>
      <c r="F23" s="14">
        <f>((3344772*1.5)/100)*1765.66</f>
        <v>88585951.9428</v>
      </c>
      <c r="G23" s="14">
        <f>((3411667*2)/100)*1765.66</f>
        <v>120476879.10439999</v>
      </c>
      <c r="H23" s="3"/>
    </row>
    <row r="24" spans="1:11">
      <c r="A24" s="7"/>
      <c r="B24" s="5" t="s">
        <v>14</v>
      </c>
      <c r="C24" s="16">
        <f>SUM(C23:C23)</f>
        <v>0</v>
      </c>
      <c r="D24" s="16">
        <f>SUM(D23:D23)</f>
        <v>2922167.3000000003</v>
      </c>
      <c r="E24" s="16">
        <f>SUM(E23:E23)</f>
        <v>58472567.673000008</v>
      </c>
      <c r="F24" s="12">
        <f>SUM(F23:F23)</f>
        <v>88585951.9428</v>
      </c>
      <c r="G24" s="12">
        <f>SUM(G23:G23)</f>
        <v>120476879.10439999</v>
      </c>
      <c r="H24" s="3"/>
      <c r="K24" s="1"/>
    </row>
    <row r="25" spans="1:11" ht="15" thickBot="1">
      <c r="A25" s="7"/>
      <c r="B25" s="10"/>
      <c r="C25" s="11"/>
      <c r="D25" s="11"/>
      <c r="E25" s="11"/>
      <c r="F25" s="11"/>
      <c r="G25" s="11"/>
      <c r="H25" s="3"/>
    </row>
    <row r="26" spans="1:11" ht="15" thickBot="1">
      <c r="A26" s="7"/>
      <c r="B26" s="5" t="s">
        <v>5</v>
      </c>
      <c r="C26" s="17">
        <f>SUM(C24:G24)</f>
        <v>270457566.02020001</v>
      </c>
      <c r="D26" s="11"/>
      <c r="E26" s="11"/>
      <c r="F26" s="11"/>
      <c r="G26" s="11"/>
      <c r="H26" s="3"/>
    </row>
    <row r="27" spans="1:11">
      <c r="A27" s="7"/>
      <c r="B27" s="7"/>
      <c r="C27" s="11"/>
      <c r="D27" s="11"/>
      <c r="E27" s="11"/>
      <c r="F27" s="11"/>
      <c r="G27" s="11"/>
      <c r="H27" s="3"/>
    </row>
    <row r="28" spans="1:11">
      <c r="A28" s="7"/>
      <c r="B28" s="5" t="s">
        <v>6</v>
      </c>
      <c r="C28" s="18">
        <f>C24-C18</f>
        <v>-168142.53</v>
      </c>
      <c r="D28" s="16">
        <f>D24-D18</f>
        <v>2922167.3000000003</v>
      </c>
      <c r="E28" s="12">
        <f>E24-E18</f>
        <v>58472567.673000008</v>
      </c>
      <c r="F28" s="12">
        <f>F24-F18</f>
        <v>88585951.9428</v>
      </c>
      <c r="G28" s="12">
        <f>G24-G18</f>
        <v>120476879.10439999</v>
      </c>
      <c r="H28" s="3"/>
    </row>
    <row r="29" spans="1:11">
      <c r="A29" s="7"/>
      <c r="B29" s="7"/>
      <c r="C29" s="9"/>
      <c r="D29" s="9"/>
      <c r="E29" s="9"/>
      <c r="F29" s="9"/>
      <c r="G29" s="9"/>
      <c r="H29" s="3"/>
    </row>
    <row r="30" spans="1:11">
      <c r="A30" s="7"/>
      <c r="B30" s="5"/>
      <c r="C30" s="9"/>
      <c r="D30" s="9"/>
      <c r="E30" s="9"/>
      <c r="F30" s="9"/>
      <c r="G30" s="9"/>
      <c r="H30" s="3"/>
    </row>
    <row r="31" spans="1:11">
      <c r="A31" s="3"/>
      <c r="B31" s="3"/>
      <c r="C31" s="19" t="s">
        <v>21</v>
      </c>
      <c r="D31" s="20"/>
      <c r="E31" s="20"/>
      <c r="F31" s="21"/>
      <c r="G31" s="21"/>
      <c r="H31" s="22" t="s">
        <v>32</v>
      </c>
    </row>
    <row r="32" spans="1:11">
      <c r="A32" s="3"/>
      <c r="B32" s="3"/>
      <c r="C32" s="3" t="s">
        <v>15</v>
      </c>
      <c r="D32" s="23"/>
      <c r="E32" s="26" t="s">
        <v>16</v>
      </c>
      <c r="F32" s="27">
        <f>C28</f>
        <v>-168142.53</v>
      </c>
      <c r="G32" s="27">
        <f>F32</f>
        <v>-168142.53</v>
      </c>
      <c r="H32" s="3"/>
    </row>
    <row r="33" spans="1:11">
      <c r="A33" s="3"/>
      <c r="B33" s="3"/>
      <c r="C33" s="3"/>
      <c r="D33" s="23"/>
      <c r="E33" s="24" t="s">
        <v>17</v>
      </c>
      <c r="F33" s="25">
        <f>D28</f>
        <v>2922167.3000000003</v>
      </c>
      <c r="G33" s="25">
        <f>F33+G32</f>
        <v>2754024.7700000005</v>
      </c>
      <c r="H33" s="3"/>
    </row>
    <row r="34" spans="1:11">
      <c r="A34" s="3"/>
      <c r="B34" s="3"/>
      <c r="C34" s="3"/>
      <c r="D34" s="23"/>
      <c r="E34" s="26" t="s">
        <v>18</v>
      </c>
      <c r="F34" s="27">
        <f>E28</f>
        <v>58472567.673000008</v>
      </c>
      <c r="G34" s="27">
        <f>F34+G33</f>
        <v>61226592.443000011</v>
      </c>
      <c r="H34" s="3"/>
    </row>
    <row r="35" spans="1:11">
      <c r="A35" s="3"/>
      <c r="B35" s="3"/>
      <c r="C35" s="3"/>
      <c r="D35" s="23"/>
      <c r="E35" s="26" t="s">
        <v>19</v>
      </c>
      <c r="F35" s="27">
        <f>F28</f>
        <v>88585951.9428</v>
      </c>
      <c r="G35" s="28">
        <f>F35+G34</f>
        <v>149812544.3858</v>
      </c>
      <c r="H35" s="3"/>
    </row>
    <row r="36" spans="1:11">
      <c r="A36" s="3"/>
      <c r="B36" s="3"/>
      <c r="C36" s="3"/>
      <c r="D36" s="23"/>
      <c r="E36" s="23" t="s">
        <v>20</v>
      </c>
      <c r="F36" s="14">
        <f>G28</f>
        <v>120476879.10439999</v>
      </c>
      <c r="G36" s="29">
        <f>F36+G35</f>
        <v>270289423.49019998</v>
      </c>
      <c r="H36" s="3"/>
      <c r="I36" s="1"/>
      <c r="J36" s="1"/>
      <c r="K36" s="1"/>
    </row>
    <row r="37" spans="1:11">
      <c r="A37" s="3"/>
      <c r="B37" s="3"/>
      <c r="C37" s="3"/>
      <c r="D37" s="3"/>
      <c r="E37" s="3"/>
      <c r="F37" s="3"/>
      <c r="G37" s="3"/>
      <c r="H37" s="3"/>
    </row>
    <row r="38" spans="1:11">
      <c r="A38" s="3"/>
      <c r="B38" s="3"/>
      <c r="C38" s="19" t="s">
        <v>22</v>
      </c>
      <c r="D38" s="21"/>
      <c r="E38" s="21"/>
      <c r="F38" s="21"/>
      <c r="G38" s="21"/>
      <c r="H38" s="30">
        <f>D42</f>
        <v>1607.5018229486618</v>
      </c>
    </row>
    <row r="39" spans="1:11">
      <c r="A39" s="3"/>
      <c r="B39" s="3"/>
      <c r="C39" s="3" t="s">
        <v>23</v>
      </c>
      <c r="D39" s="15">
        <f>C26</f>
        <v>270457566.02020001</v>
      </c>
      <c r="E39" s="3"/>
      <c r="F39" s="3"/>
      <c r="G39" s="3"/>
      <c r="H39" s="3"/>
    </row>
    <row r="40" spans="1:11">
      <c r="A40" s="3"/>
      <c r="B40" s="3"/>
      <c r="C40" s="3" t="s">
        <v>24</v>
      </c>
      <c r="D40" s="11">
        <f>C20</f>
        <v>168142.53</v>
      </c>
      <c r="E40" s="3"/>
      <c r="F40" s="3"/>
      <c r="G40" s="3"/>
      <c r="H40" s="3"/>
    </row>
    <row r="41" spans="1:11">
      <c r="A41" s="3"/>
      <c r="B41" s="3"/>
      <c r="C41" s="3"/>
      <c r="D41" s="31"/>
      <c r="E41" s="3"/>
      <c r="F41" s="3"/>
      <c r="G41" s="3"/>
      <c r="H41" s="23"/>
      <c r="J41" s="2"/>
    </row>
    <row r="42" spans="1:11">
      <c r="A42" s="3"/>
      <c r="B42" s="3"/>
      <c r="C42" s="4" t="s">
        <v>22</v>
      </c>
      <c r="D42" s="32">
        <f>(D39-D40)/D40</f>
        <v>1607.5018229486618</v>
      </c>
      <c r="E42" s="3"/>
      <c r="F42" s="3"/>
      <c r="G42" s="3"/>
      <c r="H42" s="3"/>
    </row>
    <row r="43" spans="1:11">
      <c r="A43" s="3"/>
      <c r="B43" s="3"/>
      <c r="C43" s="3"/>
      <c r="D43" s="3"/>
      <c r="E43" s="3"/>
      <c r="F43" s="3"/>
      <c r="G43" s="3"/>
      <c r="H43" s="3"/>
    </row>
    <row r="44" spans="1:11">
      <c r="A44" s="3"/>
      <c r="B44" s="3"/>
      <c r="C44" s="19" t="s">
        <v>25</v>
      </c>
      <c r="D44" s="21"/>
      <c r="E44" s="21"/>
      <c r="F44" s="21"/>
      <c r="G44" s="21"/>
      <c r="H44" s="33">
        <f>D49</f>
        <v>224436442.10347128</v>
      </c>
    </row>
    <row r="45" spans="1:11">
      <c r="A45" s="3"/>
      <c r="B45" s="3"/>
      <c r="C45" s="3">
        <v>0</v>
      </c>
      <c r="D45" s="3">
        <v>1</v>
      </c>
      <c r="E45" s="3">
        <v>2</v>
      </c>
      <c r="F45" s="34">
        <v>3</v>
      </c>
      <c r="G45" s="3">
        <v>4</v>
      </c>
      <c r="H45" s="3"/>
    </row>
    <row r="46" spans="1:11">
      <c r="A46" s="3"/>
      <c r="B46" s="3"/>
      <c r="C46" s="35">
        <f>C28</f>
        <v>-168142.53</v>
      </c>
      <c r="D46" s="11">
        <f>D28</f>
        <v>2922167.3000000003</v>
      </c>
      <c r="E46" s="11">
        <f>E28</f>
        <v>58472567.673000008</v>
      </c>
      <c r="F46" s="11">
        <f>F28</f>
        <v>88585951.9428</v>
      </c>
      <c r="G46" s="11">
        <f>G28</f>
        <v>120476879.10439999</v>
      </c>
      <c r="H46" s="3"/>
    </row>
    <row r="47" spans="1:11">
      <c r="A47" s="3"/>
      <c r="B47" s="3"/>
      <c r="C47" s="3"/>
      <c r="D47" s="3"/>
      <c r="E47" s="3"/>
      <c r="F47" s="3"/>
      <c r="G47" s="3"/>
      <c r="H47" s="3"/>
    </row>
    <row r="48" spans="1:11">
      <c r="A48" s="3"/>
      <c r="B48" s="3"/>
      <c r="C48" s="3" t="s">
        <v>27</v>
      </c>
      <c r="D48" s="3">
        <v>0.06</v>
      </c>
      <c r="E48" s="3"/>
      <c r="F48" s="3"/>
      <c r="G48" s="3"/>
      <c r="H48" s="3"/>
    </row>
    <row r="49" spans="1:8">
      <c r="A49" s="3"/>
      <c r="B49" s="3"/>
      <c r="C49" s="4" t="s">
        <v>26</v>
      </c>
      <c r="D49" s="36">
        <f>NPV(D48,D46:G46)+C46</f>
        <v>224436442.10347128</v>
      </c>
      <c r="E49" s="3"/>
      <c r="F49" s="3"/>
      <c r="G49" s="3"/>
      <c r="H49" s="3"/>
    </row>
  </sheetData>
  <pageMargins left="0.7" right="0.7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>
    <row r="1" spans="1:1">
      <c r="A1">
        <f>(3310000*0.1)*1765.66</f>
        <v>584433460</v>
      </c>
    </row>
  </sheetData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 4</vt:lpstr>
      <vt:lpstr>Hoja1</vt:lpstr>
    </vt:vector>
  </TitlesOfParts>
  <Company>UCAB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ANTONIO RODRIGUEZ LOPEZ</dc:creator>
  <cp:lastModifiedBy>Ignacio Cardenas</cp:lastModifiedBy>
  <cp:lastPrinted>2011-03-27T00:16:03Z</cp:lastPrinted>
  <dcterms:created xsi:type="dcterms:W3CDTF">2011-03-26T22:16:20Z</dcterms:created>
  <dcterms:modified xsi:type="dcterms:W3CDTF">2012-01-19T04:36:20Z</dcterms:modified>
</cp:coreProperties>
</file>