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5306"/>
  <workbookPr filterPrivacy="1" codeName="ThisWorkbook" autoCompressPictures="0"/>
  <bookViews>
    <workbookView xWindow="560" yWindow="560" windowWidth="25040" windowHeight="14960" tabRatio="931"/>
  </bookViews>
  <sheets>
    <sheet name="tab" sheetId="27" r:id="rId1"/>
    <sheet name="1998" sheetId="8" r:id="rId2"/>
    <sheet name="1999" sheetId="10" r:id="rId3"/>
    <sheet name="2000" sheetId="11" r:id="rId4"/>
    <sheet name="2001" sheetId="12" r:id="rId5"/>
    <sheet name="2002" sheetId="13" r:id="rId6"/>
    <sheet name="2003" sheetId="14" r:id="rId7"/>
    <sheet name="2004" sheetId="15" r:id="rId8"/>
    <sheet name="2005" sheetId="16" r:id="rId9"/>
    <sheet name="2006" sheetId="17" r:id="rId10"/>
    <sheet name="2007" sheetId="18" r:id="rId11"/>
    <sheet name="2008" sheetId="19" r:id="rId12"/>
    <sheet name="2009" sheetId="20" r:id="rId13"/>
    <sheet name="Last brackets" sheetId="21" r:id="rId14"/>
    <sheet name="E_F22_TOT" sheetId="26" r:id="rId15"/>
    <sheet name="Capital Gains" sheetId="25" r:id="rId16"/>
    <sheet name="K gains" sheetId="22" r:id="rId17"/>
    <sheet name="Global AT97" sheetId="23" r:id="rId18"/>
    <sheet name="Global AT2000" sheetId="24" r:id="rId19"/>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476" i="27" l="1"/>
  <c r="E477" i="27"/>
  <c r="E478" i="27"/>
  <c r="E479" i="27"/>
  <c r="E480" i="27"/>
  <c r="E481" i="27"/>
  <c r="E482" i="27"/>
  <c r="E483" i="27"/>
  <c r="E484" i="27"/>
  <c r="E485" i="27"/>
  <c r="E486" i="27"/>
  <c r="E487" i="27"/>
  <c r="E488" i="27"/>
  <c r="E489" i="27"/>
  <c r="E490" i="27"/>
  <c r="E491" i="27"/>
  <c r="E492" i="27"/>
  <c r="E493" i="27"/>
  <c r="E494" i="27"/>
  <c r="E495" i="27"/>
  <c r="E496" i="27"/>
  <c r="E497" i="27"/>
  <c r="E498" i="27"/>
  <c r="E499" i="27"/>
  <c r="E500" i="27"/>
  <c r="E501" i="27"/>
  <c r="E502" i="27"/>
  <c r="E503" i="27"/>
  <c r="E504" i="27"/>
  <c r="E505" i="27"/>
  <c r="E506" i="27"/>
  <c r="E507" i="27"/>
  <c r="E508" i="27"/>
  <c r="E509" i="27"/>
  <c r="E510" i="27"/>
  <c r="E511" i="27"/>
  <c r="E512" i="27"/>
  <c r="E513" i="27"/>
  <c r="E514" i="27"/>
  <c r="E515" i="27"/>
  <c r="E516" i="27"/>
  <c r="E517" i="27"/>
  <c r="E475" i="27"/>
  <c r="E433" i="27"/>
  <c r="E434" i="27"/>
  <c r="E435" i="27"/>
  <c r="E436" i="27"/>
  <c r="E437" i="27"/>
  <c r="E438" i="27"/>
  <c r="E439" i="27"/>
  <c r="E440" i="27"/>
  <c r="E441" i="27"/>
  <c r="E442" i="27"/>
  <c r="E443" i="27"/>
  <c r="E444" i="27"/>
  <c r="E445" i="27"/>
  <c r="E446" i="27"/>
  <c r="E447" i="27"/>
  <c r="E448" i="27"/>
  <c r="E449" i="27"/>
  <c r="E450" i="27"/>
  <c r="E451" i="27"/>
  <c r="E452" i="27"/>
  <c r="E453" i="27"/>
  <c r="E454" i="27"/>
  <c r="E455" i="27"/>
  <c r="E456" i="27"/>
  <c r="E457" i="27"/>
  <c r="E458" i="27"/>
  <c r="E459" i="27"/>
  <c r="E460" i="27"/>
  <c r="E461" i="27"/>
  <c r="E462" i="27"/>
  <c r="E463" i="27"/>
  <c r="E464" i="27"/>
  <c r="E465" i="27"/>
  <c r="E466" i="27"/>
  <c r="E467" i="27"/>
  <c r="E468" i="27"/>
  <c r="E469" i="27"/>
  <c r="E470" i="27"/>
  <c r="E471" i="27"/>
  <c r="E472" i="27"/>
  <c r="E473" i="27"/>
  <c r="E474" i="27"/>
  <c r="E432" i="27"/>
  <c r="E390" i="27"/>
  <c r="E391" i="27"/>
  <c r="E392" i="27"/>
  <c r="E393" i="27"/>
  <c r="E394" i="27"/>
  <c r="E395" i="27"/>
  <c r="E396" i="27"/>
  <c r="E397" i="27"/>
  <c r="E398" i="27"/>
  <c r="E399" i="27"/>
  <c r="E400" i="27"/>
  <c r="E401" i="27"/>
  <c r="E402" i="27"/>
  <c r="E403" i="27"/>
  <c r="E404" i="27"/>
  <c r="E405" i="27"/>
  <c r="E406" i="27"/>
  <c r="E407" i="27"/>
  <c r="E408" i="27"/>
  <c r="E409" i="27"/>
  <c r="E410" i="27"/>
  <c r="E411" i="27"/>
  <c r="E412" i="27"/>
  <c r="E413" i="27"/>
  <c r="E414" i="27"/>
  <c r="E415" i="27"/>
  <c r="E416" i="27"/>
  <c r="E417" i="27"/>
  <c r="E418" i="27"/>
  <c r="E419" i="27"/>
  <c r="E420" i="27"/>
  <c r="E421" i="27"/>
  <c r="E422" i="27"/>
  <c r="E423" i="27"/>
  <c r="E424" i="27"/>
  <c r="E425" i="27"/>
  <c r="E426" i="27"/>
  <c r="E427" i="27"/>
  <c r="E428" i="27"/>
  <c r="E429" i="27"/>
  <c r="E430" i="27"/>
  <c r="E431" i="27"/>
  <c r="E389" i="27"/>
  <c r="E347" i="27"/>
  <c r="E348" i="27"/>
  <c r="E349" i="27"/>
  <c r="E350" i="27"/>
  <c r="E351" i="27"/>
  <c r="E352" i="27"/>
  <c r="E353" i="27"/>
  <c r="E354" i="27"/>
  <c r="E355" i="27"/>
  <c r="E356" i="27"/>
  <c r="E357" i="27"/>
  <c r="E358" i="27"/>
  <c r="E359" i="27"/>
  <c r="E360" i="27"/>
  <c r="E361" i="27"/>
  <c r="E362" i="27"/>
  <c r="E363" i="27"/>
  <c r="E364" i="27"/>
  <c r="E365" i="27"/>
  <c r="E366" i="27"/>
  <c r="E367" i="27"/>
  <c r="E368" i="27"/>
  <c r="E369" i="27"/>
  <c r="E370" i="27"/>
  <c r="E371" i="27"/>
  <c r="E372" i="27"/>
  <c r="E373" i="27"/>
  <c r="E374" i="27"/>
  <c r="E375" i="27"/>
  <c r="E376" i="27"/>
  <c r="E377" i="27"/>
  <c r="E378" i="27"/>
  <c r="E379" i="27"/>
  <c r="E380" i="27"/>
  <c r="E381" i="27"/>
  <c r="E382" i="27"/>
  <c r="E383" i="27"/>
  <c r="E384" i="27"/>
  <c r="E385" i="27"/>
  <c r="E386" i="27"/>
  <c r="E387" i="27"/>
  <c r="E388" i="27"/>
  <c r="E346" i="27"/>
  <c r="E304" i="27"/>
  <c r="E305" i="27"/>
  <c r="E306" i="27"/>
  <c r="E307" i="27"/>
  <c r="E308" i="27"/>
  <c r="E309" i="27"/>
  <c r="E310" i="27"/>
  <c r="E311" i="27"/>
  <c r="E312" i="27"/>
  <c r="E313" i="27"/>
  <c r="E314" i="27"/>
  <c r="E315" i="27"/>
  <c r="E316" i="27"/>
  <c r="E317" i="27"/>
  <c r="E318" i="27"/>
  <c r="E319" i="27"/>
  <c r="E320" i="27"/>
  <c r="E321" i="27"/>
  <c r="E322" i="27"/>
  <c r="E323" i="27"/>
  <c r="E324" i="27"/>
  <c r="E325" i="27"/>
  <c r="E326" i="27"/>
  <c r="E327" i="27"/>
  <c r="E328" i="27"/>
  <c r="E329" i="27"/>
  <c r="E330" i="27"/>
  <c r="E331" i="27"/>
  <c r="E332" i="27"/>
  <c r="E333" i="27"/>
  <c r="E334" i="27"/>
  <c r="E335" i="27"/>
  <c r="E336" i="27"/>
  <c r="E337" i="27"/>
  <c r="E338" i="27"/>
  <c r="E339" i="27"/>
  <c r="E340" i="27"/>
  <c r="E341" i="27"/>
  <c r="E342" i="27"/>
  <c r="E343" i="27"/>
  <c r="E344" i="27"/>
  <c r="E345" i="27"/>
  <c r="E303" i="27"/>
  <c r="E261" i="27"/>
  <c r="E262" i="27"/>
  <c r="E263" i="27"/>
  <c r="E264" i="27"/>
  <c r="E265" i="27"/>
  <c r="E266" i="27"/>
  <c r="E267" i="27"/>
  <c r="E268" i="27"/>
  <c r="E269" i="27"/>
  <c r="E270" i="27"/>
  <c r="E271" i="27"/>
  <c r="E272" i="27"/>
  <c r="E273" i="27"/>
  <c r="E274" i="27"/>
  <c r="E275" i="27"/>
  <c r="E276" i="27"/>
  <c r="E277" i="27"/>
  <c r="E278" i="27"/>
  <c r="E279" i="27"/>
  <c r="E280" i="27"/>
  <c r="E281" i="27"/>
  <c r="E282" i="27"/>
  <c r="E283" i="27"/>
  <c r="E284" i="27"/>
  <c r="E285" i="27"/>
  <c r="E286" i="27"/>
  <c r="E287" i="27"/>
  <c r="E288" i="27"/>
  <c r="E289" i="27"/>
  <c r="E290" i="27"/>
  <c r="E291" i="27"/>
  <c r="E292" i="27"/>
  <c r="E293" i="27"/>
  <c r="E294" i="27"/>
  <c r="E295" i="27"/>
  <c r="E296" i="27"/>
  <c r="E297" i="27"/>
  <c r="E298" i="27"/>
  <c r="E299" i="27"/>
  <c r="E300" i="27"/>
  <c r="E301" i="27"/>
  <c r="E302" i="27"/>
  <c r="E260" i="27"/>
  <c r="E217" i="27"/>
  <c r="E175" i="27"/>
  <c r="E176" i="27"/>
  <c r="E177" i="27"/>
  <c r="E178" i="27"/>
  <c r="E179" i="27"/>
  <c r="E180" i="27"/>
  <c r="E181" i="27"/>
  <c r="E182" i="27"/>
  <c r="E183" i="27"/>
  <c r="E184" i="27"/>
  <c r="E185" i="27"/>
  <c r="E186" i="27"/>
  <c r="E187" i="27"/>
  <c r="E188" i="27"/>
  <c r="E189" i="27"/>
  <c r="E190" i="27"/>
  <c r="E191" i="27"/>
  <c r="E192" i="27"/>
  <c r="E193" i="27"/>
  <c r="E194" i="27"/>
  <c r="E195" i="27"/>
  <c r="E196" i="27"/>
  <c r="E197" i="27"/>
  <c r="E198" i="27"/>
  <c r="E199" i="27"/>
  <c r="E200" i="27"/>
  <c r="E201" i="27"/>
  <c r="E202" i="27"/>
  <c r="E203" i="27"/>
  <c r="E204" i="27"/>
  <c r="E205" i="27"/>
  <c r="E206" i="27"/>
  <c r="E207" i="27"/>
  <c r="E208" i="27"/>
  <c r="E209" i="27"/>
  <c r="E210" i="27"/>
  <c r="E211" i="27"/>
  <c r="E212" i="27"/>
  <c r="E213" i="27"/>
  <c r="E214" i="27"/>
  <c r="E215" i="27"/>
  <c r="E216" i="27"/>
  <c r="E174" i="27"/>
  <c r="E132" i="27"/>
  <c r="E133" i="27"/>
  <c r="E134" i="27"/>
  <c r="E135" i="27"/>
  <c r="E136" i="27"/>
  <c r="E137" i="27"/>
  <c r="E138" i="27"/>
  <c r="E139" i="27"/>
  <c r="E140" i="27"/>
  <c r="E141" i="27"/>
  <c r="E142" i="27"/>
  <c r="E143" i="27"/>
  <c r="E144" i="27"/>
  <c r="E145" i="27"/>
  <c r="E146" i="27"/>
  <c r="E147" i="27"/>
  <c r="E148" i="27"/>
  <c r="E149" i="27"/>
  <c r="E150" i="27"/>
  <c r="E151" i="27"/>
  <c r="E152" i="27"/>
  <c r="E153" i="27"/>
  <c r="E154" i="27"/>
  <c r="E155" i="27"/>
  <c r="E156" i="27"/>
  <c r="E157" i="27"/>
  <c r="E158" i="27"/>
  <c r="E159" i="27"/>
  <c r="E160" i="27"/>
  <c r="E161" i="27"/>
  <c r="E162" i="27"/>
  <c r="E163" i="27"/>
  <c r="E164" i="27"/>
  <c r="E165" i="27"/>
  <c r="E166" i="27"/>
  <c r="E167" i="27"/>
  <c r="E168" i="27"/>
  <c r="E169" i="27"/>
  <c r="E170" i="27"/>
  <c r="E171" i="27"/>
  <c r="E172" i="27"/>
  <c r="E173" i="27"/>
  <c r="E131" i="27"/>
  <c r="E89" i="27"/>
  <c r="E90" i="27"/>
  <c r="E91" i="27"/>
  <c r="E92" i="27"/>
  <c r="E93" i="27"/>
  <c r="E94" i="27"/>
  <c r="E95" i="27"/>
  <c r="E96" i="27"/>
  <c r="E97" i="27"/>
  <c r="E98" i="27"/>
  <c r="E99" i="27"/>
  <c r="E100" i="27"/>
  <c r="E101" i="27"/>
  <c r="E102" i="27"/>
  <c r="E103" i="27"/>
  <c r="E104" i="27"/>
  <c r="E105" i="27"/>
  <c r="E106" i="27"/>
  <c r="E107" i="27"/>
  <c r="E108" i="27"/>
  <c r="E109" i="27"/>
  <c r="E110" i="27"/>
  <c r="E111" i="27"/>
  <c r="E112" i="27"/>
  <c r="E113" i="27"/>
  <c r="E114" i="27"/>
  <c r="E115" i="27"/>
  <c r="E116" i="27"/>
  <c r="E117" i="27"/>
  <c r="E118" i="27"/>
  <c r="E119" i="27"/>
  <c r="E120" i="27"/>
  <c r="E121" i="27"/>
  <c r="E122" i="27"/>
  <c r="E123" i="27"/>
  <c r="E124" i="27"/>
  <c r="E125" i="27"/>
  <c r="E126" i="27"/>
  <c r="E127" i="27"/>
  <c r="E128" i="27"/>
  <c r="E129" i="27"/>
  <c r="E130" i="27"/>
  <c r="E88" i="27"/>
  <c r="E46" i="27"/>
  <c r="E47" i="27"/>
  <c r="E48" i="27"/>
  <c r="E49" i="27"/>
  <c r="E50" i="27"/>
  <c r="E51" i="27"/>
  <c r="E52" i="27"/>
  <c r="E53" i="27"/>
  <c r="E54" i="27"/>
  <c r="E55" i="27"/>
  <c r="E56" i="27"/>
  <c r="E57" i="27"/>
  <c r="E58" i="27"/>
  <c r="E59" i="27"/>
  <c r="E60" i="27"/>
  <c r="E61" i="27"/>
  <c r="E62" i="27"/>
  <c r="E63" i="27"/>
  <c r="E64" i="27"/>
  <c r="E65" i="27"/>
  <c r="E66" i="27"/>
  <c r="E67" i="27"/>
  <c r="E68" i="27"/>
  <c r="E69" i="27"/>
  <c r="E70" i="27"/>
  <c r="E71" i="27"/>
  <c r="E72" i="27"/>
  <c r="E73" i="27"/>
  <c r="E74" i="27"/>
  <c r="E75" i="27"/>
  <c r="E76" i="27"/>
  <c r="E77" i="27"/>
  <c r="E78" i="27"/>
  <c r="E79" i="27"/>
  <c r="E80" i="27"/>
  <c r="E81" i="27"/>
  <c r="E82" i="27"/>
  <c r="E83" i="27"/>
  <c r="E84" i="27"/>
  <c r="E85" i="27"/>
  <c r="E86" i="27"/>
  <c r="E87" i="27"/>
  <c r="E45" i="27"/>
  <c r="E3" i="27"/>
  <c r="E4" i="27"/>
  <c r="E5" i="27"/>
  <c r="E6" i="27"/>
  <c r="E7" i="27"/>
  <c r="E8" i="27"/>
  <c r="E9" i="27"/>
  <c r="E10" i="27"/>
  <c r="E11" i="27"/>
  <c r="E12" i="27"/>
  <c r="E13" i="27"/>
  <c r="E14" i="27"/>
  <c r="E15" i="27"/>
  <c r="E16" i="27"/>
  <c r="E17" i="27"/>
  <c r="E18" i="27"/>
  <c r="E19" i="27"/>
  <c r="E20" i="27"/>
  <c r="E21" i="27"/>
  <c r="E22" i="27"/>
  <c r="E23" i="27"/>
  <c r="E24" i="27"/>
  <c r="E25" i="27"/>
  <c r="E26" i="27"/>
  <c r="E27" i="27"/>
  <c r="E28" i="27"/>
  <c r="E29" i="27"/>
  <c r="E30" i="27"/>
  <c r="E31" i="27"/>
  <c r="E32" i="27"/>
  <c r="E33" i="27"/>
  <c r="E34" i="27"/>
  <c r="E35" i="27"/>
  <c r="E36" i="27"/>
  <c r="E37" i="27"/>
  <c r="E38" i="27"/>
  <c r="E39" i="27"/>
  <c r="E40" i="27"/>
  <c r="E41" i="27"/>
  <c r="E42" i="27"/>
  <c r="E43" i="27"/>
  <c r="E44" i="27"/>
  <c r="E2" i="27"/>
  <c r="E259" i="27"/>
  <c r="E218" i="27"/>
  <c r="E219" i="27"/>
  <c r="E220" i="27"/>
  <c r="E221" i="27"/>
  <c r="E222" i="27"/>
  <c r="E223" i="27"/>
  <c r="E224" i="27"/>
  <c r="E225" i="27"/>
  <c r="E226" i="27"/>
  <c r="E227" i="27"/>
  <c r="E228" i="27"/>
  <c r="E229" i="27"/>
  <c r="E230" i="27"/>
  <c r="E231" i="27"/>
  <c r="E232" i="27"/>
  <c r="E233" i="27"/>
  <c r="E234" i="27"/>
  <c r="E235" i="27"/>
  <c r="E236" i="27"/>
  <c r="E237" i="27"/>
  <c r="E238" i="27"/>
  <c r="E239" i="27"/>
  <c r="E240" i="27"/>
  <c r="E241" i="27"/>
  <c r="E242" i="27"/>
  <c r="E243" i="27"/>
  <c r="E244" i="27"/>
  <c r="E245" i="27"/>
  <c r="E246" i="27"/>
  <c r="E247" i="27"/>
  <c r="E248" i="27"/>
  <c r="E249" i="27"/>
  <c r="E250" i="27"/>
  <c r="E251" i="27"/>
  <c r="E252" i="27"/>
  <c r="E253" i="27"/>
  <c r="E254" i="27"/>
  <c r="E255" i="27"/>
  <c r="E256" i="27"/>
  <c r="E257" i="27"/>
  <c r="E258" i="27"/>
  <c r="F476" i="27"/>
  <c r="F477" i="27"/>
  <c r="F478" i="27"/>
  <c r="F479" i="27"/>
  <c r="F480" i="27"/>
  <c r="F481" i="27"/>
  <c r="F482" i="27"/>
  <c r="F483" i="27"/>
  <c r="F484" i="27"/>
  <c r="F485" i="27"/>
  <c r="F486" i="27"/>
  <c r="F487" i="27"/>
  <c r="F488" i="27"/>
  <c r="F489" i="27"/>
  <c r="F490" i="27"/>
  <c r="F491" i="27"/>
  <c r="F492" i="27"/>
  <c r="F493" i="27"/>
  <c r="F494" i="27"/>
  <c r="F495" i="27"/>
  <c r="F496" i="27"/>
  <c r="F497" i="27"/>
  <c r="F498" i="27"/>
  <c r="F499" i="27"/>
  <c r="F500" i="27"/>
  <c r="F501" i="27"/>
  <c r="F502" i="27"/>
  <c r="F503" i="27"/>
  <c r="F504" i="27"/>
  <c r="F505" i="27"/>
  <c r="F506" i="27"/>
  <c r="F507" i="27"/>
  <c r="F508" i="27"/>
  <c r="F509" i="27"/>
  <c r="F510" i="27"/>
  <c r="F511" i="27"/>
  <c r="F512" i="27"/>
  <c r="F513" i="27"/>
  <c r="F514" i="27"/>
  <c r="F515" i="27"/>
  <c r="F516" i="27"/>
  <c r="F517" i="27"/>
  <c r="F475" i="27"/>
  <c r="D476" i="27"/>
  <c r="D477" i="27"/>
  <c r="D478" i="27"/>
  <c r="D479" i="27"/>
  <c r="D480" i="27"/>
  <c r="D481" i="27"/>
  <c r="D482" i="27"/>
  <c r="D483" i="27"/>
  <c r="D484" i="27"/>
  <c r="D485" i="27"/>
  <c r="D486" i="27"/>
  <c r="D487" i="27"/>
  <c r="D488" i="27"/>
  <c r="D489" i="27"/>
  <c r="D490" i="27"/>
  <c r="D491" i="27"/>
  <c r="D492" i="27"/>
  <c r="D493" i="27"/>
  <c r="D494" i="27"/>
  <c r="D495" i="27"/>
  <c r="D496" i="27"/>
  <c r="D497" i="27"/>
  <c r="D498" i="27"/>
  <c r="D499" i="27"/>
  <c r="D500" i="27"/>
  <c r="D501" i="27"/>
  <c r="D502" i="27"/>
  <c r="D503" i="27"/>
  <c r="D504" i="27"/>
  <c r="D505" i="27"/>
  <c r="D506" i="27"/>
  <c r="D507" i="27"/>
  <c r="D508" i="27"/>
  <c r="D509" i="27"/>
  <c r="D510" i="27"/>
  <c r="D511" i="27"/>
  <c r="D512" i="27"/>
  <c r="D513" i="27"/>
  <c r="D514" i="27"/>
  <c r="D515" i="27"/>
  <c r="D516" i="27"/>
  <c r="D517" i="27"/>
  <c r="D475" i="27"/>
  <c r="F433" i="27"/>
  <c r="F434" i="27"/>
  <c r="F435" i="27"/>
  <c r="F436" i="27"/>
  <c r="F437" i="27"/>
  <c r="F438" i="27"/>
  <c r="F439" i="27"/>
  <c r="F440" i="27"/>
  <c r="F441" i="27"/>
  <c r="F442" i="27"/>
  <c r="F443" i="27"/>
  <c r="F444" i="27"/>
  <c r="F445" i="27"/>
  <c r="F446" i="27"/>
  <c r="F447" i="27"/>
  <c r="F448" i="27"/>
  <c r="F449" i="27"/>
  <c r="F450" i="27"/>
  <c r="F451" i="27"/>
  <c r="F452" i="27"/>
  <c r="F453" i="27"/>
  <c r="F454" i="27"/>
  <c r="F455" i="27"/>
  <c r="F456" i="27"/>
  <c r="F457" i="27"/>
  <c r="F458" i="27"/>
  <c r="F459" i="27"/>
  <c r="F460" i="27"/>
  <c r="F461" i="27"/>
  <c r="F462" i="27"/>
  <c r="F463" i="27"/>
  <c r="F464" i="27"/>
  <c r="F465" i="27"/>
  <c r="F466" i="27"/>
  <c r="F467" i="27"/>
  <c r="F468" i="27"/>
  <c r="F469" i="27"/>
  <c r="F470" i="27"/>
  <c r="F471" i="27"/>
  <c r="F472" i="27"/>
  <c r="F473" i="27"/>
  <c r="F474" i="27"/>
  <c r="F432" i="27"/>
  <c r="D433" i="27"/>
  <c r="D434" i="27"/>
  <c r="D435" i="27"/>
  <c r="D436" i="27"/>
  <c r="D437" i="27"/>
  <c r="D438" i="27"/>
  <c r="D439" i="27"/>
  <c r="D440" i="27"/>
  <c r="D441" i="27"/>
  <c r="D442" i="27"/>
  <c r="D443" i="27"/>
  <c r="D444" i="27"/>
  <c r="D445" i="27"/>
  <c r="D446" i="27"/>
  <c r="D447" i="27"/>
  <c r="D448" i="27"/>
  <c r="D449" i="27"/>
  <c r="D450" i="27"/>
  <c r="D451" i="27"/>
  <c r="D452" i="27"/>
  <c r="D453" i="27"/>
  <c r="D454" i="27"/>
  <c r="D455" i="27"/>
  <c r="D456" i="27"/>
  <c r="D457" i="27"/>
  <c r="D458" i="27"/>
  <c r="D459" i="27"/>
  <c r="D460" i="27"/>
  <c r="D461" i="27"/>
  <c r="D462" i="27"/>
  <c r="D463" i="27"/>
  <c r="D464" i="27"/>
  <c r="D465" i="27"/>
  <c r="D466" i="27"/>
  <c r="D467" i="27"/>
  <c r="D468" i="27"/>
  <c r="D469" i="27"/>
  <c r="D470" i="27"/>
  <c r="D471" i="27"/>
  <c r="D472" i="27"/>
  <c r="D473" i="27"/>
  <c r="D474" i="27"/>
  <c r="D432" i="27"/>
  <c r="F390" i="27"/>
  <c r="F391" i="27"/>
  <c r="F392" i="27"/>
  <c r="F393" i="27"/>
  <c r="F394" i="27"/>
  <c r="F395" i="27"/>
  <c r="F396" i="27"/>
  <c r="F397" i="27"/>
  <c r="F398" i="27"/>
  <c r="F399" i="27"/>
  <c r="F400" i="27"/>
  <c r="F401" i="27"/>
  <c r="F402" i="27"/>
  <c r="F403" i="27"/>
  <c r="F404" i="27"/>
  <c r="F405" i="27"/>
  <c r="F406" i="27"/>
  <c r="F407" i="27"/>
  <c r="F408" i="27"/>
  <c r="F409" i="27"/>
  <c r="F410" i="27"/>
  <c r="F411" i="27"/>
  <c r="F412" i="27"/>
  <c r="F413" i="27"/>
  <c r="F414" i="27"/>
  <c r="F415" i="27"/>
  <c r="F416" i="27"/>
  <c r="F417" i="27"/>
  <c r="F418" i="27"/>
  <c r="F419" i="27"/>
  <c r="F420" i="27"/>
  <c r="F421" i="27"/>
  <c r="F422" i="27"/>
  <c r="F423" i="27"/>
  <c r="F424" i="27"/>
  <c r="F425" i="27"/>
  <c r="F426" i="27"/>
  <c r="F427" i="27"/>
  <c r="F428" i="27"/>
  <c r="F429" i="27"/>
  <c r="F430" i="27"/>
  <c r="F431" i="27"/>
  <c r="F389" i="27"/>
  <c r="D390" i="27"/>
  <c r="D391" i="27"/>
  <c r="D392" i="27"/>
  <c r="D393" i="27"/>
  <c r="D394" i="27"/>
  <c r="D395" i="27"/>
  <c r="D396" i="27"/>
  <c r="D397" i="27"/>
  <c r="D398" i="27"/>
  <c r="D399" i="27"/>
  <c r="D400" i="27"/>
  <c r="D401" i="27"/>
  <c r="D402" i="27"/>
  <c r="D403" i="27"/>
  <c r="D404" i="27"/>
  <c r="D405" i="27"/>
  <c r="D406" i="27"/>
  <c r="D407" i="27"/>
  <c r="D408" i="27"/>
  <c r="D409" i="27"/>
  <c r="D410" i="27"/>
  <c r="D411" i="27"/>
  <c r="D412" i="27"/>
  <c r="D413" i="27"/>
  <c r="D414" i="27"/>
  <c r="D415" i="27"/>
  <c r="D416" i="27"/>
  <c r="D417" i="27"/>
  <c r="D418" i="27"/>
  <c r="D419" i="27"/>
  <c r="D420" i="27"/>
  <c r="D421" i="27"/>
  <c r="D422" i="27"/>
  <c r="D423" i="27"/>
  <c r="D424" i="27"/>
  <c r="D425" i="27"/>
  <c r="D426" i="27"/>
  <c r="D427" i="27"/>
  <c r="D428" i="27"/>
  <c r="D429" i="27"/>
  <c r="D430" i="27"/>
  <c r="D431" i="27"/>
  <c r="D389" i="27"/>
  <c r="F347" i="27"/>
  <c r="F348" i="27"/>
  <c r="F349" i="27"/>
  <c r="F350" i="27"/>
  <c r="F351" i="27"/>
  <c r="F352" i="27"/>
  <c r="F353" i="27"/>
  <c r="F354" i="27"/>
  <c r="F355" i="27"/>
  <c r="F356" i="27"/>
  <c r="F357" i="27"/>
  <c r="F358" i="27"/>
  <c r="F359" i="27"/>
  <c r="F360" i="27"/>
  <c r="F361" i="27"/>
  <c r="F362" i="27"/>
  <c r="F363" i="27"/>
  <c r="F364" i="27"/>
  <c r="F365" i="27"/>
  <c r="F366" i="27"/>
  <c r="F367" i="27"/>
  <c r="F368" i="27"/>
  <c r="F369" i="27"/>
  <c r="F370" i="27"/>
  <c r="F371" i="27"/>
  <c r="F372" i="27"/>
  <c r="F373" i="27"/>
  <c r="F374" i="27"/>
  <c r="F375" i="27"/>
  <c r="F376" i="27"/>
  <c r="F377" i="27"/>
  <c r="F378" i="27"/>
  <c r="F379" i="27"/>
  <c r="F380" i="27"/>
  <c r="F381" i="27"/>
  <c r="F382" i="27"/>
  <c r="F383" i="27"/>
  <c r="F384" i="27"/>
  <c r="F385" i="27"/>
  <c r="F386" i="27"/>
  <c r="F387" i="27"/>
  <c r="F388" i="27"/>
  <c r="F346" i="27"/>
  <c r="D347" i="27"/>
  <c r="D348" i="27"/>
  <c r="D349" i="27"/>
  <c r="D350" i="27"/>
  <c r="D351" i="27"/>
  <c r="D352" i="27"/>
  <c r="D353" i="27"/>
  <c r="D354" i="27"/>
  <c r="D355" i="27"/>
  <c r="D356" i="27"/>
  <c r="D357" i="27"/>
  <c r="D358" i="27"/>
  <c r="D359" i="27"/>
  <c r="D360" i="27"/>
  <c r="D361" i="27"/>
  <c r="D362" i="27"/>
  <c r="D363" i="27"/>
  <c r="D364" i="27"/>
  <c r="D365" i="27"/>
  <c r="D366" i="27"/>
  <c r="D367" i="27"/>
  <c r="D368" i="27"/>
  <c r="D369" i="27"/>
  <c r="D370" i="27"/>
  <c r="D371" i="27"/>
  <c r="D372" i="27"/>
  <c r="D373" i="27"/>
  <c r="D374" i="27"/>
  <c r="D375" i="27"/>
  <c r="D376" i="27"/>
  <c r="D377" i="27"/>
  <c r="D378" i="27"/>
  <c r="D379" i="27"/>
  <c r="D380" i="27"/>
  <c r="D381" i="27"/>
  <c r="D382" i="27"/>
  <c r="D383" i="27"/>
  <c r="D384" i="27"/>
  <c r="D385" i="27"/>
  <c r="D386" i="27"/>
  <c r="D387" i="27"/>
  <c r="D388" i="27"/>
  <c r="D346" i="27"/>
  <c r="F304" i="27"/>
  <c r="F305" i="27"/>
  <c r="F306" i="27"/>
  <c r="F307" i="27"/>
  <c r="F308" i="27"/>
  <c r="F309" i="27"/>
  <c r="F310" i="27"/>
  <c r="F311" i="27"/>
  <c r="F312" i="27"/>
  <c r="F313" i="27"/>
  <c r="F314" i="27"/>
  <c r="F315" i="27"/>
  <c r="F316" i="27"/>
  <c r="F317" i="27"/>
  <c r="F318" i="27"/>
  <c r="F319" i="27"/>
  <c r="F320" i="27"/>
  <c r="F321" i="27"/>
  <c r="F322" i="27"/>
  <c r="F323" i="27"/>
  <c r="F324" i="27"/>
  <c r="F325" i="27"/>
  <c r="F326" i="27"/>
  <c r="F327" i="27"/>
  <c r="F328" i="27"/>
  <c r="F329" i="27"/>
  <c r="F330" i="27"/>
  <c r="F331" i="27"/>
  <c r="F332" i="27"/>
  <c r="F333" i="27"/>
  <c r="F334" i="27"/>
  <c r="F335" i="27"/>
  <c r="F336" i="27"/>
  <c r="F337" i="27"/>
  <c r="F338" i="27"/>
  <c r="F339" i="27"/>
  <c r="F340" i="27"/>
  <c r="F341" i="27"/>
  <c r="F342" i="27"/>
  <c r="F343" i="27"/>
  <c r="F344" i="27"/>
  <c r="F345" i="27"/>
  <c r="F303" i="27"/>
  <c r="D304" i="27"/>
  <c r="D305" i="27"/>
  <c r="D306" i="27"/>
  <c r="D307" i="27"/>
  <c r="D308" i="27"/>
  <c r="D309" i="27"/>
  <c r="D310" i="27"/>
  <c r="D311" i="27"/>
  <c r="D312" i="27"/>
  <c r="D313" i="27"/>
  <c r="D314" i="27"/>
  <c r="D315" i="27"/>
  <c r="D316" i="27"/>
  <c r="D317" i="27"/>
  <c r="D318" i="27"/>
  <c r="D319" i="27"/>
  <c r="D320" i="27"/>
  <c r="D321" i="27"/>
  <c r="D322" i="27"/>
  <c r="D323" i="27"/>
  <c r="D324" i="27"/>
  <c r="D325" i="27"/>
  <c r="D326" i="27"/>
  <c r="D327" i="27"/>
  <c r="D328" i="27"/>
  <c r="D329" i="27"/>
  <c r="D330" i="27"/>
  <c r="D331" i="27"/>
  <c r="D332" i="27"/>
  <c r="D333" i="27"/>
  <c r="D334" i="27"/>
  <c r="D335" i="27"/>
  <c r="D336" i="27"/>
  <c r="D337" i="27"/>
  <c r="D338" i="27"/>
  <c r="D339" i="27"/>
  <c r="D340" i="27"/>
  <c r="D341" i="27"/>
  <c r="D342" i="27"/>
  <c r="D343" i="27"/>
  <c r="D344" i="27"/>
  <c r="D345" i="27"/>
  <c r="D303" i="27"/>
  <c r="F261" i="27"/>
  <c r="F262" i="27"/>
  <c r="F263" i="27"/>
  <c r="F264" i="27"/>
  <c r="F265" i="27"/>
  <c r="F266" i="27"/>
  <c r="F267" i="27"/>
  <c r="F268" i="27"/>
  <c r="F269" i="27"/>
  <c r="F270" i="27"/>
  <c r="F271" i="27"/>
  <c r="F272" i="27"/>
  <c r="F273" i="27"/>
  <c r="F274" i="27"/>
  <c r="F275" i="27"/>
  <c r="F276" i="27"/>
  <c r="F277" i="27"/>
  <c r="F278" i="27"/>
  <c r="F279" i="27"/>
  <c r="F280" i="27"/>
  <c r="F281" i="27"/>
  <c r="F282" i="27"/>
  <c r="F283" i="27"/>
  <c r="F284" i="27"/>
  <c r="F285" i="27"/>
  <c r="F286" i="27"/>
  <c r="F287" i="27"/>
  <c r="F288" i="27"/>
  <c r="F289" i="27"/>
  <c r="F290" i="27"/>
  <c r="F291" i="27"/>
  <c r="F292" i="27"/>
  <c r="F293" i="27"/>
  <c r="F294" i="27"/>
  <c r="F295" i="27"/>
  <c r="F296" i="27"/>
  <c r="F297" i="27"/>
  <c r="F298" i="27"/>
  <c r="F299" i="27"/>
  <c r="F300" i="27"/>
  <c r="F301" i="27"/>
  <c r="F302" i="27"/>
  <c r="F260" i="27"/>
  <c r="D261" i="27"/>
  <c r="D262" i="27"/>
  <c r="D263" i="27"/>
  <c r="D264" i="27"/>
  <c r="D265" i="27"/>
  <c r="D266" i="27"/>
  <c r="D267" i="27"/>
  <c r="D268" i="27"/>
  <c r="D269" i="27"/>
  <c r="D270" i="27"/>
  <c r="D271" i="27"/>
  <c r="D272" i="27"/>
  <c r="D273" i="27"/>
  <c r="D274" i="27"/>
  <c r="D275" i="27"/>
  <c r="D276" i="27"/>
  <c r="D277" i="27"/>
  <c r="D278" i="27"/>
  <c r="D279" i="27"/>
  <c r="D280" i="27"/>
  <c r="D281" i="27"/>
  <c r="D282" i="27"/>
  <c r="D283" i="27"/>
  <c r="D284" i="27"/>
  <c r="D285" i="27"/>
  <c r="D286" i="27"/>
  <c r="D287" i="27"/>
  <c r="D288" i="27"/>
  <c r="D289" i="27"/>
  <c r="D290" i="27"/>
  <c r="D291" i="27"/>
  <c r="D292" i="27"/>
  <c r="D293" i="27"/>
  <c r="D294" i="27"/>
  <c r="D295" i="27"/>
  <c r="D296" i="27"/>
  <c r="D297" i="27"/>
  <c r="D298" i="27"/>
  <c r="D299" i="27"/>
  <c r="D300" i="27"/>
  <c r="D301" i="27"/>
  <c r="D302" i="27"/>
  <c r="D260" i="27"/>
  <c r="F218" i="27"/>
  <c r="F219" i="27"/>
  <c r="F220" i="27"/>
  <c r="F221" i="27"/>
  <c r="F222" i="27"/>
  <c r="F223" i="27"/>
  <c r="F224" i="27"/>
  <c r="F225" i="27"/>
  <c r="F226" i="27"/>
  <c r="F227" i="27"/>
  <c r="F228" i="27"/>
  <c r="F229" i="27"/>
  <c r="F230" i="27"/>
  <c r="F231" i="27"/>
  <c r="F232" i="27"/>
  <c r="F233" i="27"/>
  <c r="F234" i="27"/>
  <c r="F235" i="27"/>
  <c r="F236" i="27"/>
  <c r="F237" i="27"/>
  <c r="F238" i="27"/>
  <c r="F239" i="27"/>
  <c r="F240" i="27"/>
  <c r="F241" i="27"/>
  <c r="F242" i="27"/>
  <c r="F243" i="27"/>
  <c r="F244" i="27"/>
  <c r="F245" i="27"/>
  <c r="F246" i="27"/>
  <c r="F247" i="27"/>
  <c r="F248" i="27"/>
  <c r="F249" i="27"/>
  <c r="F250" i="27"/>
  <c r="F251" i="27"/>
  <c r="F252" i="27"/>
  <c r="F253" i="27"/>
  <c r="F254" i="27"/>
  <c r="F255" i="27"/>
  <c r="F256" i="27"/>
  <c r="F257" i="27"/>
  <c r="F258" i="27"/>
  <c r="F259" i="27"/>
  <c r="F217" i="27"/>
  <c r="D218" i="27"/>
  <c r="D219" i="27"/>
  <c r="D220" i="27"/>
  <c r="D221" i="27"/>
  <c r="D222" i="27"/>
  <c r="D223" i="27"/>
  <c r="D224" i="27"/>
  <c r="D225" i="27"/>
  <c r="D226" i="27"/>
  <c r="D227" i="27"/>
  <c r="D228" i="27"/>
  <c r="D229" i="27"/>
  <c r="D230" i="27"/>
  <c r="D231" i="27"/>
  <c r="D232" i="27"/>
  <c r="D233" i="27"/>
  <c r="D234" i="27"/>
  <c r="D235" i="27"/>
  <c r="D236" i="27"/>
  <c r="D237" i="27"/>
  <c r="D238" i="27"/>
  <c r="D239" i="27"/>
  <c r="D240" i="27"/>
  <c r="D241" i="27"/>
  <c r="D242" i="27"/>
  <c r="D243" i="27"/>
  <c r="D244" i="27"/>
  <c r="D245" i="27"/>
  <c r="D246" i="27"/>
  <c r="D247" i="27"/>
  <c r="D248" i="27"/>
  <c r="D249" i="27"/>
  <c r="D250" i="27"/>
  <c r="D251" i="27"/>
  <c r="D252" i="27"/>
  <c r="D253" i="27"/>
  <c r="D254" i="27"/>
  <c r="D255" i="27"/>
  <c r="D256" i="27"/>
  <c r="D257" i="27"/>
  <c r="D258" i="27"/>
  <c r="D259" i="27"/>
  <c r="D217" i="27"/>
  <c r="F175" i="27"/>
  <c r="F176" i="27"/>
  <c r="F177" i="27"/>
  <c r="F178" i="27"/>
  <c r="F179" i="27"/>
  <c r="F180" i="27"/>
  <c r="F181" i="27"/>
  <c r="F182" i="27"/>
  <c r="F183" i="27"/>
  <c r="F184" i="27"/>
  <c r="F185" i="27"/>
  <c r="F186" i="27"/>
  <c r="F187" i="27"/>
  <c r="F188" i="27"/>
  <c r="F189" i="27"/>
  <c r="F190" i="27"/>
  <c r="F191" i="27"/>
  <c r="F192" i="27"/>
  <c r="F193" i="27"/>
  <c r="F194" i="27"/>
  <c r="F195" i="27"/>
  <c r="F196" i="27"/>
  <c r="F197" i="27"/>
  <c r="F198" i="27"/>
  <c r="F199" i="27"/>
  <c r="F200" i="27"/>
  <c r="F201" i="27"/>
  <c r="F202" i="27"/>
  <c r="F203" i="27"/>
  <c r="F204" i="27"/>
  <c r="F205" i="27"/>
  <c r="F206" i="27"/>
  <c r="F207" i="27"/>
  <c r="F208" i="27"/>
  <c r="F209" i="27"/>
  <c r="F210" i="27"/>
  <c r="F211" i="27"/>
  <c r="F212" i="27"/>
  <c r="F213" i="27"/>
  <c r="F214" i="27"/>
  <c r="F215" i="27"/>
  <c r="F216" i="27"/>
  <c r="F174" i="27"/>
  <c r="D175" i="27"/>
  <c r="D176" i="27"/>
  <c r="D177" i="27"/>
  <c r="D178" i="27"/>
  <c r="D179" i="27"/>
  <c r="D180" i="27"/>
  <c r="D181" i="27"/>
  <c r="D182" i="27"/>
  <c r="D183" i="27"/>
  <c r="D184" i="27"/>
  <c r="D185" i="27"/>
  <c r="D186" i="27"/>
  <c r="D187" i="27"/>
  <c r="D188" i="27"/>
  <c r="D189" i="27"/>
  <c r="D190" i="27"/>
  <c r="D191" i="27"/>
  <c r="D192" i="27"/>
  <c r="D193" i="27"/>
  <c r="D194" i="27"/>
  <c r="D195" i="27"/>
  <c r="D196" i="27"/>
  <c r="D197" i="27"/>
  <c r="D198" i="27"/>
  <c r="D199" i="27"/>
  <c r="D200" i="27"/>
  <c r="D201" i="27"/>
  <c r="D202" i="27"/>
  <c r="D203" i="27"/>
  <c r="D204" i="27"/>
  <c r="D205" i="27"/>
  <c r="D206" i="27"/>
  <c r="D207" i="27"/>
  <c r="D208" i="27"/>
  <c r="D209" i="27"/>
  <c r="D210" i="27"/>
  <c r="D211" i="27"/>
  <c r="D212" i="27"/>
  <c r="D213" i="27"/>
  <c r="D214" i="27"/>
  <c r="D215" i="27"/>
  <c r="D216" i="27"/>
  <c r="D174" i="27"/>
  <c r="F132" i="27"/>
  <c r="F133" i="27"/>
  <c r="F134" i="27"/>
  <c r="F135" i="27"/>
  <c r="F136" i="27"/>
  <c r="F137" i="27"/>
  <c r="F138" i="27"/>
  <c r="F139" i="27"/>
  <c r="F140" i="27"/>
  <c r="F141" i="27"/>
  <c r="F142" i="27"/>
  <c r="F143" i="27"/>
  <c r="F144" i="27"/>
  <c r="F145" i="27"/>
  <c r="F146" i="27"/>
  <c r="F147" i="27"/>
  <c r="F148" i="27"/>
  <c r="F149" i="27"/>
  <c r="F150" i="27"/>
  <c r="F151" i="27"/>
  <c r="F152" i="27"/>
  <c r="F153" i="27"/>
  <c r="F154" i="27"/>
  <c r="F155" i="27"/>
  <c r="F156" i="27"/>
  <c r="F157" i="27"/>
  <c r="F158" i="27"/>
  <c r="F159" i="27"/>
  <c r="F160" i="27"/>
  <c r="F161" i="27"/>
  <c r="F162" i="27"/>
  <c r="F163" i="27"/>
  <c r="F164" i="27"/>
  <c r="F165" i="27"/>
  <c r="F166" i="27"/>
  <c r="F167" i="27"/>
  <c r="F168" i="27"/>
  <c r="F169" i="27"/>
  <c r="F170" i="27"/>
  <c r="F171" i="27"/>
  <c r="F172" i="27"/>
  <c r="F173" i="27"/>
  <c r="F131" i="27"/>
  <c r="D132" i="27"/>
  <c r="D133" i="27"/>
  <c r="D134" i="27"/>
  <c r="D135" i="27"/>
  <c r="D136" i="27"/>
  <c r="D137" i="27"/>
  <c r="D138" i="27"/>
  <c r="D139" i="27"/>
  <c r="D140" i="27"/>
  <c r="D141" i="27"/>
  <c r="D142" i="27"/>
  <c r="D143" i="27"/>
  <c r="D144" i="27"/>
  <c r="D145" i="27"/>
  <c r="D146" i="27"/>
  <c r="D147" i="27"/>
  <c r="D148" i="27"/>
  <c r="D149" i="27"/>
  <c r="D150" i="27"/>
  <c r="D151" i="27"/>
  <c r="D152" i="27"/>
  <c r="D153" i="27"/>
  <c r="D154" i="27"/>
  <c r="D155" i="27"/>
  <c r="D156" i="27"/>
  <c r="D157" i="27"/>
  <c r="D158" i="27"/>
  <c r="D159" i="27"/>
  <c r="D160" i="27"/>
  <c r="D161" i="27"/>
  <c r="D162" i="27"/>
  <c r="D163" i="27"/>
  <c r="D164" i="27"/>
  <c r="D165" i="27"/>
  <c r="D166" i="27"/>
  <c r="D167" i="27"/>
  <c r="D168" i="27"/>
  <c r="D169" i="27"/>
  <c r="D170" i="27"/>
  <c r="D171" i="27"/>
  <c r="D172" i="27"/>
  <c r="D173" i="27"/>
  <c r="D131" i="27"/>
  <c r="C168" i="27"/>
  <c r="C169" i="27"/>
  <c r="C170" i="27"/>
  <c r="C171" i="27"/>
  <c r="C172" i="27"/>
  <c r="C173" i="27"/>
  <c r="C132" i="27"/>
  <c r="C133" i="27"/>
  <c r="C134" i="27"/>
  <c r="C135" i="27"/>
  <c r="C136" i="27"/>
  <c r="C137" i="27"/>
  <c r="C138" i="27"/>
  <c r="C139" i="27"/>
  <c r="C140" i="27"/>
  <c r="C141" i="27"/>
  <c r="C142" i="27"/>
  <c r="C143" i="27"/>
  <c r="C144" i="27"/>
  <c r="C145" i="27"/>
  <c r="C146" i="27"/>
  <c r="C147" i="27"/>
  <c r="C148" i="27"/>
  <c r="C149" i="27"/>
  <c r="C150" i="27"/>
  <c r="C151" i="27"/>
  <c r="C152" i="27"/>
  <c r="C153" i="27"/>
  <c r="C154" i="27"/>
  <c r="C155" i="27"/>
  <c r="C156" i="27"/>
  <c r="C157" i="27"/>
  <c r="C158" i="27"/>
  <c r="C159" i="27"/>
  <c r="C160" i="27"/>
  <c r="C161" i="27"/>
  <c r="C162" i="27"/>
  <c r="C163" i="27"/>
  <c r="C164" i="27"/>
  <c r="C165" i="27"/>
  <c r="C166" i="27"/>
  <c r="C167" i="27"/>
  <c r="C131" i="27"/>
  <c r="F89" i="27"/>
  <c r="F90" i="27"/>
  <c r="F91" i="27"/>
  <c r="F92" i="27"/>
  <c r="F93" i="27"/>
  <c r="F94" i="27"/>
  <c r="F95" i="27"/>
  <c r="F96" i="27"/>
  <c r="F97" i="27"/>
  <c r="F98" i="27"/>
  <c r="F99" i="27"/>
  <c r="F100" i="27"/>
  <c r="F101" i="27"/>
  <c r="F102" i="27"/>
  <c r="F103" i="27"/>
  <c r="F104" i="27"/>
  <c r="F105" i="27"/>
  <c r="F106" i="27"/>
  <c r="F107" i="27"/>
  <c r="F108" i="27"/>
  <c r="F109" i="27"/>
  <c r="F110" i="27"/>
  <c r="F111" i="27"/>
  <c r="F112" i="27"/>
  <c r="F113" i="27"/>
  <c r="F114" i="27"/>
  <c r="F115" i="27"/>
  <c r="F116" i="27"/>
  <c r="F117" i="27"/>
  <c r="F118" i="27"/>
  <c r="F119" i="27"/>
  <c r="F120" i="27"/>
  <c r="F121" i="27"/>
  <c r="F122" i="27"/>
  <c r="F123" i="27"/>
  <c r="F124" i="27"/>
  <c r="F125" i="27"/>
  <c r="F126" i="27"/>
  <c r="F127" i="27"/>
  <c r="F128" i="27"/>
  <c r="F129" i="27"/>
  <c r="F130" i="27"/>
  <c r="F88" i="27"/>
  <c r="D89" i="27"/>
  <c r="D90" i="27"/>
  <c r="D91" i="27"/>
  <c r="D92" i="27"/>
  <c r="D93" i="27"/>
  <c r="D94" i="27"/>
  <c r="D95" i="27"/>
  <c r="D96" i="27"/>
  <c r="D97" i="27"/>
  <c r="D98" i="27"/>
  <c r="D99" i="27"/>
  <c r="D100" i="27"/>
  <c r="D101" i="27"/>
  <c r="D102" i="27"/>
  <c r="D103" i="27"/>
  <c r="D104" i="27"/>
  <c r="D105" i="27"/>
  <c r="D106" i="27"/>
  <c r="D107" i="27"/>
  <c r="D108" i="27"/>
  <c r="D109" i="27"/>
  <c r="D110" i="27"/>
  <c r="D111" i="27"/>
  <c r="D112" i="27"/>
  <c r="D113" i="27"/>
  <c r="D114" i="27"/>
  <c r="D115" i="27"/>
  <c r="D116" i="27"/>
  <c r="D117" i="27"/>
  <c r="D118" i="27"/>
  <c r="D119" i="27"/>
  <c r="D120" i="27"/>
  <c r="D121" i="27"/>
  <c r="D122" i="27"/>
  <c r="D123" i="27"/>
  <c r="D124" i="27"/>
  <c r="D125" i="27"/>
  <c r="D126" i="27"/>
  <c r="D127" i="27"/>
  <c r="D128" i="27"/>
  <c r="D129" i="27"/>
  <c r="D130" i="27"/>
  <c r="D88" i="27"/>
  <c r="C89" i="27"/>
  <c r="C90" i="27"/>
  <c r="C91" i="27"/>
  <c r="C92" i="27"/>
  <c r="C93" i="27"/>
  <c r="C94" i="27"/>
  <c r="C95" i="27"/>
  <c r="C96" i="27"/>
  <c r="C97" i="27"/>
  <c r="C98" i="27"/>
  <c r="C99" i="27"/>
  <c r="C100" i="27"/>
  <c r="C101" i="27"/>
  <c r="C102" i="27"/>
  <c r="C103" i="27"/>
  <c r="C104" i="27"/>
  <c r="C105" i="27"/>
  <c r="C106" i="27"/>
  <c r="C107" i="27"/>
  <c r="C108" i="27"/>
  <c r="C109" i="27"/>
  <c r="C110" i="27"/>
  <c r="C111" i="27"/>
  <c r="C112" i="27"/>
  <c r="C113" i="27"/>
  <c r="C114" i="27"/>
  <c r="C115" i="27"/>
  <c r="C116" i="27"/>
  <c r="C117" i="27"/>
  <c r="C118" i="27"/>
  <c r="C119" i="27"/>
  <c r="C120" i="27"/>
  <c r="C121" i="27"/>
  <c r="C122" i="27"/>
  <c r="C123" i="27"/>
  <c r="C124" i="27"/>
  <c r="C125" i="27"/>
  <c r="C126" i="27"/>
  <c r="C127" i="27"/>
  <c r="C128" i="27"/>
  <c r="C129" i="27"/>
  <c r="C130" i="27"/>
  <c r="C88" i="27"/>
  <c r="F46" i="27"/>
  <c r="F47" i="27"/>
  <c r="F48" i="27"/>
  <c r="F49" i="27"/>
  <c r="F50" i="27"/>
  <c r="F51" i="27"/>
  <c r="F52" i="27"/>
  <c r="F53" i="27"/>
  <c r="F54" i="27"/>
  <c r="F55" i="27"/>
  <c r="F56" i="27"/>
  <c r="F57" i="27"/>
  <c r="F58" i="27"/>
  <c r="F59" i="27"/>
  <c r="F60" i="27"/>
  <c r="F61" i="27"/>
  <c r="F62" i="27"/>
  <c r="F63" i="27"/>
  <c r="F64" i="27"/>
  <c r="F65" i="27"/>
  <c r="F66" i="27"/>
  <c r="F67" i="27"/>
  <c r="F68" i="27"/>
  <c r="F69" i="27"/>
  <c r="F70" i="27"/>
  <c r="F71" i="27"/>
  <c r="F72" i="27"/>
  <c r="F73" i="27"/>
  <c r="F74" i="27"/>
  <c r="F75" i="27"/>
  <c r="F76" i="27"/>
  <c r="F77" i="27"/>
  <c r="F78" i="27"/>
  <c r="F79" i="27"/>
  <c r="F80" i="27"/>
  <c r="F81" i="27"/>
  <c r="F82" i="27"/>
  <c r="F83" i="27"/>
  <c r="F84" i="27"/>
  <c r="F85" i="27"/>
  <c r="F86" i="27"/>
  <c r="F87" i="27"/>
  <c r="F45" i="27"/>
  <c r="D46" i="27"/>
  <c r="D47" i="27"/>
  <c r="D48" i="27"/>
  <c r="D49" i="27"/>
  <c r="D50" i="27"/>
  <c r="D51" i="27"/>
  <c r="D52" i="27"/>
  <c r="D53" i="27"/>
  <c r="D54" i="27"/>
  <c r="D55" i="27"/>
  <c r="D56" i="27"/>
  <c r="D57" i="27"/>
  <c r="D58" i="27"/>
  <c r="D59" i="27"/>
  <c r="D60" i="27"/>
  <c r="D61" i="27"/>
  <c r="D62" i="27"/>
  <c r="D63" i="27"/>
  <c r="D64" i="27"/>
  <c r="D65" i="27"/>
  <c r="D66" i="27"/>
  <c r="D67" i="27"/>
  <c r="D68" i="27"/>
  <c r="D69" i="27"/>
  <c r="D70" i="27"/>
  <c r="D71" i="27"/>
  <c r="D72" i="27"/>
  <c r="D73" i="27"/>
  <c r="D74" i="27"/>
  <c r="D75" i="27"/>
  <c r="D76" i="27"/>
  <c r="D77" i="27"/>
  <c r="D78" i="27"/>
  <c r="D79" i="27"/>
  <c r="D80" i="27"/>
  <c r="D81" i="27"/>
  <c r="D82" i="27"/>
  <c r="D83" i="27"/>
  <c r="D84" i="27"/>
  <c r="D85" i="27"/>
  <c r="D86" i="27"/>
  <c r="D87" i="27"/>
  <c r="D45" i="27"/>
  <c r="C46" i="27"/>
  <c r="C47" i="27"/>
  <c r="C48" i="27"/>
  <c r="C49" i="27"/>
  <c r="C50" i="27"/>
  <c r="C51" i="27"/>
  <c r="C52" i="27"/>
  <c r="C53" i="27"/>
  <c r="C54" i="27"/>
  <c r="C55" i="27"/>
  <c r="C56" i="27"/>
  <c r="C57" i="27"/>
  <c r="C58" i="27"/>
  <c r="C59" i="27"/>
  <c r="C60" i="27"/>
  <c r="C61" i="27"/>
  <c r="C62" i="27"/>
  <c r="C63" i="27"/>
  <c r="C64" i="27"/>
  <c r="C65" i="27"/>
  <c r="C66" i="27"/>
  <c r="C67" i="27"/>
  <c r="C68" i="27"/>
  <c r="C69" i="27"/>
  <c r="C70" i="27"/>
  <c r="C71" i="27"/>
  <c r="C72" i="27"/>
  <c r="C73" i="27"/>
  <c r="C74" i="27"/>
  <c r="C75" i="27"/>
  <c r="C76" i="27"/>
  <c r="C77" i="27"/>
  <c r="C78" i="27"/>
  <c r="C79" i="27"/>
  <c r="C80" i="27"/>
  <c r="C81" i="27"/>
  <c r="C82" i="27"/>
  <c r="C83" i="27"/>
  <c r="C84" i="27"/>
  <c r="C85" i="27"/>
  <c r="C86" i="27"/>
  <c r="C87" i="27"/>
  <c r="C45" i="27"/>
  <c r="F3" i="27"/>
  <c r="F4" i="27"/>
  <c r="F5" i="27"/>
  <c r="F6" i="27"/>
  <c r="F7" i="27"/>
  <c r="F8" i="27"/>
  <c r="F9" i="27"/>
  <c r="F10" i="27"/>
  <c r="F11" i="27"/>
  <c r="F12" i="27"/>
  <c r="F13" i="27"/>
  <c r="F14" i="27"/>
  <c r="F15" i="27"/>
  <c r="F16" i="27"/>
  <c r="F17" i="27"/>
  <c r="F18" i="27"/>
  <c r="F19" i="27"/>
  <c r="F20" i="27"/>
  <c r="F21" i="27"/>
  <c r="F22" i="27"/>
  <c r="F23" i="27"/>
  <c r="F24" i="27"/>
  <c r="F25" i="27"/>
  <c r="F26" i="27"/>
  <c r="F27" i="27"/>
  <c r="F28" i="27"/>
  <c r="F29" i="27"/>
  <c r="F30" i="27"/>
  <c r="F31" i="27"/>
  <c r="F32" i="27"/>
  <c r="F33" i="27"/>
  <c r="F34" i="27"/>
  <c r="F35" i="27"/>
  <c r="F36" i="27"/>
  <c r="F37" i="27"/>
  <c r="F38" i="27"/>
  <c r="F39" i="27"/>
  <c r="D43" i="8"/>
  <c r="F40" i="27"/>
  <c r="D44" i="8"/>
  <c r="F41" i="27"/>
  <c r="D45" i="8"/>
  <c r="F42" i="27"/>
  <c r="D46" i="8"/>
  <c r="F43" i="27"/>
  <c r="F44" i="27"/>
  <c r="F2" i="27"/>
  <c r="D3" i="27"/>
  <c r="D4" i="27"/>
  <c r="D5" i="27"/>
  <c r="D6" i="27"/>
  <c r="D7" i="27"/>
  <c r="D8" i="27"/>
  <c r="D9" i="27"/>
  <c r="D10" i="27"/>
  <c r="D11" i="27"/>
  <c r="D12" i="27"/>
  <c r="D13" i="27"/>
  <c r="D14" i="27"/>
  <c r="D15" i="27"/>
  <c r="D16" i="27"/>
  <c r="D17" i="27"/>
  <c r="D18" i="27"/>
  <c r="D19" i="27"/>
  <c r="D20" i="27"/>
  <c r="D21" i="27"/>
  <c r="D22" i="27"/>
  <c r="D23" i="27"/>
  <c r="D24" i="27"/>
  <c r="D25" i="27"/>
  <c r="D26" i="27"/>
  <c r="D27" i="27"/>
  <c r="D28" i="27"/>
  <c r="D29" i="27"/>
  <c r="D30" i="27"/>
  <c r="D31" i="27"/>
  <c r="D32" i="27"/>
  <c r="D33" i="27"/>
  <c r="D34" i="27"/>
  <c r="D35" i="27"/>
  <c r="D36" i="27"/>
  <c r="D37" i="27"/>
  <c r="D38" i="27"/>
  <c r="D39" i="27"/>
  <c r="D40" i="27"/>
  <c r="D41" i="27"/>
  <c r="D42" i="27"/>
  <c r="D43" i="27"/>
  <c r="D44" i="27"/>
  <c r="D2" i="27"/>
  <c r="C3" i="27"/>
  <c r="C4" i="27"/>
  <c r="C5" i="27"/>
  <c r="C6" i="27"/>
  <c r="C7" i="27"/>
  <c r="C8" i="27"/>
  <c r="C9" i="27"/>
  <c r="C10" i="27"/>
  <c r="C11" i="27"/>
  <c r="C12" i="27"/>
  <c r="C13" i="27"/>
  <c r="C14" i="27"/>
  <c r="C15" i="27"/>
  <c r="C16" i="27"/>
  <c r="C17" i="27"/>
  <c r="C18" i="27"/>
  <c r="C19" i="27"/>
  <c r="C20" i="27"/>
  <c r="C21" i="27"/>
  <c r="C22" i="27"/>
  <c r="C23" i="27"/>
  <c r="C24" i="27"/>
  <c r="C25" i="27"/>
  <c r="C26" i="27"/>
  <c r="C27" i="27"/>
  <c r="C28" i="27"/>
  <c r="C29" i="27"/>
  <c r="C30" i="27"/>
  <c r="C31" i="27"/>
  <c r="C32" i="27"/>
  <c r="C33" i="27"/>
  <c r="C34" i="27"/>
  <c r="C35" i="27"/>
  <c r="C36" i="27"/>
  <c r="C37" i="27"/>
  <c r="C38" i="27"/>
  <c r="C39" i="27"/>
  <c r="C40" i="27"/>
  <c r="C41" i="27"/>
  <c r="C42" i="27"/>
  <c r="C43" i="27"/>
  <c r="C44" i="27"/>
  <c r="C2" i="27"/>
  <c r="E48" i="17"/>
  <c r="N48" i="8"/>
  <c r="O48" i="8"/>
  <c r="P48" i="8"/>
  <c r="N49" i="8"/>
  <c r="O74" i="24"/>
  <c r="Y74" i="24"/>
  <c r="O70" i="23"/>
  <c r="AB70" i="23"/>
  <c r="B73" i="24"/>
  <c r="A73" i="24"/>
  <c r="B72" i="24"/>
  <c r="A72" i="24"/>
  <c r="B71" i="24"/>
  <c r="A71" i="24"/>
  <c r="B70" i="24"/>
  <c r="A70" i="24"/>
  <c r="B69" i="24"/>
  <c r="A69" i="24"/>
  <c r="B68" i="24"/>
  <c r="A68" i="24"/>
  <c r="B67" i="24"/>
  <c r="A67" i="24"/>
  <c r="B66" i="24"/>
  <c r="A66" i="24"/>
  <c r="B65" i="24"/>
  <c r="A65" i="24"/>
  <c r="B64" i="24"/>
  <c r="A64" i="24"/>
  <c r="B63" i="24"/>
  <c r="A63" i="24"/>
  <c r="B62" i="24"/>
  <c r="A62" i="24"/>
  <c r="B61" i="24"/>
  <c r="A61" i="24"/>
  <c r="B60" i="24"/>
  <c r="A60" i="24"/>
  <c r="B59" i="24"/>
  <c r="A59" i="24"/>
  <c r="B58" i="24"/>
  <c r="A58" i="24"/>
  <c r="B57" i="24"/>
  <c r="A57" i="24"/>
  <c r="B56" i="24"/>
  <c r="A56" i="24"/>
  <c r="B55" i="24"/>
  <c r="A55" i="24"/>
  <c r="B54" i="24"/>
  <c r="A54" i="24"/>
  <c r="B53" i="24"/>
  <c r="A53" i="24"/>
  <c r="B52" i="24"/>
  <c r="A52" i="24"/>
  <c r="B51" i="24"/>
  <c r="A51" i="24"/>
  <c r="B50" i="24"/>
  <c r="A50" i="24"/>
  <c r="B49" i="24"/>
  <c r="A49" i="24"/>
  <c r="B48" i="24"/>
  <c r="A48" i="24"/>
  <c r="B47" i="24"/>
  <c r="A47" i="24"/>
  <c r="B46" i="24"/>
  <c r="A46" i="24"/>
  <c r="B45" i="24"/>
  <c r="A45" i="24"/>
  <c r="B44" i="24"/>
  <c r="A44" i="24"/>
  <c r="B43" i="24"/>
  <c r="A43" i="24"/>
  <c r="B42" i="24"/>
  <c r="A42" i="24"/>
  <c r="B41" i="24"/>
  <c r="A41" i="24"/>
  <c r="B40" i="24"/>
  <c r="A40" i="24"/>
  <c r="B39" i="24"/>
  <c r="A39" i="24"/>
  <c r="B38" i="24"/>
  <c r="A38" i="24"/>
  <c r="B37" i="24"/>
  <c r="A37" i="24"/>
  <c r="B36" i="24"/>
  <c r="A36" i="24"/>
  <c r="B35" i="24"/>
  <c r="A35" i="24"/>
  <c r="B34" i="24"/>
  <c r="A34" i="24"/>
  <c r="B33" i="24"/>
  <c r="A33" i="24"/>
  <c r="B32" i="24"/>
  <c r="A32" i="24"/>
  <c r="B31" i="24"/>
  <c r="A31" i="24"/>
  <c r="B30" i="24"/>
  <c r="A30" i="24"/>
  <c r="B29" i="24"/>
  <c r="A29" i="24"/>
  <c r="B28" i="24"/>
  <c r="A28" i="24"/>
  <c r="B27" i="24"/>
  <c r="A27" i="24"/>
  <c r="B26" i="24"/>
  <c r="A26" i="24"/>
  <c r="B25" i="24"/>
  <c r="A25" i="24"/>
  <c r="B24" i="24"/>
  <c r="A24" i="24"/>
  <c r="B23" i="24"/>
  <c r="A23" i="24"/>
  <c r="B22" i="24"/>
  <c r="A22" i="24"/>
  <c r="B21" i="24"/>
  <c r="A21" i="24"/>
  <c r="B20" i="24"/>
  <c r="A20" i="24"/>
  <c r="B19" i="24"/>
  <c r="A19" i="24"/>
  <c r="B18" i="24"/>
  <c r="A18" i="24"/>
  <c r="B17" i="24"/>
  <c r="A17" i="24"/>
  <c r="B16" i="24"/>
  <c r="A16" i="24"/>
  <c r="B15" i="24"/>
  <c r="A15" i="24"/>
  <c r="B14" i="24"/>
  <c r="A14" i="24"/>
  <c r="B13" i="24"/>
  <c r="A13" i="24"/>
  <c r="B12" i="24"/>
  <c r="A12" i="24"/>
  <c r="B11" i="24"/>
  <c r="A11" i="24"/>
  <c r="B10" i="24"/>
  <c r="A10" i="24"/>
  <c r="B9" i="24"/>
  <c r="A9" i="24"/>
  <c r="B8" i="24"/>
  <c r="A8" i="24"/>
  <c r="B7" i="24"/>
  <c r="A7" i="24"/>
  <c r="B6" i="24"/>
  <c r="A6" i="24"/>
  <c r="B5" i="24"/>
  <c r="A5" i="24"/>
  <c r="B4" i="24"/>
  <c r="A4" i="24"/>
  <c r="E4" i="24"/>
  <c r="F4" i="24"/>
  <c r="H4" i="24"/>
  <c r="E5" i="24"/>
  <c r="F5" i="24"/>
  <c r="H5" i="24"/>
  <c r="E6" i="24"/>
  <c r="F6" i="24"/>
  <c r="H6" i="24"/>
  <c r="E7" i="24"/>
  <c r="F7" i="24"/>
  <c r="H7" i="24"/>
  <c r="E8" i="24"/>
  <c r="F8" i="24"/>
  <c r="H8" i="24"/>
  <c r="E9" i="24"/>
  <c r="F9" i="24"/>
  <c r="H9" i="24"/>
  <c r="E10" i="24"/>
  <c r="F10" i="24"/>
  <c r="H10" i="24"/>
  <c r="E11" i="24"/>
  <c r="F11" i="24"/>
  <c r="H11" i="24"/>
  <c r="E12" i="24"/>
  <c r="F12" i="24"/>
  <c r="H12" i="24"/>
  <c r="C13" i="24"/>
  <c r="D13" i="24"/>
  <c r="E13" i="24"/>
  <c r="F13" i="24"/>
  <c r="H13" i="24"/>
  <c r="C14" i="24"/>
  <c r="D14" i="24"/>
  <c r="E14" i="24"/>
  <c r="F14" i="24"/>
  <c r="H14" i="24"/>
  <c r="C15" i="24"/>
  <c r="D15" i="24"/>
  <c r="E15" i="24"/>
  <c r="F15" i="24"/>
  <c r="H15" i="24"/>
  <c r="C16" i="24"/>
  <c r="D16" i="24"/>
  <c r="E16" i="24"/>
  <c r="F16" i="24"/>
  <c r="H16" i="24"/>
  <c r="C17" i="24"/>
  <c r="D17" i="24"/>
  <c r="E17" i="24"/>
  <c r="F17" i="24"/>
  <c r="H17" i="24"/>
  <c r="C18" i="24"/>
  <c r="D18" i="24"/>
  <c r="E18" i="24"/>
  <c r="F18" i="24"/>
  <c r="H18" i="24"/>
  <c r="C19" i="24"/>
  <c r="D19" i="24"/>
  <c r="E19" i="24"/>
  <c r="F19" i="24"/>
  <c r="H19" i="24"/>
  <c r="C20" i="24"/>
  <c r="D20" i="24"/>
  <c r="E20" i="24"/>
  <c r="F20" i="24"/>
  <c r="H20" i="24"/>
  <c r="C21" i="24"/>
  <c r="D21" i="24"/>
  <c r="E21" i="24"/>
  <c r="F21" i="24"/>
  <c r="H21" i="24"/>
  <c r="C22" i="24"/>
  <c r="D22" i="24"/>
  <c r="E22" i="24"/>
  <c r="F22" i="24"/>
  <c r="H22" i="24"/>
  <c r="C23" i="24"/>
  <c r="D23" i="24"/>
  <c r="E23" i="24"/>
  <c r="F23" i="24"/>
  <c r="H23" i="24"/>
  <c r="C24" i="24"/>
  <c r="D24" i="24"/>
  <c r="E24" i="24"/>
  <c r="F24" i="24"/>
  <c r="H24" i="24"/>
  <c r="C25" i="24"/>
  <c r="D25" i="24"/>
  <c r="E25" i="24"/>
  <c r="F25" i="24"/>
  <c r="H25" i="24"/>
  <c r="C26" i="24"/>
  <c r="D26" i="24"/>
  <c r="E26" i="24"/>
  <c r="F26" i="24"/>
  <c r="H26" i="24"/>
  <c r="C27" i="24"/>
  <c r="D27" i="24"/>
  <c r="E27" i="24"/>
  <c r="F27" i="24"/>
  <c r="H27" i="24"/>
  <c r="C28" i="24"/>
  <c r="D28" i="24"/>
  <c r="E28" i="24"/>
  <c r="F28" i="24"/>
  <c r="H28" i="24"/>
  <c r="C29" i="24"/>
  <c r="D29" i="24"/>
  <c r="E29" i="24"/>
  <c r="F29" i="24"/>
  <c r="H29" i="24"/>
  <c r="C30" i="24"/>
  <c r="D30" i="24"/>
  <c r="E30" i="24"/>
  <c r="F30" i="24"/>
  <c r="H30" i="24"/>
  <c r="C31" i="24"/>
  <c r="D31" i="24"/>
  <c r="E31" i="24"/>
  <c r="F31" i="24"/>
  <c r="H31" i="24"/>
  <c r="C32" i="24"/>
  <c r="D32" i="24"/>
  <c r="E32" i="24"/>
  <c r="F32" i="24"/>
  <c r="H32" i="24"/>
  <c r="C33" i="24"/>
  <c r="D33" i="24"/>
  <c r="E33" i="24"/>
  <c r="F33" i="24"/>
  <c r="H33" i="24"/>
  <c r="C34" i="24"/>
  <c r="D34" i="24"/>
  <c r="E34" i="24"/>
  <c r="F34" i="24"/>
  <c r="H34" i="24"/>
  <c r="C35" i="24"/>
  <c r="D35" i="24"/>
  <c r="E35" i="24"/>
  <c r="F35" i="24"/>
  <c r="H35" i="24"/>
  <c r="C36" i="24"/>
  <c r="D36" i="24"/>
  <c r="E36" i="24"/>
  <c r="F36" i="24"/>
  <c r="H36" i="24"/>
  <c r="C37" i="24"/>
  <c r="D37" i="24"/>
  <c r="E37" i="24"/>
  <c r="F37" i="24"/>
  <c r="H37" i="24"/>
  <c r="C38" i="24"/>
  <c r="D38" i="24"/>
  <c r="E38" i="24"/>
  <c r="F38" i="24"/>
  <c r="H38" i="24"/>
  <c r="C39" i="24"/>
  <c r="D39" i="24"/>
  <c r="E39" i="24"/>
  <c r="F39" i="24"/>
  <c r="H39" i="24"/>
  <c r="C40" i="24"/>
  <c r="D40" i="24"/>
  <c r="E40" i="24"/>
  <c r="F40" i="24"/>
  <c r="H40" i="24"/>
  <c r="C41" i="24"/>
  <c r="D41" i="24"/>
  <c r="E41" i="24"/>
  <c r="F41" i="24"/>
  <c r="H41" i="24"/>
  <c r="C42" i="24"/>
  <c r="D42" i="24"/>
  <c r="E42" i="24"/>
  <c r="F42" i="24"/>
  <c r="H42" i="24"/>
  <c r="C43" i="24"/>
  <c r="D43" i="24"/>
  <c r="E43" i="24"/>
  <c r="F43" i="24"/>
  <c r="H43" i="24"/>
  <c r="C44" i="24"/>
  <c r="D44" i="24"/>
  <c r="E44" i="24"/>
  <c r="F44" i="24"/>
  <c r="H44" i="24"/>
  <c r="C45" i="24"/>
  <c r="D45" i="24"/>
  <c r="E45" i="24"/>
  <c r="F45" i="24"/>
  <c r="H45" i="24"/>
  <c r="C46" i="24"/>
  <c r="D46" i="24"/>
  <c r="E46" i="24"/>
  <c r="F46" i="24"/>
  <c r="H46" i="24"/>
  <c r="C47" i="24"/>
  <c r="D47" i="24"/>
  <c r="E47" i="24"/>
  <c r="F47" i="24"/>
  <c r="H47" i="24"/>
  <c r="C48" i="24"/>
  <c r="D48" i="24"/>
  <c r="E48" i="24"/>
  <c r="F48" i="24"/>
  <c r="H48" i="24"/>
  <c r="C49" i="24"/>
  <c r="D49" i="24"/>
  <c r="E49" i="24"/>
  <c r="F49" i="24"/>
  <c r="H49" i="24"/>
  <c r="C50" i="24"/>
  <c r="D50" i="24"/>
  <c r="E50" i="24"/>
  <c r="F50" i="24"/>
  <c r="H50" i="24"/>
  <c r="C51" i="24"/>
  <c r="D51" i="24"/>
  <c r="E51" i="24"/>
  <c r="F51" i="24"/>
  <c r="H51" i="24"/>
  <c r="C52" i="24"/>
  <c r="D52" i="24"/>
  <c r="E52" i="24"/>
  <c r="F52" i="24"/>
  <c r="H52" i="24"/>
  <c r="C53" i="24"/>
  <c r="D53" i="24"/>
  <c r="E53" i="24"/>
  <c r="F53" i="24"/>
  <c r="H53" i="24"/>
  <c r="C54" i="24"/>
  <c r="D54" i="24"/>
  <c r="E54" i="24"/>
  <c r="F54" i="24"/>
  <c r="H54" i="24"/>
  <c r="C55" i="24"/>
  <c r="D55" i="24"/>
  <c r="E55" i="24"/>
  <c r="F55" i="24"/>
  <c r="H55" i="24"/>
  <c r="C56" i="24"/>
  <c r="D56" i="24"/>
  <c r="E56" i="24"/>
  <c r="F56" i="24"/>
  <c r="H56" i="24"/>
  <c r="C57" i="24"/>
  <c r="D57" i="24"/>
  <c r="E57" i="24"/>
  <c r="F57" i="24"/>
  <c r="H57" i="24"/>
  <c r="C58" i="24"/>
  <c r="D58" i="24"/>
  <c r="E58" i="24"/>
  <c r="F58" i="24"/>
  <c r="H58" i="24"/>
  <c r="C59" i="24"/>
  <c r="D59" i="24"/>
  <c r="E59" i="24"/>
  <c r="F59" i="24"/>
  <c r="H59" i="24"/>
  <c r="C60" i="24"/>
  <c r="D60" i="24"/>
  <c r="E60" i="24"/>
  <c r="F60" i="24"/>
  <c r="H60" i="24"/>
  <c r="C61" i="24"/>
  <c r="D61" i="24"/>
  <c r="E61" i="24"/>
  <c r="F61" i="24"/>
  <c r="H61" i="24"/>
  <c r="C62" i="24"/>
  <c r="D62" i="24"/>
  <c r="E62" i="24"/>
  <c r="F62" i="24"/>
  <c r="H62" i="24"/>
  <c r="C63" i="24"/>
  <c r="D63" i="24"/>
  <c r="E63" i="24"/>
  <c r="F63" i="24"/>
  <c r="H63" i="24"/>
  <c r="C64" i="24"/>
  <c r="D64" i="24"/>
  <c r="E64" i="24"/>
  <c r="F64" i="24"/>
  <c r="H64" i="24"/>
  <c r="C65" i="24"/>
  <c r="D65" i="24"/>
  <c r="E65" i="24"/>
  <c r="F65" i="24"/>
  <c r="H65" i="24"/>
  <c r="C66" i="24"/>
  <c r="D66" i="24"/>
  <c r="E66" i="24"/>
  <c r="F66" i="24"/>
  <c r="H66" i="24"/>
  <c r="C67" i="24"/>
  <c r="D67" i="24"/>
  <c r="E67" i="24"/>
  <c r="F67" i="24"/>
  <c r="H67" i="24"/>
  <c r="C68" i="24"/>
  <c r="D68" i="24"/>
  <c r="E68" i="24"/>
  <c r="F68" i="24"/>
  <c r="H68" i="24"/>
  <c r="C69" i="24"/>
  <c r="D69" i="24"/>
  <c r="E69" i="24"/>
  <c r="F69" i="24"/>
  <c r="H69" i="24"/>
  <c r="C70" i="24"/>
  <c r="D70" i="24"/>
  <c r="E70" i="24"/>
  <c r="F70" i="24"/>
  <c r="H70" i="24"/>
  <c r="C71" i="24"/>
  <c r="D71" i="24"/>
  <c r="E71" i="24"/>
  <c r="F71" i="24"/>
  <c r="H71" i="24"/>
  <c r="C72" i="24"/>
  <c r="D72" i="24"/>
  <c r="E72" i="24"/>
  <c r="F72" i="24"/>
  <c r="H72" i="24"/>
  <c r="E73" i="24"/>
  <c r="H73" i="24"/>
  <c r="G74" i="24"/>
  <c r="I74" i="24"/>
  <c r="J74" i="24"/>
  <c r="K74" i="24"/>
  <c r="L74" i="24"/>
  <c r="M74" i="24"/>
  <c r="N74" i="24"/>
  <c r="P74" i="24"/>
  <c r="Q74" i="24"/>
  <c r="R74" i="24"/>
  <c r="S74" i="24"/>
  <c r="T74" i="24"/>
  <c r="U74" i="24"/>
  <c r="V74" i="24"/>
  <c r="W74" i="24"/>
  <c r="X74" i="24"/>
  <c r="Z74" i="24"/>
  <c r="AA74" i="24"/>
  <c r="AB74" i="24"/>
  <c r="AC74" i="24"/>
  <c r="AD74" i="24"/>
  <c r="AE74" i="24"/>
  <c r="AF74" i="24"/>
  <c r="AG74" i="24"/>
  <c r="AH74" i="24"/>
  <c r="AI74" i="24"/>
  <c r="AJ74" i="24"/>
  <c r="AK74" i="24"/>
  <c r="AL74" i="24"/>
  <c r="AM74" i="24"/>
  <c r="AN74" i="24"/>
  <c r="AO74" i="24"/>
  <c r="AP74" i="24"/>
  <c r="AQ74" i="24"/>
  <c r="L81" i="23"/>
  <c r="L82" i="23"/>
  <c r="L83" i="23"/>
  <c r="L84" i="23"/>
  <c r="L85" i="23"/>
  <c r="L86" i="23"/>
  <c r="L87" i="23"/>
  <c r="L88" i="23"/>
  <c r="L89" i="23"/>
  <c r="L90" i="23"/>
  <c r="L91" i="23"/>
  <c r="L92" i="23"/>
  <c r="L93" i="23"/>
  <c r="L94" i="23"/>
  <c r="L95" i="23"/>
  <c r="L96" i="23"/>
  <c r="L97" i="23"/>
  <c r="L98" i="23"/>
  <c r="L99" i="23"/>
  <c r="L100" i="23"/>
  <c r="L101" i="23"/>
  <c r="L102" i="23"/>
  <c r="L103" i="23"/>
  <c r="K81" i="23"/>
  <c r="K82" i="23"/>
  <c r="K83" i="23"/>
  <c r="K84" i="23"/>
  <c r="K85" i="23"/>
  <c r="K86" i="23"/>
  <c r="K87" i="23"/>
  <c r="K88" i="23"/>
  <c r="K89" i="23"/>
  <c r="K90" i="23"/>
  <c r="K91" i="23"/>
  <c r="K92" i="23"/>
  <c r="K93" i="23"/>
  <c r="K94" i="23"/>
  <c r="K95" i="23"/>
  <c r="K96" i="23"/>
  <c r="K97" i="23"/>
  <c r="K98" i="23"/>
  <c r="K99" i="23"/>
  <c r="K100" i="23"/>
  <c r="K101" i="23"/>
  <c r="K102" i="23"/>
  <c r="K103" i="23"/>
  <c r="J81" i="23"/>
  <c r="J82" i="23"/>
  <c r="J83" i="23"/>
  <c r="J84" i="23"/>
  <c r="J85" i="23"/>
  <c r="J86" i="23"/>
  <c r="J87" i="23"/>
  <c r="J88" i="23"/>
  <c r="J89" i="23"/>
  <c r="J90" i="23"/>
  <c r="J91" i="23"/>
  <c r="J92" i="23"/>
  <c r="J93" i="23"/>
  <c r="J94" i="23"/>
  <c r="J95" i="23"/>
  <c r="J96" i="23"/>
  <c r="J97" i="23"/>
  <c r="J98" i="23"/>
  <c r="J99" i="23"/>
  <c r="J100" i="23"/>
  <c r="J101" i="23"/>
  <c r="J102" i="23"/>
  <c r="J103" i="23"/>
  <c r="I81" i="23"/>
  <c r="I82" i="23"/>
  <c r="I83" i="23"/>
  <c r="I84" i="23"/>
  <c r="I85" i="23"/>
  <c r="I86" i="23"/>
  <c r="I87" i="23"/>
  <c r="I88" i="23"/>
  <c r="I89" i="23"/>
  <c r="I90" i="23"/>
  <c r="I91" i="23"/>
  <c r="I92" i="23"/>
  <c r="I93" i="23"/>
  <c r="I94" i="23"/>
  <c r="I95" i="23"/>
  <c r="I96" i="23"/>
  <c r="I97" i="23"/>
  <c r="I98" i="23"/>
  <c r="I99" i="23"/>
  <c r="I100" i="23"/>
  <c r="I101" i="23"/>
  <c r="I102" i="23"/>
  <c r="I103" i="23"/>
  <c r="H81" i="23"/>
  <c r="H82" i="23"/>
  <c r="H83" i="23"/>
  <c r="H84" i="23"/>
  <c r="H85" i="23"/>
  <c r="H86" i="23"/>
  <c r="H87" i="23"/>
  <c r="H88" i="23"/>
  <c r="H89" i="23"/>
  <c r="H90" i="23"/>
  <c r="H91" i="23"/>
  <c r="H92" i="23"/>
  <c r="H93" i="23"/>
  <c r="H94" i="23"/>
  <c r="H95" i="23"/>
  <c r="H96" i="23"/>
  <c r="H97" i="23"/>
  <c r="H98" i="23"/>
  <c r="H99" i="23"/>
  <c r="H100" i="23"/>
  <c r="H101" i="23"/>
  <c r="H102" i="23"/>
  <c r="H103" i="23"/>
  <c r="G81" i="23"/>
  <c r="G82" i="23"/>
  <c r="G83" i="23"/>
  <c r="G84" i="23"/>
  <c r="G85" i="23"/>
  <c r="G86" i="23"/>
  <c r="G87" i="23"/>
  <c r="G88" i="23"/>
  <c r="G89" i="23"/>
  <c r="G90" i="23"/>
  <c r="G91" i="23"/>
  <c r="G92" i="23"/>
  <c r="G93" i="23"/>
  <c r="G94" i="23"/>
  <c r="G95" i="23"/>
  <c r="G96" i="23"/>
  <c r="G97" i="23"/>
  <c r="G98" i="23"/>
  <c r="G99" i="23"/>
  <c r="G100" i="23"/>
  <c r="G101" i="23"/>
  <c r="G102" i="23"/>
  <c r="G103" i="23"/>
  <c r="F81" i="23"/>
  <c r="F82" i="23"/>
  <c r="F83" i="23"/>
  <c r="F84" i="23"/>
  <c r="F85" i="23"/>
  <c r="F86" i="23"/>
  <c r="F87" i="23"/>
  <c r="F88" i="23"/>
  <c r="F89" i="23"/>
  <c r="F90" i="23"/>
  <c r="F91" i="23"/>
  <c r="F92" i="23"/>
  <c r="F93" i="23"/>
  <c r="F94" i="23"/>
  <c r="F95" i="23"/>
  <c r="F96" i="23"/>
  <c r="F97" i="23"/>
  <c r="F98" i="23"/>
  <c r="F99" i="23"/>
  <c r="F100" i="23"/>
  <c r="F101" i="23"/>
  <c r="F102" i="23"/>
  <c r="F103" i="23"/>
  <c r="M102" i="23"/>
  <c r="N102" i="23"/>
  <c r="M101" i="23"/>
  <c r="N101" i="23"/>
  <c r="M100" i="23"/>
  <c r="N100" i="23"/>
  <c r="M99" i="23"/>
  <c r="N99" i="23"/>
  <c r="M98" i="23"/>
  <c r="N98" i="23"/>
  <c r="M97" i="23"/>
  <c r="N97" i="23"/>
  <c r="M96" i="23"/>
  <c r="N96" i="23"/>
  <c r="M95" i="23"/>
  <c r="N95" i="23"/>
  <c r="M94" i="23"/>
  <c r="N94" i="23"/>
  <c r="M93" i="23"/>
  <c r="N93" i="23"/>
  <c r="M92" i="23"/>
  <c r="N92" i="23"/>
  <c r="M91" i="23"/>
  <c r="N91" i="23"/>
  <c r="M90" i="23"/>
  <c r="N90" i="23"/>
  <c r="M89" i="23"/>
  <c r="N89" i="23"/>
  <c r="M88" i="23"/>
  <c r="N88" i="23"/>
  <c r="M87" i="23"/>
  <c r="N87" i="23"/>
  <c r="M86" i="23"/>
  <c r="N86" i="23"/>
  <c r="M85" i="23"/>
  <c r="N85" i="23"/>
  <c r="M84" i="23"/>
  <c r="N84" i="23"/>
  <c r="M83" i="23"/>
  <c r="N83" i="23"/>
  <c r="AO70" i="23"/>
  <c r="AN70" i="23"/>
  <c r="AM70" i="23"/>
  <c r="AL70" i="23"/>
  <c r="AK70" i="23"/>
  <c r="AJ70" i="23"/>
  <c r="AI70" i="23"/>
  <c r="AH70" i="23"/>
  <c r="AG70" i="23"/>
  <c r="AF70" i="23"/>
  <c r="AE70" i="23"/>
  <c r="AD70" i="23"/>
  <c r="AC70" i="23"/>
  <c r="AA70" i="23"/>
  <c r="Z70" i="23"/>
  <c r="Y70" i="23"/>
  <c r="X70" i="23"/>
  <c r="W70" i="23"/>
  <c r="V70" i="23"/>
  <c r="U70" i="23"/>
  <c r="T70" i="23"/>
  <c r="S70" i="23"/>
  <c r="R70" i="23"/>
  <c r="Q70" i="23"/>
  <c r="P70" i="23"/>
  <c r="N70" i="23"/>
  <c r="M70" i="23"/>
  <c r="L70" i="23"/>
  <c r="K70" i="23"/>
  <c r="J70" i="23"/>
  <c r="I70" i="23"/>
  <c r="G70" i="23"/>
  <c r="H4" i="23"/>
  <c r="H5" i="23"/>
  <c r="H6" i="23"/>
  <c r="H7" i="23"/>
  <c r="H8" i="23"/>
  <c r="H9" i="23"/>
  <c r="H10" i="23"/>
  <c r="H11" i="23"/>
  <c r="H12" i="23"/>
  <c r="H13" i="23"/>
  <c r="H14" i="23"/>
  <c r="H15" i="23"/>
  <c r="H16" i="23"/>
  <c r="H17" i="23"/>
  <c r="H18" i="23"/>
  <c r="H19" i="23"/>
  <c r="H20" i="23"/>
  <c r="H21" i="23"/>
  <c r="H22" i="23"/>
  <c r="H23" i="23"/>
  <c r="H24" i="23"/>
  <c r="H25" i="23"/>
  <c r="H26" i="23"/>
  <c r="H27" i="23"/>
  <c r="H28" i="23"/>
  <c r="H29" i="23"/>
  <c r="H30" i="23"/>
  <c r="H31" i="23"/>
  <c r="H32" i="23"/>
  <c r="H33" i="23"/>
  <c r="H34" i="23"/>
  <c r="H35" i="23"/>
  <c r="H36" i="23"/>
  <c r="H37" i="23"/>
  <c r="H38" i="23"/>
  <c r="H39" i="23"/>
  <c r="H40" i="23"/>
  <c r="H41" i="23"/>
  <c r="H42" i="23"/>
  <c r="H43" i="23"/>
  <c r="H44" i="23"/>
  <c r="H45" i="23"/>
  <c r="H46" i="23"/>
  <c r="H47" i="23"/>
  <c r="H48" i="23"/>
  <c r="H49" i="23"/>
  <c r="H50" i="23"/>
  <c r="H51" i="23"/>
  <c r="H52" i="23"/>
  <c r="H53" i="23"/>
  <c r="H54" i="23"/>
  <c r="H55" i="23"/>
  <c r="H56" i="23"/>
  <c r="H57" i="23"/>
  <c r="H58" i="23"/>
  <c r="H59" i="23"/>
  <c r="H60" i="23"/>
  <c r="H61" i="23"/>
  <c r="H62" i="23"/>
  <c r="H63" i="23"/>
  <c r="H64" i="23"/>
  <c r="H65" i="23"/>
  <c r="H66" i="23"/>
  <c r="H67" i="23"/>
  <c r="H68" i="23"/>
  <c r="H69" i="23"/>
  <c r="B69" i="23"/>
  <c r="A69" i="23"/>
  <c r="B68" i="23"/>
  <c r="A68" i="23"/>
  <c r="B67" i="23"/>
  <c r="A67" i="23"/>
  <c r="B66" i="23"/>
  <c r="A66" i="23"/>
  <c r="B65" i="23"/>
  <c r="A65" i="23"/>
  <c r="B64" i="23"/>
  <c r="A64" i="23"/>
  <c r="B63" i="23"/>
  <c r="A63" i="23"/>
  <c r="B62" i="23"/>
  <c r="A62" i="23"/>
  <c r="B61" i="23"/>
  <c r="A61" i="23"/>
  <c r="B60" i="23"/>
  <c r="A60" i="23"/>
  <c r="B59" i="23"/>
  <c r="A59" i="23"/>
  <c r="B58" i="23"/>
  <c r="A58" i="23"/>
  <c r="B57" i="23"/>
  <c r="A57" i="23"/>
  <c r="B56" i="23"/>
  <c r="A56" i="23"/>
  <c r="B55" i="23"/>
  <c r="A55" i="23"/>
  <c r="B54" i="23"/>
  <c r="A54" i="23"/>
  <c r="B53" i="23"/>
  <c r="A53" i="23"/>
  <c r="B52" i="23"/>
  <c r="A52" i="23"/>
  <c r="B51" i="23"/>
  <c r="A51" i="23"/>
  <c r="B50" i="23"/>
  <c r="A50" i="23"/>
  <c r="B49" i="23"/>
  <c r="A49" i="23"/>
  <c r="B48" i="23"/>
  <c r="A48" i="23"/>
  <c r="B47" i="23"/>
  <c r="A47" i="23"/>
  <c r="B46" i="23"/>
  <c r="A46" i="23"/>
  <c r="B45" i="23"/>
  <c r="A45" i="23"/>
  <c r="B44" i="23"/>
  <c r="A44" i="23"/>
  <c r="B43" i="23"/>
  <c r="A43" i="23"/>
  <c r="B42" i="23"/>
  <c r="A42" i="23"/>
  <c r="B41" i="23"/>
  <c r="A41" i="23"/>
  <c r="B40" i="23"/>
  <c r="A40" i="23"/>
  <c r="B39" i="23"/>
  <c r="A39" i="23"/>
  <c r="B38" i="23"/>
  <c r="A38" i="23"/>
  <c r="B37" i="23"/>
  <c r="A37" i="23"/>
  <c r="B36" i="23"/>
  <c r="A36" i="23"/>
  <c r="B35" i="23"/>
  <c r="A35" i="23"/>
  <c r="B34" i="23"/>
  <c r="A34" i="23"/>
  <c r="B33" i="23"/>
  <c r="A33" i="23"/>
  <c r="B32" i="23"/>
  <c r="A32" i="23"/>
  <c r="B31" i="23"/>
  <c r="A31" i="23"/>
  <c r="B30" i="23"/>
  <c r="A30" i="23"/>
  <c r="B29" i="23"/>
  <c r="A29" i="23"/>
  <c r="B28" i="23"/>
  <c r="A28" i="23"/>
  <c r="B27" i="23"/>
  <c r="A27" i="23"/>
  <c r="B26" i="23"/>
  <c r="A26" i="23"/>
  <c r="B25" i="23"/>
  <c r="A25" i="23"/>
  <c r="B24" i="23"/>
  <c r="A24" i="23"/>
  <c r="B23" i="23"/>
  <c r="A23" i="23"/>
  <c r="B22" i="23"/>
  <c r="A22" i="23"/>
  <c r="B21" i="23"/>
  <c r="A21" i="23"/>
  <c r="B20" i="23"/>
  <c r="A20" i="23"/>
  <c r="B19" i="23"/>
  <c r="A19" i="23"/>
  <c r="B18" i="23"/>
  <c r="A18" i="23"/>
  <c r="B17" i="23"/>
  <c r="A17" i="23"/>
  <c r="B16" i="23"/>
  <c r="A16" i="23"/>
  <c r="B15" i="23"/>
  <c r="A15" i="23"/>
  <c r="B14" i="23"/>
  <c r="A14" i="23"/>
  <c r="B13" i="23"/>
  <c r="A13" i="23"/>
  <c r="B12" i="23"/>
  <c r="A12" i="23"/>
  <c r="B11" i="23"/>
  <c r="A11" i="23"/>
  <c r="B10" i="23"/>
  <c r="A10" i="23"/>
  <c r="B9" i="23"/>
  <c r="A9" i="23"/>
  <c r="B8" i="23"/>
  <c r="A8" i="23"/>
  <c r="B7" i="23"/>
  <c r="A7" i="23"/>
  <c r="B6" i="23"/>
  <c r="A6" i="23"/>
  <c r="B5" i="23"/>
  <c r="A5" i="23"/>
  <c r="B4" i="23"/>
  <c r="A4" i="23"/>
  <c r="O48" i="10"/>
  <c r="B3" i="22"/>
  <c r="E48" i="10"/>
  <c r="C3" i="22"/>
  <c r="O48" i="11"/>
  <c r="B4" i="22"/>
  <c r="E48" i="11"/>
  <c r="C4" i="22"/>
  <c r="O48" i="12"/>
  <c r="B5" i="22"/>
  <c r="E48" i="12"/>
  <c r="C5" i="22"/>
  <c r="O48" i="13"/>
  <c r="B6" i="22"/>
  <c r="E48" i="13"/>
  <c r="C6" i="22"/>
  <c r="O48" i="14"/>
  <c r="B7" i="22"/>
  <c r="E48" i="14"/>
  <c r="C7" i="22"/>
  <c r="O48" i="15"/>
  <c r="B8" i="22"/>
  <c r="E48" i="15"/>
  <c r="C8" i="22"/>
  <c r="O48" i="16"/>
  <c r="B9" i="22"/>
  <c r="E48" i="16"/>
  <c r="C9" i="22"/>
  <c r="O48" i="17"/>
  <c r="B10" i="22"/>
  <c r="E48" i="18"/>
  <c r="C10" i="22"/>
  <c r="O48" i="18"/>
  <c r="B11" i="22"/>
  <c r="C11" i="22"/>
  <c r="O48" i="19"/>
  <c r="B12" i="22"/>
  <c r="E48" i="19"/>
  <c r="C12" i="22"/>
  <c r="O48" i="20"/>
  <c r="B13" i="22"/>
  <c r="E48" i="20"/>
  <c r="C13" i="22"/>
  <c r="B2" i="22"/>
  <c r="E48" i="8"/>
  <c r="C2" i="22"/>
  <c r="D48" i="8"/>
  <c r="D42" i="11"/>
  <c r="D43" i="11"/>
  <c r="D44" i="11"/>
  <c r="D45" i="11"/>
  <c r="D46" i="11"/>
  <c r="D48" i="11"/>
  <c r="G46" i="20"/>
  <c r="G48" i="20"/>
  <c r="G45" i="19"/>
  <c r="G46" i="19"/>
  <c r="G49" i="19"/>
  <c r="G43" i="18"/>
  <c r="G44" i="18"/>
  <c r="G45" i="18"/>
  <c r="G46" i="18"/>
  <c r="G48" i="18"/>
  <c r="G43" i="17"/>
  <c r="G44" i="17"/>
  <c r="G45" i="17"/>
  <c r="G46" i="17"/>
  <c r="G48" i="17"/>
  <c r="G43" i="16"/>
  <c r="G44" i="16"/>
  <c r="G45" i="16"/>
  <c r="G46" i="16"/>
  <c r="G48" i="16"/>
  <c r="G42" i="15"/>
  <c r="G43" i="15"/>
  <c r="G44" i="15"/>
  <c r="G45" i="15"/>
  <c r="G48" i="15"/>
  <c r="G42" i="14"/>
  <c r="G43" i="14"/>
  <c r="G44" i="14"/>
  <c r="G45" i="14"/>
  <c r="G46" i="14"/>
  <c r="G48" i="14"/>
  <c r="G42" i="13"/>
  <c r="G43" i="13"/>
  <c r="G44" i="13"/>
  <c r="G45" i="13"/>
  <c r="G46" i="13"/>
  <c r="G48" i="13"/>
  <c r="G41" i="12"/>
  <c r="G42" i="12"/>
  <c r="G43" i="12"/>
  <c r="G45" i="12"/>
  <c r="G46" i="12"/>
  <c r="G48" i="12"/>
  <c r="G40" i="11"/>
  <c r="G41" i="11"/>
  <c r="G42" i="11"/>
  <c r="G43" i="11"/>
  <c r="G45" i="11"/>
  <c r="G46" i="11"/>
  <c r="G48" i="11"/>
  <c r="G40" i="10"/>
  <c r="G41" i="10"/>
  <c r="G42" i="10"/>
  <c r="G43" i="10"/>
  <c r="G44" i="10"/>
  <c r="G45" i="10"/>
  <c r="G46" i="10"/>
  <c r="G48" i="10"/>
  <c r="G40" i="8"/>
  <c r="G41" i="8"/>
  <c r="G42" i="8"/>
  <c r="G43" i="8"/>
  <c r="G44" i="8"/>
  <c r="G45" i="8"/>
  <c r="G46" i="8"/>
  <c r="G48" i="8"/>
  <c r="N49" i="19"/>
  <c r="J49" i="19"/>
  <c r="K49" i="19"/>
  <c r="L49" i="19"/>
  <c r="M49" i="19"/>
  <c r="O49" i="19"/>
  <c r="Q48" i="20"/>
  <c r="H48" i="20"/>
  <c r="K48" i="20"/>
  <c r="N48" i="20"/>
  <c r="P48" i="20"/>
  <c r="H49" i="20"/>
  <c r="D48" i="20"/>
  <c r="G50" i="20"/>
  <c r="M48" i="20"/>
  <c r="L48" i="20"/>
  <c r="J48" i="20"/>
  <c r="I48" i="20"/>
  <c r="F48" i="20"/>
  <c r="M50" i="20"/>
  <c r="M51" i="20"/>
  <c r="M48" i="8"/>
  <c r="J48" i="8"/>
  <c r="Q48" i="8"/>
  <c r="C5" i="21"/>
  <c r="B5" i="21"/>
  <c r="D5" i="21"/>
  <c r="C6" i="21"/>
  <c r="B6" i="21"/>
  <c r="D6" i="21"/>
  <c r="C7" i="21"/>
  <c r="B7" i="21"/>
  <c r="D7" i="21"/>
  <c r="C8" i="21"/>
  <c r="B8" i="21"/>
  <c r="D8" i="21"/>
  <c r="C10" i="21"/>
  <c r="B10" i="21"/>
  <c r="D10" i="21"/>
  <c r="C11" i="21"/>
  <c r="B11" i="21"/>
  <c r="D11" i="21"/>
  <c r="C13" i="21"/>
  <c r="B13" i="21"/>
  <c r="D13" i="21"/>
  <c r="C2" i="21"/>
  <c r="B2" i="21"/>
  <c r="D2" i="21"/>
  <c r="C12" i="21"/>
  <c r="B12" i="21"/>
  <c r="C9" i="21"/>
  <c r="C4" i="21"/>
  <c r="C3" i="21"/>
  <c r="D45" i="16"/>
  <c r="D44" i="16"/>
  <c r="D44" i="15"/>
  <c r="D45" i="15"/>
  <c r="D46" i="15"/>
  <c r="D44" i="14"/>
  <c r="D45" i="14"/>
  <c r="D46" i="14"/>
  <c r="D43" i="14"/>
  <c r="D43" i="13"/>
  <c r="D44" i="13"/>
  <c r="D45" i="13"/>
  <c r="D46" i="13"/>
  <c r="D43" i="12"/>
  <c r="D44" i="12"/>
  <c r="D45" i="12"/>
  <c r="D46" i="12"/>
  <c r="D43" i="10"/>
  <c r="D44" i="10"/>
  <c r="D45" i="10"/>
  <c r="D46" i="10"/>
  <c r="D48" i="10"/>
  <c r="G50" i="8"/>
  <c r="M57" i="20"/>
  <c r="D48" i="18"/>
</calcChain>
</file>

<file path=xl/sharedStrings.xml><?xml version="1.0" encoding="utf-8"?>
<sst xmlns="http://schemas.openxmlformats.org/spreadsheetml/2006/main" count="828" uniqueCount="273">
  <si>
    <t>Número de Contribuyentes</t>
  </si>
  <si>
    <t>Impuesto [$]</t>
  </si>
  <si>
    <t>Base Imponible [$]</t>
  </si>
  <si>
    <t>Mayor [$]</t>
  </si>
  <si>
    <t>Menor o Igual [$]</t>
  </si>
  <si>
    <t>Renta Neta[$]</t>
  </si>
  <si>
    <t>Impuesto Retenido [$]</t>
  </si>
  <si>
    <t>Renta Percibida[$]</t>
  </si>
  <si>
    <t>Renta[$]</t>
  </si>
  <si>
    <t>Tramo de Renta</t>
  </si>
  <si>
    <t>Impuesto Global Complementario</t>
  </si>
  <si>
    <t>Salario</t>
  </si>
  <si>
    <t>Pensiones</t>
  </si>
  <si>
    <t>Honorarios</t>
  </si>
  <si>
    <t>Ganancias de Capital</t>
  </si>
  <si>
    <t>Otras Rentas</t>
  </si>
  <si>
    <t>Fuente: Elaborado por la Subdirección de Estudios del SII</t>
  </si>
  <si>
    <t>5) El número de declaraciones y el impuesto Global Complementario no incorpora en su totalidad los impuestos retenidos por salarios y pensiones, debido a que los contribuyentes que solo perciben estas rentas de un único empleador o retenedor, no estan obligados a efectuar su declaración de impuesto</t>
  </si>
  <si>
    <t>1) Las cifras corresponden a sumas nominales y se encuentran expresadas en pesos.</t>
  </si>
  <si>
    <t>2) Los salarios contemplan la información de las Declaración Jurada F1887.</t>
  </si>
  <si>
    <t>3) Las Jubilaciones contemplan la información de las DeclaraciónJurada F1827.</t>
  </si>
  <si>
    <t>4) Los honorarios contienen la información del código 110 del Formulario 22.</t>
  </si>
  <si>
    <t>5) Las ganancias de capital contienen la información del código 155 del Formulario 22 y no incluye ganancias de capital no afectas o exentas de impuesto.</t>
  </si>
  <si>
    <t>6) El número de declaraciones y el impuesto Global Complementario no incorpora en su totalidad los impuestos retenidos por salarios y pensiones, debido a que los contribuyentes que solo perciben estas rentas de un único empleador o retenedor, no estan obligados a efectuar su declaración de impuesto</t>
  </si>
  <si>
    <t>Impuesto Único de 2da Cat. Y rentas esporádicas de 1ra Cat. declarados en Formulario 50</t>
  </si>
  <si>
    <t>(*) Indica número de contribuyentes menor o igual a 10</t>
  </si>
  <si>
    <t>(*)</t>
  </si>
  <si>
    <t>*</t>
  </si>
  <si>
    <t>Last Bracket mean income SUELDOS</t>
  </si>
  <si>
    <t>Last Bracket mean income GC</t>
  </si>
  <si>
    <t>Last Bracket mean income (W/GC)</t>
  </si>
  <si>
    <t>Base imponible total</t>
  </si>
  <si>
    <t>GLOBAL COMPLEMENTARIO POR TRAMOS - AÑO TRIBUTARIO 1997</t>
  </si>
  <si>
    <t>GC cum freq</t>
  </si>
  <si>
    <t>GC</t>
  </si>
  <si>
    <t>Tramos  [UTA]</t>
  </si>
  <si>
    <t>Tramos  [ $ ]</t>
  </si>
  <si>
    <t>Número de Contrib.</t>
  </si>
  <si>
    <t>Número de Contrib. Acumulados</t>
  </si>
  <si>
    <t>C104</t>
  </si>
  <si>
    <t>C105</t>
  </si>
  <si>
    <t>C106</t>
  </si>
  <si>
    <t>C108</t>
  </si>
  <si>
    <t>C109</t>
  </si>
  <si>
    <t>C110</t>
  </si>
  <si>
    <t>C155 (Ganancias de Capital)</t>
  </si>
  <si>
    <t>C152</t>
  </si>
  <si>
    <t>C161</t>
  </si>
  <si>
    <t>C159</t>
  </si>
  <si>
    <t>C165</t>
  </si>
  <si>
    <t>C169</t>
  </si>
  <si>
    <t>C166</t>
  </si>
  <si>
    <t>C158</t>
  </si>
  <si>
    <t>C158_CALC</t>
  </si>
  <si>
    <t>C111</t>
  </si>
  <si>
    <t>C183</t>
  </si>
  <si>
    <t>C192</t>
  </si>
  <si>
    <t>C197</t>
  </si>
  <si>
    <t>Base Imponible</t>
  </si>
  <si>
    <t>Impto Según Tabla</t>
  </si>
  <si>
    <t>C201</t>
  </si>
  <si>
    <t>C135</t>
  </si>
  <si>
    <t>C136</t>
  </si>
  <si>
    <t>C171</t>
  </si>
  <si>
    <t>C176</t>
  </si>
  <si>
    <t>C182</t>
  </si>
  <si>
    <t>C162</t>
  </si>
  <si>
    <t>C174</t>
  </si>
  <si>
    <t>C137</t>
  </si>
  <si>
    <t>C304</t>
  </si>
  <si>
    <t>C304_CALC</t>
  </si>
  <si>
    <t>C031</t>
  </si>
  <si>
    <t>Y Más</t>
  </si>
  <si>
    <t xml:space="preserve">Y Más   </t>
  </si>
  <si>
    <t>T O T A L</t>
  </si>
  <si>
    <t>CUADRO Nº 1</t>
  </si>
  <si>
    <t>RECAUDACIÓN GLOBAL COMPLEMENTARIO POR TRAMOS A.T. 1996</t>
  </si>
  <si>
    <t>NOTA: ESTE CUADRO DICE SER AT1996 PERO ESTÁ CALCULADO A PARTIR DEL DE ARRIBA, QUE DICE AT1997</t>
  </si>
  <si>
    <t>TRAMO</t>
  </si>
  <si>
    <t>TASA</t>
  </si>
  <si>
    <t>CANTIDAD</t>
  </si>
  <si>
    <t>NUM. DE</t>
  </si>
  <si>
    <t>BASE</t>
  </si>
  <si>
    <t>IMPUESTO</t>
  </si>
  <si>
    <t>CRÉDITOS AL IMPUESTO</t>
  </si>
  <si>
    <t>IMPUESTO DETERMINADO</t>
  </si>
  <si>
    <t>MARGINAL</t>
  </si>
  <si>
    <t>REBAJA</t>
  </si>
  <si>
    <t>CONTRIB.</t>
  </si>
  <si>
    <t>IMPONIBLE</t>
  </si>
  <si>
    <t>SEGÚN TABLA</t>
  </si>
  <si>
    <t>2ª CAT.</t>
  </si>
  <si>
    <t>1ª CAT.</t>
  </si>
  <si>
    <t>COD. 304</t>
  </si>
  <si>
    <t>COD. 31</t>
  </si>
  <si>
    <t>UTA 1996</t>
  </si>
  <si>
    <t>[UTA]</t>
  </si>
  <si>
    <t>[Nº]</t>
  </si>
  <si>
    <t>[mm$]</t>
  </si>
  <si>
    <t>Contrib</t>
  </si>
  <si>
    <t>Base</t>
  </si>
  <si>
    <t>ITab</t>
  </si>
  <si>
    <t>SegCat</t>
  </si>
  <si>
    <t>PrimCat</t>
  </si>
  <si>
    <t>IDet304</t>
  </si>
  <si>
    <t>IDet31</t>
  </si>
  <si>
    <t>-</t>
  </si>
  <si>
    <t xml:space="preserve">    0 -   10</t>
  </si>
  <si>
    <t>Test para calcular base imponible (utilizado en pestaña AT91-96)</t>
  </si>
  <si>
    <t>Error de nuestro cálculo con relación al verdadero valor de base imponible</t>
  </si>
  <si>
    <t xml:space="preserve">  10 -   20</t>
  </si>
  <si>
    <t xml:space="preserve">  20 -   30</t>
  </si>
  <si>
    <t xml:space="preserve">  30 -   40</t>
  </si>
  <si>
    <t xml:space="preserve">  40 -   50</t>
  </si>
  <si>
    <t xml:space="preserve">  50 -   60</t>
  </si>
  <si>
    <t xml:space="preserve">  60 -   70</t>
  </si>
  <si>
    <t xml:space="preserve">  70 -   80</t>
  </si>
  <si>
    <t xml:space="preserve">  80 -   90</t>
  </si>
  <si>
    <t xml:space="preserve">  90 - 100</t>
  </si>
  <si>
    <t>100 - 110</t>
  </si>
  <si>
    <t>110 - 120</t>
  </si>
  <si>
    <t>120 - 130</t>
  </si>
  <si>
    <t>130 - 140</t>
  </si>
  <si>
    <t>140 - 150</t>
  </si>
  <si>
    <t>150 - 160</t>
  </si>
  <si>
    <t>160 - 170</t>
  </si>
  <si>
    <t>170 - 180</t>
  </si>
  <si>
    <t>180 - 190</t>
  </si>
  <si>
    <t>190 - 200</t>
  </si>
  <si>
    <t>Más de 200</t>
  </si>
  <si>
    <t>TOTAL</t>
  </si>
  <si>
    <t>FUENTE : Elaborado por la Subdirección de Estudios del Servicio de Impuestos Internos.</t>
  </si>
  <si>
    <t>más de 320</t>
  </si>
  <si>
    <t>UTA 2000</t>
  </si>
  <si>
    <t>sum_c700</t>
  </si>
  <si>
    <t>sum_c183</t>
  </si>
  <si>
    <t>sum_c304</t>
  </si>
  <si>
    <t>sum_c610</t>
  </si>
  <si>
    <t>sum_c174</t>
  </si>
  <si>
    <t>sum_c162</t>
  </si>
  <si>
    <t>sum_c609</t>
  </si>
  <si>
    <t>sum_c608</t>
  </si>
  <si>
    <t>sum_c607</t>
  </si>
  <si>
    <t>sum_c176</t>
  </si>
  <si>
    <t>sum_c171</t>
  </si>
  <si>
    <t>sum_c136</t>
  </si>
  <si>
    <t>sum_c135</t>
  </si>
  <si>
    <t>sum_c201</t>
  </si>
  <si>
    <t>sum_c157_n</t>
  </si>
  <si>
    <t>sum_c170_n</t>
  </si>
  <si>
    <t>sum_c158_n</t>
  </si>
  <si>
    <t>sum_c157</t>
  </si>
  <si>
    <t>sum_c170</t>
  </si>
  <si>
    <t>sum_c730</t>
  </si>
  <si>
    <t>sum_c743</t>
  </si>
  <si>
    <t>sum_c158</t>
  </si>
  <si>
    <t>sum_c166</t>
  </si>
  <si>
    <t>sum_c169</t>
  </si>
  <si>
    <t>sum_c165</t>
  </si>
  <si>
    <t>sum_c159</t>
  </si>
  <si>
    <t>sum_c161</t>
  </si>
  <si>
    <t>sum_c152</t>
  </si>
  <si>
    <t>sum_c155</t>
  </si>
  <si>
    <t>sum_c110</t>
  </si>
  <si>
    <t>sum_c109</t>
  </si>
  <si>
    <t>sum_c108</t>
  </si>
  <si>
    <t>sum_c106</t>
  </si>
  <si>
    <t>sum_c105</t>
  </si>
  <si>
    <t>sum_c104</t>
  </si>
  <si>
    <t>Num de contrib acumulados</t>
  </si>
  <si>
    <t>Número</t>
  </si>
  <si>
    <t>techo tramo en pesos</t>
  </si>
  <si>
    <t>piso tramo en pesos</t>
  </si>
  <si>
    <t>tramo</t>
  </si>
  <si>
    <t>GC cum</t>
  </si>
  <si>
    <t>Base: C170_nvo</t>
  </si>
  <si>
    <t>Rentas de capitales mobiliarios (Art. 20 N°2)</t>
  </si>
  <si>
    <t>Fondos Mutuos y Ganancias de Capital (Art. 17 N°8)</t>
  </si>
  <si>
    <t>Included in capital gains, as in base imponible F22 (cell 155)</t>
  </si>
  <si>
    <t>Retiros de Excedentes de Libre Disposicion (ELD) (Arts. 42 ter y quáter)</t>
  </si>
  <si>
    <t>Definiciones</t>
  </si>
  <si>
    <r>
      <rPr>
        <b/>
        <sz val="11"/>
        <color theme="1"/>
        <rFont val="Calibri"/>
        <family val="2"/>
        <scheme val="minor"/>
      </rPr>
      <t>ELD:</t>
    </r>
    <r>
      <rPr>
        <sz val="11"/>
        <color theme="1"/>
        <rFont val="Calibri"/>
        <family val="2"/>
        <scheme val="minor"/>
      </rPr>
      <t xml:space="preserve"> Al pensionarse se determina el monto necesario para financiar la pensión. Si el ahorro previsional fue mayor al necesario para financiar la pensión, tendrás la posibilidad de recibir adicionalmente una cantidad de dinero, llamado Excedente de Libre Disposición, correspondiente al saldo que queda en tu cuenta de capitalización después de que has escogido la modalidad de pensión y se ha hecho efectiva.</t>
    </r>
  </si>
  <si>
    <t>Regla tributacion</t>
  </si>
  <si>
    <r>
      <rPr>
        <b/>
        <sz val="11"/>
        <color theme="1"/>
        <rFont val="Calibri"/>
        <family val="2"/>
        <scheme val="minor"/>
      </rPr>
      <t xml:space="preserve">Antes del 2001: </t>
    </r>
    <r>
      <rPr>
        <sz val="11"/>
        <color theme="1"/>
        <rFont val="Calibri"/>
        <family val="2"/>
        <scheme val="minor"/>
      </rPr>
      <t xml:space="preserve"> El Excedente de Libre Disposición (ELD) paga un impuesto único, cuya tasa se determina en el momento en que te acoges a pensión y se aplica a cada retiro que se realice hasta agotar el monto del ELD. Dicha tasa se calcula aplicando la tabla fijada para el Impuesto Global Complementario al 10% del monto total que pudiera haber sido objeto de retiro, dividiendo el monto del impuesto resultante para la base utilizada (10% del monto total del ELD). </t>
    </r>
    <r>
      <rPr>
        <b/>
        <sz val="11"/>
        <color theme="1"/>
        <rFont val="Calibri"/>
        <family val="2"/>
        <scheme val="minor"/>
      </rPr>
      <t>Después del 2001</t>
    </r>
    <r>
      <rPr>
        <sz val="11"/>
        <color theme="1"/>
        <rFont val="Calibri"/>
        <family val="2"/>
        <scheme val="minor"/>
      </rPr>
      <t xml:space="preserve"> El afiliado puede optar por 2 franquicias tributarias bajo este régimen:
- 800 UTM: El retiro de ELD estará exento hasta en un monto máximo de 800 UTM, el cual puede retirar en un transcurso de un año desde que se pensionó.
- 1200 UTM: El ELD podrá ser retirado libre de impuesto por un máximo anual equivalente a  200 UTM, no pudiendo exceder el equivalente a 1200 UTM (retiros de 200 UTM anuales por 6 años).​</t>
    </r>
  </si>
  <si>
    <t>Estadísticas de Formulario 22</t>
  </si>
  <si>
    <t>Dividendos distribuidos</t>
  </si>
  <si>
    <t>honorarios</t>
  </si>
  <si>
    <t>Cotizaciones corr. Empresario o socio</t>
  </si>
  <si>
    <t>sueldos, pensiones</t>
  </si>
  <si>
    <t>Perdidas de Capital</t>
  </si>
  <si>
    <t>Año Comercial</t>
  </si>
  <si>
    <t>F22c20_MM</t>
  </si>
  <si>
    <t>F22c25_MM</t>
  </si>
  <si>
    <t>F22c31_MM</t>
  </si>
  <si>
    <t>F22c34_MM</t>
  </si>
  <si>
    <t>F22c71_MM</t>
  </si>
  <si>
    <t>F22c79_MM</t>
  </si>
  <si>
    <t>F22c87_MM</t>
  </si>
  <si>
    <t>F22c91_MM</t>
  </si>
  <si>
    <t>F22c104_MM</t>
  </si>
  <si>
    <t>F22c105_MM</t>
  </si>
  <si>
    <t>F22c106_MM</t>
  </si>
  <si>
    <t>F22c108_MM</t>
  </si>
  <si>
    <t>F22c109_MM</t>
  </si>
  <si>
    <t>F22c110_MM</t>
  </si>
  <si>
    <t>F22c111_MM</t>
  </si>
  <si>
    <t>F22c114_MM</t>
  </si>
  <si>
    <t>F22c134_MM</t>
  </si>
  <si>
    <t>F22c135_MM</t>
  </si>
  <si>
    <t>F22c136_MM</t>
  </si>
  <si>
    <t>F22c152_MM</t>
  </si>
  <si>
    <t>F22c155_MM</t>
  </si>
  <si>
    <t>F22c157_MM</t>
  </si>
  <si>
    <t>F22c158_MM</t>
  </si>
  <si>
    <t>F22c161_MM</t>
  </si>
  <si>
    <t>F22c162_MM</t>
  </si>
  <si>
    <t>F22c169_MM</t>
  </si>
  <si>
    <t>F22c170_MM</t>
  </si>
  <si>
    <t>F22c174_MM</t>
  </si>
  <si>
    <t>F22c176_MM</t>
  </si>
  <si>
    <t>F22c189_MM</t>
  </si>
  <si>
    <t>F22c196_MM</t>
  </si>
  <si>
    <t>F22c201_MM</t>
  </si>
  <si>
    <t>F22c304_MM</t>
  </si>
  <si>
    <t>F22c305_MM</t>
  </si>
  <si>
    <t>F22c607_MM</t>
  </si>
  <si>
    <t>F22c608_MM</t>
  </si>
  <si>
    <t>F22c609_MM</t>
  </si>
  <si>
    <t>F22c610_MM</t>
  </si>
  <si>
    <t>F22c611_MM</t>
  </si>
  <si>
    <t>F22c612_MM</t>
  </si>
  <si>
    <t>F22c746_MM</t>
  </si>
  <si>
    <t>F22c747_MM</t>
  </si>
  <si>
    <t>F22c749_MM</t>
  </si>
  <si>
    <t>F22c751_MM</t>
  </si>
  <si>
    <t>F22c752_MM</t>
  </si>
  <si>
    <t>F22c755_MM</t>
  </si>
  <si>
    <t>F22c756_MM</t>
  </si>
  <si>
    <t>F22c757_MM</t>
  </si>
  <si>
    <t>F22c764_MM</t>
  </si>
  <si>
    <t>F22c766_MM</t>
  </si>
  <si>
    <t>F22c767_MM</t>
  </si>
  <si>
    <t>F22c769_MM</t>
  </si>
  <si>
    <t>F22c825_MM</t>
  </si>
  <si>
    <t>F22c834_MM</t>
  </si>
  <si>
    <t>F22c849_MM</t>
  </si>
  <si>
    <t>F22c863_MM</t>
  </si>
  <si>
    <t>F22c866_MM</t>
  </si>
  <si>
    <t>F22c867_MM</t>
  </si>
  <si>
    <t>F22c871_MM</t>
  </si>
  <si>
    <t>F22c882_MM</t>
  </si>
  <si>
    <t>F22c895_MM</t>
  </si>
  <si>
    <t>F22c900_MM</t>
  </si>
  <si>
    <t>F22c909_MM</t>
  </si>
  <si>
    <t>F22c910_MM</t>
  </si>
  <si>
    <t>F22c914_MM</t>
  </si>
  <si>
    <t>F22c925_MM</t>
  </si>
  <si>
    <t>F22c952_MM</t>
  </si>
  <si>
    <t>F22c955_MM</t>
  </si>
  <si>
    <t>F22c957_MM</t>
  </si>
  <si>
    <t>F22c959_MM</t>
  </si>
  <si>
    <t>F22c962_MM</t>
  </si>
  <si>
    <t>F22c965_MM</t>
  </si>
  <si>
    <t>Glosario http://www.sii.cl/sobre_el_sii/estadisticas/f22/glosariof22.html</t>
  </si>
  <si>
    <t>Total capital gains (From Data_1998-2009)</t>
  </si>
  <si>
    <t>year</t>
  </si>
  <si>
    <t>Y_GC</t>
  </si>
  <si>
    <t>N_GC</t>
  </si>
  <si>
    <t xml:space="preserve">tramo </t>
  </si>
  <si>
    <t>tramo_clp</t>
  </si>
  <si>
    <t>Numb. Contrib. GC.</t>
  </si>
  <si>
    <t>Numb. Contrib. Wage</t>
  </si>
  <si>
    <t>I_GC</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</si>
</sst>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1" formatCode="_-* #,##0_-;\-* #,##0_-;_-* &quot;-&quot;_-;_-@_-"/>
    <numFmt numFmtId="43" formatCode="_-* #,##0.00_-;\-* #,##0.00_-;_-* &quot;-&quot;??_-;_-@_-"/>
    <numFmt numFmtId="164" formatCode="_ * #,##0_ ;_ * \-#,##0_ ;_ * &quot;-&quot;_ ;_ @_ "/>
    <numFmt numFmtId="165" formatCode="_-* #,##0_-;\-* #,##0_-;_-* &quot;-&quot;??_-;_-@_-"/>
    <numFmt numFmtId="166" formatCode="0.0%"/>
    <numFmt numFmtId="167" formatCode="#,##0;\(#,##0\)"/>
    <numFmt numFmtId="168" formatCode="_-* #,##0.00_-;\-* #,##0.00_-;_-* \-??_-;_-@_-"/>
    <numFmt numFmtId="169" formatCode="_-* #,##0_-;\-* #,##0_-;_-* \-??_-;_-@_-"/>
    <numFmt numFmtId="170" formatCode="0.0"/>
    <numFmt numFmtId="171" formatCode="#,##0.0"/>
  </numFmts>
  <fonts count="16" x14ac:knownFonts="1">
    <font>
      <sz val="11"/>
      <color theme="1"/>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u/>
      <sz val="11"/>
      <color theme="11"/>
      <name val="Calibri"/>
      <family val="2"/>
      <scheme val="minor"/>
    </font>
    <font>
      <sz val="10"/>
      <name val="Arial"/>
      <family val="2"/>
    </font>
    <font>
      <sz val="10"/>
      <name val="Times New Roman"/>
      <family val="1"/>
    </font>
    <font>
      <b/>
      <sz val="10"/>
      <name val="Times New Roman"/>
      <family val="1"/>
    </font>
    <font>
      <b/>
      <sz val="9"/>
      <name val="Times New Roman"/>
      <family val="1"/>
    </font>
    <font>
      <b/>
      <sz val="10"/>
      <name val="Arial"/>
      <family val="2"/>
    </font>
    <font>
      <b/>
      <sz val="10"/>
      <color theme="5" tint="0.39997558519241921"/>
      <name val="Arial"/>
      <family val="2"/>
    </font>
    <font>
      <sz val="11"/>
      <color rgb="FF333333"/>
      <name val="Verdana"/>
      <family val="2"/>
    </font>
    <font>
      <sz val="14"/>
      <color theme="1"/>
      <name val="Calibri"/>
      <family val="2"/>
      <scheme val="minor"/>
    </font>
    <font>
      <b/>
      <i/>
      <sz val="16"/>
      <color theme="0"/>
      <name val="Calibri"/>
      <family val="2"/>
      <scheme val="minor"/>
    </font>
    <font>
      <sz val="8"/>
      <color theme="1"/>
      <name val="Calibri"/>
      <family val="2"/>
      <scheme val="minor"/>
    </font>
    <font>
      <b/>
      <sz val="10"/>
      <color theme="1"/>
      <name val="Calibri"/>
      <family val="2"/>
      <scheme val="minor"/>
    </font>
  </fonts>
  <fills count="10">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rgb="FFFF6600"/>
        <bgColor indexed="64"/>
      </patternFill>
    </fill>
    <fill>
      <patternFill patternType="solid">
        <fgColor rgb="FFFFFF00"/>
        <bgColor indexed="64"/>
      </patternFill>
    </fill>
    <fill>
      <patternFill patternType="solid">
        <fgColor indexed="22"/>
        <bgColor indexed="31"/>
      </patternFill>
    </fill>
    <fill>
      <patternFill patternType="solid">
        <fgColor indexed="13"/>
        <bgColor indexed="34"/>
      </patternFill>
    </fill>
    <fill>
      <patternFill patternType="solid">
        <fgColor theme="3"/>
        <bgColor indexed="64"/>
      </patternFill>
    </fill>
    <fill>
      <patternFill patternType="solid">
        <fgColor theme="4" tint="0.59999389629810485"/>
        <bgColor indexed="64"/>
      </patternFill>
    </fill>
  </fills>
  <borders count="36">
    <border>
      <left/>
      <right/>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style="medium">
        <color auto="1"/>
      </right>
      <top style="thin">
        <color auto="1"/>
      </top>
      <bottom style="medium">
        <color auto="1"/>
      </bottom>
      <diagonal/>
    </border>
    <border>
      <left style="medium">
        <color auto="1"/>
      </left>
      <right/>
      <top style="thin">
        <color auto="1"/>
      </top>
      <bottom style="medium">
        <color auto="1"/>
      </bottom>
      <diagonal/>
    </border>
    <border>
      <left/>
      <right style="medium">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bottom/>
      <diagonal/>
    </border>
    <border>
      <left style="thin">
        <color auto="1"/>
      </left>
      <right style="medium">
        <color auto="1"/>
      </right>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bottom/>
      <diagonal/>
    </border>
    <border>
      <left style="thin">
        <color auto="1"/>
      </left>
      <right style="thin">
        <color auto="1"/>
      </right>
      <top/>
      <bottom style="medium">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style="thin">
        <color auto="1"/>
      </bottom>
      <diagonal/>
    </border>
    <border>
      <left style="thin">
        <color auto="1"/>
      </left>
      <right style="thin">
        <color auto="1"/>
      </right>
      <top style="medium">
        <color auto="1"/>
      </top>
      <bottom/>
      <diagonal/>
    </border>
    <border>
      <left/>
      <right style="medium">
        <color auto="1"/>
      </right>
      <top style="medium">
        <color auto="1"/>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top/>
      <bottom/>
      <diagonal/>
    </border>
    <border>
      <left/>
      <right style="thin">
        <color indexed="8"/>
      </right>
      <top/>
      <bottom/>
      <diagonal/>
    </border>
    <border>
      <left style="thin">
        <color indexed="8"/>
      </left>
      <right style="thin">
        <color indexed="8"/>
      </right>
      <top/>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thin">
        <color indexed="8"/>
      </right>
      <top/>
      <bottom style="thin">
        <color indexed="8"/>
      </bottom>
      <diagonal/>
    </border>
    <border>
      <left style="thin">
        <color indexed="8"/>
      </left>
      <right/>
      <top style="thin">
        <color indexed="8"/>
      </top>
      <bottom/>
      <diagonal/>
    </border>
    <border>
      <left style="thin">
        <color indexed="8"/>
      </left>
      <right style="thin">
        <color indexed="8"/>
      </right>
      <top style="thin">
        <color indexed="8"/>
      </top>
      <bottom/>
      <diagonal/>
    </border>
    <border>
      <left/>
      <right/>
      <top style="thin">
        <color indexed="8"/>
      </top>
      <bottom style="thin">
        <color indexed="8"/>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s>
  <cellStyleXfs count="92">
    <xf numFmtId="0" fontId="0" fillId="0" borderId="0"/>
    <xf numFmtId="43" fontId="2" fillId="0" borderId="0" applyFont="0" applyFill="0" applyBorder="0" applyAlignment="0" applyProtection="0"/>
    <xf numFmtId="9" fontId="2"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41" fontId="2"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0"/>
    <xf numFmtId="9" fontId="5" fillId="0" borderId="0" applyFill="0" applyBorder="0" applyAlignment="0" applyProtection="0"/>
    <xf numFmtId="164" fontId="5" fillId="0" borderId="0" applyFill="0" applyBorder="0" applyAlignment="0" applyProtection="0"/>
    <xf numFmtId="168" fontId="5" fillId="0" borderId="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36">
    <xf numFmtId="0" fontId="0" fillId="0" borderId="0" xfId="0"/>
    <xf numFmtId="0" fontId="0" fillId="2" borderId="0" xfId="0" applyFill="1"/>
    <xf numFmtId="3" fontId="0" fillId="0" borderId="1" xfId="0" applyNumberFormat="1" applyBorder="1"/>
    <xf numFmtId="3" fontId="0" fillId="0" borderId="2" xfId="0" applyNumberFormat="1" applyBorder="1"/>
    <xf numFmtId="3" fontId="0" fillId="0" borderId="3" xfId="0" applyNumberFormat="1" applyBorder="1"/>
    <xf numFmtId="3" fontId="0" fillId="0" borderId="4" xfId="0" applyNumberFormat="1" applyBorder="1"/>
    <xf numFmtId="3" fontId="0" fillId="0" borderId="12" xfId="0" applyNumberFormat="1" applyBorder="1"/>
    <xf numFmtId="0" fontId="0" fillId="0" borderId="13" xfId="0" applyBorder="1"/>
    <xf numFmtId="3" fontId="0" fillId="0" borderId="15" xfId="0" applyNumberFormat="1" applyBorder="1"/>
    <xf numFmtId="3" fontId="0" fillId="0" borderId="16" xfId="0" applyNumberFormat="1" applyBorder="1"/>
    <xf numFmtId="0" fontId="1" fillId="3" borderId="5" xfId="0" applyFont="1" applyFill="1" applyBorder="1" applyAlignment="1">
      <alignment horizontal="center" vertical="center" wrapText="1"/>
    </xf>
    <xf numFmtId="0" fontId="1" fillId="3" borderId="9" xfId="0" applyFont="1" applyFill="1" applyBorder="1" applyAlignment="1">
      <alignment horizontal="center" vertical="center" wrapText="1"/>
    </xf>
    <xf numFmtId="0" fontId="1" fillId="3" borderId="11" xfId="0" applyFont="1" applyFill="1" applyBorder="1" applyAlignment="1">
      <alignment horizontal="center" vertical="center" wrapText="1"/>
    </xf>
    <xf numFmtId="0" fontId="1" fillId="3" borderId="14" xfId="0" applyFont="1" applyFill="1" applyBorder="1" applyAlignment="1">
      <alignment horizontal="center" vertical="center" wrapText="1"/>
    </xf>
    <xf numFmtId="0" fontId="1" fillId="3" borderId="10" xfId="0" applyFont="1" applyFill="1" applyBorder="1" applyAlignment="1">
      <alignment horizontal="center" vertical="center" wrapText="1"/>
    </xf>
    <xf numFmtId="0" fontId="1" fillId="3" borderId="8" xfId="0" applyFont="1" applyFill="1" applyBorder="1" applyAlignment="1">
      <alignment horizontal="center" vertical="center" wrapText="1"/>
    </xf>
    <xf numFmtId="3" fontId="0" fillId="0" borderId="6" xfId="0" applyNumberFormat="1" applyBorder="1"/>
    <xf numFmtId="3" fontId="0" fillId="0" borderId="13" xfId="0" applyNumberFormat="1" applyBorder="1"/>
    <xf numFmtId="3" fontId="0" fillId="0" borderId="7" xfId="0" applyNumberFormat="1" applyBorder="1"/>
    <xf numFmtId="3" fontId="0" fillId="0" borderId="20" xfId="0" applyNumberFormat="1" applyBorder="1"/>
    <xf numFmtId="3" fontId="0" fillId="0" borderId="21" xfId="0" applyNumberFormat="1" applyBorder="1"/>
    <xf numFmtId="3" fontId="0" fillId="0" borderId="0" xfId="0" applyNumberFormat="1"/>
    <xf numFmtId="0" fontId="1" fillId="3" borderId="16" xfId="0" applyFont="1" applyFill="1" applyBorder="1" applyAlignment="1">
      <alignment horizontal="center" vertical="center" wrapText="1"/>
    </xf>
    <xf numFmtId="0" fontId="1" fillId="3" borderId="4" xfId="0" applyFont="1" applyFill="1" applyBorder="1" applyAlignment="1">
      <alignment horizontal="center" vertical="center" wrapText="1"/>
    </xf>
    <xf numFmtId="3" fontId="0" fillId="0" borderId="1" xfId="0" applyNumberFormat="1" applyBorder="1" applyAlignment="1">
      <alignment horizontal="right"/>
    </xf>
    <xf numFmtId="3" fontId="0" fillId="0" borderId="3" xfId="0" applyNumberFormat="1" applyBorder="1" applyAlignment="1">
      <alignment horizontal="right"/>
    </xf>
    <xf numFmtId="165" fontId="0" fillId="0" borderId="0" xfId="1" applyNumberFormat="1" applyFont="1"/>
    <xf numFmtId="9" fontId="0" fillId="0" borderId="0" xfId="2" applyFont="1"/>
    <xf numFmtId="4" fontId="0" fillId="4" borderId="1" xfId="0" applyNumberFormat="1" applyFill="1" applyBorder="1" applyAlignment="1">
      <alignment horizontal="right"/>
    </xf>
    <xf numFmtId="3" fontId="0" fillId="4" borderId="1" xfId="0" applyNumberFormat="1" applyFill="1" applyBorder="1" applyAlignment="1">
      <alignment horizontal="right"/>
    </xf>
    <xf numFmtId="3" fontId="0" fillId="4" borderId="1" xfId="0" applyNumberFormat="1" applyFill="1" applyBorder="1"/>
    <xf numFmtId="0" fontId="0" fillId="0" borderId="0" xfId="0" applyAlignment="1">
      <alignment horizontal="center" vertical="center" wrapText="1"/>
    </xf>
    <xf numFmtId="165" fontId="0" fillId="0" borderId="0" xfId="0" applyNumberFormat="1"/>
    <xf numFmtId="166" fontId="0" fillId="0" borderId="0" xfId="2" applyNumberFormat="1" applyFont="1"/>
    <xf numFmtId="9" fontId="0" fillId="0" borderId="0" xfId="2" applyNumberFormat="1" applyFont="1" applyAlignment="1">
      <alignment horizontal="center" vertical="center" wrapText="1"/>
    </xf>
    <xf numFmtId="9" fontId="0" fillId="0" borderId="0" xfId="2" applyNumberFormat="1" applyFont="1"/>
    <xf numFmtId="3" fontId="0" fillId="0" borderId="0" xfId="0" applyNumberFormat="1" applyFill="1" applyBorder="1"/>
    <xf numFmtId="41" fontId="0" fillId="0" borderId="0" xfId="73" applyFont="1"/>
    <xf numFmtId="41" fontId="0" fillId="0" borderId="0" xfId="0" applyNumberFormat="1"/>
    <xf numFmtId="0" fontId="6" fillId="0" borderId="0" xfId="82" applyFont="1"/>
    <xf numFmtId="1" fontId="6" fillId="0" borderId="0" xfId="82" applyNumberFormat="1" applyFont="1" applyAlignment="1">
      <alignment horizontal="left"/>
    </xf>
    <xf numFmtId="1" fontId="6" fillId="0" borderId="0" xfId="82" applyNumberFormat="1" applyFont="1" applyAlignment="1">
      <alignment horizontal="center"/>
    </xf>
    <xf numFmtId="1" fontId="6" fillId="0" borderId="0" xfId="82" applyNumberFormat="1" applyFont="1"/>
    <xf numFmtId="1" fontId="7" fillId="0" borderId="0" xfId="82" applyNumberFormat="1" applyFont="1" applyAlignment="1">
      <alignment horizontal="center"/>
    </xf>
    <xf numFmtId="0" fontId="7" fillId="0" borderId="0" xfId="82" applyFont="1" applyAlignment="1">
      <alignment horizontal="center" wrapText="1"/>
    </xf>
    <xf numFmtId="1" fontId="7" fillId="0" borderId="25" xfId="82" applyNumberFormat="1" applyFont="1" applyBorder="1" applyAlignment="1">
      <alignment horizontal="center" wrapText="1"/>
    </xf>
    <xf numFmtId="1" fontId="7" fillId="0" borderId="24" xfId="82" applyNumberFormat="1" applyFont="1" applyBorder="1" applyAlignment="1">
      <alignment horizontal="center" wrapText="1"/>
    </xf>
    <xf numFmtId="166" fontId="6" fillId="0" borderId="0" xfId="82" applyNumberFormat="1" applyFont="1"/>
    <xf numFmtId="166" fontId="5" fillId="0" borderId="0" xfId="83" applyNumberFormat="1"/>
    <xf numFmtId="1" fontId="6" fillId="0" borderId="26" xfId="82" applyNumberFormat="1" applyFont="1" applyBorder="1" applyAlignment="1"/>
    <xf numFmtId="1" fontId="6" fillId="0" borderId="27" xfId="82" applyNumberFormat="1" applyFont="1" applyBorder="1" applyAlignment="1"/>
    <xf numFmtId="37" fontId="6" fillId="0" borderId="26" xfId="82" applyNumberFormat="1" applyFont="1" applyBorder="1" applyAlignment="1">
      <alignment horizontal="right"/>
    </xf>
    <xf numFmtId="37" fontId="6" fillId="0" borderId="27" xfId="82" applyNumberFormat="1" applyFont="1" applyBorder="1" applyAlignment="1">
      <alignment horizontal="right"/>
    </xf>
    <xf numFmtId="37" fontId="6" fillId="0" borderId="26" xfId="82" applyNumberFormat="1" applyFont="1" applyBorder="1"/>
    <xf numFmtId="37" fontId="6" fillId="0" borderId="28" xfId="82" applyNumberFormat="1" applyFont="1" applyBorder="1"/>
    <xf numFmtId="1" fontId="6" fillId="0" borderId="29" xfId="82" applyNumberFormat="1" applyFont="1" applyBorder="1" applyAlignment="1"/>
    <xf numFmtId="1" fontId="6" fillId="0" borderId="30" xfId="82" applyNumberFormat="1" applyFont="1" applyBorder="1" applyAlignment="1"/>
    <xf numFmtId="37" fontId="6" fillId="0" borderId="29" xfId="82" applyNumberFormat="1" applyFont="1" applyBorder="1" applyAlignment="1">
      <alignment horizontal="right"/>
    </xf>
    <xf numFmtId="37" fontId="6" fillId="0" borderId="30" xfId="82" applyNumberFormat="1" applyFont="1" applyBorder="1" applyAlignment="1">
      <alignment horizontal="right"/>
    </xf>
    <xf numFmtId="37" fontId="6" fillId="0" borderId="29" xfId="82" applyNumberFormat="1" applyFont="1" applyBorder="1"/>
    <xf numFmtId="37" fontId="6" fillId="0" borderId="31" xfId="82" applyNumberFormat="1" applyFont="1" applyBorder="1"/>
    <xf numFmtId="1" fontId="6" fillId="0" borderId="30" xfId="82" applyNumberFormat="1" applyFont="1" applyBorder="1" applyAlignment="1">
      <alignment horizontal="right"/>
    </xf>
    <xf numFmtId="0" fontId="8" fillId="0" borderId="0" xfId="82" applyFont="1"/>
    <xf numFmtId="37" fontId="8" fillId="0" borderId="24" xfId="82" applyNumberFormat="1" applyFont="1" applyBorder="1"/>
    <xf numFmtId="0" fontId="5" fillId="0" borderId="0" xfId="82" applyAlignment="1">
      <alignment horizontal="center"/>
    </xf>
    <xf numFmtId="0" fontId="10" fillId="0" borderId="0" xfId="82" applyFont="1" applyAlignment="1">
      <alignment horizontal="center" wrapText="1"/>
    </xf>
    <xf numFmtId="0" fontId="5" fillId="0" borderId="0" xfId="82"/>
    <xf numFmtId="0" fontId="9" fillId="6" borderId="32" xfId="82" applyFont="1" applyFill="1" applyBorder="1" applyAlignment="1">
      <alignment horizontal="center"/>
    </xf>
    <xf numFmtId="0" fontId="9" fillId="6" borderId="33" xfId="82" applyFont="1" applyFill="1" applyBorder="1" applyAlignment="1">
      <alignment horizontal="center"/>
    </xf>
    <xf numFmtId="0" fontId="9" fillId="6" borderId="26" xfId="82" applyFont="1" applyFill="1" applyBorder="1" applyAlignment="1">
      <alignment horizontal="center"/>
    </xf>
    <xf numFmtId="0" fontId="9" fillId="6" borderId="28" xfId="82" applyFont="1" applyFill="1" applyBorder="1" applyAlignment="1">
      <alignment horizontal="center"/>
    </xf>
    <xf numFmtId="0" fontId="9" fillId="6" borderId="0" xfId="82" applyFont="1" applyFill="1" applyBorder="1" applyAlignment="1">
      <alignment horizontal="center"/>
    </xf>
    <xf numFmtId="0" fontId="9" fillId="6" borderId="27" xfId="82" applyFont="1" applyFill="1" applyBorder="1" applyAlignment="1">
      <alignment horizontal="center"/>
    </xf>
    <xf numFmtId="0" fontId="9" fillId="6" borderId="29" xfId="82" applyFont="1" applyFill="1" applyBorder="1" applyAlignment="1">
      <alignment horizontal="center"/>
    </xf>
    <xf numFmtId="0" fontId="9" fillId="6" borderId="31" xfId="82" applyFont="1" applyFill="1" applyBorder="1" applyAlignment="1">
      <alignment horizontal="center"/>
    </xf>
    <xf numFmtId="0" fontId="9" fillId="6" borderId="30" xfId="82" applyFont="1" applyFill="1" applyBorder="1" applyAlignment="1">
      <alignment horizontal="center"/>
    </xf>
    <xf numFmtId="3" fontId="11" fillId="0" borderId="0" xfId="82" applyNumberFormat="1" applyFont="1"/>
    <xf numFmtId="0" fontId="5" fillId="0" borderId="26" xfId="82" applyBorder="1"/>
    <xf numFmtId="0" fontId="5" fillId="0" borderId="28" xfId="82" applyBorder="1"/>
    <xf numFmtId="0" fontId="5" fillId="0" borderId="0" xfId="82" applyFont="1" applyBorder="1"/>
    <xf numFmtId="0" fontId="5" fillId="0" borderId="27" xfId="82" applyFont="1" applyBorder="1"/>
    <xf numFmtId="49" fontId="5" fillId="0" borderId="26" xfId="82" applyNumberFormat="1" applyBorder="1" applyAlignment="1">
      <alignment horizontal="right"/>
    </xf>
    <xf numFmtId="2" fontId="5" fillId="0" borderId="28" xfId="82" applyNumberFormat="1" applyBorder="1" applyAlignment="1">
      <alignment horizontal="right"/>
    </xf>
    <xf numFmtId="0" fontId="5" fillId="0" borderId="28" xfId="82" applyFont="1" applyBorder="1" applyAlignment="1">
      <alignment horizontal="right"/>
    </xf>
    <xf numFmtId="167" fontId="5" fillId="0" borderId="28" xfId="82" applyNumberFormat="1" applyBorder="1"/>
    <xf numFmtId="167" fontId="5" fillId="0" borderId="0" xfId="82" applyNumberFormat="1" applyBorder="1"/>
    <xf numFmtId="167" fontId="5" fillId="0" borderId="27" xfId="82" applyNumberFormat="1" applyBorder="1"/>
    <xf numFmtId="0" fontId="5" fillId="5" borderId="0" xfId="82" applyFill="1" applyAlignment="1">
      <alignment horizontal="center" wrapText="1"/>
    </xf>
    <xf numFmtId="0" fontId="5" fillId="0" borderId="0" xfId="82" applyAlignment="1">
      <alignment horizontal="center" vertical="center" wrapText="1"/>
    </xf>
    <xf numFmtId="2" fontId="5" fillId="0" borderId="28" xfId="82" applyNumberFormat="1" applyBorder="1"/>
    <xf numFmtId="167" fontId="5" fillId="0" borderId="0" xfId="82" applyNumberFormat="1" applyAlignment="1">
      <alignment horizontal="center"/>
    </xf>
    <xf numFmtId="164" fontId="5" fillId="0" borderId="0" xfId="84"/>
    <xf numFmtId="167" fontId="5" fillId="0" borderId="0" xfId="82" applyNumberFormat="1"/>
    <xf numFmtId="167" fontId="9" fillId="0" borderId="24" xfId="82" applyNumberFormat="1" applyFont="1" applyBorder="1"/>
    <xf numFmtId="9" fontId="5" fillId="0" borderId="0" xfId="83"/>
    <xf numFmtId="0" fontId="7" fillId="0" borderId="0" xfId="82" applyFont="1"/>
    <xf numFmtId="3" fontId="7" fillId="0" borderId="0" xfId="82" applyNumberFormat="1" applyFont="1"/>
    <xf numFmtId="3" fontId="7" fillId="7" borderId="0" xfId="82" applyNumberFormat="1" applyFont="1" applyFill="1"/>
    <xf numFmtId="3" fontId="7" fillId="0" borderId="0" xfId="82" applyNumberFormat="1" applyFont="1" applyFill="1"/>
    <xf numFmtId="3" fontId="6" fillId="0" borderId="0" xfId="82" applyNumberFormat="1" applyFont="1"/>
    <xf numFmtId="3" fontId="6" fillId="7" borderId="0" xfId="82" applyNumberFormat="1" applyFont="1" applyFill="1"/>
    <xf numFmtId="3" fontId="6" fillId="0" borderId="0" xfId="82" applyNumberFormat="1" applyFont="1" applyFill="1"/>
    <xf numFmtId="169" fontId="6" fillId="0" borderId="0" xfId="85" applyNumberFormat="1" applyFont="1" applyFill="1" applyBorder="1" applyAlignment="1" applyProtection="1"/>
    <xf numFmtId="169" fontId="6" fillId="0" borderId="0" xfId="85" applyNumberFormat="1" applyFont="1" applyFill="1" applyBorder="1" applyAlignment="1" applyProtection="1">
      <alignment horizontal="center"/>
    </xf>
    <xf numFmtId="0" fontId="7" fillId="0" borderId="0" xfId="82" applyFont="1" applyAlignment="1">
      <alignment horizontal="center"/>
    </xf>
    <xf numFmtId="3" fontId="7" fillId="0" borderId="0" xfId="82" applyNumberFormat="1" applyFont="1" applyAlignment="1">
      <alignment horizontal="center"/>
    </xf>
    <xf numFmtId="0" fontId="7" fillId="7" borderId="0" xfId="82" applyFont="1" applyFill="1" applyAlignment="1">
      <alignment horizontal="center"/>
    </xf>
    <xf numFmtId="0" fontId="7" fillId="0" borderId="0" xfId="82" applyFont="1" applyFill="1" applyAlignment="1">
      <alignment horizontal="center"/>
    </xf>
    <xf numFmtId="0" fontId="0" fillId="0" borderId="0" xfId="0" applyAlignment="1">
      <alignment horizontal="left" vertical="center" wrapText="1"/>
    </xf>
    <xf numFmtId="0" fontId="0" fillId="0" borderId="0" xfId="0" applyAlignment="1"/>
    <xf numFmtId="0" fontId="0" fillId="0" borderId="0" xfId="0" applyAlignment="1">
      <alignment horizontal="center"/>
    </xf>
    <xf numFmtId="3" fontId="0" fillId="0" borderId="0" xfId="0" applyNumberFormat="1" applyAlignment="1">
      <alignment horizontal="center"/>
    </xf>
    <xf numFmtId="0" fontId="0" fillId="0" borderId="0" xfId="0" applyAlignment="1">
      <alignment horizontal="center" vertical="center"/>
    </xf>
    <xf numFmtId="0" fontId="12" fillId="0" borderId="0" xfId="0" applyFont="1" applyAlignment="1">
      <alignment horizontal="center" vertical="center"/>
    </xf>
    <xf numFmtId="0" fontId="0" fillId="0" borderId="0" xfId="0" applyAlignment="1">
      <alignment vertical="center"/>
    </xf>
    <xf numFmtId="0" fontId="14" fillId="2" borderId="0" xfId="0" applyFont="1" applyFill="1"/>
    <xf numFmtId="170" fontId="14" fillId="2" borderId="0" xfId="0" applyNumberFormat="1" applyFont="1" applyFill="1"/>
    <xf numFmtId="0" fontId="15" fillId="9" borderId="35" xfId="0" applyNumberFormat="1" applyFont="1" applyFill="1" applyBorder="1" applyAlignment="1">
      <alignment horizontal="center" vertical="center" wrapText="1"/>
    </xf>
    <xf numFmtId="3" fontId="14" fillId="2" borderId="0" xfId="0" applyNumberFormat="1" applyFont="1" applyFill="1"/>
    <xf numFmtId="0" fontId="14" fillId="2" borderId="35" xfId="0" applyNumberFormat="1" applyFont="1" applyFill="1" applyBorder="1"/>
    <xf numFmtId="171" fontId="14" fillId="2" borderId="35" xfId="0" applyNumberFormat="1" applyFont="1" applyFill="1" applyBorder="1" applyAlignment="1">
      <alignment horizontal="right"/>
    </xf>
    <xf numFmtId="0" fontId="14" fillId="2" borderId="0" xfId="0" applyNumberFormat="1" applyFont="1" applyFill="1"/>
    <xf numFmtId="3" fontId="12" fillId="2" borderId="0" xfId="0" applyNumberFormat="1" applyFont="1" applyFill="1"/>
    <xf numFmtId="0" fontId="1" fillId="3" borderId="17" xfId="0" applyFont="1" applyFill="1" applyBorder="1" applyAlignment="1">
      <alignment horizontal="center" vertical="center" wrapText="1"/>
    </xf>
    <xf numFmtId="0" fontId="1" fillId="3" borderId="18" xfId="0" applyFont="1" applyFill="1" applyBorder="1" applyAlignment="1">
      <alignment horizontal="center" vertical="center" wrapText="1"/>
    </xf>
    <xf numFmtId="0" fontId="1" fillId="3" borderId="19" xfId="0" applyFont="1" applyFill="1" applyBorder="1" applyAlignment="1">
      <alignment horizontal="center" vertical="center" wrapText="1"/>
    </xf>
    <xf numFmtId="0" fontId="1" fillId="3" borderId="22" xfId="0" applyFont="1" applyFill="1" applyBorder="1" applyAlignment="1">
      <alignment horizontal="center" vertical="center" wrapText="1"/>
    </xf>
    <xf numFmtId="0" fontId="1" fillId="3" borderId="23" xfId="0" applyFont="1" applyFill="1" applyBorder="1" applyAlignment="1">
      <alignment horizontal="center" vertical="center" wrapText="1"/>
    </xf>
    <xf numFmtId="0" fontId="13" fillId="8" borderId="0" xfId="0" applyFont="1" applyFill="1" applyAlignment="1">
      <alignment horizontal="left" vertical="center"/>
    </xf>
    <xf numFmtId="0" fontId="9" fillId="0" borderId="25" xfId="82" applyFont="1" applyBorder="1" applyAlignment="1">
      <alignment horizontal="center"/>
    </xf>
    <xf numFmtId="1" fontId="7" fillId="0" borderId="24" xfId="82" applyNumberFormat="1" applyFont="1" applyBorder="1" applyAlignment="1">
      <alignment horizontal="center" wrapText="1"/>
    </xf>
    <xf numFmtId="1" fontId="8" fillId="0" borderId="31" xfId="82" applyNumberFormat="1" applyFont="1" applyBorder="1" applyAlignment="1">
      <alignment horizontal="center"/>
    </xf>
    <xf numFmtId="0" fontId="9" fillId="0" borderId="0" xfId="82" applyFont="1" applyBorder="1" applyAlignment="1">
      <alignment horizontal="center"/>
    </xf>
    <xf numFmtId="0" fontId="9" fillId="6" borderId="34" xfId="82" applyFont="1" applyFill="1" applyBorder="1" applyAlignment="1">
      <alignment horizontal="center"/>
    </xf>
    <xf numFmtId="0" fontId="9" fillId="6" borderId="24" xfId="82" applyFont="1" applyFill="1" applyBorder="1" applyAlignment="1">
      <alignment horizontal="center"/>
    </xf>
    <xf numFmtId="0" fontId="6" fillId="0" borderId="0" xfId="82" applyFont="1" applyBorder="1" applyAlignment="1">
      <alignment horizontal="center"/>
    </xf>
  </cellXfs>
  <cellStyles count="92">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4" builtinId="8" hidden="1"/>
    <cellStyle name="Hipervínculo" xfId="76" builtinId="8" hidden="1"/>
    <cellStyle name="Hipervínculo" xfId="78" builtinId="8" hidden="1"/>
    <cellStyle name="Hipervínculo" xfId="80" builtinId="8" hidden="1"/>
    <cellStyle name="Hipervínculo" xfId="86" builtinId="8" hidden="1"/>
    <cellStyle name="Hipervínculo" xfId="88" builtinId="8" hidden="1"/>
    <cellStyle name="Hipervínculo" xfId="90" builtinId="8"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7" builtinId="9" hidden="1"/>
    <cellStyle name="Hipervínculo visitado" xfId="89" builtinId="9" hidden="1"/>
    <cellStyle name="Hipervínculo visitado" xfId="91" builtinId="9" hidden="1"/>
    <cellStyle name="Millares" xfId="1" builtinId="3"/>
    <cellStyle name="Millares [0]" xfId="73" builtinId="6"/>
    <cellStyle name="Millares [0] 2" xfId="84"/>
    <cellStyle name="Millares 2" xfId="85"/>
    <cellStyle name="Normal" xfId="0" builtinId="0"/>
    <cellStyle name="Normal 2" xfId="82"/>
    <cellStyle name="Porcentual" xfId="2" builtinId="5"/>
    <cellStyle name="Porcentual 2" xfId="8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theme" Target="theme/theme1.xml"/><Relationship Id="rId21" Type="http://schemas.openxmlformats.org/officeDocument/2006/relationships/styles" Target="styles.xml"/><Relationship Id="rId22" Type="http://schemas.openxmlformats.org/officeDocument/2006/relationships/sharedStrings" Target="sharedStrings.xml"/><Relationship Id="rId23"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200"/>
              <a:t>Last Bracket mean income (W/GC)</a:t>
            </a:r>
          </a:p>
        </c:rich>
      </c:tx>
      <c:overlay val="0"/>
    </c:title>
    <c:autoTitleDeleted val="0"/>
    <c:plotArea>
      <c:layout/>
      <c:lineChart>
        <c:grouping val="standard"/>
        <c:varyColors val="0"/>
        <c:ser>
          <c:idx val="0"/>
          <c:order val="0"/>
          <c:tx>
            <c:strRef>
              <c:f>'Last brackets'!$D$1</c:f>
              <c:strCache>
                <c:ptCount val="1"/>
                <c:pt idx="0">
                  <c:v>Last Bracket mean income (W/GC)</c:v>
                </c:pt>
              </c:strCache>
            </c:strRef>
          </c:tx>
          <c:cat>
            <c:numRef>
              <c:f>'Last brackets'!$A$2:$A$13</c:f>
              <c:numCache>
                <c:formatCode>General</c:formatCode>
                <c:ptCount val="12"/>
                <c:pt idx="0">
                  <c:v>1998.0</c:v>
                </c:pt>
                <c:pt idx="1">
                  <c:v>1999.0</c:v>
                </c:pt>
                <c:pt idx="2">
                  <c:v>2000.0</c:v>
                </c:pt>
                <c:pt idx="3">
                  <c:v>2001.0</c:v>
                </c:pt>
                <c:pt idx="4">
                  <c:v>2002.0</c:v>
                </c:pt>
                <c:pt idx="5">
                  <c:v>2003.0</c:v>
                </c:pt>
                <c:pt idx="6">
                  <c:v>2004.0</c:v>
                </c:pt>
                <c:pt idx="7">
                  <c:v>2005.0</c:v>
                </c:pt>
                <c:pt idx="8">
                  <c:v>2006.0</c:v>
                </c:pt>
                <c:pt idx="9">
                  <c:v>2007.0</c:v>
                </c:pt>
                <c:pt idx="10">
                  <c:v>2008.0</c:v>
                </c:pt>
                <c:pt idx="11">
                  <c:v>2009.0</c:v>
                </c:pt>
              </c:numCache>
            </c:numRef>
          </c:cat>
          <c:val>
            <c:numRef>
              <c:f>'Last brackets'!$D$2:$D$13</c:f>
              <c:numCache>
                <c:formatCode>0%</c:formatCode>
                <c:ptCount val="12"/>
                <c:pt idx="0">
                  <c:v>0.0651033973034349</c:v>
                </c:pt>
                <c:pt idx="3">
                  <c:v>0.00973224890891214</c:v>
                </c:pt>
                <c:pt idx="4">
                  <c:v>0.0126535732699849</c:v>
                </c:pt>
                <c:pt idx="5">
                  <c:v>0.0284525471882385</c:v>
                </c:pt>
                <c:pt idx="6">
                  <c:v>0.681996170778416</c:v>
                </c:pt>
                <c:pt idx="8">
                  <c:v>1.243808770254708</c:v>
                </c:pt>
                <c:pt idx="9">
                  <c:v>1.084780366339959</c:v>
                </c:pt>
                <c:pt idx="11">
                  <c:v>1.256768685140799</c:v>
                </c:pt>
              </c:numCache>
            </c:numRef>
          </c:val>
          <c:smooth val="0"/>
          <c:extLst xmlns:c16r2="http://schemas.microsoft.com/office/drawing/2015/06/chart">
            <c:ext xmlns:c16="http://schemas.microsoft.com/office/drawing/2014/chart" uri="{C3380CC4-5D6E-409C-BE32-E72D297353CC}">
              <c16:uniqueId val="{00000000-7393-A642-B3A5-F6DD45E921A6}"/>
            </c:ext>
          </c:extLst>
        </c:ser>
        <c:dLbls>
          <c:showLegendKey val="0"/>
          <c:showVal val="0"/>
          <c:showCatName val="0"/>
          <c:showSerName val="0"/>
          <c:showPercent val="0"/>
          <c:showBubbleSize val="0"/>
        </c:dLbls>
        <c:marker val="1"/>
        <c:smooth val="0"/>
        <c:axId val="2122449960"/>
        <c:axId val="2122453704"/>
      </c:lineChart>
      <c:catAx>
        <c:axId val="2122449960"/>
        <c:scaling>
          <c:orientation val="minMax"/>
        </c:scaling>
        <c:delete val="0"/>
        <c:axPos val="b"/>
        <c:numFmt formatCode="General" sourceLinked="1"/>
        <c:majorTickMark val="out"/>
        <c:minorTickMark val="none"/>
        <c:tickLblPos val="nextTo"/>
        <c:crossAx val="2122453704"/>
        <c:crosses val="autoZero"/>
        <c:auto val="1"/>
        <c:lblAlgn val="ctr"/>
        <c:lblOffset val="100"/>
        <c:noMultiLvlLbl val="0"/>
      </c:catAx>
      <c:valAx>
        <c:axId val="2122453704"/>
        <c:scaling>
          <c:orientation val="minMax"/>
        </c:scaling>
        <c:delete val="0"/>
        <c:axPos val="l"/>
        <c:majorGridlines/>
        <c:numFmt formatCode="0%" sourceLinked="1"/>
        <c:majorTickMark val="out"/>
        <c:minorTickMark val="none"/>
        <c:tickLblPos val="nextTo"/>
        <c:crossAx val="2122449960"/>
        <c:crosses val="autoZero"/>
        <c:crossBetween val="midCat"/>
      </c:valAx>
    </c:plotArea>
    <c:legend>
      <c:legendPos val="b"/>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219075</xdr:colOff>
      <xdr:row>3</xdr:row>
      <xdr:rowOff>38100</xdr:rowOff>
    </xdr:from>
    <xdr:to>
      <xdr:col>11</xdr:col>
      <xdr:colOff>219075</xdr:colOff>
      <xdr:row>17</xdr:row>
      <xdr:rowOff>114300</xdr:rowOff>
    </xdr:to>
    <xdr:graphicFrame macro="[0]!classik">
      <xdr:nvGraphicFramePr>
        <xdr:cNvPr id="2" name="Graphique 1">
          <a:extLst>
            <a:ext uri="{FF2B5EF4-FFF2-40B4-BE49-F238E27FC236}">
              <a16:creationId xmlns="" xmlns:a16="http://schemas.microsoft.com/office/drawing/2014/main" id="{00000000-0008-0000-0C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18</xdr:row>
      <xdr:rowOff>0</xdr:rowOff>
    </xdr:from>
    <xdr:to>
      <xdr:col>8</xdr:col>
      <xdr:colOff>476250</xdr:colOff>
      <xdr:row>71</xdr:row>
      <xdr:rowOff>38100</xdr:rowOff>
    </xdr:to>
    <xdr:sp macro="" textlink="">
      <xdr:nvSpPr>
        <xdr:cNvPr id="2" name="CuadroTexto 1"/>
        <xdr:cNvSpPr txBox="1"/>
      </xdr:nvSpPr>
      <xdr:spPr>
        <a:xfrm>
          <a:off x="0" y="2730500"/>
          <a:ext cx="7270750" cy="7531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L" sz="800" b="1"/>
            <a:t>Elaborado por:</a:t>
          </a:r>
          <a:r>
            <a:rPr lang="es-CL" sz="800" b="1" baseline="0"/>
            <a:t> </a:t>
          </a:r>
          <a:r>
            <a:rPr lang="es-CL" sz="800" b="1"/>
            <a:t>Departamento de Estudios Económicos y Tributarios de la Subdirección de Gestión Estratégica y Estudios Tributarios del Servicio de Impuestos Internos.</a:t>
          </a:r>
        </a:p>
        <a:p>
          <a:r>
            <a:rPr lang="es-CL" sz="800" b="1"/>
            <a:t>Fuente(s):</a:t>
          </a:r>
          <a:r>
            <a:rPr lang="es-CL" sz="800" b="1" baseline="0"/>
            <a:t> </a:t>
          </a:r>
          <a:r>
            <a:rPr lang="es-CL" sz="800" b="1"/>
            <a:t>Formularios 22 que se encuentran registrados en las bases del SII.</a:t>
          </a:r>
        </a:p>
        <a:p>
          <a:r>
            <a:rPr lang="es-CL" sz="800" b="1"/>
            <a:t>Fecha de extracción de los datos:</a:t>
          </a:r>
          <a:r>
            <a:rPr lang="es-CL" sz="800" b="1" baseline="0"/>
            <a:t> </a:t>
          </a:r>
          <a:r>
            <a:rPr lang="es-CL" sz="800" b="1"/>
            <a:t>Septiembre 2017.</a:t>
          </a:r>
        </a:p>
        <a:p>
          <a:endParaRPr lang="es-CL" sz="800" b="1"/>
        </a:p>
        <a:p>
          <a:r>
            <a:rPr lang="es-CL" sz="800" b="1"/>
            <a:t>NOTAS METODOLÓGICAS</a:t>
          </a:r>
        </a:p>
        <a:p>
          <a:endParaRPr lang="es-CL" sz="800"/>
        </a:p>
        <a:p>
          <a:r>
            <a:rPr lang="es-CL" sz="800"/>
            <a:t>1)</a:t>
          </a:r>
          <a:r>
            <a:rPr lang="es-CL" sz="800" baseline="0"/>
            <a:t> </a:t>
          </a:r>
          <a:r>
            <a:rPr lang="es-CL" sz="800"/>
            <a:t>Cifras preliminares, las cuales podrían variar producto de rectificación por parte de los contribuyentes, o bien, por procesos de fiscalización.</a:t>
          </a:r>
        </a:p>
        <a:p>
          <a:r>
            <a:rPr lang="es-CL" sz="800"/>
            <a:t>2)</a:t>
          </a:r>
          <a:r>
            <a:rPr lang="es-CL" sz="800" baseline="0"/>
            <a:t> </a:t>
          </a:r>
          <a:r>
            <a:rPr lang="es-CL" sz="800"/>
            <a:t>Aquellos recuadros donde aparece un * corresponde a valores que debido a restricciones relativas a la reserva tributaria (según el Artículo 35 del Código Tributario) no son factibles de informar, pues corresponde a: </a:t>
          </a:r>
        </a:p>
        <a:p>
          <a:r>
            <a:rPr lang="es-CL" sz="800"/>
            <a:t> - Un valor declarado por un número igual o inferior a 10 informantes, o </a:t>
          </a:r>
        </a:p>
        <a:p>
          <a:r>
            <a:rPr lang="es-CL" sz="800"/>
            <a:t> - Casos que mediante un cálculo aritmético simple se despeje el valor de un registro con 10 o menos declarantes.</a:t>
          </a:r>
        </a:p>
        <a:p>
          <a:r>
            <a:rPr lang="es-CL" sz="800"/>
            <a:t>3)</a:t>
          </a:r>
          <a:r>
            <a:rPr lang="es-CL" sz="800" baseline="0"/>
            <a:t> </a:t>
          </a:r>
          <a:r>
            <a:rPr lang="es-CL" sz="800"/>
            <a:t>Se consideran las declaraciones vigentes del Formulario 22.</a:t>
          </a:r>
        </a:p>
        <a:p>
          <a:r>
            <a:rPr lang="es-CL" sz="800"/>
            <a:t>4) Los períodos presentados corresponden al año y mes comercial.</a:t>
          </a:r>
        </a:p>
        <a:p>
          <a:r>
            <a:rPr lang="es-CL" sz="800"/>
            <a:t>5) Las  ventas anuales de un contribuyente se calculan para todos aquellos clasificados como empresa, mediante un algoritmo que utiliza información tributaria declarada en distintos códigos de los Formularios 22 y 29, las cuales corresponden a un valor referencial y podría no necesariamente representar su valor económico real.</a:t>
          </a:r>
        </a:p>
        <a:p>
          <a:r>
            <a:rPr lang="es-CL" sz="800"/>
            <a:t>6) Un contribuyente se clasifica como empresa si cumple uno o más de los siguientes atributos:</a:t>
          </a:r>
        </a:p>
        <a:p>
          <a:r>
            <a:rPr lang="es-CL" sz="800"/>
            <a:t>- Es identificado como contribuyente de 1a Categoría.</a:t>
          </a:r>
        </a:p>
        <a:p>
          <a:r>
            <a:rPr lang="es-CL" sz="800"/>
            <a:t>- Presenta declaración jurada 1887.</a:t>
          </a:r>
        </a:p>
        <a:p>
          <a:r>
            <a:rPr lang="es-CL" sz="800"/>
            <a:t>- Presenta declaración jurada 1827 (válido hasta el año comercial 2006).</a:t>
          </a:r>
        </a:p>
        <a:p>
          <a:r>
            <a:rPr lang="es-CL" sz="800"/>
            <a:t>- Es declarante vigente de IVA.</a:t>
          </a:r>
        </a:p>
        <a:p>
          <a:r>
            <a:rPr lang="es-CL" sz="800"/>
            <a:t>Esta clasificación se realiza durante el segundo semestre de cada año. Si un contribuyente presenta su declaración o rectificatoria posterior a la fecha de clasificación, con nuevos antecedentes que lo categorizan como empresa, no quedará clasificado como una.</a:t>
          </a:r>
        </a:p>
        <a:p>
          <a:r>
            <a:rPr lang="es-CL" sz="800"/>
            <a:t>7) El tamaño de una empresa se clasifica en los siguientes rangos, en base a la estimación de las ventas anuales mencionadas en punto anterior:</a:t>
          </a:r>
        </a:p>
        <a:p>
          <a:r>
            <a:rPr lang="es-CL" sz="800"/>
            <a:t>- SIN VENTAS	corresponde a contribuyentes cuya información tributaria declarada, no permite determinar un  monto estimado de ventas.</a:t>
          </a:r>
        </a:p>
        <a:p>
          <a:r>
            <a:rPr lang="es-CL" sz="800"/>
            <a:t>- MICRO  1	0,01 UF a 200 UF.</a:t>
          </a:r>
        </a:p>
        <a:p>
          <a:r>
            <a:rPr lang="es-CL" sz="800"/>
            <a:t>- MICRO 2	200,01 UF a 600 UF.</a:t>
          </a:r>
        </a:p>
        <a:p>
          <a:r>
            <a:rPr lang="es-CL" sz="800"/>
            <a:t>- MICRO 3	600,01 UF a 2.400 UF.</a:t>
          </a:r>
        </a:p>
        <a:p>
          <a:r>
            <a:rPr lang="es-CL" sz="800"/>
            <a:t>- PEQUEÑA 1	2.400,01 UF a 5.000 UF.</a:t>
          </a:r>
        </a:p>
        <a:p>
          <a:r>
            <a:rPr lang="es-CL" sz="800"/>
            <a:t>- PEQUEÑA 2	5.000,01 UF a 10.000 UF.</a:t>
          </a:r>
        </a:p>
        <a:p>
          <a:r>
            <a:rPr lang="es-CL" sz="800"/>
            <a:t>- PEQUEÑA 3	10.000,01 UF a 25.000 UF.</a:t>
          </a:r>
        </a:p>
        <a:p>
          <a:r>
            <a:rPr lang="es-CL" sz="800"/>
            <a:t>- MEDIANA 1	25.000,01 UF a 50.000 UF.</a:t>
          </a:r>
        </a:p>
        <a:p>
          <a:r>
            <a:rPr lang="es-CL" sz="800"/>
            <a:t>- MEDIANA 2	50.000,01 UF a 100.000 UF.</a:t>
          </a:r>
        </a:p>
        <a:p>
          <a:r>
            <a:rPr lang="es-CL" sz="800"/>
            <a:t>- GRANDE 1	100.000,01 UF a 200.000 UF.</a:t>
          </a:r>
        </a:p>
        <a:p>
          <a:r>
            <a:rPr lang="es-CL" sz="800"/>
            <a:t>- GRANDE 2	200.000,01 UF a 600.000 UF.</a:t>
          </a:r>
        </a:p>
        <a:p>
          <a:r>
            <a:rPr lang="es-CL" sz="800"/>
            <a:t>- GRANDE 3	600.000,01 UF a 1.000.000 UF.</a:t>
          </a:r>
        </a:p>
        <a:p>
          <a:r>
            <a:rPr lang="es-CL" sz="800"/>
            <a:t>- GRANDE 4	Más de 1.000.000 UF.</a:t>
          </a:r>
        </a:p>
        <a:p>
          <a:r>
            <a:rPr lang="es-CL" sz="800"/>
            <a:t>8) La región se determina por la dirección vigente ante el Servicio de Impuestos Internos como domicilio / casa matriz al 31/12/2009 para años inferiores  o iguales a 2009 y la dirección vigente al 31/12 de cada año para años posteriores.</a:t>
          </a:r>
        </a:p>
        <a:p>
          <a:r>
            <a:rPr lang="es-CL" sz="800"/>
            <a:t>9) El rubro económico se determina por el código de actividad declarado en la Operación Renta correspondiente a cada año, o en su defecto el declarado en la Operación Renta anterior. el cual no necesariamente representa la actividad económica principal del contribuyente. Para el año comercial 2015 y 2016 se replica el rubro informado en el año comercial 2014,</a:t>
          </a:r>
          <a:r>
            <a:rPr lang="es-CL" sz="800" baseline="0"/>
            <a:t> en caso de no registrar ninguno en ese año, se informa el rubro declarado para el año correspondiente.</a:t>
          </a:r>
          <a:endParaRPr lang="es-CL" sz="800"/>
        </a:p>
        <a:p>
          <a:r>
            <a:rPr lang="es-CL" sz="800"/>
            <a:t>10)</a:t>
          </a:r>
          <a:r>
            <a:rPr lang="es-CL" sz="800" baseline="0"/>
            <a:t> </a:t>
          </a:r>
          <a:r>
            <a:rPr lang="es-CL" sz="800"/>
            <a:t>Montos en millones de pesos nominales.</a:t>
          </a:r>
        </a:p>
        <a:p>
          <a:endParaRPr lang="es-CL" sz="800" b="1"/>
        </a:p>
        <a:p>
          <a:r>
            <a:rPr lang="es-CL" sz="800" b="1"/>
            <a:t>Todas las cifras presentadas corresponden a estimaciones a partir de información con carácter y fines tributarios, proporcionada, mediante autodeclaración, por parte de los contribuyentes, por lo que representan una aproximación a cifras económicas y estadísticas, y se encuentran sujetas a variación por rectificación del contribuyente, acción fiscalizadora de este Servicio o modificación de las convenciones utilizadas para efectuar estas estimaciones.</a:t>
          </a:r>
        </a:p>
        <a:p>
          <a:endParaRPr lang="es-CL" sz="800" b="1"/>
        </a:p>
        <a:p>
          <a:r>
            <a:rPr lang="es-CL" sz="800" b="1"/>
            <a:t>La información aquí contenida proviene de antecedentes obtenidos de los contribuyentes por parte del Servicio de Impuestos Internos, razón por la cual, su naturaleza es tributaria y no económica. Se deja constancia expresa que el Servicio de Impuestos Internos no asume responsabilidad alguna por la veracidad de los datos con que se ha elaborado el estudio o estadística, por lo que no otorga respecto de aquéllos garantía alguna en lo que se refiere a la exactitud, vigencia o integridad, ni asume responsabilidad de ninguna especie por el uso o aplicación que se haga de la referida información.</a:t>
          </a: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17"/>
  <sheetViews>
    <sheetView tabSelected="1" topLeftCell="A494" workbookViewId="0">
      <selection activeCell="E475" sqref="E475:E517"/>
    </sheetView>
  </sheetViews>
  <sheetFormatPr baseColWidth="10" defaultColWidth="8.83203125" defaultRowHeight="14" x14ac:dyDescent="0"/>
  <cols>
    <col min="3" max="3" width="13.33203125" customWidth="1"/>
    <col min="4" max="4" width="14.83203125" bestFit="1" customWidth="1"/>
    <col min="5" max="5" width="14.83203125" customWidth="1"/>
  </cols>
  <sheetData>
    <row r="1" spans="1:6">
      <c r="A1" t="s">
        <v>265</v>
      </c>
      <c r="B1" t="s">
        <v>268</v>
      </c>
      <c r="C1" t="s">
        <v>269</v>
      </c>
      <c r="D1" t="s">
        <v>266</v>
      </c>
      <c r="E1" t="s">
        <v>272</v>
      </c>
      <c r="F1" t="s">
        <v>267</v>
      </c>
    </row>
    <row r="2" spans="1:6">
      <c r="A2">
        <v>1998</v>
      </c>
      <c r="C2" s="21">
        <f>'1998'!B5</f>
        <v>0</v>
      </c>
      <c r="D2" s="21">
        <f>'1998'!E5</f>
        <v>400986144576</v>
      </c>
      <c r="E2" s="21">
        <f>'1998'!F5</f>
        <v>1865342709</v>
      </c>
      <c r="F2" s="21">
        <f>'1998'!D5</f>
        <v>727901</v>
      </c>
    </row>
    <row r="3" spans="1:6">
      <c r="A3">
        <v>1998</v>
      </c>
      <c r="C3" s="21">
        <f>'1998'!B6</f>
        <v>2000000</v>
      </c>
      <c r="D3" s="21">
        <f>'1998'!E6</f>
        <v>536125286483</v>
      </c>
      <c r="E3" s="21">
        <f>'1998'!F6</f>
        <v>234475466</v>
      </c>
      <c r="F3" s="21">
        <f>'1998'!D6</f>
        <v>182964</v>
      </c>
    </row>
    <row r="4" spans="1:6">
      <c r="A4">
        <v>1998</v>
      </c>
      <c r="C4" s="21">
        <f>'1998'!B7</f>
        <v>4000000</v>
      </c>
      <c r="D4" s="21">
        <f>'1998'!E7</f>
        <v>554928519368</v>
      </c>
      <c r="E4" s="21">
        <f>'1998'!F7</f>
        <v>7238835925</v>
      </c>
      <c r="F4" s="21">
        <f>'1998'!D7</f>
        <v>112926</v>
      </c>
    </row>
    <row r="5" spans="1:6">
      <c r="A5">
        <v>1998</v>
      </c>
      <c r="C5" s="21">
        <f>'1998'!B8</f>
        <v>6000000</v>
      </c>
      <c r="D5" s="21">
        <f>'1998'!E8</f>
        <v>493092529110</v>
      </c>
      <c r="E5" s="21">
        <f>'1998'!F8</f>
        <v>11863450819</v>
      </c>
      <c r="F5" s="21">
        <f>'1998'!D8</f>
        <v>71078</v>
      </c>
    </row>
    <row r="6" spans="1:6">
      <c r="A6">
        <v>1998</v>
      </c>
      <c r="C6" s="21">
        <f>'1998'!B9</f>
        <v>8000000</v>
      </c>
      <c r="D6" s="21">
        <f>'1998'!E9</f>
        <v>443112712648</v>
      </c>
      <c r="E6" s="21">
        <f>'1998'!F9</f>
        <v>13271553654</v>
      </c>
      <c r="F6" s="21">
        <f>'1998'!D9</f>
        <v>49573</v>
      </c>
    </row>
    <row r="7" spans="1:6">
      <c r="A7">
        <v>1998</v>
      </c>
      <c r="C7" s="21">
        <f>'1998'!B10</f>
        <v>10000000</v>
      </c>
      <c r="D7" s="21">
        <f>'1998'!E10</f>
        <v>372811381041</v>
      </c>
      <c r="E7" s="21">
        <f>'1998'!F10</f>
        <v>15207305208</v>
      </c>
      <c r="F7" s="21">
        <f>'1998'!D10</f>
        <v>34074</v>
      </c>
    </row>
    <row r="8" spans="1:6">
      <c r="A8">
        <v>1998</v>
      </c>
      <c r="C8" s="21">
        <f>'1998'!B11</f>
        <v>12000000</v>
      </c>
      <c r="D8" s="21">
        <f>'1998'!E11</f>
        <v>317854016962</v>
      </c>
      <c r="E8" s="21">
        <f>'1998'!F11</f>
        <v>15993871187</v>
      </c>
      <c r="F8" s="21">
        <f>'1998'!D11</f>
        <v>24549</v>
      </c>
    </row>
    <row r="9" spans="1:6">
      <c r="A9">
        <v>1998</v>
      </c>
      <c r="C9" s="21">
        <f>'1998'!B12</f>
        <v>14000000</v>
      </c>
      <c r="D9" s="21">
        <f>'1998'!E12</f>
        <v>303454994416</v>
      </c>
      <c r="E9" s="21">
        <f>'1998'!F12</f>
        <v>17247819175</v>
      </c>
      <c r="F9" s="21">
        <f>'1998'!D12</f>
        <v>20292</v>
      </c>
    </row>
    <row r="10" spans="1:6">
      <c r="A10">
        <v>1998</v>
      </c>
      <c r="C10" s="21">
        <f>'1998'!B13</f>
        <v>16000000</v>
      </c>
      <c r="D10" s="21">
        <f>'1998'!E13</f>
        <v>266047967895</v>
      </c>
      <c r="E10" s="21">
        <f>'1998'!F13</f>
        <v>17654383613</v>
      </c>
      <c r="F10" s="21">
        <f>'1998'!D13</f>
        <v>15680</v>
      </c>
    </row>
    <row r="11" spans="1:6">
      <c r="A11">
        <v>1998</v>
      </c>
      <c r="C11" s="21">
        <f>'1998'!B14</f>
        <v>18000000</v>
      </c>
      <c r="D11" s="21">
        <f>'1998'!E14</f>
        <v>240673321990</v>
      </c>
      <c r="E11" s="21">
        <f>'1998'!F14</f>
        <v>18271794040</v>
      </c>
      <c r="F11" s="21">
        <f>'1998'!D14</f>
        <v>12695</v>
      </c>
    </row>
    <row r="12" spans="1:6">
      <c r="A12">
        <v>1998</v>
      </c>
      <c r="C12" s="21">
        <f>'1998'!B15</f>
        <v>20000000</v>
      </c>
      <c r="D12" s="21">
        <f>'1998'!E15</f>
        <v>234848657306</v>
      </c>
      <c r="E12" s="21">
        <f>'1998'!F15</f>
        <v>19373837698</v>
      </c>
      <c r="F12" s="21">
        <f>'1998'!D15</f>
        <v>11184</v>
      </c>
    </row>
    <row r="13" spans="1:6">
      <c r="A13">
        <v>1998</v>
      </c>
      <c r="C13" s="21">
        <f>'1998'!B16</f>
        <v>22000000</v>
      </c>
      <c r="D13" s="21">
        <f>'1998'!E16</f>
        <v>209749158927</v>
      </c>
      <c r="E13" s="21">
        <f>'1998'!F16</f>
        <v>19736465892</v>
      </c>
      <c r="F13" s="21">
        <f>'1998'!D16</f>
        <v>9132</v>
      </c>
    </row>
    <row r="14" spans="1:6">
      <c r="A14">
        <v>1998</v>
      </c>
      <c r="C14" s="21">
        <f>'1998'!B17</f>
        <v>24000000</v>
      </c>
      <c r="D14" s="21">
        <f>'1998'!E17</f>
        <v>186877049264</v>
      </c>
      <c r="E14" s="21">
        <f>'1998'!F17</f>
        <v>19908814183</v>
      </c>
      <c r="F14" s="21">
        <f>'1998'!D17</f>
        <v>7486</v>
      </c>
    </row>
    <row r="15" spans="1:6">
      <c r="A15">
        <v>1998</v>
      </c>
      <c r="C15" s="21">
        <f>'1998'!B18</f>
        <v>26000000</v>
      </c>
      <c r="D15" s="21">
        <f>'1998'!E18</f>
        <v>171081001713</v>
      </c>
      <c r="E15" s="21">
        <f>'1998'!F18</f>
        <v>20052267749</v>
      </c>
      <c r="F15" s="21">
        <f>'1998'!D18</f>
        <v>6346</v>
      </c>
    </row>
    <row r="16" spans="1:6">
      <c r="A16">
        <v>1998</v>
      </c>
      <c r="C16" s="21">
        <f>'1998'!B19</f>
        <v>28000000</v>
      </c>
      <c r="D16" s="21">
        <f>'1998'!E19</f>
        <v>152954678240</v>
      </c>
      <c r="E16" s="21">
        <f>'1998'!F19</f>
        <v>19966685299</v>
      </c>
      <c r="F16" s="21">
        <f>'1998'!D19</f>
        <v>5279</v>
      </c>
    </row>
    <row r="17" spans="1:6">
      <c r="A17">
        <v>1998</v>
      </c>
      <c r="C17" s="21">
        <f>'1998'!B20</f>
        <v>30000000</v>
      </c>
      <c r="D17" s="21">
        <f>'1998'!E20</f>
        <v>131890725519</v>
      </c>
      <c r="E17" s="21">
        <f>'1998'!F20</f>
        <v>19085949134</v>
      </c>
      <c r="F17" s="21">
        <f>'1998'!D20</f>
        <v>4260</v>
      </c>
    </row>
    <row r="18" spans="1:6">
      <c r="A18">
        <v>1998</v>
      </c>
      <c r="C18" s="21">
        <f>'1998'!B21</f>
        <v>32000000</v>
      </c>
      <c r="D18" s="21">
        <f>'1998'!E21</f>
        <v>109423154337</v>
      </c>
      <c r="E18" s="21">
        <f>'1998'!F21</f>
        <v>17180697867</v>
      </c>
      <c r="F18" s="21">
        <f>'1998'!D21</f>
        <v>3320</v>
      </c>
    </row>
    <row r="19" spans="1:6">
      <c r="A19">
        <v>1998</v>
      </c>
      <c r="C19" s="21">
        <f>'1998'!B22</f>
        <v>34000000</v>
      </c>
      <c r="D19" s="21">
        <f>'1998'!E22</f>
        <v>92472726016</v>
      </c>
      <c r="E19" s="21">
        <f>'1998'!F22</f>
        <v>15577575751</v>
      </c>
      <c r="F19" s="21">
        <f>'1998'!D22</f>
        <v>2645</v>
      </c>
    </row>
    <row r="20" spans="1:6">
      <c r="A20">
        <v>1998</v>
      </c>
      <c r="C20" s="21">
        <f>'1998'!B23</f>
        <v>36000000</v>
      </c>
      <c r="D20" s="21">
        <f>'1998'!E23</f>
        <v>84538747749</v>
      </c>
      <c r="E20" s="21">
        <f>'1998'!F23</f>
        <v>15062581708</v>
      </c>
      <c r="F20" s="21">
        <f>'1998'!D23</f>
        <v>2287</v>
      </c>
    </row>
    <row r="21" spans="1:6">
      <c r="A21">
        <v>1998</v>
      </c>
      <c r="C21" s="21">
        <f>'1998'!B24</f>
        <v>38000000</v>
      </c>
      <c r="D21" s="21">
        <f>'1998'!E24</f>
        <v>67880222555</v>
      </c>
      <c r="E21" s="21">
        <f>'1998'!F24</f>
        <v>12994628503</v>
      </c>
      <c r="F21" s="21">
        <f>'1998'!D24</f>
        <v>1742</v>
      </c>
    </row>
    <row r="22" spans="1:6">
      <c r="A22">
        <v>1998</v>
      </c>
      <c r="C22" s="21">
        <f>'1998'!B25</f>
        <v>40000000</v>
      </c>
      <c r="D22" s="21">
        <f>'1998'!E25</f>
        <v>126601627400</v>
      </c>
      <c r="E22" s="21">
        <f>'1998'!F25</f>
        <v>26886738511</v>
      </c>
      <c r="F22" s="21">
        <f>'1998'!D25</f>
        <v>2991</v>
      </c>
    </row>
    <row r="23" spans="1:6">
      <c r="A23">
        <v>1998</v>
      </c>
      <c r="C23" s="21">
        <f>'1998'!B26</f>
        <v>45000000</v>
      </c>
      <c r="D23" s="21">
        <f>'1998'!E26</f>
        <v>92908670457</v>
      </c>
      <c r="E23" s="21">
        <f>'1998'!F26</f>
        <v>22040057535</v>
      </c>
      <c r="F23" s="21">
        <f>'1998'!D26</f>
        <v>1962</v>
      </c>
    </row>
    <row r="24" spans="1:6">
      <c r="A24">
        <v>1998</v>
      </c>
      <c r="C24" s="21">
        <f>'1998'!B27</f>
        <v>50000000</v>
      </c>
      <c r="D24" s="21">
        <f>'1998'!E27</f>
        <v>73075220993</v>
      </c>
      <c r="E24" s="21">
        <f>'1998'!F27</f>
        <v>18912623922</v>
      </c>
      <c r="F24" s="21">
        <f>'1998'!D27</f>
        <v>1397</v>
      </c>
    </row>
    <row r="25" spans="1:6">
      <c r="A25">
        <v>1998</v>
      </c>
      <c r="C25" s="21">
        <f>'1998'!B28</f>
        <v>55000000</v>
      </c>
      <c r="D25" s="21">
        <f>'1998'!E28</f>
        <v>55663499084</v>
      </c>
      <c r="E25" s="21">
        <f>'1998'!F28</f>
        <v>15378498876</v>
      </c>
      <c r="F25" s="21">
        <f>'1998'!D28</f>
        <v>970</v>
      </c>
    </row>
    <row r="26" spans="1:6">
      <c r="A26">
        <v>1998</v>
      </c>
      <c r="C26" s="21">
        <f>'1998'!B29</f>
        <v>60000000</v>
      </c>
      <c r="D26" s="21">
        <f>'1998'!E29</f>
        <v>89915333809</v>
      </c>
      <c r="E26" s="21">
        <f>'1998'!F29</f>
        <v>26855873838</v>
      </c>
      <c r="F26" s="21">
        <f>'1998'!D29</f>
        <v>1395</v>
      </c>
    </row>
    <row r="27" spans="1:6">
      <c r="A27">
        <v>1998</v>
      </c>
      <c r="C27" s="21">
        <f>'1998'!B30</f>
        <v>70000000</v>
      </c>
      <c r="D27" s="21">
        <f>'1998'!E30</f>
        <v>59993642304</v>
      </c>
      <c r="E27" s="21">
        <f>'1998'!F30</f>
        <v>18834614994</v>
      </c>
      <c r="F27" s="21">
        <f>'1998'!D30</f>
        <v>804</v>
      </c>
    </row>
    <row r="28" spans="1:6">
      <c r="A28">
        <v>1998</v>
      </c>
      <c r="C28" s="21">
        <f>'1998'!B31</f>
        <v>80000000</v>
      </c>
      <c r="D28" s="21">
        <f>'1998'!E31</f>
        <v>42301398682</v>
      </c>
      <c r="E28" s="21">
        <f>'1998'!F31</f>
        <v>13972022923</v>
      </c>
      <c r="F28" s="21">
        <f>'1998'!D31</f>
        <v>500</v>
      </c>
    </row>
    <row r="29" spans="1:6">
      <c r="A29">
        <v>1998</v>
      </c>
      <c r="C29" s="21">
        <f>'1998'!B32</f>
        <v>90000000</v>
      </c>
      <c r="D29" s="21">
        <f>'1998'!E32</f>
        <v>32708018156</v>
      </c>
      <c r="E29" s="21">
        <f>'1998'!F32</f>
        <v>11210240304</v>
      </c>
      <c r="F29" s="21">
        <f>'1998'!D32</f>
        <v>345</v>
      </c>
    </row>
    <row r="30" spans="1:6">
      <c r="A30">
        <v>1998</v>
      </c>
      <c r="C30" s="21">
        <f>'1998'!B33</f>
        <v>100000000</v>
      </c>
      <c r="D30" s="21">
        <f>'1998'!E33</f>
        <v>47155848212</v>
      </c>
      <c r="E30" s="21">
        <f>'1998'!F33</f>
        <v>16704225722</v>
      </c>
      <c r="F30" s="21">
        <f>'1998'!D33</f>
        <v>433</v>
      </c>
    </row>
    <row r="31" spans="1:6">
      <c r="A31">
        <v>1998</v>
      </c>
      <c r="C31" s="21">
        <f>'1998'!B34</f>
        <v>120000000</v>
      </c>
      <c r="D31" s="21">
        <f>'1998'!E34</f>
        <v>30251943407</v>
      </c>
      <c r="E31" s="21">
        <f>'1998'!F34</f>
        <v>11212988850</v>
      </c>
      <c r="F31" s="21">
        <f>'1998'!D34</f>
        <v>234</v>
      </c>
    </row>
    <row r="32" spans="1:6">
      <c r="A32">
        <v>1998</v>
      </c>
      <c r="C32" s="21">
        <f>'1998'!B35</f>
        <v>140000000</v>
      </c>
      <c r="D32" s="21">
        <f>'1998'!E35</f>
        <v>20068532399</v>
      </c>
      <c r="E32" s="21">
        <f>'1998'!F35</f>
        <v>7577530397</v>
      </c>
      <c r="F32" s="21">
        <f>'1998'!D35</f>
        <v>134</v>
      </c>
    </row>
    <row r="33" spans="1:6">
      <c r="A33">
        <v>1998</v>
      </c>
      <c r="C33" s="21">
        <f>'1998'!B36</f>
        <v>160000000</v>
      </c>
      <c r="D33" s="21">
        <f>'1998'!E36</f>
        <v>15979190023</v>
      </c>
      <c r="E33" s="21">
        <f>'1998'!F36</f>
        <v>6103922907</v>
      </c>
      <c r="F33" s="21">
        <f>'1998'!D36</f>
        <v>95</v>
      </c>
    </row>
    <row r="34" spans="1:6">
      <c r="A34">
        <v>1998</v>
      </c>
      <c r="C34" s="21">
        <f>'1998'!B37</f>
        <v>180000000</v>
      </c>
      <c r="D34" s="21">
        <f>'1998'!E37</f>
        <v>9836937840</v>
      </c>
      <c r="E34" s="21">
        <f>'1998'!F37</f>
        <v>3903028999</v>
      </c>
      <c r="F34" s="21">
        <f>'1998'!D37</f>
        <v>52</v>
      </c>
    </row>
    <row r="35" spans="1:6">
      <c r="A35">
        <v>1998</v>
      </c>
      <c r="C35" s="21">
        <f>'1998'!B38</f>
        <v>200000000</v>
      </c>
      <c r="D35" s="21">
        <f>'1998'!E38</f>
        <v>19341994307</v>
      </c>
      <c r="E35" s="21">
        <f>'1998'!F38</f>
        <v>7635183520</v>
      </c>
      <c r="F35" s="21">
        <f>'1998'!D38</f>
        <v>88</v>
      </c>
    </row>
    <row r="36" spans="1:6">
      <c r="A36">
        <v>1998</v>
      </c>
      <c r="C36" s="21">
        <f>'1998'!B39</f>
        <v>250000000</v>
      </c>
      <c r="D36" s="21">
        <f>'1998'!E39</f>
        <v>14659909014</v>
      </c>
      <c r="E36" s="21">
        <f>'1998'!F39</f>
        <v>5840361998</v>
      </c>
      <c r="F36" s="21">
        <f>'1998'!D39</f>
        <v>54</v>
      </c>
    </row>
    <row r="37" spans="1:6">
      <c r="A37">
        <v>1998</v>
      </c>
      <c r="C37" s="21">
        <f>'1998'!B40</f>
        <v>300000000</v>
      </c>
      <c r="D37" s="21">
        <f>'1998'!E40</f>
        <v>8693789114</v>
      </c>
      <c r="E37" s="21">
        <f>'1998'!F40</f>
        <v>3640339485</v>
      </c>
      <c r="F37" s="21">
        <f>'1998'!D40</f>
        <v>27</v>
      </c>
    </row>
    <row r="38" spans="1:6">
      <c r="A38">
        <v>1998</v>
      </c>
      <c r="C38" s="21">
        <f>'1998'!B41</f>
        <v>350000000</v>
      </c>
      <c r="D38" s="21">
        <f>'1998'!E41</f>
        <v>6804827270</v>
      </c>
      <c r="E38" s="21">
        <f>'1998'!F41</f>
        <v>2728925006</v>
      </c>
      <c r="F38" s="21">
        <f>'1998'!D41</f>
        <v>18</v>
      </c>
    </row>
    <row r="39" spans="1:6">
      <c r="A39">
        <v>1998</v>
      </c>
      <c r="C39" s="21">
        <f>'1998'!B42</f>
        <v>400000000</v>
      </c>
      <c r="D39" s="21">
        <f>'1998'!E42</f>
        <v>5466868896</v>
      </c>
      <c r="E39" s="21">
        <f>'1998'!F42</f>
        <v>2329192745</v>
      </c>
      <c r="F39" s="21">
        <f>'1998'!D42</f>
        <v>13</v>
      </c>
    </row>
    <row r="40" spans="1:6">
      <c r="A40">
        <v>1998</v>
      </c>
      <c r="C40" s="21">
        <f>'1998'!B43</f>
        <v>450000000</v>
      </c>
      <c r="D40" s="21">
        <f>'1998'!E43</f>
        <v>2374754020</v>
      </c>
      <c r="E40" s="21">
        <f>'1998'!F43</f>
        <v>1018293826</v>
      </c>
      <c r="F40" s="21">
        <f>'1998'!D43</f>
        <v>4.999482147368421</v>
      </c>
    </row>
    <row r="41" spans="1:6">
      <c r="A41">
        <v>1998</v>
      </c>
      <c r="C41" s="21">
        <f>'1998'!B44</f>
        <v>500000000</v>
      </c>
      <c r="D41" s="21">
        <f>'1998'!E44</f>
        <v>2073024066</v>
      </c>
      <c r="E41" s="21">
        <f>'1998'!F44</f>
        <v>892584443</v>
      </c>
      <c r="F41" s="21">
        <f>'1998'!D44</f>
        <v>3.9486172685714287</v>
      </c>
    </row>
    <row r="42" spans="1:6">
      <c r="A42">
        <v>1998</v>
      </c>
      <c r="C42" s="21">
        <f>'1998'!B45</f>
        <v>550000000</v>
      </c>
      <c r="D42" s="21">
        <f>'1998'!E45</f>
        <v>4098394832</v>
      </c>
      <c r="E42" s="21">
        <f>'1998'!F45</f>
        <v>1522327346</v>
      </c>
      <c r="F42" s="21">
        <f>'1998'!D45</f>
        <v>7.1276431860869565</v>
      </c>
    </row>
    <row r="43" spans="1:6">
      <c r="A43">
        <v>1998</v>
      </c>
      <c r="C43" s="21">
        <f>'1998'!B46</f>
        <v>600000000</v>
      </c>
      <c r="D43" s="21">
        <f>'1998'!E46</f>
        <v>1842075451</v>
      </c>
      <c r="E43" s="21">
        <f>'1998'!F46</f>
        <v>798726662</v>
      </c>
      <c r="F43" s="21">
        <f>'1998'!D46</f>
        <v>2.9473207216000001</v>
      </c>
    </row>
    <row r="44" spans="1:6">
      <c r="A44">
        <v>1998</v>
      </c>
      <c r="C44" s="21">
        <f>'1998'!B47</f>
        <v>650000000</v>
      </c>
      <c r="D44" s="21">
        <f>'1998'!E47</f>
        <v>35658884515</v>
      </c>
      <c r="E44" s="21">
        <f>'1998'!F47</f>
        <v>13021101535</v>
      </c>
      <c r="F44" s="21">
        <f>'1998'!D47</f>
        <v>29</v>
      </c>
    </row>
    <row r="45" spans="1:6">
      <c r="A45">
        <v>1999</v>
      </c>
      <c r="C45" s="21">
        <f>'1999'!B5</f>
        <v>0</v>
      </c>
      <c r="D45" s="21">
        <f>'1999'!E5</f>
        <v>418159806990</v>
      </c>
      <c r="E45" s="21">
        <f>'1999'!F5</f>
        <v>1185729958</v>
      </c>
      <c r="F45" s="21">
        <f>'1999'!D5</f>
        <v>764256</v>
      </c>
    </row>
    <row r="46" spans="1:6">
      <c r="A46">
        <v>1999</v>
      </c>
      <c r="C46" s="21">
        <f>'1999'!B6</f>
        <v>2000000</v>
      </c>
      <c r="D46" s="21">
        <f>'1999'!E6</f>
        <v>542491490259</v>
      </c>
      <c r="E46" s="21">
        <f>'1999'!F6</f>
        <v>125101164</v>
      </c>
      <c r="F46" s="21">
        <f>'1999'!D6</f>
        <v>185142</v>
      </c>
    </row>
    <row r="47" spans="1:6">
      <c r="A47">
        <v>1999</v>
      </c>
      <c r="C47" s="21">
        <f>'1999'!B7</f>
        <v>4000000</v>
      </c>
      <c r="D47" s="21">
        <f>'1999'!E7</f>
        <v>563020221042</v>
      </c>
      <c r="E47" s="21">
        <f>'1999'!F7</f>
        <v>6411816294</v>
      </c>
      <c r="F47" s="21">
        <f>'1999'!D7</f>
        <v>114557</v>
      </c>
    </row>
    <row r="48" spans="1:6">
      <c r="A48">
        <v>1999</v>
      </c>
      <c r="C48" s="21">
        <f>'1999'!B8</f>
        <v>6000000</v>
      </c>
      <c r="D48" s="21">
        <f>'1999'!E8</f>
        <v>503623249761</v>
      </c>
      <c r="E48" s="21">
        <f>'1999'!F8</f>
        <v>11370431477</v>
      </c>
      <c r="F48" s="21">
        <f>'1999'!D8</f>
        <v>72641</v>
      </c>
    </row>
    <row r="49" spans="1:6">
      <c r="A49">
        <v>1999</v>
      </c>
      <c r="C49" s="21">
        <f>'1999'!B9</f>
        <v>8000000</v>
      </c>
      <c r="D49" s="21">
        <f>'1999'!E9</f>
        <v>458183471819</v>
      </c>
      <c r="E49" s="21">
        <f>'1999'!F9</f>
        <v>13324045501</v>
      </c>
      <c r="F49" s="21">
        <f>'1999'!D9</f>
        <v>51250</v>
      </c>
    </row>
    <row r="50" spans="1:6">
      <c r="A50">
        <v>1999</v>
      </c>
      <c r="C50" s="21">
        <f>'1999'!B10</f>
        <v>10000000</v>
      </c>
      <c r="D50" s="21">
        <f>'1999'!E10</f>
        <v>385983613094</v>
      </c>
      <c r="E50" s="21">
        <f>'1999'!F10</f>
        <v>15143891805</v>
      </c>
      <c r="F50" s="21">
        <f>'1999'!D10</f>
        <v>35277</v>
      </c>
    </row>
    <row r="51" spans="1:6">
      <c r="A51">
        <v>1999</v>
      </c>
      <c r="C51" s="21">
        <f>'1999'!B11</f>
        <v>12000000</v>
      </c>
      <c r="D51" s="21">
        <f>'1999'!E11</f>
        <v>327316487245</v>
      </c>
      <c r="E51" s="21">
        <f>'1999'!F11</f>
        <v>15928913069</v>
      </c>
      <c r="F51" s="21">
        <f>'1999'!D11</f>
        <v>25263</v>
      </c>
    </row>
    <row r="52" spans="1:6">
      <c r="A52">
        <v>1999</v>
      </c>
      <c r="C52" s="21">
        <f>'1999'!B12</f>
        <v>14000000</v>
      </c>
      <c r="D52" s="21">
        <f>'1999'!E12</f>
        <v>318291823202</v>
      </c>
      <c r="E52" s="21">
        <f>'1999'!F12</f>
        <v>17666911659</v>
      </c>
      <c r="F52" s="21">
        <f>'1999'!D12</f>
        <v>21294</v>
      </c>
    </row>
    <row r="53" spans="1:6">
      <c r="A53">
        <v>1999</v>
      </c>
      <c r="C53" s="21">
        <f>'1999'!B13</f>
        <v>16000000</v>
      </c>
      <c r="D53" s="21">
        <f>'1999'!E13</f>
        <v>280470643050</v>
      </c>
      <c r="E53" s="21">
        <f>'1999'!F13</f>
        <v>17979150963</v>
      </c>
      <c r="F53" s="21">
        <f>'1999'!D13</f>
        <v>16532</v>
      </c>
    </row>
    <row r="54" spans="1:6">
      <c r="A54">
        <v>1999</v>
      </c>
      <c r="C54" s="21">
        <f>'1999'!B14</f>
        <v>18000000</v>
      </c>
      <c r="D54" s="21">
        <f>'1999'!E14</f>
        <v>255070929346</v>
      </c>
      <c r="E54" s="21">
        <f>'1999'!F14</f>
        <v>18660898405</v>
      </c>
      <c r="F54" s="21">
        <f>'1999'!D14</f>
        <v>13449</v>
      </c>
    </row>
    <row r="55" spans="1:6">
      <c r="A55">
        <v>1999</v>
      </c>
      <c r="C55" s="21">
        <f>'1999'!B15</f>
        <v>20000000</v>
      </c>
      <c r="D55" s="21">
        <f>'1999'!E15</f>
        <v>248271624036</v>
      </c>
      <c r="E55" s="21">
        <f>'1999'!F15</f>
        <v>20001457090</v>
      </c>
      <c r="F55" s="21">
        <f>'1999'!D15</f>
        <v>11829</v>
      </c>
    </row>
    <row r="56" spans="1:6">
      <c r="A56">
        <v>1999</v>
      </c>
      <c r="C56" s="21">
        <f>'1999'!B16</f>
        <v>22000000</v>
      </c>
      <c r="D56" s="21">
        <f>'1999'!E16</f>
        <v>225156280312</v>
      </c>
      <c r="E56" s="21">
        <f>'1999'!F16</f>
        <v>20263030870</v>
      </c>
      <c r="F56" s="21">
        <f>'1999'!D16</f>
        <v>9810</v>
      </c>
    </row>
    <row r="57" spans="1:6">
      <c r="A57">
        <v>1999</v>
      </c>
      <c r="C57" s="21">
        <f>'1999'!B17</f>
        <v>24000000</v>
      </c>
      <c r="D57" s="21">
        <f>'1999'!E17</f>
        <v>193603758173</v>
      </c>
      <c r="E57" s="21">
        <f>'1999'!F17</f>
        <v>19953264514</v>
      </c>
      <c r="F57" s="21">
        <f>'1999'!D17</f>
        <v>7755</v>
      </c>
    </row>
    <row r="58" spans="1:6">
      <c r="A58">
        <v>1999</v>
      </c>
      <c r="C58" s="21">
        <f>'1999'!B18</f>
        <v>26000000</v>
      </c>
      <c r="D58" s="21">
        <f>'1999'!E18</f>
        <v>179375942824</v>
      </c>
      <c r="E58" s="21">
        <f>'1999'!F18</f>
        <v>20421669077</v>
      </c>
      <c r="F58" s="21">
        <f>'1999'!D18</f>
        <v>6647</v>
      </c>
    </row>
    <row r="59" spans="1:6">
      <c r="A59">
        <v>1999</v>
      </c>
      <c r="C59" s="21">
        <f>'1999'!B19</f>
        <v>28000000</v>
      </c>
      <c r="D59" s="21">
        <f>'1999'!E19</f>
        <v>163934360402</v>
      </c>
      <c r="E59" s="21">
        <f>'1999'!F19</f>
        <v>20476909730</v>
      </c>
      <c r="F59" s="21">
        <f>'1999'!D19</f>
        <v>5661</v>
      </c>
    </row>
    <row r="60" spans="1:6">
      <c r="A60">
        <v>1999</v>
      </c>
      <c r="C60" s="21">
        <f>'1999'!B20</f>
        <v>30000000</v>
      </c>
      <c r="D60" s="21">
        <f>'1999'!E20</f>
        <v>136027694157</v>
      </c>
      <c r="E60" s="21">
        <f>'1999'!F20</f>
        <v>18952805952</v>
      </c>
      <c r="F60" s="21">
        <f>'1999'!D20</f>
        <v>4393</v>
      </c>
    </row>
    <row r="61" spans="1:6">
      <c r="A61">
        <v>1999</v>
      </c>
      <c r="C61" s="21">
        <f>'1999'!B21</f>
        <v>32000000</v>
      </c>
      <c r="D61" s="21">
        <f>'1999'!E21</f>
        <v>113366765306</v>
      </c>
      <c r="E61" s="21">
        <f>'1999'!F21</f>
        <v>17234908608</v>
      </c>
      <c r="F61" s="21">
        <f>'1999'!D21</f>
        <v>3440</v>
      </c>
    </row>
    <row r="62" spans="1:6">
      <c r="A62">
        <v>1999</v>
      </c>
      <c r="C62" s="21">
        <f>'1999'!B22</f>
        <v>34000000</v>
      </c>
      <c r="D62" s="21">
        <f>'1999'!E22</f>
        <v>93364560016</v>
      </c>
      <c r="E62" s="21">
        <f>'1999'!F22</f>
        <v>15253254202</v>
      </c>
      <c r="F62" s="21">
        <f>'1999'!D22</f>
        <v>2670</v>
      </c>
    </row>
    <row r="63" spans="1:6">
      <c r="A63">
        <v>1999</v>
      </c>
      <c r="C63" s="21">
        <f>'1999'!B23</f>
        <v>36000000</v>
      </c>
      <c r="D63" s="21">
        <f>'1999'!E23</f>
        <v>85619373986</v>
      </c>
      <c r="E63" s="21">
        <f>'1999'!F23</f>
        <v>14852608978</v>
      </c>
      <c r="F63" s="21">
        <f>'1999'!D23</f>
        <v>2317</v>
      </c>
    </row>
    <row r="64" spans="1:6">
      <c r="A64">
        <v>1999</v>
      </c>
      <c r="C64" s="21">
        <f>'1999'!B24</f>
        <v>38000000</v>
      </c>
      <c r="D64" s="21">
        <f>'1999'!E24</f>
        <v>70163437426</v>
      </c>
      <c r="E64" s="21">
        <f>'1999'!F24</f>
        <v>12971569376</v>
      </c>
      <c r="F64" s="21">
        <f>'1999'!D24</f>
        <v>1802</v>
      </c>
    </row>
    <row r="65" spans="1:6">
      <c r="A65">
        <v>1999</v>
      </c>
      <c r="C65" s="21">
        <f>'1999'!B25</f>
        <v>40000000</v>
      </c>
      <c r="D65" s="21">
        <f>'1999'!E25</f>
        <v>138201477399</v>
      </c>
      <c r="E65" s="21">
        <f>'1999'!F25</f>
        <v>28429125638</v>
      </c>
      <c r="F65" s="21">
        <f>'1999'!D25</f>
        <v>3269</v>
      </c>
    </row>
    <row r="66" spans="1:6">
      <c r="A66">
        <v>1999</v>
      </c>
      <c r="C66" s="21">
        <f>'1999'!B26</f>
        <v>45000000</v>
      </c>
      <c r="D66" s="21">
        <f>'1999'!E26</f>
        <v>95454361662</v>
      </c>
      <c r="E66" s="21">
        <f>'1999'!F26</f>
        <v>22122676399</v>
      </c>
      <c r="F66" s="21">
        <f>'1999'!D26</f>
        <v>2018</v>
      </c>
    </row>
    <row r="67" spans="1:6">
      <c r="A67">
        <v>1999</v>
      </c>
      <c r="C67" s="21">
        <f>'1999'!B27</f>
        <v>50000000</v>
      </c>
      <c r="D67" s="21">
        <f>'1999'!E27</f>
        <v>72041607293</v>
      </c>
      <c r="E67" s="21">
        <f>'1999'!F27</f>
        <v>18214315177</v>
      </c>
      <c r="F67" s="21">
        <f>'1999'!D27</f>
        <v>1376</v>
      </c>
    </row>
    <row r="68" spans="1:6">
      <c r="A68">
        <v>1999</v>
      </c>
      <c r="C68" s="21">
        <f>'1999'!B28</f>
        <v>55000000</v>
      </c>
      <c r="D68" s="21">
        <f>'1999'!E28</f>
        <v>56014139472</v>
      </c>
      <c r="E68" s="21">
        <f>'1999'!F28</f>
        <v>15116569793</v>
      </c>
      <c r="F68" s="21">
        <f>'1999'!D28</f>
        <v>976</v>
      </c>
    </row>
    <row r="69" spans="1:6">
      <c r="A69">
        <v>1999</v>
      </c>
      <c r="C69" s="21">
        <f>'1999'!B29</f>
        <v>60000000</v>
      </c>
      <c r="D69" s="21">
        <f>'1999'!E29</f>
        <v>87918975465</v>
      </c>
      <c r="E69" s="21">
        <f>'1999'!F29</f>
        <v>25485815360</v>
      </c>
      <c r="F69" s="21">
        <f>'1999'!D29</f>
        <v>1362</v>
      </c>
    </row>
    <row r="70" spans="1:6">
      <c r="A70">
        <v>1999</v>
      </c>
      <c r="C70" s="21">
        <f>'1999'!B30</f>
        <v>70000000</v>
      </c>
      <c r="D70" s="21">
        <f>'1999'!E30</f>
        <v>61188293224</v>
      </c>
      <c r="E70" s="21">
        <f>'1999'!F30</f>
        <v>19049237890</v>
      </c>
      <c r="F70" s="21">
        <f>'1999'!D30</f>
        <v>822</v>
      </c>
    </row>
    <row r="71" spans="1:6">
      <c r="A71">
        <v>1999</v>
      </c>
      <c r="C71" s="21">
        <f>'1999'!B31</f>
        <v>80000000</v>
      </c>
      <c r="D71" s="21">
        <f>'1999'!E31</f>
        <v>46052878902</v>
      </c>
      <c r="E71" s="21">
        <f>'1999'!F31</f>
        <v>15108092378</v>
      </c>
      <c r="F71" s="21">
        <f>'1999'!D31</f>
        <v>544</v>
      </c>
    </row>
    <row r="72" spans="1:6">
      <c r="A72">
        <v>1999</v>
      </c>
      <c r="C72" s="21">
        <f>'1999'!B32</f>
        <v>90000000</v>
      </c>
      <c r="D72" s="21">
        <f>'1999'!E32</f>
        <v>37920515444</v>
      </c>
      <c r="E72" s="21">
        <f>'1999'!F32</f>
        <v>12862986793</v>
      </c>
      <c r="F72" s="21">
        <f>'1999'!D32</f>
        <v>401</v>
      </c>
    </row>
    <row r="73" spans="1:6">
      <c r="A73">
        <v>1999</v>
      </c>
      <c r="C73" s="21">
        <f>'1999'!B33</f>
        <v>100000000</v>
      </c>
      <c r="D73" s="21">
        <f>'1999'!E33</f>
        <v>48895982031</v>
      </c>
      <c r="E73" s="21">
        <f>'1999'!F33</f>
        <v>17368362426</v>
      </c>
      <c r="F73" s="21">
        <f>'1999'!D33</f>
        <v>449</v>
      </c>
    </row>
    <row r="74" spans="1:6">
      <c r="A74">
        <v>1999</v>
      </c>
      <c r="C74" s="21">
        <f>'1999'!B34</f>
        <v>120000000</v>
      </c>
      <c r="D74" s="21">
        <f>'1999'!E34</f>
        <v>29309821049</v>
      </c>
      <c r="E74" s="21">
        <f>'1999'!F34</f>
        <v>10846101748</v>
      </c>
      <c r="F74" s="21">
        <f>'1999'!D34</f>
        <v>227</v>
      </c>
    </row>
    <row r="75" spans="1:6">
      <c r="A75">
        <v>1999</v>
      </c>
      <c r="C75" s="21">
        <f>'1999'!B35</f>
        <v>140000000</v>
      </c>
      <c r="D75" s="21">
        <f>'1999'!E35</f>
        <v>23820692105</v>
      </c>
      <c r="E75" s="21">
        <f>'1999'!F35</f>
        <v>9067636199</v>
      </c>
      <c r="F75" s="21">
        <f>'1999'!D35</f>
        <v>160</v>
      </c>
    </row>
    <row r="76" spans="1:6">
      <c r="A76">
        <v>1999</v>
      </c>
      <c r="C76" s="21">
        <f>'1999'!B36</f>
        <v>160000000</v>
      </c>
      <c r="D76" s="21">
        <f>'1999'!E36</f>
        <v>15542097802</v>
      </c>
      <c r="E76" s="21">
        <f>'1999'!F36</f>
        <v>6044229339</v>
      </c>
      <c r="F76" s="21">
        <f>'1999'!D36</f>
        <v>92</v>
      </c>
    </row>
    <row r="77" spans="1:6">
      <c r="A77">
        <v>1999</v>
      </c>
      <c r="C77" s="21">
        <f>'1999'!B37</f>
        <v>180000000</v>
      </c>
      <c r="D77" s="21">
        <f>'1999'!E37</f>
        <v>10224439797</v>
      </c>
      <c r="E77" s="21">
        <f>'1999'!F37</f>
        <v>4043556680</v>
      </c>
      <c r="F77" s="21">
        <f>'1999'!D37</f>
        <v>54</v>
      </c>
    </row>
    <row r="78" spans="1:6">
      <c r="A78">
        <v>1999</v>
      </c>
      <c r="C78" s="21">
        <f>'1999'!B38</f>
        <v>200000000</v>
      </c>
      <c r="D78" s="21">
        <f>'1999'!E38</f>
        <v>18616485986</v>
      </c>
      <c r="E78" s="21">
        <f>'1999'!F38</f>
        <v>7510287904</v>
      </c>
      <c r="F78" s="21">
        <f>'1999'!D38</f>
        <v>84</v>
      </c>
    </row>
    <row r="79" spans="1:6">
      <c r="A79">
        <v>1999</v>
      </c>
      <c r="C79" s="21">
        <f>'1999'!B39</f>
        <v>250000000</v>
      </c>
      <c r="D79" s="21">
        <f>'1999'!E39</f>
        <v>11205274124</v>
      </c>
      <c r="E79" s="21">
        <f>'1999'!F39</f>
        <v>4619130947</v>
      </c>
      <c r="F79" s="21">
        <f>'1999'!D39</f>
        <v>41</v>
      </c>
    </row>
    <row r="80" spans="1:6">
      <c r="A80">
        <v>1999</v>
      </c>
      <c r="C80" s="21">
        <f>'1999'!B40</f>
        <v>300000000</v>
      </c>
      <c r="D80" s="21">
        <f>'1999'!E40</f>
        <v>7088775144</v>
      </c>
      <c r="E80" s="21">
        <f>'1999'!F40</f>
        <v>2962843132</v>
      </c>
      <c r="F80" s="21">
        <f>'1999'!D40</f>
        <v>22</v>
      </c>
    </row>
    <row r="81" spans="1:6">
      <c r="A81">
        <v>1999</v>
      </c>
      <c r="C81" s="21">
        <f>'1999'!B41</f>
        <v>350000000</v>
      </c>
      <c r="D81" s="21">
        <f>'1999'!E41</f>
        <v>4472644137</v>
      </c>
      <c r="E81" s="21">
        <f>'1999'!F41</f>
        <v>1888814036</v>
      </c>
      <c r="F81" s="21">
        <f>'1999'!D41</f>
        <v>12</v>
      </c>
    </row>
    <row r="82" spans="1:6">
      <c r="A82">
        <v>1999</v>
      </c>
      <c r="C82" s="21">
        <f>'1999'!B42</f>
        <v>400000000</v>
      </c>
      <c r="D82" s="21">
        <f>'1999'!E42</f>
        <v>4612354749</v>
      </c>
      <c r="E82" s="21">
        <f>'1999'!F42</f>
        <v>1789077100</v>
      </c>
      <c r="F82" s="21">
        <f>'1999'!D42</f>
        <v>11</v>
      </c>
    </row>
    <row r="83" spans="1:6">
      <c r="A83">
        <v>1999</v>
      </c>
      <c r="C83" s="21">
        <f>'1999'!B43</f>
        <v>450000000</v>
      </c>
      <c r="D83" s="21">
        <f>'1999'!E43</f>
        <v>4647099401</v>
      </c>
      <c r="E83" s="21">
        <f>'1999'!F43</f>
        <v>1987964874</v>
      </c>
      <c r="F83" s="21">
        <f>'1999'!D43</f>
        <v>9.7833671599999992</v>
      </c>
    </row>
    <row r="84" spans="1:6">
      <c r="A84">
        <v>1999</v>
      </c>
      <c r="C84" s="21">
        <f>'1999'!B44</f>
        <v>500000000</v>
      </c>
      <c r="D84" s="21">
        <f>'1999'!E44</f>
        <v>4772551908</v>
      </c>
      <c r="E84" s="21">
        <f>'1999'!F44</f>
        <v>2054741489</v>
      </c>
      <c r="F84" s="21">
        <f>'1999'!D44</f>
        <v>9.0905750628571429</v>
      </c>
    </row>
    <row r="85" spans="1:6">
      <c r="A85">
        <v>1999</v>
      </c>
      <c r="C85" s="21">
        <f>'1999'!B45</f>
        <v>550000000</v>
      </c>
      <c r="D85" s="21">
        <f>'1999'!E45</f>
        <v>582695018</v>
      </c>
      <c r="E85" s="21">
        <f>'1999'!F45</f>
        <v>251889773</v>
      </c>
      <c r="F85" s="21">
        <f>'1999'!D45</f>
        <v>1.0133826399999999</v>
      </c>
    </row>
    <row r="86" spans="1:6">
      <c r="A86">
        <v>1999</v>
      </c>
      <c r="C86" s="21">
        <f>'1999'!B46</f>
        <v>600000000</v>
      </c>
      <c r="D86" s="21">
        <f>'1999'!E46</f>
        <v>3157608106</v>
      </c>
      <c r="E86" s="21">
        <f>'1999'!F46</f>
        <v>1369308720</v>
      </c>
      <c r="F86" s="21">
        <f>'1999'!D46</f>
        <v>5.0521729696</v>
      </c>
    </row>
    <row r="87" spans="1:6">
      <c r="A87">
        <v>1999</v>
      </c>
      <c r="C87" s="21">
        <f>'1999'!B47</f>
        <v>650000000</v>
      </c>
      <c r="D87" s="21">
        <f>'1999'!E47</f>
        <v>31916809469</v>
      </c>
      <c r="E87" s="21">
        <f>'1999'!F47</f>
        <v>14176750520</v>
      </c>
      <c r="F87" s="21">
        <f>'1999'!D47</f>
        <v>18</v>
      </c>
    </row>
    <row r="88" spans="1:6">
      <c r="A88">
        <v>2000</v>
      </c>
      <c r="C88" s="21">
        <f>'2000'!B5</f>
        <v>0</v>
      </c>
      <c r="D88" s="21">
        <f>'2000'!E5</f>
        <v>443647874321</v>
      </c>
      <c r="E88" s="21">
        <f>'2000'!F5</f>
        <v>1227810194</v>
      </c>
      <c r="F88" s="21">
        <f>'2000'!D5</f>
        <v>776962</v>
      </c>
    </row>
    <row r="89" spans="1:6">
      <c r="A89">
        <v>2000</v>
      </c>
      <c r="C89" s="21">
        <f>'2000'!B6</f>
        <v>2000000</v>
      </c>
      <c r="D89" s="21">
        <f>'2000'!E6</f>
        <v>568526200053</v>
      </c>
      <c r="E89" s="21">
        <f>'2000'!F6</f>
        <v>38075855</v>
      </c>
      <c r="F89" s="21">
        <f>'2000'!D6</f>
        <v>194706</v>
      </c>
    </row>
    <row r="90" spans="1:6">
      <c r="A90">
        <v>2000</v>
      </c>
      <c r="C90" s="21">
        <f>'2000'!B7</f>
        <v>4000000</v>
      </c>
      <c r="D90" s="21">
        <f>'2000'!E7</f>
        <v>605115141639</v>
      </c>
      <c r="E90" s="21">
        <f>'2000'!F7</f>
        <v>5782349571</v>
      </c>
      <c r="F90" s="21">
        <f>'2000'!D7</f>
        <v>123146</v>
      </c>
    </row>
    <row r="91" spans="1:6">
      <c r="A91">
        <v>2000</v>
      </c>
      <c r="C91" s="21">
        <f>'2000'!B8</f>
        <v>6000000</v>
      </c>
      <c r="D91" s="21">
        <f>'2000'!E8</f>
        <v>546244375239</v>
      </c>
      <c r="E91" s="21">
        <f>'2000'!F8</f>
        <v>11652375305</v>
      </c>
      <c r="F91" s="21">
        <f>'2000'!D8</f>
        <v>78760</v>
      </c>
    </row>
    <row r="92" spans="1:6">
      <c r="A92">
        <v>2000</v>
      </c>
      <c r="C92" s="21">
        <f>'2000'!B9</f>
        <v>8000000</v>
      </c>
      <c r="D92" s="21">
        <f>'2000'!E9</f>
        <v>494689794353</v>
      </c>
      <c r="E92" s="21">
        <f>'2000'!F9</f>
        <v>14052251707</v>
      </c>
      <c r="F92" s="21">
        <f>'2000'!D9</f>
        <v>55303</v>
      </c>
    </row>
    <row r="93" spans="1:6">
      <c r="A93">
        <v>2000</v>
      </c>
      <c r="C93" s="21">
        <f>'2000'!B10</f>
        <v>10000000</v>
      </c>
      <c r="D93" s="21">
        <f>'2000'!E10</f>
        <v>416390417283</v>
      </c>
      <c r="E93" s="21">
        <f>'2000'!F10</f>
        <v>15167574838</v>
      </c>
      <c r="F93" s="21">
        <f>'2000'!D10</f>
        <v>38057</v>
      </c>
    </row>
    <row r="94" spans="1:6">
      <c r="A94">
        <v>2000</v>
      </c>
      <c r="C94" s="21">
        <f>'2000'!B11</f>
        <v>12000000</v>
      </c>
      <c r="D94" s="21">
        <f>'2000'!E11</f>
        <v>352732164164</v>
      </c>
      <c r="E94" s="21">
        <f>'2000'!F11</f>
        <v>16327460724</v>
      </c>
      <c r="F94" s="21">
        <f>'2000'!D11</f>
        <v>27246</v>
      </c>
    </row>
    <row r="95" spans="1:6">
      <c r="A95">
        <v>2000</v>
      </c>
      <c r="C95" s="21">
        <f>'2000'!B12</f>
        <v>14000000</v>
      </c>
      <c r="D95" s="21">
        <f>'2000'!E12</f>
        <v>329459150848</v>
      </c>
      <c r="E95" s="21">
        <f>'2000'!F12</f>
        <v>17633546517</v>
      </c>
      <c r="F95" s="21">
        <f>'2000'!D12</f>
        <v>22028</v>
      </c>
    </row>
    <row r="96" spans="1:6">
      <c r="A96">
        <v>2000</v>
      </c>
      <c r="C96" s="21">
        <f>'2000'!B13</f>
        <v>16000000</v>
      </c>
      <c r="D96" s="21">
        <f>'2000'!E13</f>
        <v>292614702284</v>
      </c>
      <c r="E96" s="21">
        <f>'2000'!F13</f>
        <v>17701168585</v>
      </c>
      <c r="F96" s="21">
        <f>'2000'!D13</f>
        <v>17252</v>
      </c>
    </row>
    <row r="97" spans="1:6">
      <c r="A97">
        <v>2000</v>
      </c>
      <c r="C97" s="21">
        <f>'2000'!B14</f>
        <v>18000000</v>
      </c>
      <c r="D97" s="21">
        <f>'2000'!E14</f>
        <v>266458442293</v>
      </c>
      <c r="E97" s="21">
        <f>'2000'!F14</f>
        <v>18549062093</v>
      </c>
      <c r="F97" s="21">
        <f>'2000'!D14</f>
        <v>14048</v>
      </c>
    </row>
    <row r="98" spans="1:6">
      <c r="A98">
        <v>2000</v>
      </c>
      <c r="C98" s="21">
        <f>'2000'!B15</f>
        <v>20000000</v>
      </c>
      <c r="D98" s="21">
        <f>'2000'!E15</f>
        <v>251372405650</v>
      </c>
      <c r="E98" s="21">
        <f>'2000'!F15</f>
        <v>19452703562</v>
      </c>
      <c r="F98" s="21">
        <f>'2000'!D15</f>
        <v>11973</v>
      </c>
    </row>
    <row r="99" spans="1:6">
      <c r="A99">
        <v>2000</v>
      </c>
      <c r="C99" s="21">
        <f>'2000'!B16</f>
        <v>22000000</v>
      </c>
      <c r="D99" s="21">
        <f>'2000'!E16</f>
        <v>241667174803</v>
      </c>
      <c r="E99" s="21">
        <f>'2000'!F16</f>
        <v>20384179943</v>
      </c>
      <c r="F99" s="21">
        <f>'2000'!D16</f>
        <v>10516</v>
      </c>
    </row>
    <row r="100" spans="1:6">
      <c r="A100">
        <v>2000</v>
      </c>
      <c r="C100" s="21">
        <f>'2000'!B17</f>
        <v>24000000</v>
      </c>
      <c r="D100" s="21">
        <f>'2000'!E17</f>
        <v>209832183623</v>
      </c>
      <c r="E100" s="21">
        <f>'2000'!F17</f>
        <v>20173251604</v>
      </c>
      <c r="F100" s="21">
        <f>'2000'!D17</f>
        <v>8402</v>
      </c>
    </row>
    <row r="101" spans="1:6">
      <c r="A101">
        <v>2000</v>
      </c>
      <c r="C101" s="21">
        <f>'2000'!B18</f>
        <v>26000000</v>
      </c>
      <c r="D101" s="21">
        <f>'2000'!E18</f>
        <v>186131218785</v>
      </c>
      <c r="E101" s="21">
        <f>'2000'!F18</f>
        <v>20013960389</v>
      </c>
      <c r="F101" s="21">
        <f>'2000'!D18</f>
        <v>6899</v>
      </c>
    </row>
    <row r="102" spans="1:6">
      <c r="A102">
        <v>2000</v>
      </c>
      <c r="C102" s="21">
        <f>'2000'!B19</f>
        <v>28000000</v>
      </c>
      <c r="D102" s="21">
        <f>'2000'!E19</f>
        <v>180158139464</v>
      </c>
      <c r="E102" s="21">
        <f>'2000'!F19</f>
        <v>21158093928</v>
      </c>
      <c r="F102" s="21">
        <f>'2000'!D19</f>
        <v>6217</v>
      </c>
    </row>
    <row r="103" spans="1:6">
      <c r="A103">
        <v>2000</v>
      </c>
      <c r="C103" s="21">
        <f>'2000'!B20</f>
        <v>30000000</v>
      </c>
      <c r="D103" s="21">
        <f>'2000'!E20</f>
        <v>154549772960</v>
      </c>
      <c r="E103" s="21">
        <f>'2000'!F20</f>
        <v>20030910551</v>
      </c>
      <c r="F103" s="21">
        <f>'2000'!D20</f>
        <v>4991</v>
      </c>
    </row>
    <row r="104" spans="1:6">
      <c r="A104">
        <v>2000</v>
      </c>
      <c r="C104" s="21">
        <f>'2000'!B21</f>
        <v>32000000</v>
      </c>
      <c r="D104" s="21">
        <f>'2000'!E21</f>
        <v>130791347793</v>
      </c>
      <c r="E104" s="21">
        <f>'2000'!F21</f>
        <v>18701242607</v>
      </c>
      <c r="F104" s="21">
        <f>'2000'!D21</f>
        <v>3968</v>
      </c>
    </row>
    <row r="105" spans="1:6">
      <c r="A105">
        <v>2000</v>
      </c>
      <c r="C105" s="21">
        <f>'2000'!B22</f>
        <v>34000000</v>
      </c>
      <c r="D105" s="21">
        <f>'2000'!E22</f>
        <v>110471768067</v>
      </c>
      <c r="E105" s="21">
        <f>'2000'!F22</f>
        <v>17107692383</v>
      </c>
      <c r="F105" s="21">
        <f>'2000'!D22</f>
        <v>3159</v>
      </c>
    </row>
    <row r="106" spans="1:6">
      <c r="A106">
        <v>2000</v>
      </c>
      <c r="C106" s="21">
        <f>'2000'!B23</f>
        <v>36000000</v>
      </c>
      <c r="D106" s="21">
        <f>'2000'!E23</f>
        <v>93979631500</v>
      </c>
      <c r="E106" s="21">
        <f>'2000'!F23</f>
        <v>15530209795</v>
      </c>
      <c r="F106" s="21">
        <f>'2000'!D23</f>
        <v>2544</v>
      </c>
    </row>
    <row r="107" spans="1:6">
      <c r="A107">
        <v>2000</v>
      </c>
      <c r="C107" s="21">
        <f>'2000'!B24</f>
        <v>38000000</v>
      </c>
      <c r="D107" s="21">
        <f>'2000'!E24</f>
        <v>84531915944</v>
      </c>
      <c r="E107" s="21">
        <f>'2000'!F24</f>
        <v>14777277467</v>
      </c>
      <c r="F107" s="21">
        <f>'2000'!D24</f>
        <v>2170</v>
      </c>
    </row>
    <row r="108" spans="1:6">
      <c r="A108">
        <v>2000</v>
      </c>
      <c r="C108" s="21">
        <f>'2000'!B25</f>
        <v>40000000</v>
      </c>
      <c r="D108" s="21">
        <f>'2000'!E25</f>
        <v>153117139860</v>
      </c>
      <c r="E108" s="21">
        <f>'2000'!F25</f>
        <v>29734738881</v>
      </c>
      <c r="F108" s="21">
        <f>'2000'!D25</f>
        <v>3623</v>
      </c>
    </row>
    <row r="109" spans="1:6">
      <c r="A109">
        <v>2000</v>
      </c>
      <c r="C109" s="21">
        <f>'2000'!B26</f>
        <v>45000000</v>
      </c>
      <c r="D109" s="21">
        <f>'2000'!E26</f>
        <v>110272291411</v>
      </c>
      <c r="E109" s="21">
        <f>'2000'!F26</f>
        <v>24422469037</v>
      </c>
      <c r="F109" s="21">
        <f>'2000'!D26</f>
        <v>2332</v>
      </c>
    </row>
    <row r="110" spans="1:6">
      <c r="A110">
        <v>2000</v>
      </c>
      <c r="C110" s="21">
        <f>'2000'!B27</f>
        <v>50000000</v>
      </c>
      <c r="D110" s="21">
        <f>'2000'!E27</f>
        <v>79307751175</v>
      </c>
      <c r="E110" s="21">
        <f>'2000'!F27</f>
        <v>19318492087</v>
      </c>
      <c r="F110" s="21">
        <f>'2000'!D27</f>
        <v>1515</v>
      </c>
    </row>
    <row r="111" spans="1:6">
      <c r="A111">
        <v>2000</v>
      </c>
      <c r="C111" s="21">
        <f>'2000'!B28</f>
        <v>55000000</v>
      </c>
      <c r="D111" s="21">
        <f>'2000'!E28</f>
        <v>65051314261</v>
      </c>
      <c r="E111" s="21">
        <f>'2000'!F28</f>
        <v>17029148456</v>
      </c>
      <c r="F111" s="21">
        <f>'2000'!D28</f>
        <v>1134</v>
      </c>
    </row>
    <row r="112" spans="1:6">
      <c r="A112">
        <v>2000</v>
      </c>
      <c r="C112" s="21">
        <f>'2000'!B29</f>
        <v>60000000</v>
      </c>
      <c r="D112" s="21">
        <f>'2000'!E29</f>
        <v>91839448078</v>
      </c>
      <c r="E112" s="21">
        <f>'2000'!F29</f>
        <v>25978075669</v>
      </c>
      <c r="F112" s="21">
        <f>'2000'!D29</f>
        <v>1420</v>
      </c>
    </row>
    <row r="113" spans="1:6">
      <c r="A113">
        <v>2000</v>
      </c>
      <c r="C113" s="21">
        <f>'2000'!B30</f>
        <v>70000000</v>
      </c>
      <c r="D113" s="21">
        <f>'2000'!E30</f>
        <v>68190482634</v>
      </c>
      <c r="E113" s="21">
        <f>'2000'!F30</f>
        <v>20803826762</v>
      </c>
      <c r="F113" s="21">
        <f>'2000'!D30</f>
        <v>913</v>
      </c>
    </row>
    <row r="114" spans="1:6">
      <c r="A114">
        <v>2000</v>
      </c>
      <c r="C114" s="21">
        <f>'2000'!B31</f>
        <v>80000000</v>
      </c>
      <c r="D114" s="21">
        <f>'2000'!E31</f>
        <v>49728812246</v>
      </c>
      <c r="E114" s="21">
        <f>'2000'!F31</f>
        <v>15948266177</v>
      </c>
      <c r="F114" s="21">
        <f>'2000'!D31</f>
        <v>588</v>
      </c>
    </row>
    <row r="115" spans="1:6">
      <c r="A115">
        <v>2000</v>
      </c>
      <c r="C115" s="21">
        <f>'2000'!B32</f>
        <v>90000000</v>
      </c>
      <c r="D115" s="21">
        <f>'2000'!E32</f>
        <v>40461093980</v>
      </c>
      <c r="E115" s="21">
        <f>'2000'!F32</f>
        <v>13607919175</v>
      </c>
      <c r="F115" s="21">
        <f>'2000'!D32</f>
        <v>426</v>
      </c>
    </row>
    <row r="116" spans="1:6">
      <c r="A116">
        <v>2000</v>
      </c>
      <c r="C116" s="21">
        <f>'2000'!B33</f>
        <v>100000000</v>
      </c>
      <c r="D116" s="21">
        <f>'2000'!E33</f>
        <v>55463101942</v>
      </c>
      <c r="E116" s="21">
        <f>'2000'!F33</f>
        <v>19364762015</v>
      </c>
      <c r="F116" s="21">
        <f>'2000'!D33</f>
        <v>507</v>
      </c>
    </row>
    <row r="117" spans="1:6">
      <c r="A117">
        <v>2000</v>
      </c>
      <c r="C117" s="21">
        <f>'2000'!B34</f>
        <v>120000000</v>
      </c>
      <c r="D117" s="21">
        <f>'2000'!E34</f>
        <v>40656053440</v>
      </c>
      <c r="E117" s="21">
        <f>'2000'!F34</f>
        <v>14826448723</v>
      </c>
      <c r="F117" s="21">
        <f>'2000'!D34</f>
        <v>317</v>
      </c>
    </row>
    <row r="118" spans="1:6">
      <c r="A118">
        <v>2000</v>
      </c>
      <c r="C118" s="21">
        <f>'2000'!B35</f>
        <v>140000000</v>
      </c>
      <c r="D118" s="21">
        <f>'2000'!E35</f>
        <v>25343394126</v>
      </c>
      <c r="E118" s="21">
        <f>'2000'!F35</f>
        <v>9509772342</v>
      </c>
      <c r="F118" s="21">
        <f>'2000'!D35</f>
        <v>170</v>
      </c>
    </row>
    <row r="119" spans="1:6">
      <c r="A119">
        <v>2000</v>
      </c>
      <c r="C119" s="21">
        <f>'2000'!B36</f>
        <v>160000000</v>
      </c>
      <c r="D119" s="21">
        <f>'2000'!E36</f>
        <v>17197883407</v>
      </c>
      <c r="E119" s="21">
        <f>'2000'!F36</f>
        <v>6577065970</v>
      </c>
      <c r="F119" s="21">
        <f>'2000'!D36</f>
        <v>102</v>
      </c>
    </row>
    <row r="120" spans="1:6">
      <c r="A120">
        <v>2000</v>
      </c>
      <c r="C120" s="21">
        <f>'2000'!B37</f>
        <v>180000000</v>
      </c>
      <c r="D120" s="21">
        <f>'2000'!E37</f>
        <v>11633409110</v>
      </c>
      <c r="E120" s="21">
        <f>'2000'!F37</f>
        <v>4503075409</v>
      </c>
      <c r="F120" s="21">
        <f>'2000'!D37</f>
        <v>61</v>
      </c>
    </row>
    <row r="121" spans="1:6">
      <c r="A121">
        <v>2000</v>
      </c>
      <c r="C121" s="21">
        <f>'2000'!B38</f>
        <v>200000000</v>
      </c>
      <c r="D121" s="21">
        <f>'2000'!E38</f>
        <v>21475736587</v>
      </c>
      <c r="E121" s="21">
        <f>'2000'!F38</f>
        <v>8616760829</v>
      </c>
      <c r="F121" s="21">
        <f>'2000'!D38</f>
        <v>97</v>
      </c>
    </row>
    <row r="122" spans="1:6">
      <c r="A122">
        <v>2000</v>
      </c>
      <c r="C122" s="21">
        <f>'2000'!B39</f>
        <v>250000000</v>
      </c>
      <c r="D122" s="21">
        <f>'2000'!E39</f>
        <v>11938467279</v>
      </c>
      <c r="E122" s="21">
        <f>'2000'!F39</f>
        <v>4897236998</v>
      </c>
      <c r="F122" s="21">
        <f>'2000'!D39</f>
        <v>44</v>
      </c>
    </row>
    <row r="123" spans="1:6">
      <c r="A123">
        <v>2000</v>
      </c>
      <c r="C123" s="21">
        <f>'2000'!B40</f>
        <v>300000000</v>
      </c>
      <c r="D123" s="21">
        <f>'2000'!E40</f>
        <v>9310199228</v>
      </c>
      <c r="E123" s="21">
        <f>'2000'!F40</f>
        <v>3754099216</v>
      </c>
      <c r="F123" s="21">
        <f>'2000'!D40</f>
        <v>29</v>
      </c>
    </row>
    <row r="124" spans="1:6">
      <c r="A124">
        <v>2000</v>
      </c>
      <c r="C124" s="21">
        <f>'2000'!B41</f>
        <v>350000000</v>
      </c>
      <c r="D124" s="21">
        <f>'2000'!E41</f>
        <v>7520624961</v>
      </c>
      <c r="E124" s="21">
        <f>'2000'!F41</f>
        <v>3006785188</v>
      </c>
      <c r="F124" s="21">
        <f>'2000'!D41</f>
        <v>20</v>
      </c>
    </row>
    <row r="125" spans="1:6">
      <c r="A125">
        <v>2000</v>
      </c>
      <c r="C125" s="21">
        <f>'2000'!B42</f>
        <v>400000000</v>
      </c>
      <c r="D125" s="21">
        <f>'2000'!E42</f>
        <v>3754109073</v>
      </c>
      <c r="E125" s="21">
        <f>'2000'!F42</f>
        <v>1592175003</v>
      </c>
      <c r="F125" s="21">
        <f>'2000'!D42</f>
        <v>8.8331978188235301</v>
      </c>
    </row>
    <row r="126" spans="1:6">
      <c r="A126">
        <v>2000</v>
      </c>
      <c r="C126" s="21">
        <f>'2000'!B43</f>
        <v>450000000</v>
      </c>
      <c r="D126" s="21">
        <f>'2000'!E43</f>
        <v>1902034489</v>
      </c>
      <c r="E126" s="21">
        <f>'2000'!F43</f>
        <v>812727040</v>
      </c>
      <c r="F126" s="21">
        <f>'2000'!D43</f>
        <v>4.0042831347368422</v>
      </c>
    </row>
    <row r="127" spans="1:6">
      <c r="A127">
        <v>2000</v>
      </c>
      <c r="C127" s="21">
        <f>'2000'!B44</f>
        <v>500000000</v>
      </c>
      <c r="D127" s="21">
        <f>'2000'!E44</f>
        <v>3069675178</v>
      </c>
      <c r="E127" s="21">
        <f>'2000'!F44</f>
        <v>1316571109</v>
      </c>
      <c r="F127" s="21">
        <f>'2000'!D44</f>
        <v>5.8470003390476188</v>
      </c>
    </row>
    <row r="128" spans="1:6">
      <c r="A128">
        <v>2000</v>
      </c>
      <c r="C128" s="21">
        <f>'2000'!B45</f>
        <v>550000000</v>
      </c>
      <c r="D128" s="21">
        <f>'2000'!E45</f>
        <v>5168972305</v>
      </c>
      <c r="E128" s="21">
        <f>'2000'!F45</f>
        <v>1986313457</v>
      </c>
      <c r="F128" s="21">
        <f>'2000'!D45</f>
        <v>8.9895170521739125</v>
      </c>
    </row>
    <row r="129" spans="1:6">
      <c r="A129">
        <v>2000</v>
      </c>
      <c r="C129" s="21">
        <f>'2000'!B46</f>
        <v>600000000</v>
      </c>
      <c r="D129" s="21">
        <f>'2000'!E46</f>
        <v>1238508689</v>
      </c>
      <c r="E129" s="21">
        <f>'2000'!F46</f>
        <v>535734670</v>
      </c>
      <c r="F129" s="21">
        <f>'2000'!D46</f>
        <v>1.9816139023999999</v>
      </c>
    </row>
    <row r="130" spans="1:6">
      <c r="A130">
        <v>2000</v>
      </c>
      <c r="C130" s="21">
        <f>'2000'!B47</f>
        <v>650000000</v>
      </c>
      <c r="D130" s="21">
        <f>'2000'!E47</f>
        <v>23078558713</v>
      </c>
      <c r="E130" s="21">
        <f>'2000'!F47</f>
        <v>10201800384</v>
      </c>
      <c r="F130" s="21">
        <f>'2000'!D47</f>
        <v>17</v>
      </c>
    </row>
    <row r="131" spans="1:6">
      <c r="A131">
        <v>2001</v>
      </c>
      <c r="C131" s="21">
        <f>'2001'!B5</f>
        <v>0</v>
      </c>
      <c r="D131" s="21">
        <f>'2001'!E5</f>
        <v>474230773154</v>
      </c>
      <c r="E131" s="21">
        <f>'2001'!F5</f>
        <v>1104803610</v>
      </c>
      <c r="F131" s="21">
        <f>'2001'!D5</f>
        <v>825711</v>
      </c>
    </row>
    <row r="132" spans="1:6">
      <c r="A132">
        <v>2001</v>
      </c>
      <c r="C132" s="21">
        <f>'2001'!B6</f>
        <v>2000000</v>
      </c>
      <c r="D132" s="21">
        <f>'2001'!E6</f>
        <v>622786400064</v>
      </c>
      <c r="E132" s="21">
        <f>'2001'!F6</f>
        <v>29910030</v>
      </c>
      <c r="F132" s="21">
        <f>'2001'!D6</f>
        <v>212996</v>
      </c>
    </row>
    <row r="133" spans="1:6">
      <c r="A133">
        <v>2001</v>
      </c>
      <c r="C133" s="21">
        <f>'2001'!B7</f>
        <v>4000000</v>
      </c>
      <c r="D133" s="21">
        <f>'2001'!E7</f>
        <v>719413797816</v>
      </c>
      <c r="E133" s="21">
        <f>'2001'!F7</f>
        <v>5999803158</v>
      </c>
      <c r="F133" s="21">
        <f>'2001'!D7</f>
        <v>146359</v>
      </c>
    </row>
    <row r="134" spans="1:6">
      <c r="A134">
        <v>2001</v>
      </c>
      <c r="C134" s="21">
        <f>'2001'!B8</f>
        <v>6000000</v>
      </c>
      <c r="D134" s="21">
        <f>'2001'!E8</f>
        <v>668778385156</v>
      </c>
      <c r="E134" s="21">
        <f>'2001'!F8</f>
        <v>13643424782</v>
      </c>
      <c r="F134" s="21">
        <f>'2001'!D8</f>
        <v>96361</v>
      </c>
    </row>
    <row r="135" spans="1:6">
      <c r="A135">
        <v>2001</v>
      </c>
      <c r="C135" s="21">
        <f>'2001'!B9</f>
        <v>8000000</v>
      </c>
      <c r="D135" s="21">
        <f>'2001'!E9</f>
        <v>598572109876</v>
      </c>
      <c r="E135" s="21">
        <f>'2001'!F9</f>
        <v>16253385813</v>
      </c>
      <c r="F135" s="21">
        <f>'2001'!D9</f>
        <v>66938</v>
      </c>
    </row>
    <row r="136" spans="1:6">
      <c r="A136">
        <v>2001</v>
      </c>
      <c r="C136" s="21">
        <f>'2001'!B10</f>
        <v>10000000</v>
      </c>
      <c r="D136" s="21">
        <f>'2001'!E10</f>
        <v>522314214659</v>
      </c>
      <c r="E136" s="21">
        <f>'2001'!F10</f>
        <v>18057227130</v>
      </c>
      <c r="F136" s="21">
        <f>'2001'!D10</f>
        <v>47719</v>
      </c>
    </row>
    <row r="137" spans="1:6">
      <c r="A137">
        <v>2001</v>
      </c>
      <c r="C137" s="21">
        <f>'2001'!B11</f>
        <v>12000000</v>
      </c>
      <c r="D137" s="21">
        <f>'2001'!E11</f>
        <v>441939117574</v>
      </c>
      <c r="E137" s="21">
        <f>'2001'!F11</f>
        <v>19651541541</v>
      </c>
      <c r="F137" s="21">
        <f>'2001'!D11</f>
        <v>34129</v>
      </c>
    </row>
    <row r="138" spans="1:6">
      <c r="A138">
        <v>2001</v>
      </c>
      <c r="C138" s="21">
        <f>'2001'!B12</f>
        <v>14000000</v>
      </c>
      <c r="D138" s="21">
        <f>'2001'!E12</f>
        <v>402660238794</v>
      </c>
      <c r="E138" s="21">
        <f>'2001'!F12</f>
        <v>20895494033</v>
      </c>
      <c r="F138" s="21">
        <f>'2001'!D12</f>
        <v>26945</v>
      </c>
    </row>
    <row r="139" spans="1:6">
      <c r="A139">
        <v>2001</v>
      </c>
      <c r="C139" s="21">
        <f>'2001'!B13</f>
        <v>16000000</v>
      </c>
      <c r="D139" s="21">
        <f>'2001'!E13</f>
        <v>364736280497</v>
      </c>
      <c r="E139" s="21">
        <f>'2001'!F13</f>
        <v>21310019698</v>
      </c>
      <c r="F139" s="21">
        <f>'2001'!D13</f>
        <v>21493</v>
      </c>
    </row>
    <row r="140" spans="1:6">
      <c r="A140">
        <v>2001</v>
      </c>
      <c r="C140" s="21">
        <f>'2001'!B14</f>
        <v>18000000</v>
      </c>
      <c r="D140" s="21">
        <f>'2001'!E14</f>
        <v>329589567570</v>
      </c>
      <c r="E140" s="21">
        <f>'2001'!F14</f>
        <v>22070199460</v>
      </c>
      <c r="F140" s="21">
        <f>'2001'!D14</f>
        <v>17378</v>
      </c>
    </row>
    <row r="141" spans="1:6">
      <c r="A141">
        <v>2001</v>
      </c>
      <c r="C141" s="21">
        <f>'2001'!B15</f>
        <v>20000000</v>
      </c>
      <c r="D141" s="21">
        <f>'2001'!E15</f>
        <v>305857509715</v>
      </c>
      <c r="E141" s="21">
        <f>'2001'!F15</f>
        <v>22901822142</v>
      </c>
      <c r="F141" s="21">
        <f>'2001'!D15</f>
        <v>14579</v>
      </c>
    </row>
    <row r="142" spans="1:6">
      <c r="A142">
        <v>2001</v>
      </c>
      <c r="C142" s="21">
        <f>'2001'!B16</f>
        <v>22000000</v>
      </c>
      <c r="D142" s="21">
        <f>'2001'!E16</f>
        <v>287774029562</v>
      </c>
      <c r="E142" s="21">
        <f>'2001'!F16</f>
        <v>23453425623</v>
      </c>
      <c r="F142" s="21">
        <f>'2001'!D16</f>
        <v>12515</v>
      </c>
    </row>
    <row r="143" spans="1:6">
      <c r="A143">
        <v>2001</v>
      </c>
      <c r="C143" s="21">
        <f>'2001'!B17</f>
        <v>24000000</v>
      </c>
      <c r="D143" s="21">
        <f>'2001'!E17</f>
        <v>253652787286</v>
      </c>
      <c r="E143" s="21">
        <f>'2001'!F17</f>
        <v>23047295265</v>
      </c>
      <c r="F143" s="21">
        <f>'2001'!D17</f>
        <v>10162</v>
      </c>
    </row>
    <row r="144" spans="1:6">
      <c r="A144">
        <v>2001</v>
      </c>
      <c r="C144" s="21">
        <f>'2001'!B18</f>
        <v>26000000</v>
      </c>
      <c r="D144" s="21">
        <f>'2001'!E18</f>
        <v>225154532046</v>
      </c>
      <c r="E144" s="21">
        <f>'2001'!F18</f>
        <v>23134386347</v>
      </c>
      <c r="F144" s="21">
        <f>'2001'!D18</f>
        <v>8351</v>
      </c>
    </row>
    <row r="145" spans="1:6">
      <c r="A145">
        <v>2001</v>
      </c>
      <c r="C145" s="21">
        <f>'2001'!B19</f>
        <v>28000000</v>
      </c>
      <c r="D145" s="21">
        <f>'2001'!E19</f>
        <v>202213787031</v>
      </c>
      <c r="E145" s="21">
        <f>'2001'!F19</f>
        <v>22817053999</v>
      </c>
      <c r="F145" s="21">
        <f>'2001'!D19</f>
        <v>6978</v>
      </c>
    </row>
    <row r="146" spans="1:6">
      <c r="A146">
        <v>2001</v>
      </c>
      <c r="C146" s="21">
        <f>'2001'!B20</f>
        <v>30000000</v>
      </c>
      <c r="D146" s="21">
        <f>'2001'!E20</f>
        <v>179522020633</v>
      </c>
      <c r="E146" s="21">
        <f>'2001'!F20</f>
        <v>22046643218</v>
      </c>
      <c r="F146" s="21">
        <f>'2001'!D20</f>
        <v>5797</v>
      </c>
    </row>
    <row r="147" spans="1:6">
      <c r="A147">
        <v>2001</v>
      </c>
      <c r="C147" s="21">
        <f>'2001'!B21</f>
        <v>32000000</v>
      </c>
      <c r="D147" s="21">
        <f>'2001'!E21</f>
        <v>154334836236</v>
      </c>
      <c r="E147" s="21">
        <f>'2001'!F21</f>
        <v>20985073643</v>
      </c>
      <c r="F147" s="21">
        <f>'2001'!D21</f>
        <v>4683</v>
      </c>
    </row>
    <row r="148" spans="1:6">
      <c r="A148">
        <v>2001</v>
      </c>
      <c r="C148" s="21">
        <f>'2001'!B22</f>
        <v>34000000</v>
      </c>
      <c r="D148" s="21">
        <f>'2001'!E22</f>
        <v>138040477865</v>
      </c>
      <c r="E148" s="21">
        <f>'2001'!F22</f>
        <v>20460114130</v>
      </c>
      <c r="F148" s="21">
        <f>'2001'!D22</f>
        <v>3947</v>
      </c>
    </row>
    <row r="149" spans="1:6">
      <c r="A149">
        <v>2001</v>
      </c>
      <c r="C149" s="21">
        <f>'2001'!B23</f>
        <v>36000000</v>
      </c>
      <c r="D149" s="21">
        <f>'2001'!E23</f>
        <v>118360297641</v>
      </c>
      <c r="E149" s="21">
        <f>'2001'!F23</f>
        <v>18819236168</v>
      </c>
      <c r="F149" s="21">
        <f>'2001'!D23</f>
        <v>3203</v>
      </c>
    </row>
    <row r="150" spans="1:6">
      <c r="A150">
        <v>2001</v>
      </c>
      <c r="C150" s="21">
        <f>'2001'!B24</f>
        <v>38000000</v>
      </c>
      <c r="D150" s="21">
        <f>'2001'!E24</f>
        <v>105889199467</v>
      </c>
      <c r="E150" s="21">
        <f>'2001'!F24</f>
        <v>17958348027</v>
      </c>
      <c r="F150" s="21">
        <f>'2001'!D24</f>
        <v>2718</v>
      </c>
    </row>
    <row r="151" spans="1:6">
      <c r="A151">
        <v>2001</v>
      </c>
      <c r="C151" s="21">
        <f>'2001'!B25</f>
        <v>40000000</v>
      </c>
      <c r="D151" s="21">
        <f>'2001'!E25</f>
        <v>196857075931</v>
      </c>
      <c r="E151" s="21">
        <f>'2001'!F25</f>
        <v>36767539799</v>
      </c>
      <c r="F151" s="21">
        <f>'2001'!D25</f>
        <v>4650</v>
      </c>
    </row>
    <row r="152" spans="1:6">
      <c r="A152">
        <v>2001</v>
      </c>
      <c r="C152" s="21">
        <f>'2001'!B26</f>
        <v>45000000</v>
      </c>
      <c r="D152" s="21">
        <f>'2001'!E26</f>
        <v>139281745499</v>
      </c>
      <c r="E152" s="21">
        <f>'2001'!F26</f>
        <v>29810125800</v>
      </c>
      <c r="F152" s="21">
        <f>'2001'!D26</f>
        <v>2944</v>
      </c>
    </row>
    <row r="153" spans="1:6">
      <c r="A153">
        <v>2001</v>
      </c>
      <c r="C153" s="21">
        <f>'2001'!B27</f>
        <v>50000000</v>
      </c>
      <c r="D153" s="21">
        <f>'2001'!E27</f>
        <v>99701181073</v>
      </c>
      <c r="E153" s="21">
        <f>'2001'!F27</f>
        <v>23581761242</v>
      </c>
      <c r="F153" s="21">
        <f>'2001'!D27</f>
        <v>1906</v>
      </c>
    </row>
    <row r="154" spans="1:6">
      <c r="A154">
        <v>2001</v>
      </c>
      <c r="C154" s="21">
        <f>'2001'!B28</f>
        <v>55000000</v>
      </c>
      <c r="D154" s="21">
        <f>'2001'!E28</f>
        <v>78424874332</v>
      </c>
      <c r="E154" s="21">
        <f>'2001'!F28</f>
        <v>19990397862</v>
      </c>
      <c r="F154" s="21">
        <f>'2001'!D28</f>
        <v>1366</v>
      </c>
    </row>
    <row r="155" spans="1:6">
      <c r="A155">
        <v>2001</v>
      </c>
      <c r="C155" s="21">
        <f>'2001'!B29</f>
        <v>60000000</v>
      </c>
      <c r="D155" s="21">
        <f>'2001'!E29</f>
        <v>107075411952</v>
      </c>
      <c r="E155" s="21">
        <f>'2001'!F29</f>
        <v>29619585818</v>
      </c>
      <c r="F155" s="21">
        <f>'2001'!D29</f>
        <v>1661</v>
      </c>
    </row>
    <row r="156" spans="1:6">
      <c r="A156">
        <v>2001</v>
      </c>
      <c r="C156" s="21">
        <f>'2001'!B30</f>
        <v>70000000</v>
      </c>
      <c r="D156" s="21">
        <f>'2001'!E30</f>
        <v>79061000840</v>
      </c>
      <c r="E156" s="21">
        <f>'2001'!F30</f>
        <v>23686516909</v>
      </c>
      <c r="F156" s="21">
        <f>'2001'!D30</f>
        <v>1060</v>
      </c>
    </row>
    <row r="157" spans="1:6">
      <c r="A157">
        <v>2001</v>
      </c>
      <c r="C157" s="21">
        <f>'2001'!B31</f>
        <v>80000000</v>
      </c>
      <c r="D157" s="21">
        <f>'2001'!E31</f>
        <v>64515053550</v>
      </c>
      <c r="E157" s="21">
        <f>'2001'!F31</f>
        <v>20491878109</v>
      </c>
      <c r="F157" s="21">
        <f>'2001'!D31</f>
        <v>762</v>
      </c>
    </row>
    <row r="158" spans="1:6">
      <c r="A158">
        <v>2001</v>
      </c>
      <c r="C158" s="21">
        <f>'2001'!B32</f>
        <v>90000000</v>
      </c>
      <c r="D158" s="21">
        <f>'2001'!E32</f>
        <v>48015917593</v>
      </c>
      <c r="E158" s="21">
        <f>'2001'!F32</f>
        <v>15869702343</v>
      </c>
      <c r="F158" s="21">
        <f>'2001'!D32</f>
        <v>507</v>
      </c>
    </row>
    <row r="159" spans="1:6">
      <c r="A159">
        <v>2001</v>
      </c>
      <c r="C159" s="21">
        <f>'2001'!B33</f>
        <v>100000000</v>
      </c>
      <c r="D159" s="21">
        <f>'2001'!E33</f>
        <v>59726186423</v>
      </c>
      <c r="E159" s="21">
        <f>'2001'!F33</f>
        <v>20785321592</v>
      </c>
      <c r="F159" s="21">
        <f>'2001'!D33</f>
        <v>546</v>
      </c>
    </row>
    <row r="160" spans="1:6">
      <c r="A160">
        <v>2001</v>
      </c>
      <c r="C160" s="21">
        <f>'2001'!B34</f>
        <v>120000000</v>
      </c>
      <c r="D160" s="21">
        <f>'2001'!E34</f>
        <v>43687022881</v>
      </c>
      <c r="E160" s="21">
        <f>'2001'!F34</f>
        <v>15798836918</v>
      </c>
      <c r="F160" s="21">
        <f>'2001'!D34</f>
        <v>338</v>
      </c>
    </row>
    <row r="161" spans="1:6">
      <c r="A161">
        <v>2001</v>
      </c>
      <c r="C161" s="21">
        <f>'2001'!B35</f>
        <v>140000000</v>
      </c>
      <c r="D161" s="21">
        <f>'2001'!E35</f>
        <v>29848240909</v>
      </c>
      <c r="E161" s="21">
        <f>'2001'!F35</f>
        <v>11200620104</v>
      </c>
      <c r="F161" s="21">
        <f>'2001'!D35</f>
        <v>200</v>
      </c>
    </row>
    <row r="162" spans="1:6">
      <c r="A162">
        <v>2001</v>
      </c>
      <c r="C162" s="21">
        <f>'2001'!B36</f>
        <v>160000000</v>
      </c>
      <c r="D162" s="21">
        <f>'2001'!E36</f>
        <v>22245719982</v>
      </c>
      <c r="E162" s="21">
        <f>'2001'!F36</f>
        <v>8537506753</v>
      </c>
      <c r="F162" s="21">
        <f>'2001'!D36</f>
        <v>132</v>
      </c>
    </row>
    <row r="163" spans="1:6">
      <c r="A163">
        <v>2001</v>
      </c>
      <c r="C163" s="21">
        <f>'2001'!B37</f>
        <v>180000000</v>
      </c>
      <c r="D163" s="21">
        <f>'2001'!E37</f>
        <v>16421856537</v>
      </c>
      <c r="E163" s="21">
        <f>'2001'!F37</f>
        <v>6419038221</v>
      </c>
      <c r="F163" s="21">
        <f>'2001'!D37</f>
        <v>87</v>
      </c>
    </row>
    <row r="164" spans="1:6">
      <c r="A164">
        <v>2001</v>
      </c>
      <c r="C164" s="21">
        <f>'2001'!B38</f>
        <v>200000000</v>
      </c>
      <c r="D164" s="21">
        <f>'2001'!E38</f>
        <v>29162509072</v>
      </c>
      <c r="E164" s="21">
        <f>'2001'!F38</f>
        <v>11568425674</v>
      </c>
      <c r="F164" s="21">
        <f>'2001'!D38</f>
        <v>132</v>
      </c>
    </row>
    <row r="165" spans="1:6">
      <c r="A165">
        <v>2001</v>
      </c>
      <c r="C165" s="21">
        <f>'2001'!B39</f>
        <v>250000000</v>
      </c>
      <c r="D165" s="21">
        <f>'2001'!E39</f>
        <v>15635190964</v>
      </c>
      <c r="E165" s="21">
        <f>'2001'!F39</f>
        <v>6399796377</v>
      </c>
      <c r="F165" s="21">
        <f>'2001'!D39</f>
        <v>57</v>
      </c>
    </row>
    <row r="166" spans="1:6">
      <c r="A166">
        <v>2001</v>
      </c>
      <c r="C166" s="21">
        <f>'2001'!B40</f>
        <v>300000000</v>
      </c>
      <c r="D166" s="21">
        <f>'2001'!E40</f>
        <v>13291316764</v>
      </c>
      <c r="E166" s="21">
        <f>'2001'!F40</f>
        <v>5523590319</v>
      </c>
      <c r="F166" s="21">
        <f>'2001'!D40</f>
        <v>41</v>
      </c>
    </row>
    <row r="167" spans="1:6">
      <c r="A167">
        <v>2001</v>
      </c>
      <c r="C167" s="21">
        <f>'2001'!B41</f>
        <v>350000000</v>
      </c>
      <c r="D167" s="21">
        <f>'2001'!E41</f>
        <v>8207220945</v>
      </c>
      <c r="E167" s="21">
        <f>'2001'!F41</f>
        <v>3440113528</v>
      </c>
      <c r="F167" s="21">
        <f>'2001'!D41</f>
        <v>22</v>
      </c>
    </row>
    <row r="168" spans="1:6">
      <c r="A168">
        <v>2001</v>
      </c>
      <c r="C168" s="21">
        <f>'2001'!B42</f>
        <v>400000000</v>
      </c>
      <c r="D168" s="21">
        <f>'2001'!E42</f>
        <v>6012000721</v>
      </c>
      <c r="E168" s="21">
        <f>'2001'!F42</f>
        <v>2549180081</v>
      </c>
      <c r="F168" s="21">
        <f>'2001'!D42</f>
        <v>14</v>
      </c>
    </row>
    <row r="169" spans="1:6">
      <c r="A169">
        <v>2001</v>
      </c>
      <c r="C169" s="21">
        <f>'2001'!B43</f>
        <v>450000000</v>
      </c>
      <c r="D169" s="21">
        <f>'2001'!E43</f>
        <v>3789112072</v>
      </c>
      <c r="E169" s="21">
        <f>'2001'!F43</f>
        <v>1615831723</v>
      </c>
      <c r="F169" s="21">
        <f>'2001'!D43</f>
        <v>7.9770780463157891</v>
      </c>
    </row>
    <row r="170" spans="1:6">
      <c r="A170">
        <v>2001</v>
      </c>
      <c r="C170" s="21">
        <f>'2001'!B44</f>
        <v>500000000</v>
      </c>
      <c r="D170" s="21">
        <f>'2001'!E44</f>
        <v>3714833793</v>
      </c>
      <c r="E170" s="21">
        <f>'2001'!F44</f>
        <v>1593565086</v>
      </c>
      <c r="F170" s="21">
        <f>'2001'!D44</f>
        <v>7.0758738914285715</v>
      </c>
    </row>
    <row r="171" spans="1:6">
      <c r="A171">
        <v>2001</v>
      </c>
      <c r="C171" s="21">
        <f>'2001'!B45</f>
        <v>550000000</v>
      </c>
      <c r="D171" s="21">
        <f>'2001'!E45</f>
        <v>2340508000</v>
      </c>
      <c r="E171" s="21">
        <f>'2001'!F45</f>
        <v>1008594244</v>
      </c>
      <c r="F171" s="21">
        <f>'2001'!D45</f>
        <v>4.0704486956521739</v>
      </c>
    </row>
    <row r="172" spans="1:6">
      <c r="A172">
        <v>2001</v>
      </c>
      <c r="C172" s="21">
        <f>'2001'!B46</f>
        <v>600000000</v>
      </c>
      <c r="D172" s="21">
        <f>'2001'!E46</f>
        <v>3745682819</v>
      </c>
      <c r="E172" s="21">
        <f>'2001'!F46</f>
        <v>1618605736</v>
      </c>
      <c r="F172" s="21">
        <f>'2001'!D46</f>
        <v>5.9930925104000004</v>
      </c>
    </row>
    <row r="173" spans="1:6">
      <c r="A173">
        <v>2001</v>
      </c>
      <c r="C173" s="21">
        <f>'2001'!B47</f>
        <v>650000000</v>
      </c>
      <c r="D173" s="21">
        <f>'2001'!E47</f>
        <v>39510045154</v>
      </c>
      <c r="E173" s="21">
        <f>'2001'!F47</f>
        <v>16177109070</v>
      </c>
      <c r="F173" s="21">
        <f>'2001'!D47</f>
        <v>36</v>
      </c>
    </row>
    <row r="174" spans="1:6">
      <c r="A174">
        <v>2002</v>
      </c>
      <c r="C174" s="26">
        <v>0</v>
      </c>
      <c r="D174" s="21">
        <f>'2002'!E5</f>
        <v>492285707658</v>
      </c>
      <c r="E174" s="21">
        <f>'2002'!F5</f>
        <v>667422828849</v>
      </c>
      <c r="F174" s="21">
        <f>'2002'!D5</f>
        <v>833607</v>
      </c>
    </row>
    <row r="175" spans="1:6">
      <c r="A175">
        <v>2002</v>
      </c>
      <c r="C175" s="26">
        <v>2000000</v>
      </c>
      <c r="D175" s="21">
        <f>'2002'!E6</f>
        <v>626966631094</v>
      </c>
      <c r="E175" s="21">
        <f>'2002'!F6</f>
        <v>13044160</v>
      </c>
      <c r="F175" s="21">
        <f>'2002'!D6</f>
        <v>215306</v>
      </c>
    </row>
    <row r="176" spans="1:6">
      <c r="A176">
        <v>2002</v>
      </c>
      <c r="C176" s="26">
        <v>4000000</v>
      </c>
      <c r="D176" s="21">
        <f>'2002'!E7</f>
        <v>743708268761</v>
      </c>
      <c r="E176" s="21">
        <f>'2002'!F7</f>
        <v>2531918467</v>
      </c>
      <c r="F176" s="21">
        <f>'2002'!D7</f>
        <v>150836</v>
      </c>
    </row>
    <row r="177" spans="1:6">
      <c r="A177">
        <v>2002</v>
      </c>
      <c r="C177" s="26">
        <v>6000000</v>
      </c>
      <c r="D177" s="21">
        <f>'2002'!E8</f>
        <v>689730798595</v>
      </c>
      <c r="E177" s="21">
        <f>'2002'!F8</f>
        <v>10814756858</v>
      </c>
      <c r="F177" s="21">
        <f>'2002'!D8</f>
        <v>99428</v>
      </c>
    </row>
    <row r="178" spans="1:6">
      <c r="A178">
        <v>2002</v>
      </c>
      <c r="C178" s="26">
        <v>8000000</v>
      </c>
      <c r="D178" s="21">
        <f>'2002'!E9</f>
        <v>619543522371</v>
      </c>
      <c r="E178" s="21">
        <f>'2002'!F9</f>
        <v>14482039989</v>
      </c>
      <c r="F178" s="21">
        <f>'2002'!D9</f>
        <v>69261</v>
      </c>
    </row>
    <row r="179" spans="1:6">
      <c r="A179">
        <v>2002</v>
      </c>
      <c r="C179" s="26">
        <v>10000000</v>
      </c>
      <c r="D179" s="21">
        <f>'2002'!E10</f>
        <v>554347027571</v>
      </c>
      <c r="E179" s="21">
        <f>'2002'!F10</f>
        <v>16826850028</v>
      </c>
      <c r="F179" s="21">
        <f>'2002'!D10</f>
        <v>50645</v>
      </c>
    </row>
    <row r="180" spans="1:6">
      <c r="A180">
        <v>2002</v>
      </c>
      <c r="C180" s="26">
        <v>12000000</v>
      </c>
      <c r="D180" s="21">
        <f>'2002'!E11</f>
        <v>466403139348</v>
      </c>
      <c r="E180" s="21">
        <f>'2002'!F11</f>
        <v>18983682191</v>
      </c>
      <c r="F180" s="21">
        <f>'2002'!D11</f>
        <v>36039</v>
      </c>
    </row>
    <row r="181" spans="1:6">
      <c r="A181">
        <v>2002</v>
      </c>
      <c r="C181" s="26">
        <v>14000000</v>
      </c>
      <c r="D181" s="21">
        <f>'2002'!E12</f>
        <v>420060570681</v>
      </c>
      <c r="E181" s="21">
        <f>'2002'!F12</f>
        <v>20447051928</v>
      </c>
      <c r="F181" s="21">
        <f>'2002'!D12</f>
        <v>28101</v>
      </c>
    </row>
    <row r="182" spans="1:6">
      <c r="A182">
        <v>2002</v>
      </c>
      <c r="C182" s="26">
        <v>16000000</v>
      </c>
      <c r="D182" s="21">
        <f>'2002'!E13</f>
        <v>378442756156</v>
      </c>
      <c r="E182" s="21">
        <f>'2002'!F13</f>
        <v>20753770308</v>
      </c>
      <c r="F182" s="21">
        <f>'2002'!D13</f>
        <v>22307</v>
      </c>
    </row>
    <row r="183" spans="1:6">
      <c r="A183">
        <v>2002</v>
      </c>
      <c r="C183" s="26">
        <v>18000000</v>
      </c>
      <c r="D183" s="21">
        <f>'2002'!E14</f>
        <v>344997418670</v>
      </c>
      <c r="E183" s="21">
        <f>'2002'!F14</f>
        <v>21740876785</v>
      </c>
      <c r="F183" s="21">
        <f>'2002'!D14</f>
        <v>18195</v>
      </c>
    </row>
    <row r="184" spans="1:6">
      <c r="A184">
        <v>2002</v>
      </c>
      <c r="C184" s="26">
        <v>20000000</v>
      </c>
      <c r="D184" s="21">
        <f>'2002'!E15</f>
        <v>319676595297</v>
      </c>
      <c r="E184" s="21">
        <f>'2002'!F15</f>
        <v>22849237652</v>
      </c>
      <c r="F184" s="21">
        <f>'2002'!D15</f>
        <v>15228</v>
      </c>
    </row>
    <row r="185" spans="1:6">
      <c r="A185">
        <v>2002</v>
      </c>
      <c r="C185" s="26">
        <v>22000000</v>
      </c>
      <c r="D185" s="21">
        <f>'2002'!E16</f>
        <v>292804577332</v>
      </c>
      <c r="E185" s="21">
        <f>'2002'!F16</f>
        <v>22909301951</v>
      </c>
      <c r="F185" s="21">
        <f>'2002'!D16</f>
        <v>12740</v>
      </c>
    </row>
    <row r="186" spans="1:6">
      <c r="A186">
        <v>2002</v>
      </c>
      <c r="C186" s="26">
        <v>24000000</v>
      </c>
      <c r="D186" s="21">
        <f>'2002'!E17</f>
        <v>266951105240</v>
      </c>
      <c r="E186" s="21">
        <f>'2002'!F17</f>
        <v>22823903223</v>
      </c>
      <c r="F186" s="21">
        <f>'2002'!D17</f>
        <v>10696</v>
      </c>
    </row>
    <row r="187" spans="1:6">
      <c r="A187">
        <v>2002</v>
      </c>
      <c r="C187" s="26">
        <v>26000000</v>
      </c>
      <c r="D187" s="21">
        <f>'2002'!E18</f>
        <v>239719160617</v>
      </c>
      <c r="E187" s="21">
        <f>'2002'!F18</f>
        <v>23300659821</v>
      </c>
      <c r="F187" s="21">
        <f>'2002'!D18</f>
        <v>8890</v>
      </c>
    </row>
    <row r="188" spans="1:6">
      <c r="A188">
        <v>2002</v>
      </c>
      <c r="C188" s="26">
        <v>28000000</v>
      </c>
      <c r="D188" s="21">
        <f>'2002'!E19</f>
        <v>221816759107</v>
      </c>
      <c r="E188" s="21">
        <f>'2002'!F19</f>
        <v>23919063015</v>
      </c>
      <c r="F188" s="21">
        <f>'2002'!D19</f>
        <v>7658</v>
      </c>
    </row>
    <row r="189" spans="1:6">
      <c r="A189">
        <v>2002</v>
      </c>
      <c r="C189" s="26">
        <v>30000000</v>
      </c>
      <c r="D189" s="21">
        <f>'2002'!E20</f>
        <v>194799654543</v>
      </c>
      <c r="E189" s="21">
        <f>'2002'!F20</f>
        <v>22799987428</v>
      </c>
      <c r="F189" s="21">
        <f>'2002'!D20</f>
        <v>6289</v>
      </c>
    </row>
    <row r="190" spans="1:6">
      <c r="A190">
        <v>2002</v>
      </c>
      <c r="C190" s="26">
        <v>32000000</v>
      </c>
      <c r="D190" s="21">
        <f>'2002'!E21</f>
        <v>168149852009</v>
      </c>
      <c r="E190" s="21">
        <f>'2002'!F21</f>
        <v>21544036601</v>
      </c>
      <c r="F190" s="21">
        <f>'2002'!D21</f>
        <v>5098</v>
      </c>
    </row>
    <row r="191" spans="1:6">
      <c r="A191">
        <v>2002</v>
      </c>
      <c r="C191" s="26">
        <v>34000000</v>
      </c>
      <c r="D191" s="21">
        <f>'2002'!E22</f>
        <v>151226267572</v>
      </c>
      <c r="E191" s="21">
        <f>'2002'!F22</f>
        <v>21113811130</v>
      </c>
      <c r="F191" s="21">
        <f>'2002'!D22</f>
        <v>4324</v>
      </c>
    </row>
    <row r="192" spans="1:6">
      <c r="A192">
        <v>2002</v>
      </c>
      <c r="C192" s="26">
        <v>36000000</v>
      </c>
      <c r="D192" s="21">
        <f>'2002'!E23</f>
        <v>133046521764</v>
      </c>
      <c r="E192" s="21">
        <f>'2002'!F23</f>
        <v>19924897463</v>
      </c>
      <c r="F192" s="21">
        <f>'2002'!D23</f>
        <v>3601</v>
      </c>
    </row>
    <row r="193" spans="1:6">
      <c r="A193">
        <v>2002</v>
      </c>
      <c r="C193" s="26">
        <v>38000000</v>
      </c>
      <c r="D193" s="21">
        <f>'2002'!E24</f>
        <v>115806169217</v>
      </c>
      <c r="E193" s="21">
        <f>'2002'!F24</f>
        <v>18424885413</v>
      </c>
      <c r="F193" s="21">
        <f>'2002'!D24</f>
        <v>2972</v>
      </c>
    </row>
    <row r="194" spans="1:6">
      <c r="A194">
        <v>2002</v>
      </c>
      <c r="C194" s="26">
        <v>40000000</v>
      </c>
      <c r="D194" s="21">
        <f>'2002'!E25</f>
        <v>222965748733</v>
      </c>
      <c r="E194" s="21">
        <f>'2002'!F25</f>
        <v>38700637274</v>
      </c>
      <c r="F194" s="21">
        <f>'2002'!D25</f>
        <v>5268</v>
      </c>
    </row>
    <row r="195" spans="1:6">
      <c r="A195">
        <v>2002</v>
      </c>
      <c r="C195" s="26">
        <v>45000000</v>
      </c>
      <c r="D195" s="21">
        <f>'2002'!E26</f>
        <v>150695405247</v>
      </c>
      <c r="E195" s="21">
        <f>'2002'!F26</f>
        <v>29409184706</v>
      </c>
      <c r="F195" s="21">
        <f>'2002'!D26</f>
        <v>3188</v>
      </c>
    </row>
    <row r="196" spans="1:6">
      <c r="A196">
        <v>2002</v>
      </c>
      <c r="C196" s="26">
        <v>50000000</v>
      </c>
      <c r="D196" s="21">
        <f>'2002'!E27</f>
        <v>112227946272</v>
      </c>
      <c r="E196" s="21">
        <f>'2002'!F27</f>
        <v>24051828692</v>
      </c>
      <c r="F196" s="21">
        <f>'2002'!D27</f>
        <v>2147</v>
      </c>
    </row>
    <row r="197" spans="1:6">
      <c r="A197">
        <v>2002</v>
      </c>
      <c r="C197" s="26">
        <v>55000000</v>
      </c>
      <c r="D197" s="21">
        <f>'2002'!E28</f>
        <v>81695176990</v>
      </c>
      <c r="E197" s="21">
        <f>'2002'!F28</f>
        <v>19028806324</v>
      </c>
      <c r="F197" s="21">
        <f>'2002'!D28</f>
        <v>1423</v>
      </c>
    </row>
    <row r="198" spans="1:6">
      <c r="A198">
        <v>2002</v>
      </c>
      <c r="C198" s="26">
        <v>60000000</v>
      </c>
      <c r="D198" s="21">
        <f>'2002'!E29</f>
        <v>111423227703</v>
      </c>
      <c r="E198" s="21">
        <f>'2002'!F29</f>
        <v>28331006002</v>
      </c>
      <c r="F198" s="21">
        <f>'2002'!D29</f>
        <v>1729</v>
      </c>
    </row>
    <row r="199" spans="1:6">
      <c r="A199">
        <v>2002</v>
      </c>
      <c r="C199" s="26">
        <v>70000000</v>
      </c>
      <c r="D199" s="21">
        <f>'2002'!E30</f>
        <v>82089580121</v>
      </c>
      <c r="E199" s="21">
        <f>'2002'!F30</f>
        <v>22845656452</v>
      </c>
      <c r="F199" s="21">
        <f>'2002'!D30</f>
        <v>1099</v>
      </c>
    </row>
    <row r="200" spans="1:6">
      <c r="A200">
        <v>2002</v>
      </c>
      <c r="C200" s="26">
        <v>80000000</v>
      </c>
      <c r="D200" s="21">
        <f>'2002'!E31</f>
        <v>60984776593</v>
      </c>
      <c r="E200" s="21">
        <f>'2002'!F31</f>
        <v>18018046493</v>
      </c>
      <c r="F200" s="21">
        <f>'2002'!D31</f>
        <v>721</v>
      </c>
    </row>
    <row r="201" spans="1:6">
      <c r="A201">
        <v>2002</v>
      </c>
      <c r="C201" s="26">
        <v>90000000</v>
      </c>
      <c r="D201" s="21">
        <f>'2002'!E32</f>
        <v>50925985556</v>
      </c>
      <c r="E201" s="21">
        <f>'2002'!F32</f>
        <v>15781652739</v>
      </c>
      <c r="F201" s="21">
        <f>'2002'!D32</f>
        <v>538</v>
      </c>
    </row>
    <row r="202" spans="1:6">
      <c r="A202">
        <v>2002</v>
      </c>
      <c r="C202" s="26">
        <v>100000000</v>
      </c>
      <c r="D202" s="21">
        <f>'2002'!E33</f>
        <v>63213712487</v>
      </c>
      <c r="E202" s="21">
        <f>'2002'!F33</f>
        <v>20608036280</v>
      </c>
      <c r="F202" s="21">
        <f>'2002'!D33</f>
        <v>581</v>
      </c>
    </row>
    <row r="203" spans="1:6">
      <c r="A203">
        <v>2002</v>
      </c>
      <c r="C203" s="26">
        <v>120000000</v>
      </c>
      <c r="D203" s="21">
        <f>'2002'!E34</f>
        <v>47166749449</v>
      </c>
      <c r="E203" s="21">
        <f>'2002'!F34</f>
        <v>16140943124</v>
      </c>
      <c r="F203" s="21">
        <f>'2002'!D34</f>
        <v>366</v>
      </c>
    </row>
    <row r="204" spans="1:6">
      <c r="A204">
        <v>2002</v>
      </c>
      <c r="C204" s="26">
        <v>140000000</v>
      </c>
      <c r="D204" s="21">
        <f>'2002'!E35</f>
        <v>29300316380</v>
      </c>
      <c r="E204" s="21">
        <f>'2002'!F35</f>
        <v>10370623181</v>
      </c>
      <c r="F204" s="21">
        <f>'2002'!D35</f>
        <v>197</v>
      </c>
    </row>
    <row r="205" spans="1:6">
      <c r="A205">
        <v>2002</v>
      </c>
      <c r="C205" s="26">
        <v>160000000</v>
      </c>
      <c r="D205" s="21">
        <f>'2002'!E36</f>
        <v>25087789925</v>
      </c>
      <c r="E205" s="21">
        <f>'2002'!F36</f>
        <v>9113599398</v>
      </c>
      <c r="F205" s="21">
        <f>'2002'!D36</f>
        <v>148</v>
      </c>
    </row>
    <row r="206" spans="1:6">
      <c r="A206">
        <v>2002</v>
      </c>
      <c r="C206" s="26">
        <v>180000000</v>
      </c>
      <c r="D206" s="21">
        <f>'2002'!E37</f>
        <v>17360594786</v>
      </c>
      <c r="E206" s="21">
        <f>'2002'!F37</f>
        <v>6424245599</v>
      </c>
      <c r="F206" s="21">
        <f>'2002'!D37</f>
        <v>92</v>
      </c>
    </row>
    <row r="207" spans="1:6">
      <c r="A207">
        <v>2002</v>
      </c>
      <c r="C207" s="26">
        <v>200000000</v>
      </c>
      <c r="D207" s="21">
        <f>'2002'!E38</f>
        <v>29770270257</v>
      </c>
      <c r="E207" s="21">
        <f>'2002'!F38</f>
        <v>11284830840</v>
      </c>
      <c r="F207" s="21">
        <f>'2002'!D38</f>
        <v>134</v>
      </c>
    </row>
    <row r="208" spans="1:6">
      <c r="A208">
        <v>2002</v>
      </c>
      <c r="C208" s="26">
        <v>250000000</v>
      </c>
      <c r="D208" s="21">
        <f>'2002'!E39</f>
        <v>16286336500</v>
      </c>
      <c r="E208" s="21">
        <f>'2002'!F39</f>
        <v>6324007173</v>
      </c>
      <c r="F208" s="21">
        <f>'2002'!D39</f>
        <v>60</v>
      </c>
    </row>
    <row r="209" spans="1:6">
      <c r="A209">
        <v>2002</v>
      </c>
      <c r="C209" s="26">
        <v>300000000</v>
      </c>
      <c r="D209" s="21">
        <f>'2002'!E40</f>
        <v>13411259998</v>
      </c>
      <c r="E209" s="21">
        <f>'2002'!F40</f>
        <v>5185175068</v>
      </c>
      <c r="F209" s="21">
        <f>'2002'!D40</f>
        <v>41</v>
      </c>
    </row>
    <row r="210" spans="1:6">
      <c r="A210">
        <v>2002</v>
      </c>
      <c r="C210" s="26">
        <v>350000000</v>
      </c>
      <c r="D210" s="21">
        <f>'2002'!E41</f>
        <v>7754863568</v>
      </c>
      <c r="E210" s="21">
        <f>'2002'!F41</f>
        <v>3097019473</v>
      </c>
      <c r="F210" s="21">
        <f>'2002'!D41</f>
        <v>21</v>
      </c>
    </row>
    <row r="211" spans="1:6">
      <c r="A211">
        <v>2002</v>
      </c>
      <c r="C211" s="26">
        <v>400000000</v>
      </c>
      <c r="D211" s="21">
        <f>'2002'!E42</f>
        <v>7978391223</v>
      </c>
      <c r="E211" s="21">
        <f>'2002'!F42</f>
        <v>3215783529</v>
      </c>
      <c r="F211" s="21">
        <f>'2002'!D42</f>
        <v>19</v>
      </c>
    </row>
    <row r="212" spans="1:6">
      <c r="A212">
        <v>2002</v>
      </c>
      <c r="C212" s="26">
        <v>450000000</v>
      </c>
      <c r="D212" s="21">
        <f>'2002'!E43</f>
        <v>3292185297</v>
      </c>
      <c r="E212" s="21">
        <f>'2002'!F43</f>
        <v>1336456895</v>
      </c>
      <c r="F212" s="21">
        <f>'2002'!D43</f>
        <v>6.9309164147368421</v>
      </c>
    </row>
    <row r="213" spans="1:6">
      <c r="A213">
        <v>2002</v>
      </c>
      <c r="C213" s="26">
        <v>500000000</v>
      </c>
      <c r="D213" s="21">
        <f>'2002'!E44</f>
        <v>3660533218</v>
      </c>
      <c r="E213" s="21">
        <f>'2002'!F44</f>
        <v>1296128438</v>
      </c>
      <c r="F213" s="21">
        <f>'2002'!D44</f>
        <v>6.9724442247619045</v>
      </c>
    </row>
    <row r="214" spans="1:6">
      <c r="A214">
        <v>2002</v>
      </c>
      <c r="C214" s="26">
        <v>550000000</v>
      </c>
      <c r="D214" s="21">
        <f>'2002'!E45</f>
        <v>1129241913</v>
      </c>
      <c r="E214" s="21">
        <f>'2002'!F45</f>
        <v>462950371</v>
      </c>
      <c r="F214" s="21">
        <f>'2002'!D45</f>
        <v>1.9638989791304349</v>
      </c>
    </row>
    <row r="215" spans="1:6">
      <c r="A215">
        <v>2002</v>
      </c>
      <c r="C215" s="26">
        <v>600000000</v>
      </c>
      <c r="D215" s="21">
        <f>'2002'!E46</f>
        <v>1902472280</v>
      </c>
      <c r="E215" s="21">
        <f>'2002'!F46</f>
        <v>784127603</v>
      </c>
      <c r="F215" s="21">
        <f>'2002'!D46</f>
        <v>3.0439556479999998</v>
      </c>
    </row>
    <row r="216" spans="1:6">
      <c r="A216">
        <v>2002</v>
      </c>
      <c r="C216" s="26">
        <v>650000000</v>
      </c>
      <c r="D216" s="21">
        <f>'2002'!E47</f>
        <v>42794818726</v>
      </c>
      <c r="E216" s="21">
        <f>'2002'!F47</f>
        <v>17462905160</v>
      </c>
      <c r="F216" s="21">
        <f>'2002'!D47</f>
        <v>33</v>
      </c>
    </row>
    <row r="217" spans="1:6">
      <c r="A217">
        <v>2003</v>
      </c>
      <c r="C217" s="26">
        <v>0</v>
      </c>
      <c r="D217" s="21">
        <f>'2003'!E5</f>
        <v>513590530834</v>
      </c>
      <c r="E217" s="21">
        <f>'2003'!F5</f>
        <v>460193108</v>
      </c>
      <c r="F217" s="21">
        <f>'2003'!D5</f>
        <v>844769</v>
      </c>
    </row>
    <row r="218" spans="1:6">
      <c r="A218">
        <v>2003</v>
      </c>
      <c r="C218" s="26">
        <v>2000000</v>
      </c>
      <c r="D218" s="21">
        <f>'2003'!E6</f>
        <v>649829696742</v>
      </c>
      <c r="E218" s="21">
        <f>'2003'!F7</f>
        <v>2397599831</v>
      </c>
      <c r="F218" s="21">
        <f>'2003'!D6</f>
        <v>223467</v>
      </c>
    </row>
    <row r="219" spans="1:6">
      <c r="A219">
        <v>2003</v>
      </c>
      <c r="C219" s="26">
        <v>4000000</v>
      </c>
      <c r="D219" s="21">
        <f>'2003'!E7</f>
        <v>787579779967</v>
      </c>
      <c r="E219" s="21">
        <f>'2003'!F8</f>
        <v>10880798619</v>
      </c>
      <c r="F219" s="21">
        <f>'2003'!D7</f>
        <v>159640</v>
      </c>
    </row>
    <row r="220" spans="1:6">
      <c r="A220">
        <v>2003</v>
      </c>
      <c r="C220" s="26">
        <v>6000000</v>
      </c>
      <c r="D220" s="21">
        <f>'2003'!E8</f>
        <v>713314821374</v>
      </c>
      <c r="E220" s="21">
        <f>'2003'!F9</f>
        <v>14927656128</v>
      </c>
      <c r="F220" s="21">
        <f>'2003'!D8</f>
        <v>102864</v>
      </c>
    </row>
    <row r="221" spans="1:6">
      <c r="A221">
        <v>2003</v>
      </c>
      <c r="C221" s="26">
        <v>8000000</v>
      </c>
      <c r="D221" s="21">
        <f>'2003'!E9</f>
        <v>646969811736</v>
      </c>
      <c r="E221" s="21">
        <f>'2003'!F10</f>
        <v>17101038362</v>
      </c>
      <c r="F221" s="21">
        <f>'2003'!D9</f>
        <v>72313</v>
      </c>
    </row>
    <row r="222" spans="1:6">
      <c r="A222">
        <v>2003</v>
      </c>
      <c r="C222" s="26">
        <v>10000000</v>
      </c>
      <c r="D222" s="21">
        <f>'2003'!E10</f>
        <v>575723773590</v>
      </c>
      <c r="E222" s="21">
        <f>'2003'!F11</f>
        <v>19391886572</v>
      </c>
      <c r="F222" s="21">
        <f>'2003'!D10</f>
        <v>52611</v>
      </c>
    </row>
    <row r="223" spans="1:6">
      <c r="A223">
        <v>2003</v>
      </c>
      <c r="C223" s="26">
        <v>12000000</v>
      </c>
      <c r="D223" s="21">
        <f>'2003'!E11</f>
        <v>484259549404</v>
      </c>
      <c r="E223" s="21">
        <f>'2003'!F12</f>
        <v>21274532462</v>
      </c>
      <c r="F223" s="21">
        <f>'2003'!D11</f>
        <v>37398</v>
      </c>
    </row>
    <row r="224" spans="1:6">
      <c r="A224">
        <v>2003</v>
      </c>
      <c r="C224" s="26">
        <v>14000000</v>
      </c>
      <c r="D224" s="21">
        <f>'2003'!E12</f>
        <v>442801059500</v>
      </c>
      <c r="E224" s="21">
        <f>'2003'!F13</f>
        <v>21823628091</v>
      </c>
      <c r="F224" s="21">
        <f>'2003'!D12</f>
        <v>29629</v>
      </c>
    </row>
    <row r="225" spans="1:6">
      <c r="A225">
        <v>2003</v>
      </c>
      <c r="C225" s="26">
        <v>16000000</v>
      </c>
      <c r="D225" s="21">
        <f>'2003'!E13</f>
        <v>402160742637</v>
      </c>
      <c r="E225" s="21">
        <f>'2003'!F14</f>
        <v>22148930028</v>
      </c>
      <c r="F225" s="21">
        <f>'2003'!D13</f>
        <v>23693</v>
      </c>
    </row>
    <row r="226" spans="1:6">
      <c r="A226">
        <v>2003</v>
      </c>
      <c r="C226" s="26">
        <v>18000000</v>
      </c>
      <c r="D226" s="21">
        <f>'2003'!E14</f>
        <v>357533188995</v>
      </c>
      <c r="E226" s="21">
        <f>'2003'!F15</f>
        <v>23704541694</v>
      </c>
      <c r="F226" s="21">
        <f>'2003'!D14</f>
        <v>18861</v>
      </c>
    </row>
    <row r="227" spans="1:6">
      <c r="A227">
        <v>2003</v>
      </c>
      <c r="C227" s="26">
        <v>20000000</v>
      </c>
      <c r="D227" s="21">
        <f>'2003'!E15</f>
        <v>336467519217</v>
      </c>
      <c r="E227" s="21">
        <f>'2003'!F16</f>
        <v>24133076481</v>
      </c>
      <c r="F227" s="21">
        <f>'2003'!D15</f>
        <v>16034</v>
      </c>
    </row>
    <row r="228" spans="1:6">
      <c r="A228">
        <v>2003</v>
      </c>
      <c r="C228" s="26">
        <v>22000000</v>
      </c>
      <c r="D228" s="21">
        <f>'2003'!E16</f>
        <v>311845387608</v>
      </c>
      <c r="E228" s="21">
        <f>'2003'!F17</f>
        <v>24202403202</v>
      </c>
      <c r="F228" s="21">
        <f>'2003'!D16</f>
        <v>13571</v>
      </c>
    </row>
    <row r="229" spans="1:6">
      <c r="A229">
        <v>2003</v>
      </c>
      <c r="C229" s="26">
        <v>24000000</v>
      </c>
      <c r="D229" s="21">
        <f>'2003'!E17</f>
        <v>287814255055</v>
      </c>
      <c r="E229" s="21">
        <f>'2003'!F18</f>
        <v>23886184322</v>
      </c>
      <c r="F229" s="21">
        <f>'2003'!D17</f>
        <v>11530</v>
      </c>
    </row>
    <row r="230" spans="1:6">
      <c r="A230">
        <v>2003</v>
      </c>
      <c r="C230" s="26">
        <v>26000000</v>
      </c>
      <c r="D230" s="21">
        <f>'2003'!E18</f>
        <v>250096912971</v>
      </c>
      <c r="E230" s="21">
        <f>'2003'!F19</f>
        <v>24638398606</v>
      </c>
      <c r="F230" s="21">
        <f>'2003'!D18</f>
        <v>9271</v>
      </c>
    </row>
    <row r="231" spans="1:6">
      <c r="A231">
        <v>2003</v>
      </c>
      <c r="C231" s="26">
        <v>28000000</v>
      </c>
      <c r="D231" s="21">
        <f>'2003'!E19</f>
        <v>232302702096</v>
      </c>
      <c r="E231" s="21">
        <f>'2003'!F20</f>
        <v>23013029912</v>
      </c>
      <c r="F231" s="21">
        <f>'2003'!D19</f>
        <v>8022</v>
      </c>
    </row>
    <row r="232" spans="1:6">
      <c r="A232">
        <v>2003</v>
      </c>
      <c r="C232" s="26">
        <v>30000000</v>
      </c>
      <c r="D232" s="21">
        <f>'2003'!E20</f>
        <v>199507344079</v>
      </c>
      <c r="E232" s="21">
        <f>'2003'!F21</f>
        <v>22427348841</v>
      </c>
      <c r="F232" s="21">
        <f>'2003'!D20</f>
        <v>6446</v>
      </c>
    </row>
    <row r="233" spans="1:6">
      <c r="A233">
        <v>2003</v>
      </c>
      <c r="C233" s="26">
        <v>32000000</v>
      </c>
      <c r="D233" s="21">
        <f>'2003'!E21</f>
        <v>178954466586</v>
      </c>
      <c r="E233" s="21">
        <f>'2003'!F22</f>
        <v>21610355144</v>
      </c>
      <c r="F233" s="21">
        <f>'2003'!D21</f>
        <v>5428</v>
      </c>
    </row>
    <row r="234" spans="1:6">
      <c r="A234">
        <v>2003</v>
      </c>
      <c r="C234" s="26">
        <v>34000000</v>
      </c>
      <c r="D234" s="21">
        <f>'2003'!E22</f>
        <v>158221222716</v>
      </c>
      <c r="E234" s="21">
        <f>'2003'!F23</f>
        <v>20035824984</v>
      </c>
      <c r="F234" s="21">
        <f>'2003'!D22</f>
        <v>4522</v>
      </c>
    </row>
    <row r="235" spans="1:6">
      <c r="A235">
        <v>2003</v>
      </c>
      <c r="C235" s="26">
        <v>36000000</v>
      </c>
      <c r="D235" s="21">
        <f>'2003'!E23</f>
        <v>136859967413</v>
      </c>
      <c r="E235" s="21">
        <f>'2003'!F24</f>
        <v>18446307018</v>
      </c>
      <c r="F235" s="21">
        <f>'2003'!D23</f>
        <v>3703</v>
      </c>
    </row>
    <row r="236" spans="1:6">
      <c r="A236">
        <v>2003</v>
      </c>
      <c r="C236" s="26">
        <v>38000000</v>
      </c>
      <c r="D236" s="21">
        <f>'2003'!E24</f>
        <v>118738237541</v>
      </c>
      <c r="E236" s="21">
        <f>'2003'!F25</f>
        <v>41069705660</v>
      </c>
      <c r="F236" s="21">
        <f>'2003'!D24</f>
        <v>3047</v>
      </c>
    </row>
    <row r="237" spans="1:6">
      <c r="A237">
        <v>2003</v>
      </c>
      <c r="C237" s="26">
        <v>40000000</v>
      </c>
      <c r="D237" s="21">
        <f>'2003'!E25</f>
        <v>243409234614</v>
      </c>
      <c r="E237" s="21">
        <f>'2003'!F26</f>
        <v>31756817947</v>
      </c>
      <c r="F237" s="21">
        <f>'2003'!D25</f>
        <v>5754</v>
      </c>
    </row>
    <row r="238" spans="1:6">
      <c r="A238">
        <v>2003</v>
      </c>
      <c r="C238" s="26">
        <v>45000000</v>
      </c>
      <c r="D238" s="21">
        <f>'2003'!E26</f>
        <v>167936763030</v>
      </c>
      <c r="E238" s="21">
        <f>'2003'!F27</f>
        <v>25138319942</v>
      </c>
      <c r="F238" s="21">
        <f>'2003'!D26</f>
        <v>3549</v>
      </c>
    </row>
    <row r="239" spans="1:6">
      <c r="A239">
        <v>2003</v>
      </c>
      <c r="C239" s="26">
        <v>50000000</v>
      </c>
      <c r="D239" s="21">
        <f>'2003'!E27</f>
        <v>121804989125</v>
      </c>
      <c r="E239" s="21">
        <f>'2003'!F28</f>
        <v>19610055780</v>
      </c>
      <c r="F239" s="21">
        <f>'2003'!D27</f>
        <v>2330</v>
      </c>
    </row>
    <row r="240" spans="1:6">
      <c r="A240">
        <v>2003</v>
      </c>
      <c r="C240" s="26">
        <v>55000000</v>
      </c>
      <c r="D240" s="21">
        <f>'2003'!E28</f>
        <v>88156258543</v>
      </c>
      <c r="E240" s="21">
        <f>'2003'!F29</f>
        <v>28523438853</v>
      </c>
      <c r="F240" s="21">
        <f>'2003'!D28</f>
        <v>1537</v>
      </c>
    </row>
    <row r="241" spans="1:6">
      <c r="A241">
        <v>2003</v>
      </c>
      <c r="C241" s="26">
        <v>60000000</v>
      </c>
      <c r="D241" s="21">
        <f>'2003'!E29</f>
        <v>117637196361</v>
      </c>
      <c r="E241" s="21">
        <f>'2003'!F30</f>
        <v>23395739530</v>
      </c>
      <c r="F241" s="21">
        <f>'2003'!D29</f>
        <v>1823</v>
      </c>
    </row>
    <row r="242" spans="1:6">
      <c r="A242">
        <v>2003</v>
      </c>
      <c r="C242" s="26">
        <v>70000000</v>
      </c>
      <c r="D242" s="21">
        <f>'2003'!E30</f>
        <v>88827335886</v>
      </c>
      <c r="E242" s="21">
        <f>'2003'!F31</f>
        <v>17054245311</v>
      </c>
      <c r="F242" s="21">
        <f>'2003'!D30</f>
        <v>1190</v>
      </c>
    </row>
    <row r="243" spans="1:6">
      <c r="A243">
        <v>2003</v>
      </c>
      <c r="C243" s="26">
        <v>80000000</v>
      </c>
      <c r="D243" s="21">
        <f>'2003'!E31</f>
        <v>60908970146</v>
      </c>
      <c r="E243" s="21">
        <f>'2003'!F32</f>
        <v>14092179944</v>
      </c>
      <c r="F243" s="21">
        <f>'2003'!D31</f>
        <v>719</v>
      </c>
    </row>
    <row r="244" spans="1:6">
      <c r="A244">
        <v>2003</v>
      </c>
      <c r="C244" s="26">
        <v>90000000</v>
      </c>
      <c r="D244" s="21">
        <f>'2003'!E32</f>
        <v>48139186911</v>
      </c>
      <c r="E244" s="21">
        <f>'2003'!F33</f>
        <v>19790382855</v>
      </c>
      <c r="F244" s="21">
        <f>'2003'!D32</f>
        <v>508</v>
      </c>
    </row>
    <row r="245" spans="1:6">
      <c r="A245">
        <v>2003</v>
      </c>
      <c r="C245" s="26">
        <v>100000000</v>
      </c>
      <c r="D245" s="21">
        <f>'2003'!E33</f>
        <v>64547939369</v>
      </c>
      <c r="E245" s="21">
        <f>'2003'!F34</f>
        <v>14988069983</v>
      </c>
      <c r="F245" s="21">
        <f>'2003'!D33</f>
        <v>593</v>
      </c>
    </row>
    <row r="246" spans="1:6">
      <c r="A246">
        <v>2003</v>
      </c>
      <c r="C246" s="26">
        <v>120000000</v>
      </c>
      <c r="D246" s="21">
        <f>'2003'!E34</f>
        <v>46768967340</v>
      </c>
      <c r="E246" s="21">
        <f>'2003'!F35</f>
        <v>11157491757</v>
      </c>
      <c r="F246" s="21">
        <f>'2003'!D34</f>
        <v>362</v>
      </c>
    </row>
    <row r="247" spans="1:6">
      <c r="A247">
        <v>2003</v>
      </c>
      <c r="C247" s="26">
        <v>140000000</v>
      </c>
      <c r="D247" s="21">
        <f>'2003'!E35</f>
        <v>33611146821</v>
      </c>
      <c r="E247" s="21">
        <f>'2003'!F36</f>
        <v>8599770810</v>
      </c>
      <c r="F247" s="21">
        <f>'2003'!D35</f>
        <v>225</v>
      </c>
    </row>
    <row r="248" spans="1:6">
      <c r="A248">
        <v>2003</v>
      </c>
      <c r="C248" s="26">
        <v>160000000</v>
      </c>
      <c r="D248" s="21">
        <f>'2003'!E36</f>
        <v>25284849261</v>
      </c>
      <c r="E248" s="21">
        <f>'2003'!F37</f>
        <v>5522762666</v>
      </c>
      <c r="F248" s="21">
        <f>'2003'!D36</f>
        <v>149</v>
      </c>
    </row>
    <row r="249" spans="1:6">
      <c r="A249">
        <v>2003</v>
      </c>
      <c r="C249" s="26">
        <v>180000000</v>
      </c>
      <c r="D249" s="21">
        <f>'2003'!E37</f>
        <v>15942534789</v>
      </c>
      <c r="E249" s="21">
        <f>'2003'!F38</f>
        <v>10170052197</v>
      </c>
      <c r="F249" s="21">
        <f>'2003'!D37</f>
        <v>84</v>
      </c>
    </row>
    <row r="250" spans="1:6">
      <c r="A250">
        <v>2003</v>
      </c>
      <c r="C250" s="26">
        <v>200000000</v>
      </c>
      <c r="D250" s="21">
        <f>'2003'!E38</f>
        <v>28753125298</v>
      </c>
      <c r="E250" s="21">
        <f>'2003'!F39</f>
        <v>7543893887</v>
      </c>
      <c r="F250" s="21">
        <f>'2003'!D38</f>
        <v>131</v>
      </c>
    </row>
    <row r="251" spans="1:6">
      <c r="A251">
        <v>2003</v>
      </c>
      <c r="C251" s="26">
        <v>250000000</v>
      </c>
      <c r="D251" s="21">
        <f>'2003'!E39</f>
        <v>20816037082</v>
      </c>
      <c r="E251" s="21">
        <f>'2003'!F40</f>
        <v>6024520418</v>
      </c>
      <c r="F251" s="21">
        <f>'2003'!D39</f>
        <v>77</v>
      </c>
    </row>
    <row r="252" spans="1:6">
      <c r="A252">
        <v>2003</v>
      </c>
      <c r="C252" s="26">
        <v>300000000</v>
      </c>
      <c r="D252" s="21">
        <f>'2003'!E40</f>
        <v>16358022057</v>
      </c>
      <c r="E252" s="21">
        <f>'2003'!F41</f>
        <v>3229409502</v>
      </c>
      <c r="F252" s="21">
        <f>'2003'!D40</f>
        <v>51</v>
      </c>
    </row>
    <row r="253" spans="1:6">
      <c r="A253">
        <v>2003</v>
      </c>
      <c r="C253" s="26">
        <v>350000000</v>
      </c>
      <c r="D253" s="21">
        <f>'2003'!E41</f>
        <v>8657828185</v>
      </c>
      <c r="E253" s="21">
        <f>'2003'!F42</f>
        <v>2382418454</v>
      </c>
      <c r="F253" s="21">
        <f>'2003'!D41</f>
        <v>23</v>
      </c>
    </row>
    <row r="254" spans="1:6">
      <c r="A254">
        <v>2003</v>
      </c>
      <c r="C254" s="26">
        <v>400000000</v>
      </c>
      <c r="D254" s="21">
        <f>'2003'!E42</f>
        <v>6337114248</v>
      </c>
      <c r="E254" s="21">
        <f>'2003'!F43</f>
        <v>1457656545</v>
      </c>
      <c r="F254" s="21">
        <f>'2003'!D42</f>
        <v>15</v>
      </c>
    </row>
    <row r="255" spans="1:6">
      <c r="A255">
        <v>2003</v>
      </c>
      <c r="C255" s="26">
        <v>450000000</v>
      </c>
      <c r="D255" s="21">
        <f>'2003'!E43</f>
        <v>3847377687</v>
      </c>
      <c r="E255" s="21">
        <f>'2003'!F44</f>
        <v>1172950092</v>
      </c>
      <c r="F255" s="21">
        <f>'2003'!D43</f>
        <v>8.0997424989473679</v>
      </c>
    </row>
    <row r="256" spans="1:6">
      <c r="A256">
        <v>2003</v>
      </c>
      <c r="C256" s="26">
        <v>500000000</v>
      </c>
      <c r="D256" s="21">
        <f>'2003'!E44</f>
        <v>3084802477</v>
      </c>
      <c r="E256" s="21">
        <f>'2003'!F45</f>
        <v>1550656498</v>
      </c>
      <c r="F256" s="21">
        <f>'2003'!D44</f>
        <v>5.8758142419047621</v>
      </c>
    </row>
    <row r="257" spans="1:6">
      <c r="A257">
        <v>2003</v>
      </c>
      <c r="C257" s="26">
        <v>550000000</v>
      </c>
      <c r="D257" s="21">
        <f>'2003'!E45</f>
        <v>4054473026</v>
      </c>
      <c r="E257" s="21">
        <f>'2003'!F46</f>
        <v>473105135</v>
      </c>
      <c r="F257" s="21">
        <f>'2003'!D45</f>
        <v>7.0512574365217393</v>
      </c>
    </row>
    <row r="258" spans="1:6">
      <c r="A258">
        <v>2003</v>
      </c>
      <c r="C258" s="26">
        <v>600000000</v>
      </c>
      <c r="D258" s="21">
        <f>'2003'!E46</f>
        <v>1233571918</v>
      </c>
      <c r="E258" s="21">
        <f>'2003'!F47</f>
        <v>14402748447</v>
      </c>
      <c r="F258" s="21">
        <f>'2003'!D46</f>
        <v>1.9737150688</v>
      </c>
    </row>
    <row r="259" spans="1:6">
      <c r="A259">
        <v>2003</v>
      </c>
      <c r="C259" s="26">
        <v>650000000</v>
      </c>
      <c r="D259" s="21">
        <f>'2003'!E47</f>
        <v>96937148813</v>
      </c>
      <c r="E259" s="21">
        <f>'2004'!F5</f>
        <v>1026133205</v>
      </c>
      <c r="F259" s="21">
        <f>'2003'!D47</f>
        <v>30</v>
      </c>
    </row>
    <row r="260" spans="1:6">
      <c r="A260">
        <v>2004</v>
      </c>
      <c r="C260">
        <v>0</v>
      </c>
      <c r="D260" s="21">
        <f>'2004'!E5</f>
        <v>557313585121</v>
      </c>
      <c r="E260" s="21">
        <f>'2004'!F5</f>
        <v>1026133205</v>
      </c>
      <c r="F260" s="21">
        <f>'2004'!D5</f>
        <v>820055</v>
      </c>
    </row>
    <row r="261" spans="1:6">
      <c r="A261">
        <v>2004</v>
      </c>
      <c r="C261">
        <v>2000000</v>
      </c>
      <c r="D261" s="21">
        <f>'2004'!E6</f>
        <v>734336044342</v>
      </c>
      <c r="E261" s="21">
        <f>'2004'!F6</f>
        <v>2118464</v>
      </c>
      <c r="F261" s="21">
        <f>'2004'!D6</f>
        <v>253542</v>
      </c>
    </row>
    <row r="262" spans="1:6">
      <c r="A262">
        <v>2004</v>
      </c>
      <c r="C262">
        <v>4000000</v>
      </c>
      <c r="D262" s="21">
        <f>'2004'!E7</f>
        <v>848372512266</v>
      </c>
      <c r="E262" s="21">
        <f>'2004'!F7</f>
        <v>2188336649</v>
      </c>
      <c r="F262" s="21">
        <f>'2004'!D7</f>
        <v>171848</v>
      </c>
    </row>
    <row r="263" spans="1:6">
      <c r="A263">
        <v>2004</v>
      </c>
      <c r="C263">
        <v>6000000</v>
      </c>
      <c r="D263" s="21">
        <f>'2004'!E8</f>
        <v>767452971767</v>
      </c>
      <c r="E263" s="21">
        <f>'2004'!F8</f>
        <v>11183878558</v>
      </c>
      <c r="F263" s="21">
        <f>'2004'!D8</f>
        <v>110688</v>
      </c>
    </row>
    <row r="264" spans="1:6">
      <c r="A264">
        <v>2004</v>
      </c>
      <c r="C264">
        <v>8000000</v>
      </c>
      <c r="D264" s="21">
        <f>'2004'!E9</f>
        <v>702230383477</v>
      </c>
      <c r="E264" s="21">
        <f>'2004'!F9</f>
        <v>15845043304</v>
      </c>
      <c r="F264" s="21">
        <f>'2004'!D9</f>
        <v>78475</v>
      </c>
    </row>
    <row r="265" spans="1:6">
      <c r="A265">
        <v>2004</v>
      </c>
      <c r="C265">
        <v>10000000</v>
      </c>
      <c r="D265" s="21">
        <f>'2004'!E10</f>
        <v>630236754870</v>
      </c>
      <c r="E265" s="21">
        <f>'2004'!F10</f>
        <v>18156989459</v>
      </c>
      <c r="F265" s="21">
        <f>'2004'!D10</f>
        <v>57558</v>
      </c>
    </row>
    <row r="266" spans="1:6">
      <c r="A266">
        <v>2004</v>
      </c>
      <c r="C266">
        <v>12000000</v>
      </c>
      <c r="D266" s="21">
        <f>'2004'!E11</f>
        <v>547294645755</v>
      </c>
      <c r="E266" s="21">
        <f>'2004'!F11</f>
        <v>21266924477</v>
      </c>
      <c r="F266" s="21">
        <f>'2004'!D11</f>
        <v>42285</v>
      </c>
    </row>
    <row r="267" spans="1:6">
      <c r="A267">
        <v>2004</v>
      </c>
      <c r="C267">
        <v>14000000</v>
      </c>
      <c r="D267" s="21">
        <f>'2004'!E12</f>
        <v>499218043951</v>
      </c>
      <c r="E267" s="21">
        <f>'2004'!F12</f>
        <v>23503319360</v>
      </c>
      <c r="F267" s="21">
        <f>'2004'!D12</f>
        <v>33387</v>
      </c>
    </row>
    <row r="268" spans="1:6">
      <c r="A268">
        <v>2004</v>
      </c>
      <c r="C268">
        <v>16000000</v>
      </c>
      <c r="D268" s="21">
        <f>'2004'!E13</f>
        <v>445739744372</v>
      </c>
      <c r="E268" s="21">
        <f>'2004'!F13</f>
        <v>23782916960</v>
      </c>
      <c r="F268" s="21">
        <f>'2004'!D13</f>
        <v>26271</v>
      </c>
    </row>
    <row r="269" spans="1:6">
      <c r="A269">
        <v>2004</v>
      </c>
      <c r="C269">
        <v>18000000</v>
      </c>
      <c r="D269" s="21">
        <f>'2004'!E14</f>
        <v>403738213768</v>
      </c>
      <c r="E269" s="21">
        <f>'2004'!F14</f>
        <v>24346939581</v>
      </c>
      <c r="F269" s="21">
        <f>'2004'!D14</f>
        <v>21300</v>
      </c>
    </row>
    <row r="270" spans="1:6">
      <c r="A270">
        <v>2004</v>
      </c>
      <c r="C270">
        <v>20000000</v>
      </c>
      <c r="D270" s="21">
        <f>'2004'!E15</f>
        <v>370810176244</v>
      </c>
      <c r="E270" s="21">
        <f>'2004'!F15</f>
        <v>25574504545</v>
      </c>
      <c r="F270" s="21">
        <f>'2004'!D15</f>
        <v>17668</v>
      </c>
    </row>
    <row r="271" spans="1:6">
      <c r="A271">
        <v>2004</v>
      </c>
      <c r="C271">
        <v>22000000</v>
      </c>
      <c r="D271" s="21">
        <f>'2004'!E16</f>
        <v>343001351794</v>
      </c>
      <c r="E271" s="21">
        <f>'2004'!F16</f>
        <v>26059527333</v>
      </c>
      <c r="F271" s="21">
        <f>'2004'!D16</f>
        <v>14927</v>
      </c>
    </row>
    <row r="272" spans="1:6">
      <c r="A272">
        <v>2004</v>
      </c>
      <c r="C272">
        <v>24000000</v>
      </c>
      <c r="D272" s="21">
        <f>'2004'!E17</f>
        <v>335266685819</v>
      </c>
      <c r="E272" s="21">
        <f>'2004'!F17</f>
        <v>27563316532</v>
      </c>
      <c r="F272" s="21">
        <f>'2004'!D17</f>
        <v>13424</v>
      </c>
    </row>
    <row r="273" spans="1:6">
      <c r="A273">
        <v>2004</v>
      </c>
      <c r="C273">
        <v>26000000</v>
      </c>
      <c r="D273" s="21">
        <f>'2004'!E18</f>
        <v>284247548327</v>
      </c>
      <c r="E273" s="21">
        <f>'2004'!F18</f>
        <v>26338648410</v>
      </c>
      <c r="F273" s="21">
        <f>'2004'!D18</f>
        <v>10535</v>
      </c>
    </row>
    <row r="274" spans="1:6">
      <c r="A274">
        <v>2004</v>
      </c>
      <c r="C274">
        <v>28000000</v>
      </c>
      <c r="D274" s="21">
        <f>'2004'!E19</f>
        <v>268004609305</v>
      </c>
      <c r="E274" s="21">
        <f>'2004'!F19</f>
        <v>27750418993</v>
      </c>
      <c r="F274" s="21">
        <f>'2004'!D19</f>
        <v>9246</v>
      </c>
    </row>
    <row r="275" spans="1:6">
      <c r="A275">
        <v>2004</v>
      </c>
      <c r="C275">
        <v>30000000</v>
      </c>
      <c r="D275" s="21">
        <f>'2004'!E20</f>
        <v>231126642009</v>
      </c>
      <c r="E275" s="21">
        <f>'2004'!F20</f>
        <v>26078659300</v>
      </c>
      <c r="F275" s="21">
        <f>'2004'!D20</f>
        <v>7465</v>
      </c>
    </row>
    <row r="276" spans="1:6">
      <c r="A276">
        <v>2004</v>
      </c>
      <c r="C276">
        <v>32000000</v>
      </c>
      <c r="D276" s="21">
        <f>'2004'!E21</f>
        <v>206464145296</v>
      </c>
      <c r="E276" s="21">
        <f>'2004'!F21</f>
        <v>25164147881</v>
      </c>
      <c r="F276" s="21">
        <f>'2004'!D21</f>
        <v>6263</v>
      </c>
    </row>
    <row r="277" spans="1:6">
      <c r="A277">
        <v>2004</v>
      </c>
      <c r="C277">
        <v>34000000</v>
      </c>
      <c r="D277" s="21">
        <f>'2004'!E22</f>
        <v>179884786880</v>
      </c>
      <c r="E277" s="21">
        <f>'2004'!F22</f>
        <v>23909845781</v>
      </c>
      <c r="F277" s="21">
        <f>'2004'!D22</f>
        <v>5145</v>
      </c>
    </row>
    <row r="278" spans="1:6">
      <c r="A278">
        <v>2004</v>
      </c>
      <c r="C278">
        <v>36000000</v>
      </c>
      <c r="D278" s="21">
        <f>'2004'!E23</f>
        <v>162755850009</v>
      </c>
      <c r="E278" s="21">
        <f>'2004'!F23</f>
        <v>23285751345</v>
      </c>
      <c r="F278" s="21">
        <f>'2004'!D23</f>
        <v>4404</v>
      </c>
    </row>
    <row r="279" spans="1:6">
      <c r="A279">
        <v>2004</v>
      </c>
      <c r="C279">
        <v>38000000</v>
      </c>
      <c r="D279" s="21">
        <f>'2004'!E24</f>
        <v>143444193510</v>
      </c>
      <c r="E279" s="21">
        <f>'2004'!F24</f>
        <v>21826984655</v>
      </c>
      <c r="F279" s="21">
        <f>'2004'!D24</f>
        <v>3681</v>
      </c>
    </row>
    <row r="280" spans="1:6">
      <c r="A280">
        <v>2004</v>
      </c>
      <c r="C280">
        <v>40000000</v>
      </c>
      <c r="D280" s="21">
        <f>'2004'!E25</f>
        <v>292823583661</v>
      </c>
      <c r="E280" s="21">
        <f>'2004'!F25</f>
        <v>48485198300</v>
      </c>
      <c r="F280" s="21">
        <f>'2004'!D25</f>
        <v>6921</v>
      </c>
    </row>
    <row r="281" spans="1:6">
      <c r="A281">
        <v>2004</v>
      </c>
      <c r="C281">
        <v>45000000</v>
      </c>
      <c r="D281" s="21">
        <f>'2004'!E26</f>
        <v>207745784542</v>
      </c>
      <c r="E281" s="21">
        <f>'2004'!F26</f>
        <v>38567813943</v>
      </c>
      <c r="F281" s="21">
        <f>'2004'!D26</f>
        <v>4389</v>
      </c>
    </row>
    <row r="282" spans="1:6">
      <c r="A282">
        <v>2004</v>
      </c>
      <c r="C282">
        <v>50000000</v>
      </c>
      <c r="D282" s="21">
        <f>'2004'!E27</f>
        <v>159146037342</v>
      </c>
      <c r="E282" s="21">
        <f>'2004'!F27</f>
        <v>32305311646</v>
      </c>
      <c r="F282" s="21">
        <f>'2004'!D27</f>
        <v>3040</v>
      </c>
    </row>
    <row r="283" spans="1:6">
      <c r="A283">
        <v>2004</v>
      </c>
      <c r="C283">
        <v>55000000</v>
      </c>
      <c r="D283" s="21">
        <f>'2004'!E28</f>
        <v>106716819834</v>
      </c>
      <c r="E283" s="21">
        <f>'2004'!F28</f>
        <v>23394134519</v>
      </c>
      <c r="F283" s="21">
        <f>'2004'!D28</f>
        <v>1861</v>
      </c>
    </row>
    <row r="284" spans="1:6">
      <c r="A284">
        <v>2004</v>
      </c>
      <c r="C284">
        <v>60000000</v>
      </c>
      <c r="D284" s="21">
        <f>'2004'!E29</f>
        <v>146336522448</v>
      </c>
      <c r="E284" s="21">
        <f>'2004'!F29</f>
        <v>35038174709</v>
      </c>
      <c r="F284" s="21">
        <f>'2004'!D29</f>
        <v>2268</v>
      </c>
    </row>
    <row r="285" spans="1:6">
      <c r="A285">
        <v>2004</v>
      </c>
      <c r="C285">
        <v>70000000</v>
      </c>
      <c r="D285" s="21">
        <f>'2004'!E30</f>
        <v>105439703740</v>
      </c>
      <c r="E285" s="21">
        <f>'2004'!F30</f>
        <v>27519064484</v>
      </c>
      <c r="F285" s="21">
        <f>'2004'!D30</f>
        <v>1413</v>
      </c>
    </row>
    <row r="286" spans="1:6">
      <c r="A286">
        <v>2004</v>
      </c>
      <c r="C286">
        <v>80000000</v>
      </c>
      <c r="D286" s="21">
        <f>'2004'!E31</f>
        <v>76306615749</v>
      </c>
      <c r="E286" s="21">
        <f>'2004'!F31</f>
        <v>21247746028</v>
      </c>
      <c r="F286" s="21">
        <f>'2004'!D31</f>
        <v>901</v>
      </c>
    </row>
    <row r="287" spans="1:6">
      <c r="A287">
        <v>2004</v>
      </c>
      <c r="C287">
        <v>90000000</v>
      </c>
      <c r="D287" s="21">
        <f>'2004'!E32</f>
        <v>52219990483</v>
      </c>
      <c r="E287" s="21">
        <f>'2004'!F32</f>
        <v>15140142018</v>
      </c>
      <c r="F287" s="21">
        <f>'2004'!D32</f>
        <v>552</v>
      </c>
    </row>
    <row r="288" spans="1:6">
      <c r="A288">
        <v>2004</v>
      </c>
      <c r="C288">
        <v>100000000</v>
      </c>
      <c r="D288" s="21">
        <f>'2004'!E33</f>
        <v>81071368025</v>
      </c>
      <c r="E288" s="21">
        <f>'2004'!F33</f>
        <v>24604076672</v>
      </c>
      <c r="F288" s="21">
        <f>'2004'!D33</f>
        <v>746</v>
      </c>
    </row>
    <row r="289" spans="1:6">
      <c r="A289">
        <v>2004</v>
      </c>
      <c r="C289">
        <v>120000000</v>
      </c>
      <c r="D289" s="21">
        <f>'2004'!E34</f>
        <v>59479274522</v>
      </c>
      <c r="E289" s="21">
        <f>'2004'!F34</f>
        <v>18999091364</v>
      </c>
      <c r="F289" s="21">
        <f>'2004'!D34</f>
        <v>459</v>
      </c>
    </row>
    <row r="290" spans="1:6">
      <c r="A290">
        <v>2004</v>
      </c>
      <c r="C290">
        <v>140000000</v>
      </c>
      <c r="D290" s="21">
        <f>'2004'!E35</f>
        <v>38126746292</v>
      </c>
      <c r="E290" s="21">
        <f>'2004'!F35</f>
        <v>12549504737</v>
      </c>
      <c r="F290" s="21">
        <f>'2004'!D35</f>
        <v>256</v>
      </c>
    </row>
    <row r="291" spans="1:6">
      <c r="A291">
        <v>2004</v>
      </c>
      <c r="C291">
        <v>160000000</v>
      </c>
      <c r="D291" s="21">
        <f>'2004'!E36</f>
        <v>32307567971</v>
      </c>
      <c r="E291" s="21">
        <f>'2004'!F36</f>
        <v>10934499612</v>
      </c>
      <c r="F291" s="21">
        <f>'2004'!D36</f>
        <v>192</v>
      </c>
    </row>
    <row r="292" spans="1:6">
      <c r="A292">
        <v>2004</v>
      </c>
      <c r="C292">
        <v>180000000</v>
      </c>
      <c r="D292" s="21">
        <f>'2004'!E37</f>
        <v>19904134637</v>
      </c>
      <c r="E292" s="21">
        <f>'2004'!F37</f>
        <v>6874201759</v>
      </c>
      <c r="F292" s="21">
        <f>'2004'!D37</f>
        <v>105</v>
      </c>
    </row>
    <row r="293" spans="1:6">
      <c r="A293">
        <v>2004</v>
      </c>
      <c r="C293">
        <v>200000000</v>
      </c>
      <c r="D293" s="21">
        <f>'2004'!E38</f>
        <v>37956791278</v>
      </c>
      <c r="E293" s="21">
        <f>'2004'!F38</f>
        <v>13410754185</v>
      </c>
      <c r="F293" s="21">
        <f>'2004'!D38</f>
        <v>171</v>
      </c>
    </row>
    <row r="294" spans="1:6">
      <c r="A294">
        <v>2004</v>
      </c>
      <c r="C294">
        <v>250000000</v>
      </c>
      <c r="D294" s="21">
        <f>'2004'!E39</f>
        <v>21337289925</v>
      </c>
      <c r="E294" s="21">
        <f>'2004'!F39</f>
        <v>7727123851</v>
      </c>
      <c r="F294" s="21">
        <f>'2004'!D39</f>
        <v>78</v>
      </c>
    </row>
    <row r="295" spans="1:6">
      <c r="A295">
        <v>2004</v>
      </c>
      <c r="C295">
        <v>300000000</v>
      </c>
      <c r="D295" s="21">
        <f>'2004'!E40</f>
        <v>13250020314</v>
      </c>
      <c r="E295" s="21">
        <f>'2004'!F40</f>
        <v>4875249478</v>
      </c>
      <c r="F295" s="21">
        <f>'2004'!D40</f>
        <v>41</v>
      </c>
    </row>
    <row r="296" spans="1:6">
      <c r="A296">
        <v>2004</v>
      </c>
      <c r="C296">
        <v>350000000</v>
      </c>
      <c r="D296" s="21">
        <f>'2004'!E41</f>
        <v>11163543102</v>
      </c>
      <c r="E296" s="21">
        <f>'2004'!F41</f>
        <v>4154729932</v>
      </c>
      <c r="F296" s="21">
        <f>'2004'!D41</f>
        <v>30</v>
      </c>
    </row>
    <row r="297" spans="1:6">
      <c r="A297">
        <v>2004</v>
      </c>
      <c r="C297">
        <v>400000000</v>
      </c>
      <c r="D297" s="21">
        <f>'2004'!E42</f>
        <v>8830433242</v>
      </c>
      <c r="E297" s="21">
        <f>'2004'!F42</f>
        <v>3314692180</v>
      </c>
      <c r="F297" s="21">
        <f>'2004'!D42</f>
        <v>21</v>
      </c>
    </row>
    <row r="298" spans="1:6">
      <c r="A298">
        <v>2004</v>
      </c>
      <c r="C298">
        <v>450000000</v>
      </c>
      <c r="D298" s="21">
        <f>'2004'!E43</f>
        <v>7073453159</v>
      </c>
      <c r="E298" s="21">
        <f>'2004'!F43</f>
        <v>2674037611</v>
      </c>
      <c r="F298" s="21">
        <f>'2004'!D43</f>
        <v>15</v>
      </c>
    </row>
    <row r="299" spans="1:6">
      <c r="A299">
        <v>2004</v>
      </c>
      <c r="C299">
        <v>500000000</v>
      </c>
      <c r="D299" s="21">
        <f>'2004'!E44</f>
        <v>3687523562</v>
      </c>
      <c r="E299" s="21">
        <f>'2004'!F44</f>
        <v>1402515720</v>
      </c>
      <c r="F299" s="21">
        <f>'2004'!D44</f>
        <v>7.0238544038095236</v>
      </c>
    </row>
    <row r="300" spans="1:6">
      <c r="A300">
        <v>2004</v>
      </c>
      <c r="C300">
        <v>550000000</v>
      </c>
      <c r="D300" s="21">
        <f>'2004'!E45</f>
        <v>5087810881</v>
      </c>
      <c r="E300" s="21">
        <f>'2004'!F45</f>
        <v>1941918160</v>
      </c>
      <c r="F300" s="21">
        <f>'2004'!D45</f>
        <v>8.8483667495652174</v>
      </c>
    </row>
    <row r="301" spans="1:6">
      <c r="A301">
        <v>2004</v>
      </c>
      <c r="C301">
        <v>600000000</v>
      </c>
      <c r="D301" s="21">
        <f>'2004'!E46</f>
        <v>2454489210</v>
      </c>
      <c r="E301" s="21">
        <f>'2004'!F46</f>
        <v>940370710</v>
      </c>
      <c r="F301" s="21">
        <f>'2004'!D46</f>
        <v>3.9271827359999998</v>
      </c>
    </row>
    <row r="302" spans="1:6">
      <c r="A302">
        <v>2004</v>
      </c>
      <c r="C302">
        <v>650000000</v>
      </c>
      <c r="D302" s="21">
        <f>'2004'!E47</f>
        <v>45288864325</v>
      </c>
      <c r="E302" s="21">
        <f>'2004'!F47</f>
        <v>17732364715</v>
      </c>
      <c r="F302" s="21">
        <f>'2004'!D47</f>
        <v>37</v>
      </c>
    </row>
    <row r="303" spans="1:6">
      <c r="A303">
        <v>2005</v>
      </c>
      <c r="C303">
        <v>0</v>
      </c>
      <c r="D303" s="21">
        <f>'2005'!E5</f>
        <v>573875150178</v>
      </c>
      <c r="E303" s="21">
        <f>'2005'!F5</f>
        <v>838027915</v>
      </c>
      <c r="F303" s="21">
        <f>'2005'!D5</f>
        <v>827890</v>
      </c>
    </row>
    <row r="304" spans="1:6">
      <c r="A304">
        <v>2005</v>
      </c>
      <c r="C304">
        <v>2000000</v>
      </c>
      <c r="D304" s="21">
        <f>'2005'!E6</f>
        <v>773285001785</v>
      </c>
      <c r="E304" s="21">
        <f>'2005'!F6</f>
        <v>1839572</v>
      </c>
      <c r="F304" s="21">
        <f>'2005'!D6</f>
        <v>267107</v>
      </c>
    </row>
    <row r="305" spans="1:6">
      <c r="A305">
        <v>2005</v>
      </c>
      <c r="C305">
        <v>4000000</v>
      </c>
      <c r="D305" s="21">
        <f>'2005'!E7</f>
        <v>894321114886</v>
      </c>
      <c r="E305" s="21">
        <f>'2005'!F7</f>
        <v>1536270642</v>
      </c>
      <c r="F305" s="21">
        <f>'2005'!D7</f>
        <v>180595</v>
      </c>
    </row>
    <row r="306" spans="1:6">
      <c r="A306">
        <v>2005</v>
      </c>
      <c r="C306">
        <v>6000000</v>
      </c>
      <c r="D306" s="21">
        <f>'2005'!E8</f>
        <v>829560488927</v>
      </c>
      <c r="E306" s="21">
        <f>'2005'!F8</f>
        <v>10873898991</v>
      </c>
      <c r="F306" s="21">
        <f>'2005'!D8</f>
        <v>119628</v>
      </c>
    </row>
    <row r="307" spans="1:6">
      <c r="A307">
        <v>2005</v>
      </c>
      <c r="C307">
        <v>8000000</v>
      </c>
      <c r="D307" s="21">
        <f>'2005'!E9</f>
        <v>758853514677</v>
      </c>
      <c r="E307" s="21">
        <f>'2005'!F9</f>
        <v>16248241005</v>
      </c>
      <c r="F307" s="21">
        <f>'2005'!D9</f>
        <v>84795</v>
      </c>
    </row>
    <row r="308" spans="1:6">
      <c r="A308">
        <v>2005</v>
      </c>
      <c r="C308">
        <v>10000000</v>
      </c>
      <c r="D308" s="21">
        <f>'2005'!E10</f>
        <v>694671069842</v>
      </c>
      <c r="E308" s="21">
        <f>'2005'!F10</f>
        <v>18782824744</v>
      </c>
      <c r="F308" s="21">
        <f>'2005'!D10</f>
        <v>63432</v>
      </c>
    </row>
    <row r="309" spans="1:6">
      <c r="A309">
        <v>2005</v>
      </c>
      <c r="C309">
        <v>12000000</v>
      </c>
      <c r="D309" s="21">
        <f>'2005'!E11</f>
        <v>611694735146</v>
      </c>
      <c r="E309" s="21">
        <f>'2005'!F11</f>
        <v>22214241334</v>
      </c>
      <c r="F309" s="21">
        <f>'2005'!D11</f>
        <v>47257</v>
      </c>
    </row>
    <row r="310" spans="1:6">
      <c r="A310">
        <v>2005</v>
      </c>
      <c r="C310">
        <v>14000000</v>
      </c>
      <c r="D310" s="21">
        <f>'2005'!E12</f>
        <v>548597965714</v>
      </c>
      <c r="E310" s="21">
        <f>'2005'!F12</f>
        <v>24617641567</v>
      </c>
      <c r="F310" s="21">
        <f>'2005'!D12</f>
        <v>36688</v>
      </c>
    </row>
    <row r="311" spans="1:6">
      <c r="A311">
        <v>2005</v>
      </c>
      <c r="C311">
        <v>16000000</v>
      </c>
      <c r="D311" s="21">
        <f>'2005'!E13</f>
        <v>486144439386</v>
      </c>
      <c r="E311" s="21">
        <f>'2005'!F13</f>
        <v>24994376183</v>
      </c>
      <c r="F311" s="21">
        <f>'2005'!D13</f>
        <v>28650</v>
      </c>
    </row>
    <row r="312" spans="1:6">
      <c r="A312">
        <v>2005</v>
      </c>
      <c r="C312">
        <v>18000000</v>
      </c>
      <c r="D312" s="21">
        <f>'2005'!E14</f>
        <v>458368217695</v>
      </c>
      <c r="E312" s="21">
        <f>'2005'!F14</f>
        <v>26215164311</v>
      </c>
      <c r="F312" s="21">
        <f>'2005'!D14</f>
        <v>24173</v>
      </c>
    </row>
    <row r="313" spans="1:6">
      <c r="A313">
        <v>2005</v>
      </c>
      <c r="C313">
        <v>20000000</v>
      </c>
      <c r="D313" s="21">
        <f>'2005'!E15</f>
        <v>411290256639</v>
      </c>
      <c r="E313" s="21">
        <f>'2005'!F15</f>
        <v>26941140211</v>
      </c>
      <c r="F313" s="21">
        <f>'2005'!D15</f>
        <v>19611</v>
      </c>
    </row>
    <row r="314" spans="1:6">
      <c r="A314">
        <v>2005</v>
      </c>
      <c r="C314">
        <v>22000000</v>
      </c>
      <c r="D314" s="21">
        <f>'2005'!E16</f>
        <v>381435458670</v>
      </c>
      <c r="E314" s="21">
        <f>'2005'!F16</f>
        <v>27779363255</v>
      </c>
      <c r="F314" s="21">
        <f>'2005'!D16</f>
        <v>16613</v>
      </c>
    </row>
    <row r="315" spans="1:6">
      <c r="A315">
        <v>2005</v>
      </c>
      <c r="C315">
        <v>24000000</v>
      </c>
      <c r="D315" s="21">
        <f>'2005'!E17</f>
        <v>365719670565</v>
      </c>
      <c r="E315" s="21">
        <f>'2005'!F17</f>
        <v>28908604941</v>
      </c>
      <c r="F315" s="21">
        <f>'2005'!D17</f>
        <v>14641</v>
      </c>
    </row>
    <row r="316" spans="1:6">
      <c r="A316">
        <v>2005</v>
      </c>
      <c r="C316">
        <v>26000000</v>
      </c>
      <c r="D316" s="21">
        <f>'2005'!E18</f>
        <v>333515242311</v>
      </c>
      <c r="E316" s="21">
        <f>'2005'!F18</f>
        <v>28709601146</v>
      </c>
      <c r="F316" s="21">
        <f>'2005'!D18</f>
        <v>12377</v>
      </c>
    </row>
    <row r="317" spans="1:6">
      <c r="A317">
        <v>2005</v>
      </c>
      <c r="C317">
        <v>28000000</v>
      </c>
      <c r="D317" s="21">
        <f>'2005'!E19</f>
        <v>303986156888</v>
      </c>
      <c r="E317" s="21">
        <f>'2005'!F19</f>
        <v>29614484912</v>
      </c>
      <c r="F317" s="21">
        <f>'2005'!D19</f>
        <v>10488</v>
      </c>
    </row>
    <row r="318" spans="1:6">
      <c r="A318">
        <v>2005</v>
      </c>
      <c r="C318">
        <v>30000000</v>
      </c>
      <c r="D318" s="21">
        <f>'2005'!E20</f>
        <v>275367217405</v>
      </c>
      <c r="E318" s="21">
        <f>'2005'!F20</f>
        <v>29468424253</v>
      </c>
      <c r="F318" s="21">
        <f>'2005'!D20</f>
        <v>8895</v>
      </c>
    </row>
    <row r="319" spans="1:6">
      <c r="A319">
        <v>2005</v>
      </c>
      <c r="C319">
        <v>32000000</v>
      </c>
      <c r="D319" s="21">
        <f>'2005'!E21</f>
        <v>238967876187</v>
      </c>
      <c r="E319" s="21">
        <f>'2005'!F21</f>
        <v>27678437802</v>
      </c>
      <c r="F319" s="21">
        <f>'2005'!D21</f>
        <v>7246</v>
      </c>
    </row>
    <row r="320" spans="1:6">
      <c r="A320">
        <v>2005</v>
      </c>
      <c r="C320">
        <v>34000000</v>
      </c>
      <c r="D320" s="21">
        <f>'2005'!E22</f>
        <v>211213332033</v>
      </c>
      <c r="E320" s="21">
        <f>'2005'!F22</f>
        <v>26422999318</v>
      </c>
      <c r="F320" s="21">
        <f>'2005'!D22</f>
        <v>6041</v>
      </c>
    </row>
    <row r="321" spans="1:6">
      <c r="A321">
        <v>2005</v>
      </c>
      <c r="C321">
        <v>36000000</v>
      </c>
      <c r="D321" s="21">
        <f>'2005'!E23</f>
        <v>195932651348</v>
      </c>
      <c r="E321" s="21">
        <f>'2005'!F23</f>
        <v>26579936302</v>
      </c>
      <c r="F321" s="21">
        <f>'2005'!D23</f>
        <v>5301</v>
      </c>
    </row>
    <row r="322" spans="1:6">
      <c r="A322">
        <v>2005</v>
      </c>
      <c r="C322">
        <v>38000000</v>
      </c>
      <c r="D322" s="21">
        <f>'2005'!E24</f>
        <v>167803808776</v>
      </c>
      <c r="E322" s="21">
        <f>'2005'!F24</f>
        <v>24357099975</v>
      </c>
      <c r="F322" s="21">
        <f>'2005'!D24</f>
        <v>4306</v>
      </c>
    </row>
    <row r="323" spans="1:6">
      <c r="A323">
        <v>2005</v>
      </c>
      <c r="C323">
        <v>40000000</v>
      </c>
      <c r="D323" s="21">
        <f>'2005'!E25</f>
        <v>350090595646</v>
      </c>
      <c r="E323" s="21">
        <f>'2005'!F25</f>
        <v>55687036198</v>
      </c>
      <c r="F323" s="21">
        <f>'2005'!D25</f>
        <v>8270</v>
      </c>
    </row>
    <row r="324" spans="1:6">
      <c r="A324">
        <v>2005</v>
      </c>
      <c r="C324">
        <v>45000000</v>
      </c>
      <c r="D324" s="21">
        <f>'2005'!E26</f>
        <v>253938726101</v>
      </c>
      <c r="E324" s="21">
        <f>'2005'!F26</f>
        <v>45169220089</v>
      </c>
      <c r="F324" s="21">
        <f>'2005'!D26</f>
        <v>5369</v>
      </c>
    </row>
    <row r="325" spans="1:6">
      <c r="A325">
        <v>2005</v>
      </c>
      <c r="C325">
        <v>50000000</v>
      </c>
      <c r="D325" s="21">
        <f>'2005'!E27</f>
        <v>192491794599</v>
      </c>
      <c r="E325" s="21">
        <f>'2005'!F27</f>
        <v>37759822214</v>
      </c>
      <c r="F325" s="21">
        <f>'2005'!D27</f>
        <v>3680</v>
      </c>
    </row>
    <row r="326" spans="1:6">
      <c r="A326">
        <v>2005</v>
      </c>
      <c r="C326">
        <v>55000000</v>
      </c>
      <c r="D326" s="21">
        <f>'2005'!E28</f>
        <v>136685408323</v>
      </c>
      <c r="E326" s="21">
        <f>'2005'!F28</f>
        <v>28953139559</v>
      </c>
      <c r="F326" s="21">
        <f>'2005'!D28</f>
        <v>2386</v>
      </c>
    </row>
    <row r="327" spans="1:6">
      <c r="A327">
        <v>2005</v>
      </c>
      <c r="C327">
        <v>60000000</v>
      </c>
      <c r="D327" s="21">
        <f>'2005'!E29</f>
        <v>186500011818</v>
      </c>
      <c r="E327" s="21">
        <f>'2005'!F29</f>
        <v>43511491132</v>
      </c>
      <c r="F327" s="21">
        <f>'2005'!D29</f>
        <v>2891</v>
      </c>
    </row>
    <row r="328" spans="1:6">
      <c r="A328">
        <v>2005</v>
      </c>
      <c r="C328">
        <v>70000000</v>
      </c>
      <c r="D328" s="21">
        <f>'2005'!E30</f>
        <v>125656124233</v>
      </c>
      <c r="E328" s="21">
        <f>'2005'!F30</f>
        <v>32069387614</v>
      </c>
      <c r="F328" s="21">
        <f>'2005'!D30</f>
        <v>1682</v>
      </c>
    </row>
    <row r="329" spans="1:6">
      <c r="A329">
        <v>2005</v>
      </c>
      <c r="C329">
        <v>80000000</v>
      </c>
      <c r="D329" s="21">
        <f>'2005'!E31</f>
        <v>92449226716</v>
      </c>
      <c r="E329" s="21">
        <f>'2005'!F31</f>
        <v>25176781925</v>
      </c>
      <c r="F329" s="21">
        <f>'2005'!D31</f>
        <v>1093</v>
      </c>
    </row>
    <row r="330" spans="1:6">
      <c r="A330">
        <v>2005</v>
      </c>
      <c r="C330">
        <v>90000000</v>
      </c>
      <c r="D330" s="21">
        <f>'2005'!E32</f>
        <v>64603561813</v>
      </c>
      <c r="E330" s="21">
        <f>'2005'!F32</f>
        <v>18445819093</v>
      </c>
      <c r="F330" s="21">
        <f>'2005'!D32</f>
        <v>683</v>
      </c>
    </row>
    <row r="331" spans="1:6">
      <c r="A331">
        <v>2005</v>
      </c>
      <c r="C331">
        <v>100000000</v>
      </c>
      <c r="D331" s="21">
        <f>'2005'!E33</f>
        <v>100369297468</v>
      </c>
      <c r="E331" s="21">
        <f>'2005'!F33</f>
        <v>30160159764</v>
      </c>
      <c r="F331" s="21">
        <f>'2005'!D33</f>
        <v>919</v>
      </c>
    </row>
    <row r="332" spans="1:6">
      <c r="A332">
        <v>2005</v>
      </c>
      <c r="C332">
        <v>120000000</v>
      </c>
      <c r="D332" s="21">
        <f>'2005'!E34</f>
        <v>72624827888</v>
      </c>
      <c r="E332" s="21">
        <f>'2005'!F34</f>
        <v>22982563147</v>
      </c>
      <c r="F332" s="21">
        <f>'2005'!D34</f>
        <v>559</v>
      </c>
    </row>
    <row r="333" spans="1:6">
      <c r="A333">
        <v>2005</v>
      </c>
      <c r="C333">
        <v>140000000</v>
      </c>
      <c r="D333" s="21">
        <f>'2005'!E35</f>
        <v>52993533644</v>
      </c>
      <c r="E333" s="21">
        <f>'2005'!F35</f>
        <v>17367276889</v>
      </c>
      <c r="F333" s="21">
        <f>'2005'!D35</f>
        <v>355</v>
      </c>
    </row>
    <row r="334" spans="1:6">
      <c r="A334">
        <v>2005</v>
      </c>
      <c r="C334">
        <v>160000000</v>
      </c>
      <c r="D334" s="21">
        <f>'2005'!E36</f>
        <v>34701454457</v>
      </c>
      <c r="E334" s="21">
        <f>'2005'!F36</f>
        <v>11668264056</v>
      </c>
      <c r="F334" s="21">
        <f>'2005'!D36</f>
        <v>205</v>
      </c>
    </row>
    <row r="335" spans="1:6">
      <c r="A335">
        <v>2005</v>
      </c>
      <c r="C335">
        <v>180000000</v>
      </c>
      <c r="D335" s="21">
        <f>'2005'!E37</f>
        <v>30200656481</v>
      </c>
      <c r="E335" s="21">
        <f>'2005'!F37</f>
        <v>10298884019</v>
      </c>
      <c r="F335" s="21">
        <f>'2005'!D37</f>
        <v>159</v>
      </c>
    </row>
    <row r="336" spans="1:6">
      <c r="A336">
        <v>2005</v>
      </c>
      <c r="C336">
        <v>200000000</v>
      </c>
      <c r="D336" s="21">
        <f>'2005'!E38</f>
        <v>52790126399</v>
      </c>
      <c r="E336" s="21">
        <f>'2005'!F38</f>
        <v>18468356424</v>
      </c>
      <c r="F336" s="21">
        <f>'2005'!D38</f>
        <v>240</v>
      </c>
    </row>
    <row r="337" spans="1:6">
      <c r="A337">
        <v>2005</v>
      </c>
      <c r="C337">
        <v>250000000</v>
      </c>
      <c r="D337" s="21">
        <f>'2005'!E39</f>
        <v>32830931369</v>
      </c>
      <c r="E337" s="21">
        <f>'2005'!F39</f>
        <v>11848322607</v>
      </c>
      <c r="F337" s="21">
        <f>'2005'!D39</f>
        <v>119</v>
      </c>
    </row>
    <row r="338" spans="1:6">
      <c r="A338">
        <v>2005</v>
      </c>
      <c r="C338">
        <v>300000000</v>
      </c>
      <c r="D338" s="21">
        <f>'2005'!E40</f>
        <v>21659276913</v>
      </c>
      <c r="E338" s="21">
        <f>'2005'!F40</f>
        <v>7940927458</v>
      </c>
      <c r="F338" s="21">
        <f>'2005'!D40</f>
        <v>67</v>
      </c>
    </row>
    <row r="339" spans="1:6">
      <c r="A339">
        <v>2005</v>
      </c>
      <c r="C339">
        <v>350000000</v>
      </c>
      <c r="D339" s="21">
        <f>'2005'!E41</f>
        <v>16385508153</v>
      </c>
      <c r="E339" s="21">
        <f>'2005'!F41</f>
        <v>6078431349</v>
      </c>
      <c r="F339" s="21">
        <f>'2005'!D41</f>
        <v>44</v>
      </c>
    </row>
    <row r="340" spans="1:6">
      <c r="A340">
        <v>2005</v>
      </c>
      <c r="C340">
        <v>400000000</v>
      </c>
      <c r="D340" s="21">
        <f>'2005'!E42</f>
        <v>11404376697</v>
      </c>
      <c r="E340" s="21">
        <f>'2005'!F42</f>
        <v>4270479792</v>
      </c>
      <c r="F340" s="21">
        <f>'2005'!D42</f>
        <v>27</v>
      </c>
    </row>
    <row r="341" spans="1:6">
      <c r="A341">
        <v>2005</v>
      </c>
      <c r="C341">
        <v>450000000</v>
      </c>
      <c r="D341" s="21">
        <f>'2005'!E43</f>
        <v>8576733757</v>
      </c>
      <c r="E341" s="21">
        <f>'2005'!F43</f>
        <v>3236512910</v>
      </c>
      <c r="F341" s="21">
        <f>'2005'!D43</f>
        <v>18</v>
      </c>
    </row>
    <row r="342" spans="1:6">
      <c r="A342">
        <v>2005</v>
      </c>
      <c r="C342">
        <v>500000000</v>
      </c>
      <c r="D342" s="21">
        <f>'2005'!E44</f>
        <v>4223466548</v>
      </c>
      <c r="E342" s="21">
        <f>'2005'!F44</f>
        <v>1603084134</v>
      </c>
      <c r="F342" s="21">
        <f>'2005'!D44</f>
        <v>8.0446981866666665</v>
      </c>
    </row>
    <row r="343" spans="1:6">
      <c r="A343">
        <v>2005</v>
      </c>
      <c r="C343">
        <v>550000000</v>
      </c>
      <c r="D343" s="21">
        <f>'2005'!E45</f>
        <v>5674029804</v>
      </c>
      <c r="E343" s="21">
        <f>'2005'!F45</f>
        <v>2161733815</v>
      </c>
      <c r="F343" s="21">
        <f>'2005'!D45</f>
        <v>9.8678779199999997</v>
      </c>
    </row>
    <row r="344" spans="1:6">
      <c r="A344">
        <v>2005</v>
      </c>
      <c r="C344">
        <v>600000000</v>
      </c>
      <c r="D344" s="21">
        <f>'2005'!E46</f>
        <v>6845174772</v>
      </c>
      <c r="E344" s="21">
        <f>'2005'!F46</f>
        <v>2619403992</v>
      </c>
      <c r="F344" s="21">
        <f>'2005'!D46</f>
        <v>11</v>
      </c>
    </row>
    <row r="345" spans="1:6">
      <c r="A345">
        <v>2005</v>
      </c>
      <c r="C345">
        <v>650000000</v>
      </c>
      <c r="D345" s="21">
        <f>'2005'!E47</f>
        <v>57685131146</v>
      </c>
      <c r="E345" s="21">
        <f>'2005'!F47</f>
        <v>22534661929</v>
      </c>
      <c r="F345" s="21">
        <f>'2005'!D47</f>
        <v>50</v>
      </c>
    </row>
    <row r="346" spans="1:6">
      <c r="A346">
        <v>2006</v>
      </c>
      <c r="C346">
        <v>0</v>
      </c>
      <c r="D346" s="21">
        <f>'2006'!E5</f>
        <v>571778341590</v>
      </c>
      <c r="E346" s="21">
        <f>'2006'!F5</f>
        <v>1190018895</v>
      </c>
      <c r="F346" s="21">
        <f>'2006'!D5</f>
        <v>811887</v>
      </c>
    </row>
    <row r="347" spans="1:6">
      <c r="A347">
        <v>2006</v>
      </c>
      <c r="C347">
        <v>2000000</v>
      </c>
      <c r="D347" s="21">
        <f>'2006'!E6</f>
        <v>803408154299</v>
      </c>
      <c r="E347" s="21">
        <f>'2006'!F6</f>
        <v>1749846</v>
      </c>
      <c r="F347" s="21">
        <f>'2006'!D6</f>
        <v>277705</v>
      </c>
    </row>
    <row r="348" spans="1:6">
      <c r="A348">
        <v>2006</v>
      </c>
      <c r="C348">
        <v>4000000</v>
      </c>
      <c r="D348" s="21">
        <f>'2006'!E7</f>
        <v>944460828944</v>
      </c>
      <c r="E348" s="21">
        <f>'2006'!F7</f>
        <v>1271863345</v>
      </c>
      <c r="F348" s="21">
        <f>'2006'!D7</f>
        <v>190395</v>
      </c>
    </row>
    <row r="349" spans="1:6">
      <c r="A349">
        <v>2006</v>
      </c>
      <c r="C349">
        <v>6000000</v>
      </c>
      <c r="D349" s="21">
        <f>'2006'!E8</f>
        <v>892484573390</v>
      </c>
      <c r="E349" s="21">
        <f>'2006'!F8</f>
        <v>11044889792</v>
      </c>
      <c r="F349" s="21">
        <f>'2006'!D8</f>
        <v>128690</v>
      </c>
    </row>
    <row r="350" spans="1:6">
      <c r="A350">
        <v>2006</v>
      </c>
      <c r="C350">
        <v>8000000</v>
      </c>
      <c r="D350" s="21">
        <f>'2006'!E9</f>
        <v>818336318407</v>
      </c>
      <c r="E350" s="21">
        <f>'2006'!F9</f>
        <v>17053911871</v>
      </c>
      <c r="F350" s="21">
        <f>'2006'!D9</f>
        <v>91448</v>
      </c>
    </row>
    <row r="351" spans="1:6">
      <c r="A351">
        <v>2006</v>
      </c>
      <c r="C351">
        <v>10000000</v>
      </c>
      <c r="D351" s="21">
        <f>'2006'!E10</f>
        <v>756546352717</v>
      </c>
      <c r="E351" s="21">
        <f>'2006'!F10</f>
        <v>19924325152</v>
      </c>
      <c r="F351" s="21">
        <f>'2006'!D10</f>
        <v>69073</v>
      </c>
    </row>
    <row r="352" spans="1:6">
      <c r="A352">
        <v>2006</v>
      </c>
      <c r="C352">
        <v>12000000</v>
      </c>
      <c r="D352" s="21">
        <f>'2006'!E11</f>
        <v>669017076938</v>
      </c>
      <c r="E352" s="21">
        <f>'2006'!F11</f>
        <v>23460764878</v>
      </c>
      <c r="F352" s="21">
        <f>'2006'!D11</f>
        <v>51669</v>
      </c>
    </row>
    <row r="353" spans="1:6">
      <c r="A353">
        <v>2006</v>
      </c>
      <c r="C353">
        <v>14000000</v>
      </c>
      <c r="D353" s="21">
        <f>'2006'!E12</f>
        <v>601089533752</v>
      </c>
      <c r="E353" s="21">
        <f>'2006'!F12</f>
        <v>26308548754</v>
      </c>
      <c r="F353" s="21">
        <f>'2006'!D12</f>
        <v>40197</v>
      </c>
    </row>
    <row r="354" spans="1:6">
      <c r="A354">
        <v>2006</v>
      </c>
      <c r="C354">
        <v>16000000</v>
      </c>
      <c r="D354" s="21">
        <f>'2006'!E13</f>
        <v>534156729032</v>
      </c>
      <c r="E354" s="21">
        <f>'2006'!F13</f>
        <v>26938145388</v>
      </c>
      <c r="F354" s="21">
        <f>'2006'!D13</f>
        <v>31486</v>
      </c>
    </row>
    <row r="355" spans="1:6">
      <c r="A355">
        <v>2006</v>
      </c>
      <c r="C355">
        <v>18000000</v>
      </c>
      <c r="D355" s="21">
        <f>'2006'!E14</f>
        <v>495630002152</v>
      </c>
      <c r="E355" s="21">
        <f>'2006'!F14</f>
        <v>27712378276</v>
      </c>
      <c r="F355" s="21">
        <f>'2006'!D14</f>
        <v>26143</v>
      </c>
    </row>
    <row r="356" spans="1:6">
      <c r="A356">
        <v>2006</v>
      </c>
      <c r="C356">
        <v>20000000</v>
      </c>
      <c r="D356" s="21">
        <f>'2006'!E15</f>
        <v>453412401203</v>
      </c>
      <c r="E356" s="21">
        <f>'2006'!F15</f>
        <v>28969964235</v>
      </c>
      <c r="F356" s="21">
        <f>'2006'!D15</f>
        <v>21597</v>
      </c>
    </row>
    <row r="357" spans="1:6">
      <c r="A357">
        <v>2006</v>
      </c>
      <c r="C357">
        <v>22000000</v>
      </c>
      <c r="D357" s="21">
        <f>'2006'!E16</f>
        <v>409129793498</v>
      </c>
      <c r="E357" s="21">
        <f>'2006'!F16</f>
        <v>29174642024</v>
      </c>
      <c r="F357" s="21">
        <f>'2006'!D16</f>
        <v>17810</v>
      </c>
    </row>
    <row r="358" spans="1:6">
      <c r="A358">
        <v>2006</v>
      </c>
      <c r="C358">
        <v>24000000</v>
      </c>
      <c r="D358" s="21">
        <f>'2006'!E17</f>
        <v>407359412870</v>
      </c>
      <c r="E358" s="21">
        <f>'2006'!F17</f>
        <v>31608911690</v>
      </c>
      <c r="F358" s="21">
        <f>'2006'!D17</f>
        <v>16314</v>
      </c>
    </row>
    <row r="359" spans="1:6">
      <c r="A359">
        <v>2006</v>
      </c>
      <c r="C359">
        <v>26000000</v>
      </c>
      <c r="D359" s="21">
        <f>'2006'!E18</f>
        <v>403965202754</v>
      </c>
      <c r="E359" s="21">
        <f>'2006'!F18</f>
        <v>33827204830</v>
      </c>
      <c r="F359" s="21">
        <f>'2006'!D18</f>
        <v>14980</v>
      </c>
    </row>
    <row r="360" spans="1:6">
      <c r="A360">
        <v>2006</v>
      </c>
      <c r="C360">
        <v>28000000</v>
      </c>
      <c r="D360" s="21">
        <f>'2006'!E19</f>
        <v>363105668992</v>
      </c>
      <c r="E360" s="21">
        <f>'2006'!F19</f>
        <v>34225700405</v>
      </c>
      <c r="F360" s="21">
        <f>'2006'!D19</f>
        <v>12528</v>
      </c>
    </row>
    <row r="361" spans="1:6">
      <c r="A361">
        <v>2006</v>
      </c>
      <c r="C361">
        <v>30000000</v>
      </c>
      <c r="D361" s="21">
        <f>'2006'!E20</f>
        <v>341777990735</v>
      </c>
      <c r="E361" s="21">
        <f>'2006'!F20</f>
        <v>35635076401</v>
      </c>
      <c r="F361" s="21">
        <f>'2006'!D20</f>
        <v>11036</v>
      </c>
    </row>
    <row r="362" spans="1:6">
      <c r="A362">
        <v>2006</v>
      </c>
      <c r="C362">
        <v>32000000</v>
      </c>
      <c r="D362" s="21">
        <f>'2006'!E21</f>
        <v>296762034275</v>
      </c>
      <c r="E362" s="21">
        <f>'2006'!F21</f>
        <v>33561647101</v>
      </c>
      <c r="F362" s="21">
        <f>'2006'!D21</f>
        <v>8999</v>
      </c>
    </row>
    <row r="363" spans="1:6">
      <c r="A363">
        <v>2006</v>
      </c>
      <c r="C363">
        <v>34000000</v>
      </c>
      <c r="D363" s="21">
        <f>'2006'!E22</f>
        <v>264393253245</v>
      </c>
      <c r="E363" s="21">
        <f>'2006'!F22</f>
        <v>32164695995</v>
      </c>
      <c r="F363" s="21">
        <f>'2006'!D22</f>
        <v>7559</v>
      </c>
    </row>
    <row r="364" spans="1:6">
      <c r="A364">
        <v>2006</v>
      </c>
      <c r="C364">
        <v>36000000</v>
      </c>
      <c r="D364" s="21">
        <f>'2006'!E23</f>
        <v>237255622789</v>
      </c>
      <c r="E364" s="21">
        <f>'2006'!F23</f>
        <v>31317025058</v>
      </c>
      <c r="F364" s="21">
        <f>'2006'!D23</f>
        <v>6419</v>
      </c>
    </row>
    <row r="365" spans="1:6">
      <c r="A365">
        <v>2006</v>
      </c>
      <c r="C365">
        <v>38000000</v>
      </c>
      <c r="D365" s="21">
        <f>'2006'!E24</f>
        <v>203489613418</v>
      </c>
      <c r="E365" s="21">
        <f>'2006'!F24</f>
        <v>28814037444</v>
      </c>
      <c r="F365" s="21">
        <f>'2006'!D24</f>
        <v>5222</v>
      </c>
    </row>
    <row r="366" spans="1:6">
      <c r="A366">
        <v>2006</v>
      </c>
      <c r="C366">
        <v>40000000</v>
      </c>
      <c r="D366" s="21">
        <f>'2006'!E25</f>
        <v>416580426671</v>
      </c>
      <c r="E366" s="21">
        <f>'2006'!F25</f>
        <v>64904506358</v>
      </c>
      <c r="F366" s="21">
        <f>'2006'!D25</f>
        <v>9843</v>
      </c>
    </row>
    <row r="367" spans="1:6">
      <c r="A367">
        <v>2006</v>
      </c>
      <c r="C367">
        <v>45000000</v>
      </c>
      <c r="D367" s="21">
        <f>'2006'!E26</f>
        <v>304494544010</v>
      </c>
      <c r="E367" s="21">
        <f>'2006'!F26</f>
        <v>53061840498</v>
      </c>
      <c r="F367" s="21">
        <f>'2006'!D26</f>
        <v>6435</v>
      </c>
    </row>
    <row r="368" spans="1:6">
      <c r="A368">
        <v>2006</v>
      </c>
      <c r="C368">
        <v>50000000</v>
      </c>
      <c r="D368" s="21">
        <f>'2006'!E27</f>
        <v>228202688040</v>
      </c>
      <c r="E368" s="21">
        <f>'2006'!F27</f>
        <v>43998818992</v>
      </c>
      <c r="F368" s="21">
        <f>'2006'!D27</f>
        <v>4360</v>
      </c>
    </row>
    <row r="369" spans="1:6">
      <c r="A369">
        <v>2006</v>
      </c>
      <c r="C369">
        <v>55000000</v>
      </c>
      <c r="D369" s="21">
        <f>'2006'!E28</f>
        <v>168352376689</v>
      </c>
      <c r="E369" s="21">
        <f>'2006'!F28</f>
        <v>35047423967</v>
      </c>
      <c r="F369" s="21">
        <f>'2006'!D28</f>
        <v>2939</v>
      </c>
    </row>
    <row r="370" spans="1:6">
      <c r="A370">
        <v>2006</v>
      </c>
      <c r="C370">
        <v>60000000</v>
      </c>
      <c r="D370" s="21">
        <f>'2006'!E29</f>
        <v>207757290321</v>
      </c>
      <c r="E370" s="21">
        <f>'2006'!F29</f>
        <v>47610551362</v>
      </c>
      <c r="F370" s="21">
        <f>'2006'!D29</f>
        <v>3223</v>
      </c>
    </row>
    <row r="371" spans="1:6">
      <c r="A371">
        <v>2006</v>
      </c>
      <c r="C371">
        <v>70000000</v>
      </c>
      <c r="D371" s="21">
        <f>'2006'!E30</f>
        <v>141454668163</v>
      </c>
      <c r="E371" s="21">
        <f>'2006'!F30</f>
        <v>35671065439</v>
      </c>
      <c r="F371" s="21">
        <f>'2006'!D30</f>
        <v>1896</v>
      </c>
    </row>
    <row r="372" spans="1:6">
      <c r="A372">
        <v>2006</v>
      </c>
      <c r="C372">
        <v>80000000</v>
      </c>
      <c r="D372" s="21">
        <f>'2006'!E31</f>
        <v>105444475443</v>
      </c>
      <c r="E372" s="21">
        <f>'2006'!F31</f>
        <v>28428202466</v>
      </c>
      <c r="F372" s="21">
        <f>'2006'!D31</f>
        <v>1247</v>
      </c>
    </row>
    <row r="373" spans="1:6">
      <c r="A373">
        <v>2006</v>
      </c>
      <c r="C373">
        <v>90000000</v>
      </c>
      <c r="D373" s="21">
        <f>'2006'!E32</f>
        <v>78477175741</v>
      </c>
      <c r="E373" s="21">
        <f>'2006'!F32</f>
        <v>22265903389</v>
      </c>
      <c r="F373" s="21">
        <f>'2006'!D32</f>
        <v>829</v>
      </c>
    </row>
    <row r="374" spans="1:6">
      <c r="A374">
        <v>2006</v>
      </c>
      <c r="C374">
        <v>100000000</v>
      </c>
      <c r="D374" s="21">
        <f>'2006'!E33</f>
        <v>115194464822</v>
      </c>
      <c r="E374" s="21">
        <f>'2006'!F33</f>
        <v>34412334826</v>
      </c>
      <c r="F374" s="21">
        <f>'2006'!D33</f>
        <v>1056</v>
      </c>
    </row>
    <row r="375" spans="1:6">
      <c r="A375">
        <v>2006</v>
      </c>
      <c r="C375">
        <v>120000000</v>
      </c>
      <c r="D375" s="21">
        <f>'2006'!E34</f>
        <v>81622647818</v>
      </c>
      <c r="E375" s="21">
        <f>'2006'!F34</f>
        <v>25692901237</v>
      </c>
      <c r="F375" s="21">
        <f>'2006'!D34</f>
        <v>632</v>
      </c>
    </row>
    <row r="376" spans="1:6">
      <c r="A376">
        <v>2006</v>
      </c>
      <c r="C376">
        <v>140000000</v>
      </c>
      <c r="D376" s="21">
        <f>'2006'!E35</f>
        <v>56546392151</v>
      </c>
      <c r="E376" s="21">
        <f>'2006'!F35</f>
        <v>18395540043</v>
      </c>
      <c r="F376" s="21">
        <f>'2006'!D35</f>
        <v>379</v>
      </c>
    </row>
    <row r="377" spans="1:6">
      <c r="A377">
        <v>2006</v>
      </c>
      <c r="C377">
        <v>160000000</v>
      </c>
      <c r="D377" s="21">
        <f>'2006'!E36</f>
        <v>40860021942</v>
      </c>
      <c r="E377" s="21">
        <f>'2006'!F36</f>
        <v>13569709520</v>
      </c>
      <c r="F377" s="21">
        <f>'2006'!D36</f>
        <v>241</v>
      </c>
    </row>
    <row r="378" spans="1:6">
      <c r="A378">
        <v>2006</v>
      </c>
      <c r="C378">
        <v>180000000</v>
      </c>
      <c r="D378" s="21">
        <f>'2006'!E37</f>
        <v>33350866235</v>
      </c>
      <c r="E378" s="21">
        <f>'2006'!F37</f>
        <v>11403441305</v>
      </c>
      <c r="F378" s="21">
        <f>'2006'!D37</f>
        <v>176</v>
      </c>
    </row>
    <row r="379" spans="1:6">
      <c r="A379">
        <v>2006</v>
      </c>
      <c r="C379">
        <v>200000000</v>
      </c>
      <c r="D379" s="21">
        <f>'2006'!E38</f>
        <v>58589178224</v>
      </c>
      <c r="E379" s="21">
        <f>'2006'!F38</f>
        <v>20440671567</v>
      </c>
      <c r="F379" s="21">
        <f>'2006'!D38</f>
        <v>265</v>
      </c>
    </row>
    <row r="380" spans="1:6">
      <c r="A380">
        <v>2006</v>
      </c>
      <c r="C380">
        <v>250000000</v>
      </c>
      <c r="D380" s="21">
        <f>'2006'!E39</f>
        <v>33633802857</v>
      </c>
      <c r="E380" s="21">
        <f>'2006'!F39</f>
        <v>12088927160</v>
      </c>
      <c r="F380" s="21">
        <f>'2006'!D39</f>
        <v>124</v>
      </c>
    </row>
    <row r="381" spans="1:6">
      <c r="A381">
        <v>2006</v>
      </c>
      <c r="C381">
        <v>300000000</v>
      </c>
      <c r="D381" s="21">
        <f>'2006'!E40</f>
        <v>27279178029</v>
      </c>
      <c r="E381" s="21">
        <f>'2006'!F40</f>
        <v>9872927225</v>
      </c>
      <c r="F381" s="21">
        <f>'2006'!D40</f>
        <v>84</v>
      </c>
    </row>
    <row r="382" spans="1:6">
      <c r="A382">
        <v>2006</v>
      </c>
      <c r="C382">
        <v>350000000</v>
      </c>
      <c r="D382" s="21">
        <f>'2006'!E41</f>
        <v>15386856430</v>
      </c>
      <c r="E382" s="21">
        <f>'2006'!F41</f>
        <v>5603500685</v>
      </c>
      <c r="F382" s="21">
        <f>'2006'!D41</f>
        <v>41</v>
      </c>
    </row>
    <row r="383" spans="1:6">
      <c r="A383">
        <v>2006</v>
      </c>
      <c r="C383">
        <v>400000000</v>
      </c>
      <c r="D383" s="21">
        <f>'2006'!E42</f>
        <v>12610383350</v>
      </c>
      <c r="E383" s="21">
        <f>'2006'!F42</f>
        <v>4714009637</v>
      </c>
      <c r="F383" s="21">
        <f>'2006'!D42</f>
        <v>30</v>
      </c>
    </row>
    <row r="384" spans="1:6">
      <c r="A384">
        <v>2006</v>
      </c>
      <c r="C384">
        <v>450000000</v>
      </c>
      <c r="D384" s="21">
        <f>'2006'!E43</f>
        <v>7517542956</v>
      </c>
      <c r="E384" s="21">
        <f>'2006'!F43</f>
        <v>2830940539</v>
      </c>
      <c r="F384" s="21">
        <f>'2006'!D43</f>
        <v>16</v>
      </c>
    </row>
    <row r="385" spans="1:6">
      <c r="A385">
        <v>2006</v>
      </c>
      <c r="C385">
        <v>500000000</v>
      </c>
      <c r="D385" s="21">
        <f>'2006'!E44</f>
        <v>6848824161</v>
      </c>
      <c r="E385" s="21">
        <f>'2006'!F44</f>
        <v>2596467391</v>
      </c>
      <c r="F385" s="21">
        <f>'2006'!D44</f>
        <v>13</v>
      </c>
    </row>
    <row r="386" spans="1:6">
      <c r="A386">
        <v>2006</v>
      </c>
      <c r="C386">
        <v>550000000</v>
      </c>
      <c r="D386" s="21">
        <f>'2006'!E45</f>
        <v>7395547713</v>
      </c>
      <c r="E386" s="21">
        <f>'2006'!F45</f>
        <v>2815156813</v>
      </c>
      <c r="F386" s="21">
        <f>'2006'!D45</f>
        <v>13</v>
      </c>
    </row>
    <row r="387" spans="1:6">
      <c r="A387">
        <v>2006</v>
      </c>
      <c r="C387">
        <v>600000000</v>
      </c>
      <c r="D387" s="21">
        <f>'2006'!E46</f>
        <v>7483000137</v>
      </c>
      <c r="E387" s="21">
        <f>'2006'!F46</f>
        <v>2861142573</v>
      </c>
      <c r="F387" s="21">
        <f>'2006'!D46</f>
        <v>12</v>
      </c>
    </row>
    <row r="388" spans="1:6">
      <c r="A388">
        <v>2006</v>
      </c>
      <c r="C388">
        <v>650000000</v>
      </c>
      <c r="D388" s="21">
        <f>'2006'!E47</f>
        <v>69368538869</v>
      </c>
      <c r="E388" s="21">
        <f>'2006'!F47</f>
        <v>26088062504</v>
      </c>
      <c r="F388" s="21">
        <f>'2006'!D47</f>
        <v>64</v>
      </c>
    </row>
    <row r="389" spans="1:6">
      <c r="A389">
        <v>2007</v>
      </c>
      <c r="C389">
        <v>0</v>
      </c>
      <c r="D389" s="21">
        <f>'2007'!E5</f>
        <v>541783195101</v>
      </c>
      <c r="E389" s="21">
        <f>'2007'!F5</f>
        <v>1805039132</v>
      </c>
      <c r="F389" s="21">
        <f>'2007'!D5</f>
        <v>762259</v>
      </c>
    </row>
    <row r="390" spans="1:6">
      <c r="A390">
        <v>2007</v>
      </c>
      <c r="C390">
        <v>2000000</v>
      </c>
      <c r="D390" s="21">
        <f>'2007'!E6</f>
        <v>813276945830</v>
      </c>
      <c r="E390" s="21">
        <f>'2007'!F6</f>
        <v>10890188</v>
      </c>
      <c r="F390" s="21">
        <f>'2007'!D6</f>
        <v>280646</v>
      </c>
    </row>
    <row r="391" spans="1:6">
      <c r="A391">
        <v>2007</v>
      </c>
      <c r="C391">
        <v>4000000</v>
      </c>
      <c r="D391" s="21">
        <f>'2007'!E7</f>
        <v>968927141637</v>
      </c>
      <c r="E391" s="21">
        <f>'2007'!F7</f>
        <v>445167605</v>
      </c>
      <c r="F391" s="21">
        <f>'2007'!D7</f>
        <v>194851</v>
      </c>
    </row>
    <row r="392" spans="1:6">
      <c r="A392">
        <v>2007</v>
      </c>
      <c r="C392">
        <v>6000000</v>
      </c>
      <c r="D392" s="21">
        <f>'2007'!E8</f>
        <v>963270729107</v>
      </c>
      <c r="E392" s="21">
        <f>'2007'!F8</f>
        <v>9663460076</v>
      </c>
      <c r="F392" s="21">
        <f>'2007'!D8</f>
        <v>138863</v>
      </c>
    </row>
    <row r="393" spans="1:6">
      <c r="A393">
        <v>2007</v>
      </c>
      <c r="C393">
        <v>8000000</v>
      </c>
      <c r="D393" s="21">
        <f>'2007'!E9</f>
        <v>885842554593</v>
      </c>
      <c r="E393" s="21">
        <f>'2007'!F9</f>
        <v>16854363769</v>
      </c>
      <c r="F393" s="21">
        <f>'2007'!D9</f>
        <v>98951</v>
      </c>
    </row>
    <row r="394" spans="1:6">
      <c r="A394">
        <v>2007</v>
      </c>
      <c r="C394">
        <v>10000000</v>
      </c>
      <c r="D394" s="21">
        <f>'2007'!E10</f>
        <v>825152459496</v>
      </c>
      <c r="E394" s="21">
        <f>'2007'!F10</f>
        <v>20367361294</v>
      </c>
      <c r="F394" s="21">
        <f>'2007'!D10</f>
        <v>75327</v>
      </c>
    </row>
    <row r="395" spans="1:6">
      <c r="A395">
        <v>2007</v>
      </c>
      <c r="C395">
        <v>12000000</v>
      </c>
      <c r="D395" s="21">
        <f>'2007'!E11</f>
        <v>746886072601</v>
      </c>
      <c r="E395" s="21">
        <f>'2007'!F11</f>
        <v>23217464934</v>
      </c>
      <c r="F395" s="21">
        <f>'2007'!D11</f>
        <v>57711</v>
      </c>
    </row>
    <row r="396" spans="1:6">
      <c r="A396">
        <v>2007</v>
      </c>
      <c r="C396">
        <v>14000000</v>
      </c>
      <c r="D396" s="21">
        <f>'2007'!E12</f>
        <v>667983876990</v>
      </c>
      <c r="E396" s="21">
        <f>'2007'!F12</f>
        <v>26896085759</v>
      </c>
      <c r="F396" s="21">
        <f>'2007'!D12</f>
        <v>44658</v>
      </c>
    </row>
    <row r="397" spans="1:6">
      <c r="A397">
        <v>2007</v>
      </c>
      <c r="C397">
        <v>16000000</v>
      </c>
      <c r="D397" s="21">
        <f>'2007'!E13</f>
        <v>600429674215</v>
      </c>
      <c r="E397" s="21">
        <f>'2007'!F13</f>
        <v>28420107865</v>
      </c>
      <c r="F397" s="21">
        <f>'2007'!D13</f>
        <v>35393</v>
      </c>
    </row>
    <row r="398" spans="1:6">
      <c r="A398">
        <v>2007</v>
      </c>
      <c r="C398">
        <v>18000000</v>
      </c>
      <c r="D398" s="21">
        <f>'2007'!E14</f>
        <v>580758934720</v>
      </c>
      <c r="E398" s="21">
        <f>'2007'!F14</f>
        <v>30713890687</v>
      </c>
      <c r="F398" s="21">
        <f>'2007'!D14</f>
        <v>30620</v>
      </c>
    </row>
    <row r="399" spans="1:6">
      <c r="A399">
        <v>2007</v>
      </c>
      <c r="C399">
        <v>20000000</v>
      </c>
      <c r="D399" s="21">
        <f>'2007'!E15</f>
        <v>536321156243</v>
      </c>
      <c r="E399" s="21">
        <f>'2007'!F15</f>
        <v>31437579405</v>
      </c>
      <c r="F399" s="21">
        <f>'2007'!D15</f>
        <v>25573</v>
      </c>
    </row>
    <row r="400" spans="1:6">
      <c r="A400">
        <v>2007</v>
      </c>
      <c r="C400">
        <v>22000000</v>
      </c>
      <c r="D400" s="21">
        <f>'2007'!E16</f>
        <v>514392637612</v>
      </c>
      <c r="E400" s="21">
        <f>'2007'!F16</f>
        <v>34170308628</v>
      </c>
      <c r="F400" s="21">
        <f>'2007'!D16</f>
        <v>22393</v>
      </c>
    </row>
    <row r="401" spans="1:6">
      <c r="A401">
        <v>2007</v>
      </c>
      <c r="C401">
        <v>24000000</v>
      </c>
      <c r="D401" s="21">
        <f>'2007'!E17</f>
        <v>478980331208</v>
      </c>
      <c r="E401" s="21">
        <f>'2007'!F17</f>
        <v>35003818182</v>
      </c>
      <c r="F401" s="21">
        <f>'2007'!D17</f>
        <v>19183</v>
      </c>
    </row>
    <row r="402" spans="1:6">
      <c r="A402">
        <v>2007</v>
      </c>
      <c r="C402">
        <v>26000000</v>
      </c>
      <c r="D402" s="21">
        <f>'2007'!E18</f>
        <v>451381521890</v>
      </c>
      <c r="E402" s="21">
        <f>'2007'!F18</f>
        <v>35577607043</v>
      </c>
      <c r="F402" s="21">
        <f>'2007'!D18</f>
        <v>16728</v>
      </c>
    </row>
    <row r="403" spans="1:6">
      <c r="A403">
        <v>2007</v>
      </c>
      <c r="C403">
        <v>28000000</v>
      </c>
      <c r="D403" s="21">
        <f>'2007'!E19</f>
        <v>432500843554</v>
      </c>
      <c r="E403" s="21">
        <f>'2007'!F19</f>
        <v>36763586820</v>
      </c>
      <c r="F403" s="21">
        <f>'2007'!D19</f>
        <v>14933</v>
      </c>
    </row>
    <row r="404" spans="1:6">
      <c r="A404">
        <v>2007</v>
      </c>
      <c r="C404">
        <v>30000000</v>
      </c>
      <c r="D404" s="21">
        <f>'2007'!E20</f>
        <v>394628678949</v>
      </c>
      <c r="E404" s="21">
        <f>'2007'!F20</f>
        <v>37522627146</v>
      </c>
      <c r="F404" s="21">
        <f>'2007'!D20</f>
        <v>12753</v>
      </c>
    </row>
    <row r="405" spans="1:6">
      <c r="A405">
        <v>2007</v>
      </c>
      <c r="C405">
        <v>32000000</v>
      </c>
      <c r="D405" s="21">
        <f>'2007'!E21</f>
        <v>342950575847</v>
      </c>
      <c r="E405" s="21">
        <f>'2007'!F21</f>
        <v>35893221727</v>
      </c>
      <c r="F405" s="21">
        <f>'2007'!D21</f>
        <v>10398</v>
      </c>
    </row>
    <row r="406" spans="1:6">
      <c r="A406">
        <v>2007</v>
      </c>
      <c r="C406">
        <v>34000000</v>
      </c>
      <c r="D406" s="21">
        <f>'2007'!E22</f>
        <v>318122788286</v>
      </c>
      <c r="E406" s="21">
        <f>'2007'!F22</f>
        <v>35910868343</v>
      </c>
      <c r="F406" s="21">
        <f>'2007'!D22</f>
        <v>9093</v>
      </c>
    </row>
    <row r="407" spans="1:6">
      <c r="A407">
        <v>2007</v>
      </c>
      <c r="C407">
        <v>36000000</v>
      </c>
      <c r="D407" s="21">
        <f>'2007'!E23</f>
        <v>290232088788</v>
      </c>
      <c r="E407" s="21">
        <f>'2007'!F23</f>
        <v>35066539396</v>
      </c>
      <c r="F407" s="21">
        <f>'2007'!D23</f>
        <v>7848</v>
      </c>
    </row>
    <row r="408" spans="1:6">
      <c r="A408">
        <v>2007</v>
      </c>
      <c r="C408">
        <v>38000000</v>
      </c>
      <c r="D408" s="21">
        <f>'2007'!E24</f>
        <v>250369538427</v>
      </c>
      <c r="E408" s="21">
        <f>'2007'!F24</f>
        <v>32687388080</v>
      </c>
      <c r="F408" s="21">
        <f>'2007'!D24</f>
        <v>6424</v>
      </c>
    </row>
    <row r="409" spans="1:6">
      <c r="A409">
        <v>2007</v>
      </c>
      <c r="C409">
        <v>40000000</v>
      </c>
      <c r="D409" s="21">
        <f>'2007'!E25</f>
        <v>516406440141</v>
      </c>
      <c r="E409" s="21">
        <f>'2007'!F25</f>
        <v>75168201214</v>
      </c>
      <c r="F409" s="21">
        <f>'2007'!D25</f>
        <v>12197</v>
      </c>
    </row>
    <row r="410" spans="1:6">
      <c r="A410">
        <v>2007</v>
      </c>
      <c r="C410">
        <v>45000000</v>
      </c>
      <c r="D410" s="21">
        <f>'2007'!E26</f>
        <v>401209206042</v>
      </c>
      <c r="E410" s="21">
        <f>'2007'!F26</f>
        <v>65830778809</v>
      </c>
      <c r="F410" s="21">
        <f>'2007'!D26</f>
        <v>8472</v>
      </c>
    </row>
    <row r="411" spans="1:6">
      <c r="A411">
        <v>2007</v>
      </c>
      <c r="C411">
        <v>50000000</v>
      </c>
      <c r="D411" s="21">
        <f>'2007'!E27</f>
        <v>288355685994</v>
      </c>
      <c r="E411" s="21">
        <f>'2007'!F27</f>
        <v>52424836562</v>
      </c>
      <c r="F411" s="21">
        <f>'2007'!D27</f>
        <v>5510</v>
      </c>
    </row>
    <row r="412" spans="1:6">
      <c r="A412">
        <v>2007</v>
      </c>
      <c r="C412">
        <v>55000000</v>
      </c>
      <c r="D412" s="21">
        <f>'2007'!E28</f>
        <v>240960915659</v>
      </c>
      <c r="E412" s="21">
        <f>'2007'!F28</f>
        <v>47772232589</v>
      </c>
      <c r="F412" s="21">
        <f>'2007'!D28</f>
        <v>4201</v>
      </c>
    </row>
    <row r="413" spans="1:6">
      <c r="A413">
        <v>2007</v>
      </c>
      <c r="C413">
        <v>60000000</v>
      </c>
      <c r="D413" s="21">
        <f>'2007'!E29</f>
        <v>295458960355</v>
      </c>
      <c r="E413" s="21">
        <f>'2007'!F29</f>
        <v>64459189202</v>
      </c>
      <c r="F413" s="21">
        <f>'2007'!D29</f>
        <v>4594</v>
      </c>
    </row>
    <row r="414" spans="1:6">
      <c r="A414">
        <v>2007</v>
      </c>
      <c r="C414">
        <v>70000000</v>
      </c>
      <c r="D414" s="21">
        <f>'2007'!E30</f>
        <v>185270147376</v>
      </c>
      <c r="E414" s="21">
        <f>'2007'!F30</f>
        <v>44970857559</v>
      </c>
      <c r="F414" s="21">
        <f>'2007'!D30</f>
        <v>2489</v>
      </c>
    </row>
    <row r="415" spans="1:6">
      <c r="A415">
        <v>2007</v>
      </c>
      <c r="C415">
        <v>80000000</v>
      </c>
      <c r="D415" s="21">
        <f>'2007'!E31</f>
        <v>132139987403</v>
      </c>
      <c r="E415" s="21">
        <f>'2007'!F31</f>
        <v>34567718753</v>
      </c>
      <c r="F415" s="21">
        <f>'2007'!D31</f>
        <v>1561</v>
      </c>
    </row>
    <row r="416" spans="1:6">
      <c r="A416">
        <v>2007</v>
      </c>
      <c r="C416">
        <v>90000000</v>
      </c>
      <c r="D416" s="21">
        <f>'2007'!E32</f>
        <v>95224986081</v>
      </c>
      <c r="E416" s="21">
        <f>'2007'!F32</f>
        <v>26317591062</v>
      </c>
      <c r="F416" s="21">
        <f>'2007'!D32</f>
        <v>1004</v>
      </c>
    </row>
    <row r="417" spans="1:6">
      <c r="A417">
        <v>2007</v>
      </c>
      <c r="C417">
        <v>100000000</v>
      </c>
      <c r="D417" s="21">
        <f>'2007'!E33</f>
        <v>137411278116</v>
      </c>
      <c r="E417" s="21">
        <f>'2007'!F33</f>
        <v>40235748803</v>
      </c>
      <c r="F417" s="21">
        <f>'2007'!D33</f>
        <v>1259</v>
      </c>
    </row>
    <row r="418" spans="1:6">
      <c r="A418">
        <v>2007</v>
      </c>
      <c r="C418">
        <v>120000000</v>
      </c>
      <c r="D418" s="21">
        <f>'2007'!E34</f>
        <v>97982563450</v>
      </c>
      <c r="E418" s="21">
        <f>'2007'!F34</f>
        <v>30351232810</v>
      </c>
      <c r="F418" s="21">
        <f>'2007'!D34</f>
        <v>756</v>
      </c>
    </row>
    <row r="419" spans="1:6">
      <c r="A419">
        <v>2007</v>
      </c>
      <c r="C419">
        <v>140000000</v>
      </c>
      <c r="D419" s="21">
        <f>'2007'!E35</f>
        <v>71266287309</v>
      </c>
      <c r="E419" s="21">
        <f>'2007'!F35</f>
        <v>22914363318</v>
      </c>
      <c r="F419" s="21">
        <f>'2007'!D35</f>
        <v>478</v>
      </c>
    </row>
    <row r="420" spans="1:6">
      <c r="A420">
        <v>2007</v>
      </c>
      <c r="C420">
        <v>160000000</v>
      </c>
      <c r="D420" s="21">
        <f>'2007'!E36</f>
        <v>53011566650</v>
      </c>
      <c r="E420" s="21">
        <f>'2007'!F36</f>
        <v>17541170883</v>
      </c>
      <c r="F420" s="21">
        <f>'2007'!D36</f>
        <v>313</v>
      </c>
    </row>
    <row r="421" spans="1:6">
      <c r="A421">
        <v>2007</v>
      </c>
      <c r="C421">
        <v>180000000</v>
      </c>
      <c r="D421" s="21">
        <f>'2007'!E37</f>
        <v>42145811907</v>
      </c>
      <c r="E421" s="21">
        <f>'2007'!F37</f>
        <v>14261859648</v>
      </c>
      <c r="F421" s="21">
        <f>'2007'!D37</f>
        <v>222</v>
      </c>
    </row>
    <row r="422" spans="1:6">
      <c r="A422">
        <v>2007</v>
      </c>
      <c r="C422">
        <v>200000000</v>
      </c>
      <c r="D422" s="21">
        <f>'2007'!E38</f>
        <v>67986022076</v>
      </c>
      <c r="E422" s="21">
        <f>'2007'!F38</f>
        <v>23509235328</v>
      </c>
      <c r="F422" s="21">
        <f>'2007'!D38</f>
        <v>309</v>
      </c>
    </row>
    <row r="423" spans="1:6">
      <c r="A423">
        <v>2007</v>
      </c>
      <c r="C423">
        <v>250000000</v>
      </c>
      <c r="D423" s="21">
        <f>'2007'!E39</f>
        <v>46763137937</v>
      </c>
      <c r="E423" s="21">
        <f>'2007'!F39</f>
        <v>16693595961</v>
      </c>
      <c r="F423" s="21">
        <f>'2007'!D39</f>
        <v>172</v>
      </c>
    </row>
    <row r="424" spans="1:6">
      <c r="A424">
        <v>2007</v>
      </c>
      <c r="C424">
        <v>300000000</v>
      </c>
      <c r="D424" s="21">
        <f>'2007'!E40</f>
        <v>32253855682</v>
      </c>
      <c r="E424" s="21">
        <f>'2007'!F40</f>
        <v>11664839646</v>
      </c>
      <c r="F424" s="21">
        <f>'2007'!D40</f>
        <v>100</v>
      </c>
    </row>
    <row r="425" spans="1:6">
      <c r="A425">
        <v>2007</v>
      </c>
      <c r="C425">
        <v>350000000</v>
      </c>
      <c r="D425" s="21">
        <f>'2007'!E41</f>
        <v>19852222006</v>
      </c>
      <c r="E425" s="21">
        <f>'2007'!F41</f>
        <v>7321124960</v>
      </c>
      <c r="F425" s="21">
        <f>'2007'!D41</f>
        <v>53</v>
      </c>
    </row>
    <row r="426" spans="1:6">
      <c r="A426">
        <v>2007</v>
      </c>
      <c r="C426">
        <v>400000000</v>
      </c>
      <c r="D426" s="21">
        <f>'2007'!E42</f>
        <v>14430202667</v>
      </c>
      <c r="E426" s="21">
        <f>'2007'!F42</f>
        <v>5374494918</v>
      </c>
      <c r="F426" s="21">
        <f>'2007'!D42</f>
        <v>34</v>
      </c>
    </row>
    <row r="427" spans="1:6">
      <c r="A427">
        <v>2007</v>
      </c>
      <c r="C427">
        <v>450000000</v>
      </c>
      <c r="D427" s="21">
        <f>'2007'!E43</f>
        <v>12702118299</v>
      </c>
      <c r="E427" s="21">
        <f>'2007'!F43</f>
        <v>4434905525</v>
      </c>
      <c r="F427" s="21">
        <f>'2007'!D43</f>
        <v>27</v>
      </c>
    </row>
    <row r="428" spans="1:6">
      <c r="A428">
        <v>2007</v>
      </c>
      <c r="C428">
        <v>500000000</v>
      </c>
      <c r="D428" s="21">
        <f>'2007'!E44</f>
        <v>11541731230</v>
      </c>
      <c r="E428" s="21">
        <f>'2007'!F44</f>
        <v>4359432029</v>
      </c>
      <c r="F428" s="21">
        <f>'2007'!D44</f>
        <v>22</v>
      </c>
    </row>
    <row r="429" spans="1:6">
      <c r="A429">
        <v>2007</v>
      </c>
      <c r="C429">
        <v>550000000</v>
      </c>
      <c r="D429" s="21">
        <f>'2007'!E45</f>
        <v>9777113569</v>
      </c>
      <c r="E429" s="21">
        <f>'2007'!F45</f>
        <v>3712053252</v>
      </c>
      <c r="F429" s="21">
        <f>'2007'!D45</f>
        <v>17</v>
      </c>
    </row>
    <row r="430" spans="1:6">
      <c r="A430">
        <v>2007</v>
      </c>
      <c r="C430">
        <v>600000000</v>
      </c>
      <c r="D430" s="21">
        <f>'2007'!E46</f>
        <v>6167457117</v>
      </c>
      <c r="E430" s="21">
        <f>'2007'!F46</f>
        <v>2350046274</v>
      </c>
      <c r="F430" s="21">
        <f>'2007'!D46</f>
        <v>10</v>
      </c>
    </row>
    <row r="431" spans="1:6">
      <c r="A431">
        <v>2007</v>
      </c>
      <c r="C431">
        <v>650000000</v>
      </c>
      <c r="D431" s="21">
        <f>'2007'!E47</f>
        <v>76724970565</v>
      </c>
      <c r="E431" s="21">
        <f>'2007'!F47</f>
        <v>29836340007</v>
      </c>
      <c r="F431" s="21">
        <f>'2007'!D47</f>
        <v>73</v>
      </c>
    </row>
    <row r="432" spans="1:6">
      <c r="A432">
        <v>2008</v>
      </c>
      <c r="C432">
        <v>0</v>
      </c>
      <c r="D432" s="21">
        <f>'2008'!E5</f>
        <v>522059672027</v>
      </c>
      <c r="E432" s="21">
        <f>'2008'!F5</f>
        <v>647117497</v>
      </c>
      <c r="F432" s="21">
        <f>'2008'!D5</f>
        <v>725787</v>
      </c>
    </row>
    <row r="433" spans="1:6">
      <c r="A433">
        <v>2008</v>
      </c>
      <c r="C433">
        <v>2000000</v>
      </c>
      <c r="D433" s="21">
        <f>'2008'!E6</f>
        <v>820397098607</v>
      </c>
      <c r="E433" s="21">
        <f>'2008'!F6</f>
        <v>3257674</v>
      </c>
      <c r="F433" s="21">
        <f>'2008'!D6</f>
        <v>282909</v>
      </c>
    </row>
    <row r="434" spans="1:6">
      <c r="A434">
        <v>2008</v>
      </c>
      <c r="C434">
        <v>4000000</v>
      </c>
      <c r="D434" s="21">
        <f>'2008'!E7</f>
        <v>963205295880</v>
      </c>
      <c r="E434" s="21">
        <f>'2008'!F7</f>
        <v>70789</v>
      </c>
      <c r="F434" s="21">
        <f>'2008'!D7</f>
        <v>193634</v>
      </c>
    </row>
    <row r="435" spans="1:6">
      <c r="A435">
        <v>2008</v>
      </c>
      <c r="C435">
        <v>6000000</v>
      </c>
      <c r="D435" s="21">
        <f>'2008'!E8</f>
        <v>1063326860147</v>
      </c>
      <c r="E435" s="21">
        <f>'2008'!F8</f>
        <v>6330812668</v>
      </c>
      <c r="F435" s="21">
        <f>'2008'!D8</f>
        <v>153629</v>
      </c>
    </row>
    <row r="436" spans="1:6">
      <c r="A436">
        <v>2008</v>
      </c>
      <c r="C436">
        <v>8000000</v>
      </c>
      <c r="D436" s="21">
        <f>'2008'!E9</f>
        <v>962391402774</v>
      </c>
      <c r="E436" s="21">
        <f>'2008'!F9</f>
        <v>15319340943</v>
      </c>
      <c r="F436" s="21">
        <f>'2008'!D9</f>
        <v>107509</v>
      </c>
    </row>
    <row r="437" spans="1:6">
      <c r="A437">
        <v>2008</v>
      </c>
      <c r="C437">
        <v>10000000</v>
      </c>
      <c r="D437" s="21">
        <f>'2008'!E10</f>
        <v>894070733621</v>
      </c>
      <c r="E437" s="21">
        <f>'2008'!F10</f>
        <v>19795265096</v>
      </c>
      <c r="F437" s="21">
        <f>'2008'!D10</f>
        <v>81635</v>
      </c>
    </row>
    <row r="438" spans="1:6">
      <c r="A438">
        <v>2008</v>
      </c>
      <c r="C438">
        <v>12000000</v>
      </c>
      <c r="D438" s="21">
        <f>'2008'!E11</f>
        <v>839906335676</v>
      </c>
      <c r="E438" s="21">
        <f>'2008'!F11</f>
        <v>22348307524</v>
      </c>
      <c r="F438" s="21">
        <f>'2008'!D11</f>
        <v>64843</v>
      </c>
    </row>
    <row r="439" spans="1:6">
      <c r="A439">
        <v>2008</v>
      </c>
      <c r="C439">
        <v>14000000</v>
      </c>
      <c r="D439" s="21">
        <f>'2008'!E12</f>
        <v>758705275693</v>
      </c>
      <c r="E439" s="21">
        <f>'2008'!F12</f>
        <v>26010027213</v>
      </c>
      <c r="F439" s="21">
        <f>'2008'!D12</f>
        <v>50717</v>
      </c>
    </row>
    <row r="440" spans="1:6">
      <c r="A440">
        <v>2008</v>
      </c>
      <c r="C440">
        <v>16000000</v>
      </c>
      <c r="D440" s="21">
        <f>'2008'!E13</f>
        <v>676616169985</v>
      </c>
      <c r="E440" s="21">
        <f>'2008'!F13</f>
        <v>28466897210</v>
      </c>
      <c r="F440" s="21">
        <f>'2008'!D13</f>
        <v>39873</v>
      </c>
    </row>
    <row r="441" spans="1:6">
      <c r="A441">
        <v>2008</v>
      </c>
      <c r="C441">
        <v>18000000</v>
      </c>
      <c r="D441" s="21">
        <f>'2008'!E14</f>
        <v>643343922433</v>
      </c>
      <c r="E441" s="21">
        <f>'2008'!F14</f>
        <v>30973073275</v>
      </c>
      <c r="F441" s="21">
        <f>'2008'!D14</f>
        <v>33927</v>
      </c>
    </row>
    <row r="442" spans="1:6">
      <c r="A442">
        <v>2008</v>
      </c>
      <c r="C442">
        <v>20000000</v>
      </c>
      <c r="D442" s="21">
        <f>'2008'!E15</f>
        <v>595813516954</v>
      </c>
      <c r="E442" s="21">
        <f>'2008'!F15</f>
        <v>31649909425</v>
      </c>
      <c r="F442" s="21">
        <f>'2008'!D15</f>
        <v>28402</v>
      </c>
    </row>
    <row r="443" spans="1:6">
      <c r="A443">
        <v>2008</v>
      </c>
      <c r="C443">
        <v>22000000</v>
      </c>
      <c r="D443" s="21">
        <f>'2008'!E16</f>
        <v>572512465693</v>
      </c>
      <c r="E443" s="21">
        <f>'2008'!F16</f>
        <v>33319361904</v>
      </c>
      <c r="F443" s="21">
        <f>'2008'!D16</f>
        <v>24927</v>
      </c>
    </row>
    <row r="444" spans="1:6">
      <c r="A444">
        <v>2008</v>
      </c>
      <c r="C444">
        <v>24000000</v>
      </c>
      <c r="D444" s="21">
        <f>'2008'!E17</f>
        <v>537320672285</v>
      </c>
      <c r="E444" s="21">
        <f>'2008'!F17</f>
        <v>35120300149</v>
      </c>
      <c r="F444" s="21">
        <f>'2008'!D17</f>
        <v>21521</v>
      </c>
    </row>
    <row r="445" spans="1:6">
      <c r="A445">
        <v>2008</v>
      </c>
      <c r="C445">
        <v>26000000</v>
      </c>
      <c r="D445" s="21">
        <f>'2008'!E18</f>
        <v>494004926974</v>
      </c>
      <c r="E445" s="21">
        <f>'2008'!F18</f>
        <v>35396824489</v>
      </c>
      <c r="F445" s="21">
        <f>'2008'!D18</f>
        <v>18313</v>
      </c>
    </row>
    <row r="446" spans="1:6">
      <c r="A446">
        <v>2008</v>
      </c>
      <c r="C446">
        <v>28000000</v>
      </c>
      <c r="D446" s="21">
        <f>'2008'!E19</f>
        <v>458499249295</v>
      </c>
      <c r="E446" s="21">
        <f>'2008'!F19</f>
        <v>35324977384</v>
      </c>
      <c r="F446" s="21">
        <f>'2008'!D19</f>
        <v>15825</v>
      </c>
    </row>
    <row r="447" spans="1:6">
      <c r="A447">
        <v>2008</v>
      </c>
      <c r="C447">
        <v>30000000</v>
      </c>
      <c r="D447" s="21">
        <f>'2008'!E20</f>
        <v>463225940662</v>
      </c>
      <c r="E447" s="21">
        <f>'2008'!F20</f>
        <v>37924358761</v>
      </c>
      <c r="F447" s="21">
        <f>'2008'!D20</f>
        <v>14962</v>
      </c>
    </row>
    <row r="448" spans="1:6">
      <c r="A448">
        <v>2008</v>
      </c>
      <c r="C448">
        <v>32000000</v>
      </c>
      <c r="D448" s="21">
        <f>'2008'!E21</f>
        <v>399439943615</v>
      </c>
      <c r="E448" s="21">
        <f>'2008'!F21</f>
        <v>35920971583</v>
      </c>
      <c r="F448" s="21">
        <f>'2008'!D21</f>
        <v>12114</v>
      </c>
    </row>
    <row r="449" spans="1:6">
      <c r="A449">
        <v>2008</v>
      </c>
      <c r="C449">
        <v>34000000</v>
      </c>
      <c r="D449" s="21">
        <f>'2008'!E22</f>
        <v>353661617363</v>
      </c>
      <c r="E449" s="21">
        <f>'2008'!F22</f>
        <v>35038027613</v>
      </c>
      <c r="F449" s="21">
        <f>'2008'!D22</f>
        <v>10114</v>
      </c>
    </row>
    <row r="450" spans="1:6">
      <c r="A450">
        <v>2008</v>
      </c>
      <c r="C450">
        <v>36000000</v>
      </c>
      <c r="D450" s="21">
        <f>'2008'!E23</f>
        <v>329089821833</v>
      </c>
      <c r="E450" s="21">
        <f>'2008'!F23</f>
        <v>35290656923</v>
      </c>
      <c r="F450" s="21">
        <f>'2008'!D23</f>
        <v>8900</v>
      </c>
    </row>
    <row r="451" spans="1:6">
      <c r="A451">
        <v>2008</v>
      </c>
      <c r="C451">
        <v>38000000</v>
      </c>
      <c r="D451" s="21">
        <f>'2008'!E24</f>
        <v>294342697656</v>
      </c>
      <c r="E451" s="21">
        <f>'2008'!F24</f>
        <v>33720414048</v>
      </c>
      <c r="F451" s="21">
        <f>'2008'!D24</f>
        <v>7552</v>
      </c>
    </row>
    <row r="452" spans="1:6">
      <c r="A452">
        <v>2008</v>
      </c>
      <c r="C452">
        <v>40000000</v>
      </c>
      <c r="D452" s="21">
        <f>'2008'!E25</f>
        <v>640219521106</v>
      </c>
      <c r="E452" s="21">
        <f>'2008'!F25</f>
        <v>82074313441</v>
      </c>
      <c r="F452" s="21">
        <f>'2008'!D25</f>
        <v>15119</v>
      </c>
    </row>
    <row r="453" spans="1:6">
      <c r="A453">
        <v>2008</v>
      </c>
      <c r="C453">
        <v>45000000</v>
      </c>
      <c r="D453" s="21">
        <f>'2008'!E26</f>
        <v>500394275071</v>
      </c>
      <c r="E453" s="21">
        <f>'2008'!F26</f>
        <v>74267885440</v>
      </c>
      <c r="F453" s="21">
        <f>'2008'!D26</f>
        <v>10570</v>
      </c>
    </row>
    <row r="454" spans="1:6">
      <c r="A454">
        <v>2008</v>
      </c>
      <c r="C454">
        <v>50000000</v>
      </c>
      <c r="D454" s="21">
        <f>'2008'!E27</f>
        <v>390696147760</v>
      </c>
      <c r="E454" s="21">
        <f>'2008'!F27</f>
        <v>64402164432</v>
      </c>
      <c r="F454" s="21">
        <f>'2008'!D27</f>
        <v>7461</v>
      </c>
    </row>
    <row r="455" spans="1:6">
      <c r="A455">
        <v>2008</v>
      </c>
      <c r="C455">
        <v>55000000</v>
      </c>
      <c r="D455" s="21">
        <f>'2008'!E28</f>
        <v>296607562753</v>
      </c>
      <c r="E455" s="21">
        <f>'2008'!F28</f>
        <v>53694195527</v>
      </c>
      <c r="F455" s="21">
        <f>'2008'!D28</f>
        <v>5169</v>
      </c>
    </row>
    <row r="456" spans="1:6">
      <c r="A456">
        <v>2008</v>
      </c>
      <c r="C456">
        <v>60000000</v>
      </c>
      <c r="D456" s="21">
        <f>'2008'!E29</f>
        <v>423704001037</v>
      </c>
      <c r="E456" s="21">
        <f>'2008'!F29</f>
        <v>85499674786</v>
      </c>
      <c r="F456" s="21">
        <f>'2008'!D29</f>
        <v>6585</v>
      </c>
    </row>
    <row r="457" spans="1:6">
      <c r="A457">
        <v>2008</v>
      </c>
      <c r="C457">
        <v>70000000</v>
      </c>
      <c r="D457" s="21">
        <f>'2008'!E30</f>
        <v>243148096010</v>
      </c>
      <c r="E457" s="21">
        <f>'2008'!F30</f>
        <v>55287706305</v>
      </c>
      <c r="F457" s="21">
        <f>'2008'!D30</f>
        <v>3258</v>
      </c>
    </row>
    <row r="458" spans="1:6">
      <c r="A458">
        <v>2008</v>
      </c>
      <c r="C458">
        <v>80000000</v>
      </c>
      <c r="D458" s="21">
        <f>'2008'!E31</f>
        <v>168927934622</v>
      </c>
      <c r="E458" s="21">
        <f>'2008'!F31</f>
        <v>41908878029</v>
      </c>
      <c r="F458" s="21">
        <f>'2008'!D31</f>
        <v>1994</v>
      </c>
    </row>
    <row r="459" spans="1:6">
      <c r="A459">
        <v>2008</v>
      </c>
      <c r="C459">
        <v>90000000</v>
      </c>
      <c r="D459" s="21">
        <f>'2008'!E32</f>
        <v>124201254668</v>
      </c>
      <c r="E459" s="21">
        <f>'2008'!F32</f>
        <v>32800862082</v>
      </c>
      <c r="F459" s="21">
        <f>'2008'!D32</f>
        <v>1311</v>
      </c>
    </row>
    <row r="460" spans="1:6">
      <c r="A460">
        <v>2008</v>
      </c>
      <c r="C460">
        <v>100000000</v>
      </c>
      <c r="D460" s="21">
        <f>'2008'!E33</f>
        <v>182790630952</v>
      </c>
      <c r="E460" s="21">
        <f>'2008'!F33</f>
        <v>51441696421</v>
      </c>
      <c r="F460" s="21">
        <f>'2008'!D33</f>
        <v>1679</v>
      </c>
    </row>
    <row r="461" spans="1:6">
      <c r="A461">
        <v>2008</v>
      </c>
      <c r="C461">
        <v>120000000</v>
      </c>
      <c r="D461" s="21">
        <f>'2008'!E34</f>
        <v>115740981645</v>
      </c>
      <c r="E461" s="21">
        <f>'2008'!F34</f>
        <v>34684816364</v>
      </c>
      <c r="F461" s="21">
        <f>'2008'!D34</f>
        <v>896</v>
      </c>
    </row>
    <row r="462" spans="1:6">
      <c r="A462">
        <v>2008</v>
      </c>
      <c r="C462">
        <v>140000000</v>
      </c>
      <c r="D462" s="21">
        <f>'2008'!E35</f>
        <v>87576590412</v>
      </c>
      <c r="E462" s="21">
        <f>'2008'!F35</f>
        <v>27489780500</v>
      </c>
      <c r="F462" s="21">
        <f>'2008'!D35</f>
        <v>586</v>
      </c>
    </row>
    <row r="463" spans="1:6">
      <c r="A463">
        <v>2008</v>
      </c>
      <c r="C463">
        <v>160000000</v>
      </c>
      <c r="D463" s="21">
        <f>'2008'!E36</f>
        <v>63894334942</v>
      </c>
      <c r="E463" s="21">
        <f>'2008'!F36</f>
        <v>20706342371</v>
      </c>
      <c r="F463" s="21">
        <f>'2008'!D36</f>
        <v>377</v>
      </c>
    </row>
    <row r="464" spans="1:6">
      <c r="A464">
        <v>2008</v>
      </c>
      <c r="C464">
        <v>180000000</v>
      </c>
      <c r="D464" s="21">
        <f>'2008'!E37</f>
        <v>50531879446</v>
      </c>
      <c r="E464" s="21">
        <f>'2008'!F37</f>
        <v>16777082075</v>
      </c>
      <c r="F464" s="21">
        <f>'2008'!D37</f>
        <v>267</v>
      </c>
    </row>
    <row r="465" spans="1:6">
      <c r="A465">
        <v>2008</v>
      </c>
      <c r="C465">
        <v>200000000</v>
      </c>
      <c r="D465" s="21">
        <f>'2008'!E38</f>
        <v>89032183498</v>
      </c>
      <c r="E465" s="21">
        <f>'2008'!F38</f>
        <v>30439507920</v>
      </c>
      <c r="F465" s="21">
        <f>'2008'!D38</f>
        <v>402</v>
      </c>
    </row>
    <row r="466" spans="1:6">
      <c r="A466">
        <v>2008</v>
      </c>
      <c r="C466">
        <v>250000000</v>
      </c>
      <c r="D466" s="21">
        <f>'2008'!E39</f>
        <v>59472676741</v>
      </c>
      <c r="E466" s="21">
        <f>'2008'!F39</f>
        <v>20922220090</v>
      </c>
      <c r="F466" s="21">
        <f>'2008'!D39</f>
        <v>219</v>
      </c>
    </row>
    <row r="467" spans="1:6">
      <c r="A467">
        <v>2008</v>
      </c>
      <c r="C467">
        <v>300000000</v>
      </c>
      <c r="D467" s="21">
        <f>'2008'!E40</f>
        <v>40610853180</v>
      </c>
      <c r="E467" s="21">
        <f>'2008'!F40</f>
        <v>14510330945</v>
      </c>
      <c r="F467" s="21">
        <f>'2008'!D40</f>
        <v>126</v>
      </c>
    </row>
    <row r="468" spans="1:6">
      <c r="A468">
        <v>2008</v>
      </c>
      <c r="C468">
        <v>350000000</v>
      </c>
      <c r="D468" s="21">
        <f>'2008'!E41</f>
        <v>23164730729</v>
      </c>
      <c r="E468" s="21">
        <f>'2008'!F41</f>
        <v>8467939200</v>
      </c>
      <c r="F468" s="21">
        <f>'2008'!D41</f>
        <v>62</v>
      </c>
    </row>
    <row r="469" spans="1:6">
      <c r="A469">
        <v>2008</v>
      </c>
      <c r="C469">
        <v>400000000</v>
      </c>
      <c r="D469" s="21">
        <f>'2008'!E42</f>
        <v>21210138477</v>
      </c>
      <c r="E469" s="21">
        <f>'2008'!F42</f>
        <v>7840770975</v>
      </c>
      <c r="F469" s="21">
        <f>'2008'!D42</f>
        <v>50</v>
      </c>
    </row>
    <row r="470" spans="1:6">
      <c r="A470">
        <v>2008</v>
      </c>
      <c r="C470">
        <v>450000000</v>
      </c>
      <c r="D470" s="21">
        <f>'2008'!E43</f>
        <v>18891931298</v>
      </c>
      <c r="E470" s="21">
        <f>'2008'!F43</f>
        <v>7042142498</v>
      </c>
      <c r="F470" s="21">
        <f>'2008'!D43</f>
        <v>40</v>
      </c>
    </row>
    <row r="471" spans="1:6">
      <c r="A471">
        <v>2008</v>
      </c>
      <c r="C471">
        <v>500000000</v>
      </c>
      <c r="D471" s="21">
        <f>'2008'!E44</f>
        <v>15566459903</v>
      </c>
      <c r="E471" s="21">
        <f>'2008'!F44</f>
        <v>5840613309</v>
      </c>
      <c r="F471" s="21">
        <f>'2008'!D44</f>
        <v>30</v>
      </c>
    </row>
    <row r="472" spans="1:6">
      <c r="A472">
        <v>2008</v>
      </c>
      <c r="C472">
        <v>550000000</v>
      </c>
      <c r="D472" s="21">
        <f>'2008'!E45</f>
        <v>10998297816</v>
      </c>
      <c r="E472" s="21">
        <f>'2008'!F45</f>
        <v>4054614191</v>
      </c>
      <c r="F472" s="21">
        <f>'2008'!D45</f>
        <v>19</v>
      </c>
    </row>
    <row r="473" spans="1:6">
      <c r="A473">
        <v>2008</v>
      </c>
      <c r="C473">
        <v>600000000</v>
      </c>
      <c r="D473" s="21">
        <f>'2008'!E46</f>
        <v>9983389361</v>
      </c>
      <c r="E473" s="21">
        <f>'2008'!F46</f>
        <v>3787504729</v>
      </c>
      <c r="F473" s="21">
        <f>'2008'!D46</f>
        <v>16</v>
      </c>
    </row>
    <row r="474" spans="1:6">
      <c r="A474">
        <v>2008</v>
      </c>
      <c r="C474">
        <v>650000000</v>
      </c>
      <c r="D474" s="21">
        <f>'2008'!E47</f>
        <v>1017427098435</v>
      </c>
      <c r="E474" s="21">
        <f>'2008'!F47</f>
        <v>405178175705</v>
      </c>
      <c r="F474" s="21">
        <f>'2008'!D47</f>
        <v>92</v>
      </c>
    </row>
    <row r="475" spans="1:6">
      <c r="A475">
        <v>2009</v>
      </c>
      <c r="C475">
        <v>0</v>
      </c>
      <c r="D475" s="21">
        <f>'2009'!E5</f>
        <v>515075001693</v>
      </c>
      <c r="E475" s="21">
        <f>'2009'!F5</f>
        <v>588395990</v>
      </c>
      <c r="F475" s="21">
        <f>'2009'!D5</f>
        <v>717009</v>
      </c>
    </row>
    <row r="476" spans="1:6">
      <c r="A476">
        <v>2009</v>
      </c>
      <c r="C476">
        <v>2000000</v>
      </c>
      <c r="D476" s="21">
        <f>'2009'!E6</f>
        <v>812573929974</v>
      </c>
      <c r="E476" s="21">
        <f>'2009'!F6</f>
        <v>200874</v>
      </c>
      <c r="F476" s="21">
        <f>'2009'!D6</f>
        <v>280183</v>
      </c>
    </row>
    <row r="477" spans="1:6">
      <c r="A477">
        <v>2009</v>
      </c>
      <c r="C477">
        <v>4000000</v>
      </c>
      <c r="D477" s="21">
        <f>'2009'!E7</f>
        <v>964870746668</v>
      </c>
      <c r="E477" s="21">
        <f>'2009'!F7</f>
        <v>7398775</v>
      </c>
      <c r="F477" s="21">
        <f>'2009'!D7</f>
        <v>193584</v>
      </c>
    </row>
    <row r="478" spans="1:6">
      <c r="A478">
        <v>2009</v>
      </c>
      <c r="C478">
        <v>6000000</v>
      </c>
      <c r="D478" s="21">
        <f>'2009'!E8</f>
        <v>1032384735295</v>
      </c>
      <c r="E478" s="21">
        <f>'2009'!F8</f>
        <v>7194000898</v>
      </c>
      <c r="F478" s="21">
        <f>'2009'!D8</f>
        <v>148757</v>
      </c>
    </row>
    <row r="479" spans="1:6">
      <c r="A479">
        <v>2009</v>
      </c>
      <c r="C479">
        <v>8000000</v>
      </c>
      <c r="D479" s="21">
        <f>'2009'!E9</f>
        <v>966671234955</v>
      </c>
      <c r="E479" s="21">
        <f>'2009'!F9</f>
        <v>16081129087</v>
      </c>
      <c r="F479" s="21">
        <f>'2009'!D9</f>
        <v>107977</v>
      </c>
    </row>
    <row r="480" spans="1:6">
      <c r="A480">
        <v>2009</v>
      </c>
      <c r="C480">
        <v>10000000</v>
      </c>
      <c r="D480" s="21">
        <f>'2009'!E10</f>
        <v>906020036968</v>
      </c>
      <c r="E480" s="21">
        <f>'2009'!F10</f>
        <v>20594764343</v>
      </c>
      <c r="F480" s="21">
        <f>'2009'!D10</f>
        <v>82695</v>
      </c>
    </row>
    <row r="481" spans="1:6">
      <c r="A481">
        <v>2009</v>
      </c>
      <c r="C481">
        <v>12000000</v>
      </c>
      <c r="D481" s="21">
        <f>'2009'!E11</f>
        <v>845445267487</v>
      </c>
      <c r="E481" s="21">
        <f>'2009'!F11</f>
        <v>23148793058</v>
      </c>
      <c r="F481" s="21">
        <f>'2009'!D11</f>
        <v>65295</v>
      </c>
    </row>
    <row r="482" spans="1:6">
      <c r="A482">
        <v>2009</v>
      </c>
      <c r="C482">
        <v>14000000</v>
      </c>
      <c r="D482" s="21">
        <f>'2009'!E12</f>
        <v>767831261227</v>
      </c>
      <c r="E482" s="21">
        <f>'2009'!F12</f>
        <v>27354111216</v>
      </c>
      <c r="F482" s="21">
        <f>'2009'!D12</f>
        <v>51356</v>
      </c>
    </row>
    <row r="483" spans="1:6">
      <c r="A483">
        <v>2009</v>
      </c>
      <c r="C483">
        <v>16000000</v>
      </c>
      <c r="D483" s="21">
        <f>'2009'!E13</f>
        <v>679702214053</v>
      </c>
      <c r="E483" s="21">
        <f>'2009'!F13</f>
        <v>29405058667</v>
      </c>
      <c r="F483" s="21">
        <f>'2009'!D13</f>
        <v>40061</v>
      </c>
    </row>
    <row r="484" spans="1:6">
      <c r="A484">
        <v>2009</v>
      </c>
      <c r="C484">
        <v>18000000</v>
      </c>
      <c r="D484" s="21">
        <f>'2009'!E14</f>
        <v>647565715960</v>
      </c>
      <c r="E484" s="21">
        <f>'2009'!F14</f>
        <v>31873007436</v>
      </c>
      <c r="F484" s="21">
        <f>'2009'!D14</f>
        <v>34155</v>
      </c>
    </row>
    <row r="485" spans="1:6">
      <c r="A485">
        <v>2009</v>
      </c>
      <c r="C485">
        <v>20000000</v>
      </c>
      <c r="D485" s="21">
        <f>'2009'!E15</f>
        <v>612021475249</v>
      </c>
      <c r="E485" s="21">
        <f>'2009'!F15</f>
        <v>33130140882</v>
      </c>
      <c r="F485" s="21">
        <f>'2009'!D15</f>
        <v>29157</v>
      </c>
    </row>
    <row r="486" spans="1:6">
      <c r="A486">
        <v>2009</v>
      </c>
      <c r="C486">
        <v>22000000</v>
      </c>
      <c r="D486" s="21">
        <f>'2009'!E16</f>
        <v>570009704254</v>
      </c>
      <c r="E486" s="21">
        <f>'2009'!F16</f>
        <v>34153875531</v>
      </c>
      <c r="F486" s="21">
        <f>'2009'!D16</f>
        <v>24817</v>
      </c>
    </row>
    <row r="487" spans="1:6">
      <c r="A487">
        <v>2009</v>
      </c>
      <c r="C487">
        <v>24000000</v>
      </c>
      <c r="D487" s="21">
        <f>'2009'!E17</f>
        <v>528312163733</v>
      </c>
      <c r="E487" s="21">
        <f>'2009'!F17</f>
        <v>35466089192</v>
      </c>
      <c r="F487" s="21">
        <f>'2009'!D17</f>
        <v>21164</v>
      </c>
    </row>
    <row r="488" spans="1:6">
      <c r="A488">
        <v>2009</v>
      </c>
      <c r="C488">
        <v>26000000</v>
      </c>
      <c r="D488" s="21">
        <f>'2009'!E18</f>
        <v>490624939409</v>
      </c>
      <c r="E488" s="21">
        <f>'2009'!F18</f>
        <v>35949956232</v>
      </c>
      <c r="F488" s="21">
        <f>'2009'!D18</f>
        <v>18192</v>
      </c>
    </row>
    <row r="489" spans="1:6">
      <c r="A489">
        <v>2009</v>
      </c>
      <c r="C489">
        <v>28000000</v>
      </c>
      <c r="D489" s="21">
        <f>'2009'!E19</f>
        <v>480135377276</v>
      </c>
      <c r="E489" s="21">
        <f>'2009'!F19</f>
        <v>37746446933</v>
      </c>
      <c r="F489" s="21">
        <f>'2009'!D19</f>
        <v>16564</v>
      </c>
    </row>
    <row r="490" spans="1:6">
      <c r="A490">
        <v>2009</v>
      </c>
      <c r="C490">
        <v>30000000</v>
      </c>
      <c r="D490" s="21">
        <f>'2009'!E20</f>
        <v>479630956794</v>
      </c>
      <c r="E490" s="21">
        <f>'2009'!F20</f>
        <v>40253311170</v>
      </c>
      <c r="F490" s="21">
        <f>'2009'!D20</f>
        <v>15495</v>
      </c>
    </row>
    <row r="491" spans="1:6">
      <c r="A491">
        <v>2009</v>
      </c>
      <c r="C491">
        <v>32000000</v>
      </c>
      <c r="D491" s="21">
        <f>'2009'!E21</f>
        <v>424202013090</v>
      </c>
      <c r="E491" s="21">
        <f>'2009'!F21</f>
        <v>39608201722</v>
      </c>
      <c r="F491" s="21">
        <f>'2009'!D21</f>
        <v>12863</v>
      </c>
    </row>
    <row r="492" spans="1:6">
      <c r="A492">
        <v>2009</v>
      </c>
      <c r="C492">
        <v>34000000</v>
      </c>
      <c r="D492" s="21">
        <f>'2009'!E22</f>
        <v>393700053068</v>
      </c>
      <c r="E492" s="21">
        <f>'2009'!F22</f>
        <v>40278173982</v>
      </c>
      <c r="F492" s="21">
        <f>'2009'!D22</f>
        <v>11254</v>
      </c>
    </row>
    <row r="493" spans="1:6">
      <c r="A493">
        <v>2009</v>
      </c>
      <c r="C493">
        <v>36000000</v>
      </c>
      <c r="D493" s="21">
        <f>'2009'!E23</f>
        <v>370508652548</v>
      </c>
      <c r="E493" s="21">
        <f>'2009'!F23</f>
        <v>40787610934</v>
      </c>
      <c r="F493" s="21">
        <f>'2009'!D23</f>
        <v>10033</v>
      </c>
    </row>
    <row r="494" spans="1:6">
      <c r="A494">
        <v>2009</v>
      </c>
      <c r="C494">
        <v>38000000</v>
      </c>
      <c r="D494" s="21">
        <f>'2009'!E24</f>
        <v>332972304082</v>
      </c>
      <c r="E494" s="21">
        <f>'2009'!F24</f>
        <v>39113218440</v>
      </c>
      <c r="F494" s="21">
        <f>'2009'!D24</f>
        <v>8541</v>
      </c>
    </row>
    <row r="495" spans="1:6">
      <c r="A495">
        <v>2009</v>
      </c>
      <c r="C495">
        <v>40000000</v>
      </c>
      <c r="D495" s="21">
        <f>'2009'!E25</f>
        <v>717795452780</v>
      </c>
      <c r="E495" s="21">
        <f>'2009'!F25</f>
        <v>94861567718</v>
      </c>
      <c r="F495" s="21">
        <f>'2009'!D25</f>
        <v>16944</v>
      </c>
    </row>
    <row r="496" spans="1:6">
      <c r="A496">
        <v>2009</v>
      </c>
      <c r="C496">
        <v>45000000</v>
      </c>
      <c r="D496" s="21">
        <f>'2009'!E26</f>
        <v>571502743715</v>
      </c>
      <c r="E496" s="21">
        <f>'2009'!F26</f>
        <v>86784844587</v>
      </c>
      <c r="F496" s="21">
        <f>'2009'!D26</f>
        <v>12077</v>
      </c>
    </row>
    <row r="497" spans="1:6">
      <c r="A497">
        <v>2009</v>
      </c>
      <c r="C497">
        <v>50000000</v>
      </c>
      <c r="D497" s="21">
        <f>'2009'!E27</f>
        <v>417745832308</v>
      </c>
      <c r="E497" s="21">
        <f>'2009'!F27</f>
        <v>70314254656</v>
      </c>
      <c r="F497" s="21">
        <f>'2009'!D27</f>
        <v>7980</v>
      </c>
    </row>
    <row r="498" spans="1:6">
      <c r="A498">
        <v>2009</v>
      </c>
      <c r="C498">
        <v>55000000</v>
      </c>
      <c r="D498" s="21">
        <f>'2009'!E28</f>
        <v>315713686561</v>
      </c>
      <c r="E498" s="21">
        <f>'2009'!F28</f>
        <v>58347250011</v>
      </c>
      <c r="F498" s="21">
        <f>'2009'!D28</f>
        <v>5508</v>
      </c>
    </row>
    <row r="499" spans="1:6">
      <c r="A499">
        <v>2009</v>
      </c>
      <c r="C499">
        <v>60000000</v>
      </c>
      <c r="D499" s="21">
        <f>'2009'!E29</f>
        <v>423509797387</v>
      </c>
      <c r="E499" s="21">
        <f>'2009'!F29</f>
        <v>86928039898</v>
      </c>
      <c r="F499" s="21">
        <f>'2009'!D29</f>
        <v>6581</v>
      </c>
    </row>
    <row r="500" spans="1:6">
      <c r="A500">
        <v>2009</v>
      </c>
      <c r="C500">
        <v>70000000</v>
      </c>
      <c r="D500" s="21">
        <f>'2009'!E30</f>
        <v>246846263617</v>
      </c>
      <c r="E500" s="21">
        <f>'2009'!F30</f>
        <v>56939056597</v>
      </c>
      <c r="F500" s="21">
        <f>'2009'!D30</f>
        <v>3315</v>
      </c>
    </row>
    <row r="501" spans="1:6">
      <c r="A501">
        <v>2009</v>
      </c>
      <c r="C501">
        <v>80000000</v>
      </c>
      <c r="D501" s="21">
        <f>'2009'!E31</f>
        <v>171101778250</v>
      </c>
      <c r="E501" s="21">
        <f>'2009'!F31</f>
        <v>42933370951</v>
      </c>
      <c r="F501" s="21">
        <f>'2009'!D31</f>
        <v>2022</v>
      </c>
    </row>
    <row r="502" spans="1:6">
      <c r="A502">
        <v>2009</v>
      </c>
      <c r="C502">
        <v>90000000</v>
      </c>
      <c r="D502" s="21">
        <f>'2009'!E32</f>
        <v>127602831521</v>
      </c>
      <c r="E502" s="21">
        <f>'2009'!F32</f>
        <v>34062788211</v>
      </c>
      <c r="F502" s="21">
        <f>'2009'!D32</f>
        <v>1347</v>
      </c>
    </row>
    <row r="503" spans="1:6">
      <c r="A503">
        <v>2009</v>
      </c>
      <c r="C503">
        <v>100000000</v>
      </c>
      <c r="D503" s="21">
        <f>'2009'!E33</f>
        <v>181314330382</v>
      </c>
      <c r="E503" s="21">
        <f>'2009'!F33</f>
        <v>51520268295</v>
      </c>
      <c r="F503" s="21">
        <f>'2009'!D33</f>
        <v>1664</v>
      </c>
    </row>
    <row r="504" spans="1:6">
      <c r="A504">
        <v>2009</v>
      </c>
      <c r="C504">
        <v>120000000</v>
      </c>
      <c r="D504" s="21">
        <f>'2009'!E34</f>
        <v>121667823335</v>
      </c>
      <c r="E504" s="21">
        <f>'2009'!F34</f>
        <v>36670215817</v>
      </c>
      <c r="F504" s="21">
        <f>'2009'!D34</f>
        <v>942</v>
      </c>
    </row>
    <row r="505" spans="1:6">
      <c r="A505">
        <v>2009</v>
      </c>
      <c r="C505">
        <v>140000000</v>
      </c>
      <c r="D505" s="21">
        <f>'2009'!E35</f>
        <v>80589158656</v>
      </c>
      <c r="E505" s="21">
        <f>'2009'!F35</f>
        <v>25418090855</v>
      </c>
      <c r="F505" s="21">
        <f>'2009'!D35</f>
        <v>541</v>
      </c>
    </row>
    <row r="506" spans="1:6">
      <c r="A506">
        <v>2009</v>
      </c>
      <c r="C506">
        <v>160000000</v>
      </c>
      <c r="D506" s="21">
        <f>'2009'!E36</f>
        <v>64339912585</v>
      </c>
      <c r="E506" s="21">
        <f>'2009'!F36</f>
        <v>20929689980</v>
      </c>
      <c r="F506" s="21">
        <f>'2009'!D36</f>
        <v>381</v>
      </c>
    </row>
    <row r="507" spans="1:6">
      <c r="A507">
        <v>2009</v>
      </c>
      <c r="C507">
        <v>180000000</v>
      </c>
      <c r="D507" s="21">
        <f>'2009'!E37</f>
        <v>50002513313</v>
      </c>
      <c r="E507" s="21">
        <f>'2009'!F37</f>
        <v>16660023268</v>
      </c>
      <c r="F507" s="21">
        <f>'2009'!D37</f>
        <v>264</v>
      </c>
    </row>
    <row r="508" spans="1:6">
      <c r="A508">
        <v>2009</v>
      </c>
      <c r="C508">
        <v>200000000</v>
      </c>
      <c r="D508" s="21">
        <f>'2009'!E38</f>
        <v>80125898514</v>
      </c>
      <c r="E508" s="21">
        <f>'2009'!F38</f>
        <v>27470213356</v>
      </c>
      <c r="F508" s="21">
        <f>'2009'!D38</f>
        <v>359</v>
      </c>
    </row>
    <row r="509" spans="1:6">
      <c r="A509">
        <v>2009</v>
      </c>
      <c r="C509">
        <v>250000000</v>
      </c>
      <c r="D509" s="21">
        <f>'2009'!E39</f>
        <v>61571115991</v>
      </c>
      <c r="E509" s="21">
        <f>'2009'!F39</f>
        <v>21780203931</v>
      </c>
      <c r="F509" s="21">
        <f>'2009'!D39</f>
        <v>226</v>
      </c>
    </row>
    <row r="510" spans="1:6">
      <c r="A510">
        <v>2009</v>
      </c>
      <c r="C510">
        <v>300000000</v>
      </c>
      <c r="D510" s="21">
        <f>'2009'!E40</f>
        <v>35377247350</v>
      </c>
      <c r="E510" s="21">
        <f>'2009'!F40</f>
        <v>12658052812</v>
      </c>
      <c r="F510" s="21">
        <f>'2009'!D40</f>
        <v>109</v>
      </c>
    </row>
    <row r="511" spans="1:6">
      <c r="A511">
        <v>2009</v>
      </c>
      <c r="C511">
        <v>350000000</v>
      </c>
      <c r="D511" s="21">
        <f>'2009'!E41</f>
        <v>23846353660</v>
      </c>
      <c r="E511" s="21">
        <f>'2009'!F41</f>
        <v>8732391899</v>
      </c>
      <c r="F511" s="21">
        <f>'2009'!D41</f>
        <v>64</v>
      </c>
    </row>
    <row r="512" spans="1:6">
      <c r="A512">
        <v>2009</v>
      </c>
      <c r="C512">
        <v>400000000</v>
      </c>
      <c r="D512" s="21">
        <f>'2009'!E42</f>
        <v>17362362849</v>
      </c>
      <c r="E512" s="21">
        <f>'2009'!F42</f>
        <v>6428505572</v>
      </c>
      <c r="F512" s="21">
        <f>'2009'!D42</f>
        <v>41</v>
      </c>
    </row>
    <row r="513" spans="1:6">
      <c r="A513">
        <v>2009</v>
      </c>
      <c r="C513">
        <v>450000000</v>
      </c>
      <c r="D513" s="21">
        <f>'2009'!E43</f>
        <v>18376051705</v>
      </c>
      <c r="E513" s="21">
        <f>'2009'!F43</f>
        <v>6857989739</v>
      </c>
      <c r="F513" s="21">
        <f>'2009'!D43</f>
        <v>39</v>
      </c>
    </row>
    <row r="514" spans="1:6">
      <c r="A514">
        <v>2009</v>
      </c>
      <c r="C514">
        <v>500000000</v>
      </c>
      <c r="D514" s="21">
        <f>'2009'!E44</f>
        <v>7372156742</v>
      </c>
      <c r="E514" s="21">
        <f>'2009'!F44</f>
        <v>2772517479</v>
      </c>
      <c r="F514" s="21">
        <f>'2009'!D44</f>
        <v>14</v>
      </c>
    </row>
    <row r="515" spans="1:6">
      <c r="A515">
        <v>2009</v>
      </c>
      <c r="C515">
        <v>550000000</v>
      </c>
      <c r="D515" s="21">
        <f>'2009'!E45</f>
        <v>6916810394</v>
      </c>
      <c r="E515" s="21">
        <f>'2009'!F45</f>
        <v>2615571113</v>
      </c>
      <c r="F515" s="21">
        <f>'2009'!D45</f>
        <v>12</v>
      </c>
    </row>
    <row r="516" spans="1:6">
      <c r="A516">
        <v>2009</v>
      </c>
      <c r="C516">
        <v>600000000</v>
      </c>
      <c r="D516" s="21">
        <f>'2009'!E46</f>
        <v>10001025607</v>
      </c>
      <c r="E516" s="21">
        <f>'2009'!F46</f>
        <v>3798872850</v>
      </c>
      <c r="F516" s="21">
        <f>'2009'!D46</f>
        <v>16</v>
      </c>
    </row>
    <row r="517" spans="1:6">
      <c r="A517">
        <v>2009</v>
      </c>
      <c r="C517">
        <v>650000000</v>
      </c>
      <c r="D517" s="21">
        <f>'2009'!E47</f>
        <v>96529080399</v>
      </c>
      <c r="E517" s="21">
        <f>'2009'!F47</f>
        <v>37247095818</v>
      </c>
      <c r="F517" s="21">
        <f>'2009'!D47</f>
        <v>77</v>
      </c>
    </row>
  </sheetData>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6" enableFormatConditionsCalculation="0"/>
  <dimension ref="B2:R57"/>
  <sheetViews>
    <sheetView workbookViewId="0">
      <selection activeCell="D4" sqref="D4:G4"/>
    </sheetView>
  </sheetViews>
  <sheetFormatPr baseColWidth="10" defaultColWidth="11.5" defaultRowHeight="14" x14ac:dyDescent="0"/>
  <cols>
    <col min="2" max="2" width="11.1640625" customWidth="1"/>
    <col min="3" max="3" width="11.1640625" bestFit="1" customWidth="1"/>
    <col min="4" max="4" width="25.5" bestFit="1" customWidth="1"/>
    <col min="5" max="5" width="17.6640625" bestFit="1" customWidth="1"/>
    <col min="6" max="6" width="13.6640625" bestFit="1" customWidth="1"/>
    <col min="7" max="7" width="11" bestFit="1" customWidth="1"/>
    <col min="8" max="8" width="16.5" bestFit="1" customWidth="1"/>
    <col min="9" max="9" width="13.6640625" bestFit="1" customWidth="1"/>
    <col min="10" max="10" width="11" bestFit="1" customWidth="1"/>
    <col min="11" max="12" width="16.6640625" bestFit="1" customWidth="1"/>
    <col min="13" max="13" width="11" bestFit="1" customWidth="1"/>
    <col min="14" max="14" width="14.6640625" bestFit="1" customWidth="1"/>
    <col min="15" max="15" width="13.83203125" bestFit="1" customWidth="1"/>
    <col min="16" max="16" width="16.5" bestFit="1" customWidth="1"/>
    <col min="17" max="17" width="16.6640625" bestFit="1" customWidth="1"/>
    <col min="18" max="18" width="12.6640625" bestFit="1" customWidth="1"/>
  </cols>
  <sheetData>
    <row r="2" spans="2:18" ht="15" thickBot="1"/>
    <row r="3" spans="2:18" ht="30" customHeight="1" thickBot="1">
      <c r="B3" s="123" t="s">
        <v>9</v>
      </c>
      <c r="C3" s="124"/>
      <c r="D3" s="123" t="s">
        <v>10</v>
      </c>
      <c r="E3" s="125"/>
      <c r="F3" s="125"/>
      <c r="G3" s="123" t="s">
        <v>11</v>
      </c>
      <c r="H3" s="125"/>
      <c r="I3" s="124"/>
      <c r="J3" s="123" t="s">
        <v>12</v>
      </c>
      <c r="K3" s="125"/>
      <c r="L3" s="124"/>
      <c r="M3" s="123" t="s">
        <v>13</v>
      </c>
      <c r="N3" s="124"/>
      <c r="O3" s="10" t="s">
        <v>14</v>
      </c>
      <c r="P3" s="10" t="s">
        <v>15</v>
      </c>
      <c r="Q3" s="126" t="s">
        <v>24</v>
      </c>
      <c r="R3" s="127"/>
    </row>
    <row r="4" spans="2:18" ht="43" thickBot="1">
      <c r="B4" s="11" t="s">
        <v>3</v>
      </c>
      <c r="C4" s="12" t="s">
        <v>4</v>
      </c>
      <c r="D4" s="11" t="s">
        <v>270</v>
      </c>
      <c r="E4" s="13" t="s">
        <v>2</v>
      </c>
      <c r="F4" s="13" t="s">
        <v>1</v>
      </c>
      <c r="G4" s="11" t="s">
        <v>271</v>
      </c>
      <c r="H4" s="13" t="s">
        <v>5</v>
      </c>
      <c r="I4" s="14" t="s">
        <v>6</v>
      </c>
      <c r="J4" s="11" t="s">
        <v>0</v>
      </c>
      <c r="K4" s="13" t="s">
        <v>5</v>
      </c>
      <c r="L4" s="14" t="s">
        <v>6</v>
      </c>
      <c r="M4" s="11" t="s">
        <v>0</v>
      </c>
      <c r="N4" s="12" t="s">
        <v>7</v>
      </c>
      <c r="O4" s="15" t="s">
        <v>8</v>
      </c>
      <c r="P4" s="15" t="s">
        <v>8</v>
      </c>
      <c r="Q4" s="13" t="s">
        <v>2</v>
      </c>
      <c r="R4" s="14" t="s">
        <v>1</v>
      </c>
    </row>
    <row r="5" spans="2:18">
      <c r="B5" s="2">
        <v>0</v>
      </c>
      <c r="C5" s="6">
        <v>2000000</v>
      </c>
      <c r="D5" s="2">
        <v>811887</v>
      </c>
      <c r="E5" s="8">
        <v>571778341590</v>
      </c>
      <c r="F5" s="8">
        <v>1190018895</v>
      </c>
      <c r="G5" s="2">
        <v>2646651</v>
      </c>
      <c r="H5" s="8">
        <v>2388010309868</v>
      </c>
      <c r="I5" s="3">
        <v>469710490</v>
      </c>
      <c r="J5" s="2">
        <v>1211608</v>
      </c>
      <c r="K5" s="8">
        <v>1217064602690</v>
      </c>
      <c r="L5" s="3">
        <v>18602325</v>
      </c>
      <c r="M5" s="2">
        <v>822111</v>
      </c>
      <c r="N5" s="6">
        <v>426408790678</v>
      </c>
      <c r="O5" s="16">
        <v>53873962954</v>
      </c>
      <c r="P5" s="16">
        <v>204241638895</v>
      </c>
      <c r="Q5" s="19">
        <v>65079047</v>
      </c>
      <c r="R5" s="20">
        <v>149141332</v>
      </c>
    </row>
    <row r="6" spans="2:18">
      <c r="B6" s="2">
        <v>2000000</v>
      </c>
      <c r="C6" s="6">
        <v>4000000</v>
      </c>
      <c r="D6" s="2">
        <v>277705</v>
      </c>
      <c r="E6" s="8">
        <v>803408154299</v>
      </c>
      <c r="F6" s="8">
        <v>1749846</v>
      </c>
      <c r="G6" s="2">
        <v>1115921</v>
      </c>
      <c r="H6" s="8">
        <v>3169049256850</v>
      </c>
      <c r="I6" s="3">
        <v>2503013630</v>
      </c>
      <c r="J6" s="2">
        <v>237074</v>
      </c>
      <c r="K6" s="8">
        <v>670504136579</v>
      </c>
      <c r="L6" s="3">
        <v>87748980</v>
      </c>
      <c r="M6" s="2">
        <v>126975</v>
      </c>
      <c r="N6" s="6">
        <v>361962452902</v>
      </c>
      <c r="O6" s="16">
        <v>26375243641</v>
      </c>
      <c r="P6" s="16">
        <v>222119083349</v>
      </c>
      <c r="Q6" s="8">
        <v>111928503</v>
      </c>
      <c r="R6" s="3">
        <v>11293594</v>
      </c>
    </row>
    <row r="7" spans="2:18">
      <c r="B7" s="2">
        <v>4000000</v>
      </c>
      <c r="C7" s="6">
        <v>6000000</v>
      </c>
      <c r="D7" s="2">
        <v>190395</v>
      </c>
      <c r="E7" s="8">
        <v>944460828944</v>
      </c>
      <c r="F7" s="8">
        <v>1271863345</v>
      </c>
      <c r="G7" s="2">
        <v>456123</v>
      </c>
      <c r="H7" s="8">
        <v>2221409160937</v>
      </c>
      <c r="I7" s="3">
        <v>8868086876</v>
      </c>
      <c r="J7" s="2">
        <v>103457</v>
      </c>
      <c r="K7" s="8">
        <v>505504522364</v>
      </c>
      <c r="L7" s="3">
        <v>738570438</v>
      </c>
      <c r="M7" s="2">
        <v>63047</v>
      </c>
      <c r="N7" s="6">
        <v>309192027353</v>
      </c>
      <c r="O7" s="16">
        <v>15613847630</v>
      </c>
      <c r="P7" s="16">
        <v>209903786891</v>
      </c>
      <c r="Q7" s="8">
        <v>122848608</v>
      </c>
      <c r="R7" s="3">
        <v>6079655</v>
      </c>
    </row>
    <row r="8" spans="2:18">
      <c r="B8" s="2">
        <v>6000000</v>
      </c>
      <c r="C8" s="6">
        <v>8000000</v>
      </c>
      <c r="D8" s="2">
        <v>128690</v>
      </c>
      <c r="E8" s="8">
        <v>892484573390</v>
      </c>
      <c r="F8" s="8">
        <v>11044889792</v>
      </c>
      <c r="G8" s="2">
        <v>222394</v>
      </c>
      <c r="H8" s="8">
        <v>1531411138784</v>
      </c>
      <c r="I8" s="3">
        <v>21316025157</v>
      </c>
      <c r="J8" s="2">
        <v>44467</v>
      </c>
      <c r="K8" s="8">
        <v>300801852996</v>
      </c>
      <c r="L8" s="3">
        <v>3214416132</v>
      </c>
      <c r="M8" s="2">
        <v>33384</v>
      </c>
      <c r="N8" s="6">
        <v>231199242968</v>
      </c>
      <c r="O8" s="16">
        <v>10967855109</v>
      </c>
      <c r="P8" s="16">
        <v>193523186689</v>
      </c>
      <c r="Q8" s="8">
        <v>293334583</v>
      </c>
      <c r="R8" s="3">
        <v>25082607</v>
      </c>
    </row>
    <row r="9" spans="2:18">
      <c r="B9" s="2">
        <v>8000000</v>
      </c>
      <c r="C9" s="6">
        <v>10000000</v>
      </c>
      <c r="D9" s="2">
        <v>91448</v>
      </c>
      <c r="E9" s="8">
        <v>818336318407</v>
      </c>
      <c r="F9" s="8">
        <v>17053911871</v>
      </c>
      <c r="G9" s="2">
        <v>128324</v>
      </c>
      <c r="H9" s="8">
        <v>1146816818756</v>
      </c>
      <c r="I9" s="3">
        <v>26185238584</v>
      </c>
      <c r="J9" s="2">
        <v>20519</v>
      </c>
      <c r="K9" s="8">
        <v>182928166266</v>
      </c>
      <c r="L9" s="3">
        <v>3635857411</v>
      </c>
      <c r="M9" s="2">
        <v>21028</v>
      </c>
      <c r="N9" s="6">
        <v>188053764321</v>
      </c>
      <c r="O9" s="16">
        <v>8208871602</v>
      </c>
      <c r="P9" s="16">
        <v>177645880887</v>
      </c>
      <c r="Q9" s="8">
        <v>268282585</v>
      </c>
      <c r="R9" s="3">
        <v>12855655</v>
      </c>
    </row>
    <row r="10" spans="2:18">
      <c r="B10" s="2">
        <v>10000000</v>
      </c>
      <c r="C10" s="6">
        <v>12000000</v>
      </c>
      <c r="D10" s="2">
        <v>69073</v>
      </c>
      <c r="E10" s="8">
        <v>756546352717</v>
      </c>
      <c r="F10" s="8">
        <v>19924325152</v>
      </c>
      <c r="G10" s="2">
        <v>84762</v>
      </c>
      <c r="H10" s="8">
        <v>922977712449</v>
      </c>
      <c r="I10" s="3">
        <v>27555059311</v>
      </c>
      <c r="J10" s="2">
        <v>5727</v>
      </c>
      <c r="K10" s="8">
        <v>62467661594</v>
      </c>
      <c r="L10" s="3">
        <v>1548243483</v>
      </c>
      <c r="M10" s="2">
        <v>14889</v>
      </c>
      <c r="N10" s="6">
        <v>162937734882</v>
      </c>
      <c r="O10" s="16">
        <v>5816141600</v>
      </c>
      <c r="P10" s="16">
        <v>164439756316</v>
      </c>
      <c r="Q10" s="8">
        <v>424781637</v>
      </c>
      <c r="R10" s="3">
        <v>22303855</v>
      </c>
    </row>
    <row r="11" spans="2:18">
      <c r="B11" s="2">
        <v>12000000</v>
      </c>
      <c r="C11" s="6">
        <v>14000000</v>
      </c>
      <c r="D11" s="2">
        <v>51669</v>
      </c>
      <c r="E11" s="8">
        <v>669017076938</v>
      </c>
      <c r="F11" s="8">
        <v>23460764878</v>
      </c>
      <c r="G11" s="2">
        <v>50848</v>
      </c>
      <c r="H11" s="8">
        <v>657906675033</v>
      </c>
      <c r="I11" s="3">
        <v>25111173948</v>
      </c>
      <c r="J11" s="2">
        <v>3555</v>
      </c>
      <c r="K11" s="8">
        <v>45638031203</v>
      </c>
      <c r="L11" s="3">
        <v>1467469241</v>
      </c>
      <c r="M11" s="2">
        <v>10142</v>
      </c>
      <c r="N11" s="6">
        <v>130786911920</v>
      </c>
      <c r="O11" s="16">
        <v>4633864666</v>
      </c>
      <c r="P11" s="16">
        <v>160215676022</v>
      </c>
      <c r="Q11" s="8">
        <v>348732818</v>
      </c>
      <c r="R11" s="3">
        <v>20117912</v>
      </c>
    </row>
    <row r="12" spans="2:18">
      <c r="B12" s="2">
        <v>14000000</v>
      </c>
      <c r="C12" s="6">
        <v>16000000</v>
      </c>
      <c r="D12" s="2">
        <v>40197</v>
      </c>
      <c r="E12" s="8">
        <v>601089533752</v>
      </c>
      <c r="F12" s="8">
        <v>26308548754</v>
      </c>
      <c r="G12" s="2">
        <v>36595</v>
      </c>
      <c r="H12" s="8">
        <v>547698311069</v>
      </c>
      <c r="I12" s="3">
        <v>25515886734</v>
      </c>
      <c r="J12" s="2">
        <v>2000</v>
      </c>
      <c r="K12" s="8">
        <v>29669162163</v>
      </c>
      <c r="L12" s="3">
        <v>1194216351</v>
      </c>
      <c r="M12" s="2">
        <v>6277</v>
      </c>
      <c r="N12" s="6">
        <v>93694186225</v>
      </c>
      <c r="O12" s="16">
        <v>3826398410</v>
      </c>
      <c r="P12" s="16">
        <v>155303394652</v>
      </c>
      <c r="Q12" s="8">
        <v>223307764</v>
      </c>
      <c r="R12" s="3">
        <v>18776745</v>
      </c>
    </row>
    <row r="13" spans="2:18">
      <c r="B13" s="2">
        <v>16000000</v>
      </c>
      <c r="C13" s="6">
        <v>18000000</v>
      </c>
      <c r="D13" s="2">
        <v>31486</v>
      </c>
      <c r="E13" s="8">
        <v>534156729032</v>
      </c>
      <c r="F13" s="8">
        <v>26938145388</v>
      </c>
      <c r="G13" s="2">
        <v>27447</v>
      </c>
      <c r="H13" s="8">
        <v>465193180522</v>
      </c>
      <c r="I13" s="3">
        <v>24989888698</v>
      </c>
      <c r="J13" s="2">
        <v>1576</v>
      </c>
      <c r="K13" s="8">
        <v>26728338134</v>
      </c>
      <c r="L13" s="3">
        <v>1270467439</v>
      </c>
      <c r="M13" s="2">
        <v>4787</v>
      </c>
      <c r="N13" s="6">
        <v>81109036486</v>
      </c>
      <c r="O13" s="16">
        <v>2947503942</v>
      </c>
      <c r="P13" s="16">
        <v>142350414726</v>
      </c>
      <c r="Q13" s="8">
        <v>323385182</v>
      </c>
      <c r="R13" s="3">
        <v>37803936</v>
      </c>
    </row>
    <row r="14" spans="2:18">
      <c r="B14" s="2">
        <v>18000000</v>
      </c>
      <c r="C14" s="6">
        <v>20000000</v>
      </c>
      <c r="D14" s="2">
        <v>26143</v>
      </c>
      <c r="E14" s="8">
        <v>495630002152</v>
      </c>
      <c r="F14" s="8">
        <v>27712378276</v>
      </c>
      <c r="G14" s="2">
        <v>20343</v>
      </c>
      <c r="H14" s="8">
        <v>385406079145</v>
      </c>
      <c r="I14" s="3">
        <v>23251194610</v>
      </c>
      <c r="J14" s="2">
        <v>915</v>
      </c>
      <c r="K14" s="8">
        <v>17331682592</v>
      </c>
      <c r="L14" s="3">
        <v>911136128</v>
      </c>
      <c r="M14" s="2">
        <v>3780</v>
      </c>
      <c r="N14" s="6">
        <v>71677404042</v>
      </c>
      <c r="O14" s="16">
        <v>2385366997</v>
      </c>
      <c r="P14" s="16">
        <v>137745800561</v>
      </c>
      <c r="Q14" s="8">
        <v>340516304</v>
      </c>
      <c r="R14" s="3">
        <v>35192376</v>
      </c>
    </row>
    <row r="15" spans="2:18">
      <c r="B15" s="2">
        <v>20000000</v>
      </c>
      <c r="C15" s="6">
        <v>22000000</v>
      </c>
      <c r="D15" s="2">
        <v>21597</v>
      </c>
      <c r="E15" s="8">
        <v>453412401203</v>
      </c>
      <c r="F15" s="8">
        <v>28969964235</v>
      </c>
      <c r="G15" s="2">
        <v>15885</v>
      </c>
      <c r="H15" s="8">
        <v>332835345148</v>
      </c>
      <c r="I15" s="3">
        <v>22717821190</v>
      </c>
      <c r="J15" s="2">
        <v>463</v>
      </c>
      <c r="K15" s="8">
        <v>9636881872</v>
      </c>
      <c r="L15" s="3">
        <v>570511563</v>
      </c>
      <c r="M15" s="2">
        <v>2900</v>
      </c>
      <c r="N15" s="6">
        <v>60759705985</v>
      </c>
      <c r="O15" s="16">
        <v>2550646895</v>
      </c>
      <c r="P15" s="16">
        <v>129483245919</v>
      </c>
      <c r="Q15" s="8">
        <v>212715245</v>
      </c>
      <c r="R15" s="3">
        <v>33125023</v>
      </c>
    </row>
    <row r="16" spans="2:18">
      <c r="B16" s="2">
        <v>22000000</v>
      </c>
      <c r="C16" s="6">
        <v>24000000</v>
      </c>
      <c r="D16" s="2">
        <v>17810</v>
      </c>
      <c r="E16" s="8">
        <v>409129793498</v>
      </c>
      <c r="F16" s="8">
        <v>29174642024</v>
      </c>
      <c r="G16" s="2">
        <v>12856</v>
      </c>
      <c r="H16" s="8">
        <v>295178616542</v>
      </c>
      <c r="I16" s="3">
        <v>22757116553</v>
      </c>
      <c r="J16" s="2">
        <v>235</v>
      </c>
      <c r="K16" s="8">
        <v>5363243056</v>
      </c>
      <c r="L16" s="3">
        <v>345791224</v>
      </c>
      <c r="M16" s="2">
        <v>2243</v>
      </c>
      <c r="N16" s="6">
        <v>51461177761</v>
      </c>
      <c r="O16" s="16">
        <v>1650606257</v>
      </c>
      <c r="P16" s="16">
        <v>119948666391</v>
      </c>
      <c r="Q16" s="8">
        <v>183282645</v>
      </c>
      <c r="R16" s="3">
        <v>28294025</v>
      </c>
    </row>
    <row r="17" spans="2:18">
      <c r="B17" s="2">
        <v>24000000</v>
      </c>
      <c r="C17" s="6">
        <v>26000000</v>
      </c>
      <c r="D17" s="2">
        <v>16314</v>
      </c>
      <c r="E17" s="8">
        <v>407359412870</v>
      </c>
      <c r="F17" s="8">
        <v>31608911690</v>
      </c>
      <c r="G17" s="2">
        <v>11199</v>
      </c>
      <c r="H17" s="8">
        <v>279772544922</v>
      </c>
      <c r="I17" s="3">
        <v>24279325140</v>
      </c>
      <c r="J17" s="2">
        <v>90</v>
      </c>
      <c r="K17" s="8">
        <v>2240600576</v>
      </c>
      <c r="L17" s="3">
        <v>160405374</v>
      </c>
      <c r="M17" s="2">
        <v>1883</v>
      </c>
      <c r="N17" s="6">
        <v>46935463328</v>
      </c>
      <c r="O17" s="16">
        <v>1567515533</v>
      </c>
      <c r="P17" s="16">
        <v>117424035401</v>
      </c>
      <c r="Q17" s="8">
        <v>73776576</v>
      </c>
      <c r="R17" s="3">
        <v>9754357</v>
      </c>
    </row>
    <row r="18" spans="2:18">
      <c r="B18" s="2">
        <v>26000000</v>
      </c>
      <c r="C18" s="6">
        <v>28000000</v>
      </c>
      <c r="D18" s="2">
        <v>14980</v>
      </c>
      <c r="E18" s="8">
        <v>403965202754</v>
      </c>
      <c r="F18" s="8">
        <v>33827204830</v>
      </c>
      <c r="G18" s="2">
        <v>9441</v>
      </c>
      <c r="H18" s="8">
        <v>254713497080</v>
      </c>
      <c r="I18" s="3">
        <v>24915722630</v>
      </c>
      <c r="J18" s="2">
        <v>56</v>
      </c>
      <c r="K18" s="8">
        <v>1508058844</v>
      </c>
      <c r="L18" s="3">
        <v>113312760</v>
      </c>
      <c r="M18" s="2">
        <v>1566</v>
      </c>
      <c r="N18" s="6">
        <v>42233840230</v>
      </c>
      <c r="O18" s="16">
        <v>1340621712</v>
      </c>
      <c r="P18" s="16">
        <v>108296600616</v>
      </c>
      <c r="Q18" s="8">
        <v>241722134</v>
      </c>
      <c r="R18" s="3">
        <v>35226591</v>
      </c>
    </row>
    <row r="19" spans="2:18">
      <c r="B19" s="2">
        <v>28000000</v>
      </c>
      <c r="C19" s="6">
        <v>30000000</v>
      </c>
      <c r="D19" s="2">
        <v>12528</v>
      </c>
      <c r="E19" s="8">
        <v>363105668992</v>
      </c>
      <c r="F19" s="8">
        <v>34225700405</v>
      </c>
      <c r="G19" s="2">
        <v>8257</v>
      </c>
      <c r="H19" s="8">
        <v>239285151063</v>
      </c>
      <c r="I19" s="3">
        <v>26227822859</v>
      </c>
      <c r="J19" s="2">
        <v>30</v>
      </c>
      <c r="K19" s="8">
        <v>868035671</v>
      </c>
      <c r="L19" s="3">
        <v>73039056</v>
      </c>
      <c r="M19" s="2">
        <v>1209</v>
      </c>
      <c r="N19" s="6">
        <v>35026161221</v>
      </c>
      <c r="O19" s="16">
        <v>1184102274</v>
      </c>
      <c r="P19" s="16">
        <v>107978667848</v>
      </c>
      <c r="Q19" s="8">
        <v>261857948</v>
      </c>
      <c r="R19" s="3">
        <v>36439198</v>
      </c>
    </row>
    <row r="20" spans="2:18">
      <c r="B20" s="2">
        <v>30000000</v>
      </c>
      <c r="C20" s="6">
        <v>32000000</v>
      </c>
      <c r="D20" s="2">
        <v>11036</v>
      </c>
      <c r="E20" s="8">
        <v>341777990735</v>
      </c>
      <c r="F20" s="8">
        <v>35635076401</v>
      </c>
      <c r="G20" s="2">
        <v>7199</v>
      </c>
      <c r="H20" s="8">
        <v>222985373351</v>
      </c>
      <c r="I20" s="3">
        <v>26746242753</v>
      </c>
      <c r="J20" s="2">
        <v>18</v>
      </c>
      <c r="K20" s="8">
        <v>554946921</v>
      </c>
      <c r="L20" s="3">
        <v>57324420</v>
      </c>
      <c r="M20" s="2">
        <v>1053</v>
      </c>
      <c r="N20" s="6">
        <v>32592663664</v>
      </c>
      <c r="O20" s="16">
        <v>932463401</v>
      </c>
      <c r="P20" s="16">
        <v>98030120881</v>
      </c>
      <c r="Q20" s="8">
        <v>462672442</v>
      </c>
      <c r="R20" s="3">
        <v>76761942</v>
      </c>
    </row>
    <row r="21" spans="2:18">
      <c r="B21" s="2">
        <v>32000000</v>
      </c>
      <c r="C21" s="6">
        <v>34000000</v>
      </c>
      <c r="D21" s="2">
        <v>8999</v>
      </c>
      <c r="E21" s="8">
        <v>296762034275</v>
      </c>
      <c r="F21" s="8">
        <v>33561647101</v>
      </c>
      <c r="G21" s="2">
        <v>6455</v>
      </c>
      <c r="H21" s="8">
        <v>212877170109</v>
      </c>
      <c r="I21" s="3">
        <v>27092867420</v>
      </c>
      <c r="J21" s="2">
        <v>14</v>
      </c>
      <c r="K21" s="8">
        <v>460686272</v>
      </c>
      <c r="L21" s="3">
        <v>51391240</v>
      </c>
      <c r="M21" s="2">
        <v>844</v>
      </c>
      <c r="N21" s="6">
        <v>27822192257</v>
      </c>
      <c r="O21" s="16">
        <v>1089419837</v>
      </c>
      <c r="P21" s="16">
        <v>82203650619</v>
      </c>
      <c r="Q21" s="8">
        <v>165084374</v>
      </c>
      <c r="R21" s="3">
        <v>22571866</v>
      </c>
    </row>
    <row r="22" spans="2:18">
      <c r="B22" s="2">
        <v>34000000</v>
      </c>
      <c r="C22" s="6">
        <v>36000000</v>
      </c>
      <c r="D22" s="2">
        <v>7559</v>
      </c>
      <c r="E22" s="8">
        <v>264393253245</v>
      </c>
      <c r="F22" s="8">
        <v>32164695995</v>
      </c>
      <c r="G22" s="2">
        <v>4996</v>
      </c>
      <c r="H22" s="8">
        <v>174593184326</v>
      </c>
      <c r="I22" s="3">
        <v>23676817623</v>
      </c>
      <c r="J22" s="2">
        <v>12</v>
      </c>
      <c r="K22" s="8">
        <v>422428313</v>
      </c>
      <c r="L22" s="3">
        <v>47246180</v>
      </c>
      <c r="M22" s="2">
        <v>692</v>
      </c>
      <c r="N22" s="6">
        <v>24190212746</v>
      </c>
      <c r="O22" s="16">
        <v>734869323</v>
      </c>
      <c r="P22" s="16">
        <v>79668928494</v>
      </c>
      <c r="Q22" s="8">
        <v>245021553</v>
      </c>
      <c r="R22" s="3">
        <v>41385288</v>
      </c>
    </row>
    <row r="23" spans="2:18">
      <c r="B23" s="2">
        <v>36000000</v>
      </c>
      <c r="C23" s="6">
        <v>38000000</v>
      </c>
      <c r="D23" s="2">
        <v>6419</v>
      </c>
      <c r="E23" s="8">
        <v>237255622789</v>
      </c>
      <c r="F23" s="8">
        <v>31317025058</v>
      </c>
      <c r="G23" s="2">
        <v>4010</v>
      </c>
      <c r="H23" s="8">
        <v>148301960674</v>
      </c>
      <c r="I23" s="3">
        <v>21154021399</v>
      </c>
      <c r="J23" s="24" t="s">
        <v>26</v>
      </c>
      <c r="K23" s="8">
        <v>220771171</v>
      </c>
      <c r="L23" s="3">
        <v>26026788</v>
      </c>
      <c r="M23" s="2">
        <v>471</v>
      </c>
      <c r="N23" s="6">
        <v>17389930280</v>
      </c>
      <c r="O23" s="16">
        <v>485433014</v>
      </c>
      <c r="P23" s="16">
        <v>70647589846</v>
      </c>
      <c r="Q23" s="8">
        <v>372768422</v>
      </c>
      <c r="R23" s="3">
        <v>70342505</v>
      </c>
    </row>
    <row r="24" spans="2:18">
      <c r="B24" s="2">
        <v>38000000</v>
      </c>
      <c r="C24" s="6">
        <v>40000000</v>
      </c>
      <c r="D24" s="2">
        <v>5222</v>
      </c>
      <c r="E24" s="8">
        <v>203489613418</v>
      </c>
      <c r="F24" s="8">
        <v>28814037444</v>
      </c>
      <c r="G24" s="2">
        <v>3412</v>
      </c>
      <c r="H24" s="8">
        <v>132934706558</v>
      </c>
      <c r="I24" s="3">
        <v>19924555641</v>
      </c>
      <c r="J24" s="24" t="s">
        <v>26</v>
      </c>
      <c r="K24" s="8">
        <v>234313067</v>
      </c>
      <c r="L24" s="3">
        <v>32997116</v>
      </c>
      <c r="M24" s="2">
        <v>436</v>
      </c>
      <c r="N24" s="6">
        <v>16989235492</v>
      </c>
      <c r="O24" s="16">
        <v>659590939</v>
      </c>
      <c r="P24" s="16">
        <v>61782465396</v>
      </c>
      <c r="Q24" s="8">
        <v>429659555</v>
      </c>
      <c r="R24" s="3">
        <v>83796587</v>
      </c>
    </row>
    <row r="25" spans="2:18">
      <c r="B25" s="2">
        <v>40000000</v>
      </c>
      <c r="C25" s="6">
        <v>45000000</v>
      </c>
      <c r="D25" s="2">
        <v>9843</v>
      </c>
      <c r="E25" s="8">
        <v>416580426671</v>
      </c>
      <c r="F25" s="8">
        <v>64904506358</v>
      </c>
      <c r="G25" s="2">
        <v>6038</v>
      </c>
      <c r="H25" s="8">
        <v>255486859550</v>
      </c>
      <c r="I25" s="3">
        <v>41392121173</v>
      </c>
      <c r="J25" s="24">
        <v>19</v>
      </c>
      <c r="K25" s="8">
        <v>810737459</v>
      </c>
      <c r="L25" s="3">
        <v>119970860</v>
      </c>
      <c r="M25" s="2">
        <v>680</v>
      </c>
      <c r="N25" s="6">
        <v>28698934538</v>
      </c>
      <c r="O25" s="16">
        <v>1059514208</v>
      </c>
      <c r="P25" s="16">
        <v>134077025003</v>
      </c>
      <c r="Q25" s="8">
        <v>887007941</v>
      </c>
      <c r="R25" s="3">
        <v>170281273</v>
      </c>
    </row>
    <row r="26" spans="2:18">
      <c r="B26" s="2">
        <v>45000000</v>
      </c>
      <c r="C26" s="6">
        <v>50000000</v>
      </c>
      <c r="D26" s="2">
        <v>6435</v>
      </c>
      <c r="E26" s="8">
        <v>304494544010</v>
      </c>
      <c r="F26" s="8">
        <v>53061840498</v>
      </c>
      <c r="G26" s="2">
        <v>3947</v>
      </c>
      <c r="H26" s="8">
        <v>186794583270</v>
      </c>
      <c r="I26" s="3">
        <v>33404734465</v>
      </c>
      <c r="J26" s="24" t="s">
        <v>26</v>
      </c>
      <c r="K26" s="8">
        <v>142079581</v>
      </c>
      <c r="L26" s="3">
        <v>20306218</v>
      </c>
      <c r="M26" s="2">
        <v>449</v>
      </c>
      <c r="N26" s="6">
        <v>21263546815</v>
      </c>
      <c r="O26" s="16">
        <v>1031639398</v>
      </c>
      <c r="P26" s="16">
        <v>102938550824</v>
      </c>
      <c r="Q26" s="8">
        <v>903704310</v>
      </c>
      <c r="R26" s="3">
        <v>190815820</v>
      </c>
    </row>
    <row r="27" spans="2:18">
      <c r="B27" s="2">
        <v>50000000</v>
      </c>
      <c r="C27" s="6">
        <v>55000000</v>
      </c>
      <c r="D27" s="2">
        <v>4360</v>
      </c>
      <c r="E27" s="8">
        <v>228202688040</v>
      </c>
      <c r="F27" s="8">
        <v>43998818992</v>
      </c>
      <c r="G27" s="2">
        <v>2894</v>
      </c>
      <c r="H27" s="8">
        <v>151646533846</v>
      </c>
      <c r="I27" s="3">
        <v>29923109280</v>
      </c>
      <c r="J27" s="24" t="s">
        <v>26</v>
      </c>
      <c r="K27" s="8">
        <v>156107103</v>
      </c>
      <c r="L27" s="3">
        <v>30008222</v>
      </c>
      <c r="M27" s="2">
        <v>272</v>
      </c>
      <c r="N27" s="6">
        <v>14221062748</v>
      </c>
      <c r="O27" s="16">
        <v>1039346442</v>
      </c>
      <c r="P27" s="16">
        <v>79205937664</v>
      </c>
      <c r="Q27" s="8">
        <v>783294024</v>
      </c>
      <c r="R27" s="3">
        <v>170437795</v>
      </c>
    </row>
    <row r="28" spans="2:18">
      <c r="B28" s="2">
        <v>55000000</v>
      </c>
      <c r="C28" s="6">
        <v>60000000</v>
      </c>
      <c r="D28" s="2">
        <v>2939</v>
      </c>
      <c r="E28" s="8">
        <v>168352376689</v>
      </c>
      <c r="F28" s="8">
        <v>35047423967</v>
      </c>
      <c r="G28" s="2">
        <v>2148</v>
      </c>
      <c r="H28" s="8">
        <v>123224748579</v>
      </c>
      <c r="I28" s="3">
        <v>26163782634</v>
      </c>
      <c r="J28" s="24" t="s">
        <v>26</v>
      </c>
      <c r="K28" s="8">
        <v>112889125</v>
      </c>
      <c r="L28" s="3">
        <v>17191969</v>
      </c>
      <c r="M28" s="2">
        <v>174</v>
      </c>
      <c r="N28" s="6">
        <v>9979500425</v>
      </c>
      <c r="O28" s="16">
        <v>576562593</v>
      </c>
      <c r="P28" s="16">
        <v>66135626519</v>
      </c>
      <c r="Q28" s="8">
        <v>403951821</v>
      </c>
      <c r="R28" s="3">
        <v>103895133</v>
      </c>
    </row>
    <row r="29" spans="2:18">
      <c r="B29" s="2">
        <v>60000000</v>
      </c>
      <c r="C29" s="6">
        <v>70000000</v>
      </c>
      <c r="D29" s="2">
        <v>3223</v>
      </c>
      <c r="E29" s="8">
        <v>207757290321</v>
      </c>
      <c r="F29" s="8">
        <v>47610551362</v>
      </c>
      <c r="G29" s="2">
        <v>2909</v>
      </c>
      <c r="H29" s="8">
        <v>187776454436</v>
      </c>
      <c r="I29" s="3">
        <v>43456157620</v>
      </c>
      <c r="J29" s="24" t="s">
        <v>26</v>
      </c>
      <c r="K29" s="8">
        <v>131068770</v>
      </c>
      <c r="L29" s="3">
        <v>22977421</v>
      </c>
      <c r="M29" s="2">
        <v>221</v>
      </c>
      <c r="N29" s="6">
        <v>14261268701</v>
      </c>
      <c r="O29" s="16">
        <v>1173335535</v>
      </c>
      <c r="P29" s="16">
        <v>88400565106</v>
      </c>
      <c r="Q29" s="8">
        <v>1233464837</v>
      </c>
      <c r="R29" s="3">
        <v>349425652</v>
      </c>
    </row>
    <row r="30" spans="2:18">
      <c r="B30" s="2">
        <v>70000000</v>
      </c>
      <c r="C30" s="6">
        <v>80000000</v>
      </c>
      <c r="D30" s="2">
        <v>1896</v>
      </c>
      <c r="E30" s="8">
        <v>141454668163</v>
      </c>
      <c r="F30" s="8">
        <v>35671065439</v>
      </c>
      <c r="G30" s="2">
        <v>1755</v>
      </c>
      <c r="H30" s="8">
        <v>130846413163</v>
      </c>
      <c r="I30" s="3">
        <v>33200822363</v>
      </c>
      <c r="J30" s="24" t="s">
        <v>26</v>
      </c>
      <c r="K30" s="8">
        <v>79675427</v>
      </c>
      <c r="L30" s="3">
        <v>20883428</v>
      </c>
      <c r="M30" s="2">
        <v>144</v>
      </c>
      <c r="N30" s="6">
        <v>10790328570</v>
      </c>
      <c r="O30" s="16">
        <v>744003463</v>
      </c>
      <c r="P30" s="16">
        <v>64980735703</v>
      </c>
      <c r="Q30" s="8">
        <v>220809780</v>
      </c>
      <c r="R30" s="3">
        <v>57550150</v>
      </c>
    </row>
    <row r="31" spans="2:18">
      <c r="B31" s="2">
        <v>80000000</v>
      </c>
      <c r="C31" s="6">
        <v>90000000</v>
      </c>
      <c r="D31" s="2">
        <v>1247</v>
      </c>
      <c r="E31" s="8">
        <v>105444475443</v>
      </c>
      <c r="F31" s="8">
        <v>28428202466</v>
      </c>
      <c r="G31" s="2">
        <v>1187</v>
      </c>
      <c r="H31" s="8">
        <v>100425258199</v>
      </c>
      <c r="I31" s="3">
        <v>27224397854</v>
      </c>
      <c r="J31" s="24">
        <v>0</v>
      </c>
      <c r="K31" s="8">
        <v>0</v>
      </c>
      <c r="L31" s="3">
        <v>0</v>
      </c>
      <c r="M31" s="2">
        <v>81</v>
      </c>
      <c r="N31" s="6">
        <v>6794810538</v>
      </c>
      <c r="O31" s="16">
        <v>253933328</v>
      </c>
      <c r="P31" s="16">
        <v>44146649256</v>
      </c>
      <c r="Q31" s="8">
        <v>590539078</v>
      </c>
      <c r="R31" s="3">
        <v>144148970</v>
      </c>
    </row>
    <row r="32" spans="2:18">
      <c r="B32" s="2">
        <v>90000000</v>
      </c>
      <c r="C32" s="6">
        <v>100000000</v>
      </c>
      <c r="D32" s="2">
        <v>829</v>
      </c>
      <c r="E32" s="8">
        <v>78477175741</v>
      </c>
      <c r="F32" s="8">
        <v>22265903389</v>
      </c>
      <c r="G32" s="2">
        <v>791</v>
      </c>
      <c r="H32" s="8">
        <v>74938833259</v>
      </c>
      <c r="I32" s="3">
        <v>21340917630</v>
      </c>
      <c r="J32" s="24">
        <v>0</v>
      </c>
      <c r="K32" s="8">
        <v>0</v>
      </c>
      <c r="L32" s="3">
        <v>0</v>
      </c>
      <c r="M32" s="2">
        <v>63</v>
      </c>
      <c r="N32" s="6">
        <v>5977052288</v>
      </c>
      <c r="O32" s="16">
        <v>1048239767</v>
      </c>
      <c r="P32" s="16">
        <v>32733778522</v>
      </c>
      <c r="Q32" s="8">
        <v>478115023</v>
      </c>
      <c r="R32" s="3">
        <v>148605241</v>
      </c>
    </row>
    <row r="33" spans="2:18">
      <c r="B33" s="2">
        <v>100000000</v>
      </c>
      <c r="C33" s="6">
        <v>120000000</v>
      </c>
      <c r="D33" s="2">
        <v>1056</v>
      </c>
      <c r="E33" s="8">
        <v>115194464822</v>
      </c>
      <c r="F33" s="8">
        <v>34412334826</v>
      </c>
      <c r="G33" s="2">
        <v>987</v>
      </c>
      <c r="H33" s="8">
        <v>107402785257</v>
      </c>
      <c r="I33" s="3">
        <v>32132831222</v>
      </c>
      <c r="J33" s="24" t="s">
        <v>26</v>
      </c>
      <c r="K33" s="8">
        <v>113592232</v>
      </c>
      <c r="L33" s="3">
        <v>29510296</v>
      </c>
      <c r="M33" s="2">
        <v>60</v>
      </c>
      <c r="N33" s="6">
        <v>6553462522</v>
      </c>
      <c r="O33" s="16">
        <v>1689743029</v>
      </c>
      <c r="P33" s="16">
        <v>54961194693</v>
      </c>
      <c r="Q33" s="8">
        <v>761278739</v>
      </c>
      <c r="R33" s="3">
        <v>217708205</v>
      </c>
    </row>
    <row r="34" spans="2:18">
      <c r="B34" s="2">
        <v>120000000</v>
      </c>
      <c r="C34" s="6">
        <v>140000000</v>
      </c>
      <c r="D34" s="2">
        <v>632</v>
      </c>
      <c r="E34" s="8">
        <v>81622647818</v>
      </c>
      <c r="F34" s="8">
        <v>25692901237</v>
      </c>
      <c r="G34" s="2">
        <v>539</v>
      </c>
      <c r="H34" s="8">
        <v>69748171933</v>
      </c>
      <c r="I34" s="3">
        <v>22018683895</v>
      </c>
      <c r="J34" s="2">
        <v>0</v>
      </c>
      <c r="K34" s="8">
        <v>0</v>
      </c>
      <c r="L34" s="3">
        <v>0</v>
      </c>
      <c r="M34" s="2">
        <v>54</v>
      </c>
      <c r="N34" s="6">
        <v>6908249011</v>
      </c>
      <c r="O34" s="16">
        <v>781133480</v>
      </c>
      <c r="P34" s="16">
        <v>35038738438</v>
      </c>
      <c r="Q34" s="8">
        <v>512871336</v>
      </c>
      <c r="R34" s="3">
        <v>161662529</v>
      </c>
    </row>
    <row r="35" spans="2:18">
      <c r="B35" s="2">
        <v>140000000</v>
      </c>
      <c r="C35" s="6">
        <v>160000000</v>
      </c>
      <c r="D35" s="2">
        <v>379</v>
      </c>
      <c r="E35" s="8">
        <v>56546392151</v>
      </c>
      <c r="F35" s="8">
        <v>18395540043</v>
      </c>
      <c r="G35" s="2">
        <v>308</v>
      </c>
      <c r="H35" s="8">
        <v>45895460611</v>
      </c>
      <c r="I35" s="3">
        <v>14968319408</v>
      </c>
      <c r="J35" s="2">
        <v>0</v>
      </c>
      <c r="K35" s="8">
        <v>0</v>
      </c>
      <c r="L35" s="3">
        <v>0</v>
      </c>
      <c r="M35" s="2">
        <v>39</v>
      </c>
      <c r="N35" s="6">
        <v>5849754696</v>
      </c>
      <c r="O35" s="16">
        <v>453154418</v>
      </c>
      <c r="P35" s="16">
        <v>26566448038</v>
      </c>
      <c r="Q35" s="8">
        <v>140337408</v>
      </c>
      <c r="R35" s="3">
        <v>53447920</v>
      </c>
    </row>
    <row r="36" spans="2:18">
      <c r="B36" s="2">
        <v>160000000</v>
      </c>
      <c r="C36" s="6">
        <v>180000000</v>
      </c>
      <c r="D36" s="2">
        <v>241</v>
      </c>
      <c r="E36" s="8">
        <v>40860021942</v>
      </c>
      <c r="F36" s="8">
        <v>13569709520</v>
      </c>
      <c r="G36" s="2">
        <v>215</v>
      </c>
      <c r="H36" s="8">
        <v>36549520287</v>
      </c>
      <c r="I36" s="3">
        <v>12248591042</v>
      </c>
      <c r="J36" s="2">
        <v>0</v>
      </c>
      <c r="K36" s="8">
        <v>0</v>
      </c>
      <c r="L36" s="3">
        <v>0</v>
      </c>
      <c r="M36" s="2">
        <v>28</v>
      </c>
      <c r="N36" s="6">
        <v>4791919256</v>
      </c>
      <c r="O36" s="16">
        <v>172735394</v>
      </c>
      <c r="P36" s="16">
        <v>22046364541</v>
      </c>
      <c r="Q36" s="8">
        <v>492909035</v>
      </c>
      <c r="R36" s="3">
        <v>169109960</v>
      </c>
    </row>
    <row r="37" spans="2:18">
      <c r="B37" s="2">
        <v>180000000</v>
      </c>
      <c r="C37" s="6">
        <v>200000000</v>
      </c>
      <c r="D37" s="2">
        <v>176</v>
      </c>
      <c r="E37" s="8">
        <v>33350866235</v>
      </c>
      <c r="F37" s="8">
        <v>11403441305</v>
      </c>
      <c r="G37" s="2">
        <v>146</v>
      </c>
      <c r="H37" s="8">
        <v>27668739797</v>
      </c>
      <c r="I37" s="3">
        <v>9427336733</v>
      </c>
      <c r="J37" s="2">
        <v>0</v>
      </c>
      <c r="K37" s="8">
        <v>0</v>
      </c>
      <c r="L37" s="3">
        <v>0</v>
      </c>
      <c r="M37" s="2">
        <v>27</v>
      </c>
      <c r="N37" s="6">
        <v>5141860602</v>
      </c>
      <c r="O37" s="16">
        <v>0</v>
      </c>
      <c r="P37" s="16">
        <v>15949950418</v>
      </c>
      <c r="Q37" s="8">
        <v>185032774</v>
      </c>
      <c r="R37" s="3">
        <v>63133126</v>
      </c>
    </row>
    <row r="38" spans="2:18">
      <c r="B38" s="2">
        <v>200000000</v>
      </c>
      <c r="C38" s="6">
        <v>250000000</v>
      </c>
      <c r="D38" s="2">
        <v>265</v>
      </c>
      <c r="E38" s="8">
        <v>58589178224</v>
      </c>
      <c r="F38" s="8">
        <v>20440671567</v>
      </c>
      <c r="G38" s="2">
        <v>176</v>
      </c>
      <c r="H38" s="8">
        <v>38931797237</v>
      </c>
      <c r="I38" s="3">
        <v>13550198864</v>
      </c>
      <c r="J38" s="2">
        <v>0</v>
      </c>
      <c r="K38" s="8">
        <v>0</v>
      </c>
      <c r="L38" s="3">
        <v>0</v>
      </c>
      <c r="M38" s="2">
        <v>37</v>
      </c>
      <c r="N38" s="6">
        <v>8194131782</v>
      </c>
      <c r="O38" s="16">
        <v>450621582</v>
      </c>
      <c r="P38" s="16">
        <v>27606777258</v>
      </c>
      <c r="Q38" s="8">
        <v>212565625</v>
      </c>
      <c r="R38" s="3">
        <v>26670503</v>
      </c>
    </row>
    <row r="39" spans="2:18">
      <c r="B39" s="2">
        <v>250000000</v>
      </c>
      <c r="C39" s="6">
        <v>300000000</v>
      </c>
      <c r="D39" s="2">
        <v>124</v>
      </c>
      <c r="E39" s="8">
        <v>33633802857</v>
      </c>
      <c r="F39" s="8">
        <v>12088927160</v>
      </c>
      <c r="G39" s="2">
        <v>80</v>
      </c>
      <c r="H39" s="8">
        <v>21728741493</v>
      </c>
      <c r="I39" s="3">
        <v>7826730700</v>
      </c>
      <c r="J39" s="2">
        <v>0</v>
      </c>
      <c r="K39" s="8">
        <v>0</v>
      </c>
      <c r="L39" s="3">
        <v>0</v>
      </c>
      <c r="M39" s="2">
        <v>24</v>
      </c>
      <c r="N39" s="6">
        <v>6562455725</v>
      </c>
      <c r="O39" s="16">
        <v>251194825</v>
      </c>
      <c r="P39" s="16">
        <v>19663932853</v>
      </c>
      <c r="Q39" s="8">
        <v>565377533</v>
      </c>
      <c r="R39" s="3">
        <v>213558201</v>
      </c>
    </row>
    <row r="40" spans="2:18">
      <c r="B40" s="2">
        <v>300000000</v>
      </c>
      <c r="C40" s="6">
        <v>350000000</v>
      </c>
      <c r="D40" s="2">
        <v>84</v>
      </c>
      <c r="E40" s="8">
        <v>27279178029</v>
      </c>
      <c r="F40" s="8">
        <v>9872927225</v>
      </c>
      <c r="G40" s="2">
        <v>51</v>
      </c>
      <c r="H40" s="8">
        <v>16603889548</v>
      </c>
      <c r="I40" s="3">
        <v>6089733436</v>
      </c>
      <c r="J40" s="2">
        <v>0</v>
      </c>
      <c r="K40" s="8">
        <v>0</v>
      </c>
      <c r="L40" s="3">
        <v>0</v>
      </c>
      <c r="M40" s="2">
        <v>17</v>
      </c>
      <c r="N40" s="6">
        <v>5426171073</v>
      </c>
      <c r="O40" s="16">
        <v>0</v>
      </c>
      <c r="P40" s="16">
        <v>12169966147</v>
      </c>
      <c r="Q40" s="8">
        <v>0</v>
      </c>
      <c r="R40" s="3">
        <v>0</v>
      </c>
    </row>
    <row r="41" spans="2:18">
      <c r="B41" s="2">
        <v>350000000</v>
      </c>
      <c r="C41" s="6">
        <v>400000000</v>
      </c>
      <c r="D41" s="2">
        <v>41</v>
      </c>
      <c r="E41" s="8">
        <v>15386856430</v>
      </c>
      <c r="F41" s="8">
        <v>5603500685</v>
      </c>
      <c r="G41" s="2">
        <v>22</v>
      </c>
      <c r="H41" s="8">
        <v>8284746748</v>
      </c>
      <c r="I41" s="3">
        <v>3068162796</v>
      </c>
      <c r="J41" s="2">
        <v>0</v>
      </c>
      <c r="K41" s="8">
        <v>0</v>
      </c>
      <c r="L41" s="3">
        <v>0</v>
      </c>
      <c r="M41" s="2">
        <v>14</v>
      </c>
      <c r="N41" s="6">
        <v>5197064464</v>
      </c>
      <c r="O41" s="16">
        <v>719181085</v>
      </c>
      <c r="P41" s="16">
        <v>10102712018</v>
      </c>
      <c r="Q41" s="8">
        <v>0</v>
      </c>
      <c r="R41" s="3">
        <v>0</v>
      </c>
    </row>
    <row r="42" spans="2:18">
      <c r="B42" s="2">
        <v>400000000</v>
      </c>
      <c r="C42" s="6">
        <v>450000000</v>
      </c>
      <c r="D42" s="2">
        <v>30</v>
      </c>
      <c r="E42" s="8">
        <v>12610383350</v>
      </c>
      <c r="F42" s="8">
        <v>4714009637</v>
      </c>
      <c r="G42" s="2">
        <v>11</v>
      </c>
      <c r="H42" s="8">
        <v>4570508953</v>
      </c>
      <c r="I42" s="3">
        <v>1711931323</v>
      </c>
      <c r="J42" s="2">
        <v>0</v>
      </c>
      <c r="K42" s="8">
        <v>0</v>
      </c>
      <c r="L42" s="3">
        <v>0</v>
      </c>
      <c r="M42" s="24" t="s">
        <v>26</v>
      </c>
      <c r="N42" s="6">
        <v>2061013622</v>
      </c>
      <c r="O42" s="16">
        <v>0</v>
      </c>
      <c r="P42" s="16">
        <v>8493912397</v>
      </c>
      <c r="Q42" s="8">
        <v>0</v>
      </c>
      <c r="R42" s="3">
        <v>0</v>
      </c>
    </row>
    <row r="43" spans="2:18">
      <c r="B43" s="2">
        <v>450000000</v>
      </c>
      <c r="C43" s="6">
        <v>500000000</v>
      </c>
      <c r="D43" s="2">
        <v>16</v>
      </c>
      <c r="E43" s="8">
        <v>7517542956</v>
      </c>
      <c r="F43" s="8">
        <v>2830940539</v>
      </c>
      <c r="G43" s="29">
        <f>H43/(($B43+$C43)/2)</f>
        <v>5.963588650526316</v>
      </c>
      <c r="H43" s="8">
        <v>2832704609</v>
      </c>
      <c r="I43" s="3">
        <v>1067404158</v>
      </c>
      <c r="J43" s="2">
        <v>0</v>
      </c>
      <c r="K43" s="8">
        <v>0</v>
      </c>
      <c r="L43" s="3">
        <v>0</v>
      </c>
      <c r="M43" s="24" t="s">
        <v>26</v>
      </c>
      <c r="N43" s="6">
        <v>1397060888</v>
      </c>
      <c r="O43" s="16">
        <v>0</v>
      </c>
      <c r="P43" s="16">
        <v>4800127941</v>
      </c>
      <c r="Q43" s="8">
        <v>0</v>
      </c>
      <c r="R43" s="3">
        <v>0</v>
      </c>
    </row>
    <row r="44" spans="2:18">
      <c r="B44" s="2">
        <v>500000000</v>
      </c>
      <c r="C44" s="6">
        <v>550000000</v>
      </c>
      <c r="D44" s="2">
        <v>13</v>
      </c>
      <c r="E44" s="8">
        <v>6848824161</v>
      </c>
      <c r="F44" s="8">
        <v>2596467391</v>
      </c>
      <c r="G44" s="29">
        <f>H44/(($B44+$C44)/2)</f>
        <v>3.9714283047619046</v>
      </c>
      <c r="H44" s="8">
        <v>2084999860</v>
      </c>
      <c r="I44" s="3">
        <v>790052987</v>
      </c>
      <c r="J44" s="2">
        <v>0</v>
      </c>
      <c r="K44" s="8">
        <v>0</v>
      </c>
      <c r="L44" s="3">
        <v>0</v>
      </c>
      <c r="M44" s="24" t="s">
        <v>26</v>
      </c>
      <c r="N44" s="6">
        <v>4156921277</v>
      </c>
      <c r="O44" s="16">
        <v>0</v>
      </c>
      <c r="P44" s="16">
        <v>4645147373</v>
      </c>
      <c r="Q44" s="8">
        <v>1048095796</v>
      </c>
      <c r="R44" s="3">
        <v>178176285</v>
      </c>
    </row>
    <row r="45" spans="2:18">
      <c r="B45" s="2">
        <v>550000000</v>
      </c>
      <c r="C45" s="6">
        <v>600000000</v>
      </c>
      <c r="D45" s="2">
        <v>13</v>
      </c>
      <c r="E45" s="8">
        <v>7395547713</v>
      </c>
      <c r="F45" s="8">
        <v>2815156813</v>
      </c>
      <c r="G45" s="29">
        <f>H45/(($B45+$C45)/2)</f>
        <v>4.0462938991304345</v>
      </c>
      <c r="H45" s="8">
        <v>2326618992</v>
      </c>
      <c r="I45" s="3">
        <v>890609776</v>
      </c>
      <c r="J45" s="2">
        <v>0</v>
      </c>
      <c r="K45" s="8">
        <v>0</v>
      </c>
      <c r="L45" s="3">
        <v>0</v>
      </c>
      <c r="M45" s="24" t="s">
        <v>26</v>
      </c>
      <c r="N45" s="6">
        <v>1767691102</v>
      </c>
      <c r="O45" s="16">
        <v>595990387</v>
      </c>
      <c r="P45" s="16">
        <v>5112780853</v>
      </c>
      <c r="Q45" s="8">
        <v>0</v>
      </c>
      <c r="R45" s="3">
        <v>0</v>
      </c>
    </row>
    <row r="46" spans="2:18">
      <c r="B46" s="2">
        <v>600000000</v>
      </c>
      <c r="C46" s="6">
        <v>650000000</v>
      </c>
      <c r="D46" s="2">
        <v>12</v>
      </c>
      <c r="E46" s="8">
        <v>7483000137</v>
      </c>
      <c r="F46" s="8">
        <v>2861142573</v>
      </c>
      <c r="G46" s="29">
        <f>H46/(($B46+$C46)/2)</f>
        <v>3.9884084895999998</v>
      </c>
      <c r="H46" s="8">
        <v>2492755306</v>
      </c>
      <c r="I46" s="3">
        <v>953155120</v>
      </c>
      <c r="J46" s="2">
        <v>0</v>
      </c>
      <c r="K46" s="8">
        <v>0</v>
      </c>
      <c r="L46" s="3">
        <v>0</v>
      </c>
      <c r="M46" s="24" t="s">
        <v>26</v>
      </c>
      <c r="N46" s="6">
        <v>606501667</v>
      </c>
      <c r="O46" s="16">
        <v>0</v>
      </c>
      <c r="P46" s="16">
        <v>3652568236</v>
      </c>
      <c r="Q46" s="8">
        <v>0</v>
      </c>
      <c r="R46" s="3">
        <v>0</v>
      </c>
    </row>
    <row r="47" spans="2:18" ht="15" thickBot="1">
      <c r="B47" s="4">
        <v>650000000</v>
      </c>
      <c r="C47" s="7"/>
      <c r="D47" s="4">
        <v>64</v>
      </c>
      <c r="E47" s="9">
        <v>69368538869</v>
      </c>
      <c r="F47" s="9">
        <v>26088062504</v>
      </c>
      <c r="G47" s="4">
        <v>19</v>
      </c>
      <c r="H47" s="9">
        <v>16557034706</v>
      </c>
      <c r="I47" s="5">
        <v>6428187683</v>
      </c>
      <c r="J47" s="4">
        <v>0</v>
      </c>
      <c r="K47" s="9">
        <v>0</v>
      </c>
      <c r="L47" s="5">
        <v>0</v>
      </c>
      <c r="M47" s="25" t="s">
        <v>26</v>
      </c>
      <c r="N47" s="17">
        <v>7194727799</v>
      </c>
      <c r="O47" s="18">
        <v>25594163220</v>
      </c>
      <c r="P47" s="18">
        <v>1764753982640</v>
      </c>
      <c r="Q47" s="9">
        <v>2071196710</v>
      </c>
      <c r="R47" s="5">
        <v>593761839</v>
      </c>
    </row>
    <row r="48" spans="2:18">
      <c r="B48" t="s">
        <v>16</v>
      </c>
      <c r="E48" s="21">
        <f>SUM(E5:E47)</f>
        <v>12692009795772</v>
      </c>
      <c r="G48" s="21">
        <f>SUM(G18:G47)</f>
        <v>68010.969719344022</v>
      </c>
      <c r="O48" s="21">
        <f>SUM(O5:O47)</f>
        <v>184478817890</v>
      </c>
      <c r="Q48" s="21"/>
      <c r="R48" s="21"/>
    </row>
    <row r="49" spans="2:17">
      <c r="B49" t="s">
        <v>18</v>
      </c>
    </row>
    <row r="50" spans="2:17">
      <c r="B50" t="s">
        <v>19</v>
      </c>
    </row>
    <row r="51" spans="2:17">
      <c r="B51" t="s">
        <v>20</v>
      </c>
    </row>
    <row r="52" spans="2:17">
      <c r="B52" t="s">
        <v>21</v>
      </c>
    </row>
    <row r="53" spans="2:17">
      <c r="B53" t="s">
        <v>22</v>
      </c>
    </row>
    <row r="54" spans="2:17">
      <c r="B54" t="s">
        <v>17</v>
      </c>
    </row>
    <row r="55" spans="2:17">
      <c r="B55" t="s">
        <v>25</v>
      </c>
    </row>
    <row r="57" spans="2:17">
      <c r="N57" s="1"/>
      <c r="O57" s="1"/>
      <c r="P57" s="1"/>
      <c r="Q57" s="1"/>
    </row>
  </sheetData>
  <mergeCells count="6">
    <mergeCell ref="Q3:R3"/>
    <mergeCell ref="B3:C3"/>
    <mergeCell ref="D3:F3"/>
    <mergeCell ref="G3:I3"/>
    <mergeCell ref="J3:L3"/>
    <mergeCell ref="M3:N3"/>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7" enableFormatConditionsCalculation="0"/>
  <dimension ref="B2:R55"/>
  <sheetViews>
    <sheetView workbookViewId="0">
      <selection activeCell="D4" sqref="D4:G4"/>
    </sheetView>
  </sheetViews>
  <sheetFormatPr baseColWidth="10" defaultColWidth="11.5" defaultRowHeight="14" x14ac:dyDescent="0"/>
  <cols>
    <col min="2" max="2" width="11.1640625" customWidth="1"/>
    <col min="3" max="3" width="11.1640625" bestFit="1" customWidth="1"/>
    <col min="4" max="4" width="25.5" bestFit="1" customWidth="1"/>
    <col min="5" max="5" width="17.6640625" bestFit="1" customWidth="1"/>
    <col min="6" max="6" width="13.6640625" bestFit="1" customWidth="1"/>
    <col min="7" max="7" width="11" bestFit="1" customWidth="1"/>
    <col min="8" max="8" width="16.5" bestFit="1" customWidth="1"/>
    <col min="9" max="9" width="13.6640625" bestFit="1" customWidth="1"/>
    <col min="10" max="10" width="11" bestFit="1" customWidth="1"/>
    <col min="11" max="12" width="16.6640625" bestFit="1" customWidth="1"/>
    <col min="13" max="13" width="11" bestFit="1" customWidth="1"/>
    <col min="14" max="14" width="14.6640625" bestFit="1" customWidth="1"/>
    <col min="15" max="15" width="13.83203125" bestFit="1" customWidth="1"/>
    <col min="16" max="16" width="16.5" bestFit="1" customWidth="1"/>
    <col min="17" max="17" width="16.6640625" bestFit="1" customWidth="1"/>
    <col min="18" max="18" width="12.6640625" bestFit="1" customWidth="1"/>
  </cols>
  <sheetData>
    <row r="2" spans="2:18" ht="15" thickBot="1"/>
    <row r="3" spans="2:18" ht="30" customHeight="1" thickBot="1">
      <c r="B3" s="123" t="s">
        <v>9</v>
      </c>
      <c r="C3" s="124"/>
      <c r="D3" s="123" t="s">
        <v>10</v>
      </c>
      <c r="E3" s="125"/>
      <c r="F3" s="125"/>
      <c r="G3" s="123" t="s">
        <v>11</v>
      </c>
      <c r="H3" s="125"/>
      <c r="I3" s="124"/>
      <c r="J3" s="123" t="s">
        <v>12</v>
      </c>
      <c r="K3" s="125"/>
      <c r="L3" s="124"/>
      <c r="M3" s="123" t="s">
        <v>13</v>
      </c>
      <c r="N3" s="124"/>
      <c r="O3" s="10" t="s">
        <v>14</v>
      </c>
      <c r="P3" s="10" t="s">
        <v>15</v>
      </c>
      <c r="Q3" s="126" t="s">
        <v>24</v>
      </c>
      <c r="R3" s="127"/>
    </row>
    <row r="4" spans="2:18" ht="43" thickBot="1">
      <c r="B4" s="11" t="s">
        <v>3</v>
      </c>
      <c r="C4" s="12" t="s">
        <v>4</v>
      </c>
      <c r="D4" s="11" t="s">
        <v>270</v>
      </c>
      <c r="E4" s="13" t="s">
        <v>2</v>
      </c>
      <c r="F4" s="13" t="s">
        <v>1</v>
      </c>
      <c r="G4" s="11" t="s">
        <v>271</v>
      </c>
      <c r="H4" s="13" t="s">
        <v>5</v>
      </c>
      <c r="I4" s="14" t="s">
        <v>6</v>
      </c>
      <c r="J4" s="11" t="s">
        <v>0</v>
      </c>
      <c r="K4" s="13" t="s">
        <v>5</v>
      </c>
      <c r="L4" s="14" t="s">
        <v>6</v>
      </c>
      <c r="M4" s="11" t="s">
        <v>0</v>
      </c>
      <c r="N4" s="12" t="s">
        <v>7</v>
      </c>
      <c r="O4" s="15" t="s">
        <v>8</v>
      </c>
      <c r="P4" s="15" t="s">
        <v>8</v>
      </c>
      <c r="Q4" s="13" t="s">
        <v>2</v>
      </c>
      <c r="R4" s="14" t="s">
        <v>1</v>
      </c>
    </row>
    <row r="5" spans="2:18">
      <c r="B5" s="2">
        <v>0</v>
      </c>
      <c r="C5" s="6">
        <v>2000000</v>
      </c>
      <c r="D5" s="2">
        <v>762259</v>
      </c>
      <c r="E5" s="8">
        <v>541783195101</v>
      </c>
      <c r="F5" s="8">
        <v>1805039132</v>
      </c>
      <c r="G5" s="2">
        <v>2641513</v>
      </c>
      <c r="H5" s="8">
        <v>2379865882897</v>
      </c>
      <c r="I5" s="3">
        <v>488174990</v>
      </c>
      <c r="J5" s="2">
        <v>1206758</v>
      </c>
      <c r="K5" s="8">
        <v>1282173422916</v>
      </c>
      <c r="L5" s="3">
        <v>22103615</v>
      </c>
      <c r="M5" s="2">
        <v>811230</v>
      </c>
      <c r="N5" s="6">
        <v>430841513894</v>
      </c>
      <c r="O5" s="16">
        <v>48102589454</v>
      </c>
      <c r="P5" s="16">
        <v>200832373307</v>
      </c>
      <c r="Q5" s="19">
        <v>62807018</v>
      </c>
      <c r="R5" s="20">
        <v>148676138</v>
      </c>
    </row>
    <row r="6" spans="2:18">
      <c r="B6" s="2">
        <v>2000000</v>
      </c>
      <c r="C6" s="6">
        <v>4000000</v>
      </c>
      <c r="D6" s="2">
        <v>280646</v>
      </c>
      <c r="E6" s="8">
        <v>813276945830</v>
      </c>
      <c r="F6" s="8">
        <v>10890188</v>
      </c>
      <c r="G6" s="2">
        <v>1236086</v>
      </c>
      <c r="H6" s="8">
        <v>3514987260686</v>
      </c>
      <c r="I6" s="3">
        <v>2582956365</v>
      </c>
      <c r="J6" s="2">
        <v>249730</v>
      </c>
      <c r="K6" s="8">
        <v>706034291242</v>
      </c>
      <c r="L6" s="3">
        <v>99045380</v>
      </c>
      <c r="M6" s="2">
        <v>135145</v>
      </c>
      <c r="N6" s="6">
        <v>385314424508</v>
      </c>
      <c r="O6" s="16">
        <v>23708975067</v>
      </c>
      <c r="P6" s="16">
        <v>221501348772</v>
      </c>
      <c r="Q6" s="8">
        <v>125192644</v>
      </c>
      <c r="R6" s="3">
        <v>12290904</v>
      </c>
    </row>
    <row r="7" spans="2:18">
      <c r="B7" s="2">
        <v>4000000</v>
      </c>
      <c r="C7" s="6">
        <v>6000000</v>
      </c>
      <c r="D7" s="2">
        <v>194851</v>
      </c>
      <c r="E7" s="8">
        <v>968927141637</v>
      </c>
      <c r="F7" s="8">
        <v>445167605</v>
      </c>
      <c r="G7" s="2">
        <v>538733</v>
      </c>
      <c r="H7" s="8">
        <v>2623383833603</v>
      </c>
      <c r="I7" s="3">
        <v>8476884741</v>
      </c>
      <c r="J7" s="2">
        <v>110509</v>
      </c>
      <c r="K7" s="8">
        <v>540822598124</v>
      </c>
      <c r="L7" s="3">
        <v>424249432</v>
      </c>
      <c r="M7" s="2">
        <v>67824</v>
      </c>
      <c r="N7" s="6">
        <v>333467210131</v>
      </c>
      <c r="O7" s="16">
        <v>15493653210</v>
      </c>
      <c r="P7" s="16">
        <v>213464503681</v>
      </c>
      <c r="Q7" s="8">
        <v>141970588</v>
      </c>
      <c r="R7" s="3">
        <v>7880031</v>
      </c>
    </row>
    <row r="8" spans="2:18">
      <c r="B8" s="2">
        <v>6000000</v>
      </c>
      <c r="C8" s="6">
        <v>8000000</v>
      </c>
      <c r="D8" s="2">
        <v>138863</v>
      </c>
      <c r="E8" s="8">
        <v>963270729107</v>
      </c>
      <c r="F8" s="8">
        <v>9663460076</v>
      </c>
      <c r="G8" s="2">
        <v>267466</v>
      </c>
      <c r="H8" s="8">
        <v>1843656739667</v>
      </c>
      <c r="I8" s="3">
        <v>21414633791</v>
      </c>
      <c r="J8" s="2">
        <v>53446</v>
      </c>
      <c r="K8" s="8">
        <v>364213379755</v>
      </c>
      <c r="L8" s="3">
        <v>3142434288</v>
      </c>
      <c r="M8" s="2">
        <v>36876</v>
      </c>
      <c r="N8" s="6">
        <v>255423158947</v>
      </c>
      <c r="O8" s="16">
        <v>10426185255</v>
      </c>
      <c r="P8" s="16">
        <v>202379213926</v>
      </c>
      <c r="Q8" s="8">
        <v>314685013</v>
      </c>
      <c r="R8" s="3">
        <v>17299307</v>
      </c>
    </row>
    <row r="9" spans="2:18">
      <c r="B9" s="2">
        <v>8000000</v>
      </c>
      <c r="C9" s="6">
        <v>10000000</v>
      </c>
      <c r="D9" s="2">
        <v>98951</v>
      </c>
      <c r="E9" s="8">
        <v>885842554593</v>
      </c>
      <c r="F9" s="8">
        <v>16854363769</v>
      </c>
      <c r="G9" s="2">
        <v>148641</v>
      </c>
      <c r="H9" s="8">
        <v>1327258525165</v>
      </c>
      <c r="I9" s="3">
        <v>27250573728</v>
      </c>
      <c r="J9" s="2">
        <v>24916</v>
      </c>
      <c r="K9" s="8">
        <v>224908993694</v>
      </c>
      <c r="L9" s="3">
        <v>4113807319</v>
      </c>
      <c r="M9" s="2">
        <v>23411</v>
      </c>
      <c r="N9" s="6">
        <v>209197724806</v>
      </c>
      <c r="O9" s="16">
        <v>7614527107</v>
      </c>
      <c r="P9" s="16">
        <v>186476404667</v>
      </c>
      <c r="Q9" s="8">
        <v>321339618</v>
      </c>
      <c r="R9" s="3">
        <v>21889925</v>
      </c>
    </row>
    <row r="10" spans="2:18">
      <c r="B10" s="2">
        <v>10000000</v>
      </c>
      <c r="C10" s="6">
        <v>12000000</v>
      </c>
      <c r="D10" s="2">
        <v>75327</v>
      </c>
      <c r="E10" s="8">
        <v>825152459496</v>
      </c>
      <c r="F10" s="8">
        <v>20367361294</v>
      </c>
      <c r="G10" s="2">
        <v>103457</v>
      </c>
      <c r="H10" s="8">
        <v>1131454190118</v>
      </c>
      <c r="I10" s="3">
        <v>30888291810</v>
      </c>
      <c r="J10" s="2">
        <v>7916</v>
      </c>
      <c r="K10" s="8">
        <v>86242639144</v>
      </c>
      <c r="L10" s="3">
        <v>2000466187</v>
      </c>
      <c r="M10" s="2">
        <v>16266</v>
      </c>
      <c r="N10" s="6">
        <v>178038734250</v>
      </c>
      <c r="O10" s="16">
        <v>6224521077</v>
      </c>
      <c r="P10" s="16">
        <v>174234806196</v>
      </c>
      <c r="Q10" s="8">
        <v>397828105</v>
      </c>
      <c r="R10" s="3">
        <v>27775245</v>
      </c>
    </row>
    <row r="11" spans="2:18">
      <c r="B11" s="2">
        <v>12000000</v>
      </c>
      <c r="C11" s="6">
        <v>14000000</v>
      </c>
      <c r="D11" s="2">
        <v>57711</v>
      </c>
      <c r="E11" s="8">
        <v>746886072601</v>
      </c>
      <c r="F11" s="8">
        <v>23217464934</v>
      </c>
      <c r="G11" s="2">
        <v>60719</v>
      </c>
      <c r="H11" s="8">
        <v>785277546672</v>
      </c>
      <c r="I11" s="3">
        <v>26825625809</v>
      </c>
      <c r="J11" s="2">
        <v>4302</v>
      </c>
      <c r="K11" s="8">
        <v>55676339866</v>
      </c>
      <c r="L11" s="3">
        <v>1637943786</v>
      </c>
      <c r="M11" s="2">
        <v>11720</v>
      </c>
      <c r="N11" s="6">
        <v>151828897959</v>
      </c>
      <c r="O11" s="16">
        <v>4973378835</v>
      </c>
      <c r="P11" s="16">
        <v>170705366432</v>
      </c>
      <c r="Q11" s="8">
        <v>312151478</v>
      </c>
      <c r="R11" s="3">
        <v>23895983</v>
      </c>
    </row>
    <row r="12" spans="2:18">
      <c r="B12" s="2">
        <v>14000000</v>
      </c>
      <c r="C12" s="6">
        <v>16000000</v>
      </c>
      <c r="D12" s="2">
        <v>44658</v>
      </c>
      <c r="E12" s="8">
        <v>667983876990</v>
      </c>
      <c r="F12" s="8">
        <v>26896085759</v>
      </c>
      <c r="G12" s="2">
        <v>42543</v>
      </c>
      <c r="H12" s="8">
        <v>636130873314</v>
      </c>
      <c r="I12" s="3">
        <v>27137703999</v>
      </c>
      <c r="J12" s="2">
        <v>2552</v>
      </c>
      <c r="K12" s="8">
        <v>38161251988</v>
      </c>
      <c r="L12" s="3">
        <v>1428423872</v>
      </c>
      <c r="M12" s="2">
        <v>6957</v>
      </c>
      <c r="N12" s="6">
        <v>103714496120</v>
      </c>
      <c r="O12" s="16">
        <v>4159698585</v>
      </c>
      <c r="P12" s="16">
        <v>166891439904</v>
      </c>
      <c r="Q12" s="8">
        <v>346895763</v>
      </c>
      <c r="R12" s="3">
        <v>37154395</v>
      </c>
    </row>
    <row r="13" spans="2:18">
      <c r="B13" s="2">
        <v>16000000</v>
      </c>
      <c r="C13" s="6">
        <v>18000000</v>
      </c>
      <c r="D13" s="2">
        <v>35393</v>
      </c>
      <c r="E13" s="8">
        <v>600429674215</v>
      </c>
      <c r="F13" s="8">
        <v>28420107865</v>
      </c>
      <c r="G13" s="2">
        <v>32992</v>
      </c>
      <c r="H13" s="8">
        <v>559498718904</v>
      </c>
      <c r="I13" s="3">
        <v>28114934450</v>
      </c>
      <c r="J13" s="2">
        <v>1614</v>
      </c>
      <c r="K13" s="8">
        <v>27469747123</v>
      </c>
      <c r="L13" s="3">
        <v>1213779114</v>
      </c>
      <c r="M13" s="2">
        <v>5146</v>
      </c>
      <c r="N13" s="6">
        <v>87255797562</v>
      </c>
      <c r="O13" s="16">
        <v>3562486509</v>
      </c>
      <c r="P13" s="16">
        <v>153420830153</v>
      </c>
      <c r="Q13" s="8">
        <v>273697848</v>
      </c>
      <c r="R13" s="3">
        <v>24636747</v>
      </c>
    </row>
    <row r="14" spans="2:18">
      <c r="B14" s="2">
        <v>18000000</v>
      </c>
      <c r="C14" s="6">
        <v>20000000</v>
      </c>
      <c r="D14" s="2">
        <v>30620</v>
      </c>
      <c r="E14" s="8">
        <v>580758934720</v>
      </c>
      <c r="F14" s="8">
        <v>30713890687</v>
      </c>
      <c r="G14" s="2">
        <v>25702</v>
      </c>
      <c r="H14" s="8">
        <v>487518322100</v>
      </c>
      <c r="I14" s="3">
        <v>28006655292</v>
      </c>
      <c r="J14" s="2">
        <v>1385</v>
      </c>
      <c r="K14" s="8">
        <v>26123637768</v>
      </c>
      <c r="L14" s="3">
        <v>1320537213</v>
      </c>
      <c r="M14" s="2">
        <v>4177</v>
      </c>
      <c r="N14" s="6">
        <v>79237867202</v>
      </c>
      <c r="O14" s="16">
        <v>2637952277</v>
      </c>
      <c r="P14" s="16">
        <v>148211111954</v>
      </c>
      <c r="Q14" s="8">
        <v>266567444</v>
      </c>
      <c r="R14" s="3">
        <v>26415716</v>
      </c>
    </row>
    <row r="15" spans="2:18">
      <c r="B15" s="2">
        <v>20000000</v>
      </c>
      <c r="C15" s="6">
        <v>22000000</v>
      </c>
      <c r="D15" s="2">
        <v>25573</v>
      </c>
      <c r="E15" s="8">
        <v>536321156243</v>
      </c>
      <c r="F15" s="8">
        <v>31437579405</v>
      </c>
      <c r="G15" s="2">
        <v>20757</v>
      </c>
      <c r="H15" s="8">
        <v>435206852376</v>
      </c>
      <c r="I15" s="3">
        <v>28540722530</v>
      </c>
      <c r="J15" s="2">
        <v>831</v>
      </c>
      <c r="K15" s="8">
        <v>17333146107</v>
      </c>
      <c r="L15" s="3">
        <v>954243447</v>
      </c>
      <c r="M15" s="2">
        <v>3302</v>
      </c>
      <c r="N15" s="6">
        <v>69257576609</v>
      </c>
      <c r="O15" s="16">
        <v>2428577274</v>
      </c>
      <c r="P15" s="16">
        <v>135839577683</v>
      </c>
      <c r="Q15" s="8">
        <v>168031242</v>
      </c>
      <c r="R15" s="3">
        <v>19221950</v>
      </c>
    </row>
    <row r="16" spans="2:18">
      <c r="B16" s="2">
        <v>22000000</v>
      </c>
      <c r="C16" s="6">
        <v>24000000</v>
      </c>
      <c r="D16" s="2">
        <v>22393</v>
      </c>
      <c r="E16" s="8">
        <v>514392637612</v>
      </c>
      <c r="F16" s="8">
        <v>34170308628</v>
      </c>
      <c r="G16" s="2">
        <v>17617</v>
      </c>
      <c r="H16" s="8">
        <v>404539062796</v>
      </c>
      <c r="I16" s="3">
        <v>30441926539</v>
      </c>
      <c r="J16" s="2">
        <v>393</v>
      </c>
      <c r="K16" s="8">
        <v>9014228964</v>
      </c>
      <c r="L16" s="3">
        <v>554778293</v>
      </c>
      <c r="M16" s="2">
        <v>2627</v>
      </c>
      <c r="N16" s="6">
        <v>60313115037</v>
      </c>
      <c r="O16" s="16">
        <v>2045722245</v>
      </c>
      <c r="P16" s="16">
        <v>132698241529</v>
      </c>
      <c r="Q16" s="8">
        <v>253143784</v>
      </c>
      <c r="R16" s="3">
        <v>28813187</v>
      </c>
    </row>
    <row r="17" spans="2:18">
      <c r="B17" s="2">
        <v>24000000</v>
      </c>
      <c r="C17" s="6">
        <v>26000000</v>
      </c>
      <c r="D17" s="2">
        <v>19183</v>
      </c>
      <c r="E17" s="8">
        <v>478980331208</v>
      </c>
      <c r="F17" s="8">
        <v>35003818182</v>
      </c>
      <c r="G17" s="2">
        <v>14586</v>
      </c>
      <c r="H17" s="8">
        <v>364149743454</v>
      </c>
      <c r="I17" s="3">
        <v>30247480362</v>
      </c>
      <c r="J17" s="2">
        <v>192</v>
      </c>
      <c r="K17" s="8">
        <v>4775537665</v>
      </c>
      <c r="L17" s="3">
        <v>320062392</v>
      </c>
      <c r="M17" s="2">
        <v>2212</v>
      </c>
      <c r="N17" s="6">
        <v>55222787592</v>
      </c>
      <c r="O17" s="16">
        <v>1468567470</v>
      </c>
      <c r="P17" s="16">
        <v>132707568117</v>
      </c>
      <c r="Q17" s="8">
        <v>49949984</v>
      </c>
      <c r="R17" s="3">
        <v>4653674</v>
      </c>
    </row>
    <row r="18" spans="2:18">
      <c r="B18" s="2">
        <v>26000000</v>
      </c>
      <c r="C18" s="6">
        <v>28000000</v>
      </c>
      <c r="D18" s="2">
        <v>16728</v>
      </c>
      <c r="E18" s="8">
        <v>451381521890</v>
      </c>
      <c r="F18" s="8">
        <v>35577607043</v>
      </c>
      <c r="G18" s="2">
        <v>12368</v>
      </c>
      <c r="H18" s="8">
        <v>333636427151</v>
      </c>
      <c r="I18" s="3">
        <v>30089172023</v>
      </c>
      <c r="J18" s="2">
        <v>91</v>
      </c>
      <c r="K18" s="8">
        <v>2452932815</v>
      </c>
      <c r="L18" s="3">
        <v>174329165</v>
      </c>
      <c r="M18" s="2">
        <v>1755</v>
      </c>
      <c r="N18" s="6">
        <v>47335054244</v>
      </c>
      <c r="O18" s="16">
        <v>1777230499</v>
      </c>
      <c r="P18" s="16">
        <v>122351440215</v>
      </c>
      <c r="Q18" s="8">
        <v>162992771</v>
      </c>
      <c r="R18" s="3">
        <v>22424653</v>
      </c>
    </row>
    <row r="19" spans="2:18">
      <c r="B19" s="2">
        <v>28000000</v>
      </c>
      <c r="C19" s="6">
        <v>30000000</v>
      </c>
      <c r="D19" s="2">
        <v>14933</v>
      </c>
      <c r="E19" s="8">
        <v>432500843554</v>
      </c>
      <c r="F19" s="8">
        <v>36763586820</v>
      </c>
      <c r="G19" s="2">
        <v>10125</v>
      </c>
      <c r="H19" s="8">
        <v>293334672827</v>
      </c>
      <c r="I19" s="3">
        <v>28691178886</v>
      </c>
      <c r="J19" s="2">
        <v>65</v>
      </c>
      <c r="K19" s="8">
        <v>1880944561</v>
      </c>
      <c r="L19" s="3">
        <v>143228489</v>
      </c>
      <c r="M19" s="2">
        <v>1510</v>
      </c>
      <c r="N19" s="6">
        <v>43768540410</v>
      </c>
      <c r="O19" s="16">
        <v>1594812230</v>
      </c>
      <c r="P19" s="16">
        <v>119791648005</v>
      </c>
      <c r="Q19" s="8">
        <v>346952922</v>
      </c>
      <c r="R19" s="3">
        <v>52624103</v>
      </c>
    </row>
    <row r="20" spans="2:18">
      <c r="B20" s="2">
        <v>30000000</v>
      </c>
      <c r="C20" s="6">
        <v>32000000</v>
      </c>
      <c r="D20" s="2">
        <v>12753</v>
      </c>
      <c r="E20" s="8">
        <v>394628678949</v>
      </c>
      <c r="F20" s="8">
        <v>37522627146</v>
      </c>
      <c r="G20" s="2">
        <v>8164</v>
      </c>
      <c r="H20" s="8">
        <v>252912858603</v>
      </c>
      <c r="I20" s="3">
        <v>26619393467</v>
      </c>
      <c r="J20" s="2">
        <v>38</v>
      </c>
      <c r="K20" s="8">
        <v>1174528256</v>
      </c>
      <c r="L20" s="3">
        <v>101719343</v>
      </c>
      <c r="M20" s="2">
        <v>1287</v>
      </c>
      <c r="N20" s="6">
        <v>39837128265</v>
      </c>
      <c r="O20" s="16">
        <v>1462515061</v>
      </c>
      <c r="P20" s="16">
        <v>114397807305</v>
      </c>
      <c r="Q20" s="8">
        <v>339412304</v>
      </c>
      <c r="R20" s="3">
        <v>57163522</v>
      </c>
    </row>
    <row r="21" spans="2:18">
      <c r="B21" s="2">
        <v>32000000</v>
      </c>
      <c r="C21" s="6">
        <v>34000000</v>
      </c>
      <c r="D21" s="2">
        <v>10398</v>
      </c>
      <c r="E21" s="8">
        <v>342950575847</v>
      </c>
      <c r="F21" s="8">
        <v>35893221727</v>
      </c>
      <c r="G21" s="2">
        <v>6641</v>
      </c>
      <c r="H21" s="8">
        <v>218949145618</v>
      </c>
      <c r="I21" s="3">
        <v>24941234641</v>
      </c>
      <c r="J21" s="2">
        <v>26</v>
      </c>
      <c r="K21" s="8">
        <v>853639347</v>
      </c>
      <c r="L21" s="3">
        <v>88519120</v>
      </c>
      <c r="M21" s="2">
        <v>980</v>
      </c>
      <c r="N21" s="6">
        <v>32328903367</v>
      </c>
      <c r="O21" s="16">
        <v>1352834857</v>
      </c>
      <c r="P21" s="16">
        <v>100553817954</v>
      </c>
      <c r="Q21" s="8">
        <v>594065662</v>
      </c>
      <c r="R21" s="3">
        <v>95255467</v>
      </c>
    </row>
    <row r="22" spans="2:18">
      <c r="B22" s="2">
        <v>34000000</v>
      </c>
      <c r="C22" s="6">
        <v>36000000</v>
      </c>
      <c r="D22" s="2">
        <v>9093</v>
      </c>
      <c r="E22" s="8">
        <v>318122788286</v>
      </c>
      <c r="F22" s="8">
        <v>35910868343</v>
      </c>
      <c r="G22" s="2">
        <v>5651</v>
      </c>
      <c r="H22" s="8">
        <v>197626124335</v>
      </c>
      <c r="I22" s="3">
        <v>24070947832</v>
      </c>
      <c r="J22" s="2">
        <v>14</v>
      </c>
      <c r="K22" s="8">
        <v>487497696</v>
      </c>
      <c r="L22" s="3">
        <v>56874368</v>
      </c>
      <c r="M22" s="2">
        <v>828</v>
      </c>
      <c r="N22" s="6">
        <v>29004524690</v>
      </c>
      <c r="O22" s="16">
        <v>1012697387</v>
      </c>
      <c r="P22" s="16">
        <v>95224807853</v>
      </c>
      <c r="Q22" s="8">
        <v>523057937</v>
      </c>
      <c r="R22" s="3">
        <v>98331589</v>
      </c>
    </row>
    <row r="23" spans="2:18">
      <c r="B23" s="2">
        <v>36000000</v>
      </c>
      <c r="C23" s="6">
        <v>38000000</v>
      </c>
      <c r="D23" s="2">
        <v>7848</v>
      </c>
      <c r="E23" s="8">
        <v>290232088788</v>
      </c>
      <c r="F23" s="8">
        <v>35066539396</v>
      </c>
      <c r="G23" s="2">
        <v>4855</v>
      </c>
      <c r="H23" s="8">
        <v>179459194699</v>
      </c>
      <c r="I23" s="3">
        <v>22965377367</v>
      </c>
      <c r="J23" s="2">
        <v>12</v>
      </c>
      <c r="K23" s="8">
        <v>443147456</v>
      </c>
      <c r="L23" s="3">
        <v>52279343</v>
      </c>
      <c r="M23" s="2">
        <v>690</v>
      </c>
      <c r="N23" s="6">
        <v>25479982027</v>
      </c>
      <c r="O23" s="16">
        <v>626335291</v>
      </c>
      <c r="P23" s="16">
        <v>83953833747</v>
      </c>
      <c r="Q23" s="8">
        <v>185622776</v>
      </c>
      <c r="R23" s="3">
        <v>23858474</v>
      </c>
    </row>
    <row r="24" spans="2:18">
      <c r="B24" s="2">
        <v>38000000</v>
      </c>
      <c r="C24" s="6">
        <v>40000000</v>
      </c>
      <c r="D24" s="2">
        <v>6424</v>
      </c>
      <c r="E24" s="8">
        <v>250369538427</v>
      </c>
      <c r="F24" s="8">
        <v>32687388080</v>
      </c>
      <c r="G24" s="2">
        <v>4175</v>
      </c>
      <c r="H24" s="8">
        <v>162644881934</v>
      </c>
      <c r="I24" s="3">
        <v>22017910526</v>
      </c>
      <c r="J24" s="2">
        <v>15</v>
      </c>
      <c r="K24" s="8">
        <v>584889980</v>
      </c>
      <c r="L24" s="3">
        <v>71958733</v>
      </c>
      <c r="M24" s="2">
        <v>529</v>
      </c>
      <c r="N24" s="6">
        <v>20614913729</v>
      </c>
      <c r="O24" s="16">
        <v>860568074</v>
      </c>
      <c r="P24" s="16">
        <v>74165736991</v>
      </c>
      <c r="Q24" s="8">
        <v>348157146</v>
      </c>
      <c r="R24" s="3">
        <v>65835759</v>
      </c>
    </row>
    <row r="25" spans="2:18">
      <c r="B25" s="2">
        <v>40000000</v>
      </c>
      <c r="C25" s="6">
        <v>45000000</v>
      </c>
      <c r="D25" s="2">
        <v>12197</v>
      </c>
      <c r="E25" s="8">
        <v>516406440141</v>
      </c>
      <c r="F25" s="8">
        <v>75168201214</v>
      </c>
      <c r="G25" s="2">
        <v>7532</v>
      </c>
      <c r="H25" s="8">
        <v>319030279991</v>
      </c>
      <c r="I25" s="3">
        <v>47777109409</v>
      </c>
      <c r="J25" s="2">
        <v>12</v>
      </c>
      <c r="K25" s="8">
        <v>512785284</v>
      </c>
      <c r="L25" s="3">
        <v>70497953</v>
      </c>
      <c r="M25" s="2">
        <v>980</v>
      </c>
      <c r="N25" s="6">
        <v>41459774789</v>
      </c>
      <c r="O25" s="16">
        <v>1888028004</v>
      </c>
      <c r="P25" s="16">
        <v>162929990615</v>
      </c>
      <c r="Q25" s="8">
        <v>1238412156</v>
      </c>
      <c r="R25" s="3">
        <v>250517994</v>
      </c>
    </row>
    <row r="26" spans="2:18">
      <c r="B26" s="2">
        <v>45000000</v>
      </c>
      <c r="C26" s="6">
        <v>50000000</v>
      </c>
      <c r="D26" s="2">
        <v>8472</v>
      </c>
      <c r="E26" s="8">
        <v>401209206042</v>
      </c>
      <c r="F26" s="8">
        <v>65830778809</v>
      </c>
      <c r="G26" s="2">
        <v>5295</v>
      </c>
      <c r="H26" s="8">
        <v>250642088070</v>
      </c>
      <c r="I26" s="3">
        <v>42133724533</v>
      </c>
      <c r="J26" s="2">
        <v>15</v>
      </c>
      <c r="K26" s="8">
        <v>708622829</v>
      </c>
      <c r="L26" s="3">
        <v>109129304</v>
      </c>
      <c r="M26" s="2">
        <v>608</v>
      </c>
      <c r="N26" s="6">
        <v>28758371901</v>
      </c>
      <c r="O26" s="16">
        <v>1566958566</v>
      </c>
      <c r="P26" s="16">
        <v>124922271846</v>
      </c>
      <c r="Q26" s="8">
        <v>899474307</v>
      </c>
      <c r="R26" s="3">
        <v>204621872</v>
      </c>
    </row>
    <row r="27" spans="2:18">
      <c r="B27" s="2">
        <v>50000000</v>
      </c>
      <c r="C27" s="6">
        <v>55000000</v>
      </c>
      <c r="D27" s="2">
        <v>5510</v>
      </c>
      <c r="E27" s="8">
        <v>288355685994</v>
      </c>
      <c r="F27" s="8">
        <v>52424836562</v>
      </c>
      <c r="G27" s="2">
        <v>3642</v>
      </c>
      <c r="H27" s="8">
        <v>190728560363</v>
      </c>
      <c r="I27" s="3">
        <v>35385237517</v>
      </c>
      <c r="J27" s="24" t="s">
        <v>26</v>
      </c>
      <c r="K27" s="8">
        <v>207070792</v>
      </c>
      <c r="L27" s="3">
        <v>39347573</v>
      </c>
      <c r="M27" s="2">
        <v>389</v>
      </c>
      <c r="N27" s="6">
        <v>20328693398</v>
      </c>
      <c r="O27" s="16">
        <v>677895431</v>
      </c>
      <c r="P27" s="16">
        <v>101323823257</v>
      </c>
      <c r="Q27" s="8">
        <v>627140374</v>
      </c>
      <c r="R27" s="3">
        <v>136294461</v>
      </c>
    </row>
    <row r="28" spans="2:18">
      <c r="B28" s="2">
        <v>55000000</v>
      </c>
      <c r="C28" s="6">
        <v>60000000</v>
      </c>
      <c r="D28" s="2">
        <v>4201</v>
      </c>
      <c r="E28" s="8">
        <v>240960915659</v>
      </c>
      <c r="F28" s="8">
        <v>47772232589</v>
      </c>
      <c r="G28" s="2">
        <v>2869</v>
      </c>
      <c r="H28" s="8">
        <v>164484609992</v>
      </c>
      <c r="I28" s="3">
        <v>33160604205</v>
      </c>
      <c r="J28" s="24" t="s">
        <v>26</v>
      </c>
      <c r="K28" s="8">
        <v>226047056</v>
      </c>
      <c r="L28" s="3">
        <v>44329443</v>
      </c>
      <c r="M28" s="2">
        <v>244</v>
      </c>
      <c r="N28" s="6">
        <v>14000569495</v>
      </c>
      <c r="O28" s="16">
        <v>910540365</v>
      </c>
      <c r="P28" s="16">
        <v>81277688595</v>
      </c>
      <c r="Q28" s="8">
        <v>634688031</v>
      </c>
      <c r="R28" s="3">
        <v>153078457</v>
      </c>
    </row>
    <row r="29" spans="2:18">
      <c r="B29" s="2">
        <v>60000000</v>
      </c>
      <c r="C29" s="6">
        <v>70000000</v>
      </c>
      <c r="D29" s="2">
        <v>4594</v>
      </c>
      <c r="E29" s="8">
        <v>295458960355</v>
      </c>
      <c r="F29" s="8">
        <v>64459189202</v>
      </c>
      <c r="G29" s="2">
        <v>3878</v>
      </c>
      <c r="H29" s="8">
        <v>250251984783</v>
      </c>
      <c r="I29" s="3">
        <v>55294530429</v>
      </c>
      <c r="J29" s="24" t="s">
        <v>26</v>
      </c>
      <c r="K29" s="8">
        <v>386535574</v>
      </c>
      <c r="L29" s="3">
        <v>74138714</v>
      </c>
      <c r="M29" s="2">
        <v>282</v>
      </c>
      <c r="N29" s="6">
        <v>18138069561</v>
      </c>
      <c r="O29" s="16">
        <v>1438428450</v>
      </c>
      <c r="P29" s="16">
        <v>117319323917</v>
      </c>
      <c r="Q29" s="8">
        <v>525081430</v>
      </c>
      <c r="R29" s="3">
        <v>135072940</v>
      </c>
    </row>
    <row r="30" spans="2:18">
      <c r="B30" s="2">
        <v>70000000</v>
      </c>
      <c r="C30" s="6">
        <v>80000000</v>
      </c>
      <c r="D30" s="2">
        <v>2489</v>
      </c>
      <c r="E30" s="8">
        <v>185270147376</v>
      </c>
      <c r="F30" s="8">
        <v>44970857559</v>
      </c>
      <c r="G30" s="2">
        <v>2250</v>
      </c>
      <c r="H30" s="8">
        <v>167772624389</v>
      </c>
      <c r="I30" s="3">
        <v>40993228842</v>
      </c>
      <c r="J30" s="24" t="s">
        <v>26</v>
      </c>
      <c r="K30" s="8">
        <v>72689916</v>
      </c>
      <c r="L30" s="3">
        <v>17354069</v>
      </c>
      <c r="M30" s="2">
        <v>189</v>
      </c>
      <c r="N30" s="6">
        <v>14074596840</v>
      </c>
      <c r="O30" s="16">
        <v>1140851167</v>
      </c>
      <c r="P30" s="16">
        <v>80124094655</v>
      </c>
      <c r="Q30" s="8">
        <v>963778963</v>
      </c>
      <c r="R30" s="3">
        <v>236048361</v>
      </c>
    </row>
    <row r="31" spans="2:18">
      <c r="B31" s="2">
        <v>80000000</v>
      </c>
      <c r="C31" s="6">
        <v>90000000</v>
      </c>
      <c r="D31" s="2">
        <v>1561</v>
      </c>
      <c r="E31" s="8">
        <v>132139987403</v>
      </c>
      <c r="F31" s="8">
        <v>34567718753</v>
      </c>
      <c r="G31" s="2">
        <v>1465</v>
      </c>
      <c r="H31" s="8">
        <v>123968098802</v>
      </c>
      <c r="I31" s="3">
        <v>32616681358</v>
      </c>
      <c r="J31" s="24" t="s">
        <v>26</v>
      </c>
      <c r="K31" s="8">
        <v>85514565</v>
      </c>
      <c r="L31" s="3">
        <v>22483940</v>
      </c>
      <c r="M31" s="2">
        <v>110</v>
      </c>
      <c r="N31" s="6">
        <v>9308347254</v>
      </c>
      <c r="O31" s="16">
        <v>423256629</v>
      </c>
      <c r="P31" s="16">
        <v>61079669455</v>
      </c>
      <c r="Q31" s="8">
        <v>335550690</v>
      </c>
      <c r="R31" s="3">
        <v>89558858</v>
      </c>
    </row>
    <row r="32" spans="2:18">
      <c r="B32" s="2">
        <v>90000000</v>
      </c>
      <c r="C32" s="6">
        <v>100000000</v>
      </c>
      <c r="D32" s="2">
        <v>1004</v>
      </c>
      <c r="E32" s="8">
        <v>95224986081</v>
      </c>
      <c r="F32" s="8">
        <v>26317591062</v>
      </c>
      <c r="G32" s="2">
        <v>989</v>
      </c>
      <c r="H32" s="8">
        <v>93760039257</v>
      </c>
      <c r="I32" s="3">
        <v>26017307958</v>
      </c>
      <c r="J32" s="24">
        <v>0</v>
      </c>
      <c r="K32" s="8">
        <v>0</v>
      </c>
      <c r="L32" s="3">
        <v>0</v>
      </c>
      <c r="M32" s="2">
        <v>69</v>
      </c>
      <c r="N32" s="6">
        <v>6584096858</v>
      </c>
      <c r="O32" s="16">
        <v>474935832</v>
      </c>
      <c r="P32" s="16">
        <v>46150139459</v>
      </c>
      <c r="Q32" s="8">
        <v>465136206</v>
      </c>
      <c r="R32" s="3">
        <v>140798980</v>
      </c>
    </row>
    <row r="33" spans="2:18">
      <c r="B33" s="2">
        <v>100000000</v>
      </c>
      <c r="C33" s="6">
        <v>120000000</v>
      </c>
      <c r="D33" s="2">
        <v>1259</v>
      </c>
      <c r="E33" s="8">
        <v>137411278116</v>
      </c>
      <c r="F33" s="8">
        <v>40235748803</v>
      </c>
      <c r="G33" s="2">
        <v>1279</v>
      </c>
      <c r="H33" s="8">
        <v>139726423908</v>
      </c>
      <c r="I33" s="3">
        <v>41039257573</v>
      </c>
      <c r="J33" s="24" t="s">
        <v>26</v>
      </c>
      <c r="K33" s="8">
        <v>109830064</v>
      </c>
      <c r="L33" s="3">
        <v>32210144</v>
      </c>
      <c r="M33" s="2">
        <v>78</v>
      </c>
      <c r="N33" s="6">
        <v>8521571434</v>
      </c>
      <c r="O33" s="16">
        <v>670518864</v>
      </c>
      <c r="P33" s="16">
        <v>63707547959</v>
      </c>
      <c r="Q33" s="8">
        <v>779887892</v>
      </c>
      <c r="R33" s="3">
        <v>240951946</v>
      </c>
    </row>
    <row r="34" spans="2:18">
      <c r="B34" s="2">
        <v>120000000</v>
      </c>
      <c r="C34" s="6">
        <v>140000000</v>
      </c>
      <c r="D34" s="2">
        <v>756</v>
      </c>
      <c r="E34" s="8">
        <v>97982563450</v>
      </c>
      <c r="F34" s="8">
        <v>30351232810</v>
      </c>
      <c r="G34" s="2">
        <v>718</v>
      </c>
      <c r="H34" s="8">
        <v>92910790856</v>
      </c>
      <c r="I34" s="3">
        <v>28808618507</v>
      </c>
      <c r="J34" s="24" t="s">
        <v>26</v>
      </c>
      <c r="K34" s="8">
        <v>121376001</v>
      </c>
      <c r="L34" s="3">
        <v>31552550</v>
      </c>
      <c r="M34" s="2">
        <v>67</v>
      </c>
      <c r="N34" s="6">
        <v>8711532874</v>
      </c>
      <c r="O34" s="16">
        <v>538374864</v>
      </c>
      <c r="P34" s="16">
        <v>48321070468</v>
      </c>
      <c r="Q34" s="8">
        <v>532942487</v>
      </c>
      <c r="R34" s="3">
        <v>139516032</v>
      </c>
    </row>
    <row r="35" spans="2:18">
      <c r="B35" s="2">
        <v>140000000</v>
      </c>
      <c r="C35" s="6">
        <v>160000000</v>
      </c>
      <c r="D35" s="2">
        <v>478</v>
      </c>
      <c r="E35" s="8">
        <v>71266287309</v>
      </c>
      <c r="F35" s="8">
        <v>22914363318</v>
      </c>
      <c r="G35" s="2">
        <v>440</v>
      </c>
      <c r="H35" s="8">
        <v>65608986899</v>
      </c>
      <c r="I35" s="3">
        <v>21134718833</v>
      </c>
      <c r="J35" s="2">
        <v>0</v>
      </c>
      <c r="K35" s="8">
        <v>0</v>
      </c>
      <c r="L35" s="3">
        <v>0</v>
      </c>
      <c r="M35" s="2">
        <v>58</v>
      </c>
      <c r="N35" s="6">
        <v>8697393237</v>
      </c>
      <c r="O35" s="16">
        <v>300401903</v>
      </c>
      <c r="P35" s="16">
        <v>32295163963</v>
      </c>
      <c r="Q35" s="8">
        <v>302763051</v>
      </c>
      <c r="R35" s="3">
        <v>73531696</v>
      </c>
    </row>
    <row r="36" spans="2:18">
      <c r="B36" s="2">
        <v>160000000</v>
      </c>
      <c r="C36" s="6">
        <v>180000000</v>
      </c>
      <c r="D36" s="2">
        <v>313</v>
      </c>
      <c r="E36" s="8">
        <v>53011566650</v>
      </c>
      <c r="F36" s="8">
        <v>17541170883</v>
      </c>
      <c r="G36" s="2">
        <v>260</v>
      </c>
      <c r="H36" s="8">
        <v>43971336416</v>
      </c>
      <c r="I36" s="3">
        <v>14531174135</v>
      </c>
      <c r="J36" s="2">
        <v>0</v>
      </c>
      <c r="K36" s="8">
        <v>0</v>
      </c>
      <c r="L36" s="3">
        <v>0</v>
      </c>
      <c r="M36" s="2">
        <v>34</v>
      </c>
      <c r="N36" s="6">
        <v>5771277504</v>
      </c>
      <c r="O36" s="16">
        <v>163673287</v>
      </c>
      <c r="P36" s="16">
        <v>23820604691</v>
      </c>
      <c r="Q36" s="8">
        <v>337608550</v>
      </c>
      <c r="R36" s="3">
        <v>118285029</v>
      </c>
    </row>
    <row r="37" spans="2:18">
      <c r="B37" s="2">
        <v>180000000</v>
      </c>
      <c r="C37" s="6">
        <v>200000000</v>
      </c>
      <c r="D37" s="2">
        <v>222</v>
      </c>
      <c r="E37" s="8">
        <v>42145811907</v>
      </c>
      <c r="F37" s="8">
        <v>14261859648</v>
      </c>
      <c r="G37" s="2">
        <v>178</v>
      </c>
      <c r="H37" s="8">
        <v>33653863169</v>
      </c>
      <c r="I37" s="3">
        <v>11403329968</v>
      </c>
      <c r="J37" s="2">
        <v>0</v>
      </c>
      <c r="K37" s="8">
        <v>0</v>
      </c>
      <c r="L37" s="3">
        <v>0</v>
      </c>
      <c r="M37" s="2">
        <v>26</v>
      </c>
      <c r="N37" s="6">
        <v>4958796500</v>
      </c>
      <c r="O37" s="16">
        <v>770811714</v>
      </c>
      <c r="P37" s="16">
        <v>21171696967</v>
      </c>
      <c r="Q37" s="8">
        <v>0</v>
      </c>
      <c r="R37" s="3">
        <v>0</v>
      </c>
    </row>
    <row r="38" spans="2:18">
      <c r="B38" s="2">
        <v>200000000</v>
      </c>
      <c r="C38" s="6">
        <v>250000000</v>
      </c>
      <c r="D38" s="2">
        <v>309</v>
      </c>
      <c r="E38" s="8">
        <v>67986022076</v>
      </c>
      <c r="F38" s="8">
        <v>23509235328</v>
      </c>
      <c r="G38" s="2">
        <v>241</v>
      </c>
      <c r="H38" s="8">
        <v>53388318537</v>
      </c>
      <c r="I38" s="3">
        <v>18438314124</v>
      </c>
      <c r="J38" s="2">
        <v>0</v>
      </c>
      <c r="K38" s="8">
        <v>0</v>
      </c>
      <c r="L38" s="3">
        <v>0</v>
      </c>
      <c r="M38" s="2">
        <v>38</v>
      </c>
      <c r="N38" s="6">
        <v>8499849960</v>
      </c>
      <c r="O38" s="16">
        <v>703480555</v>
      </c>
      <c r="P38" s="16">
        <v>37175085597</v>
      </c>
      <c r="Q38" s="8">
        <v>443777106</v>
      </c>
      <c r="R38" s="3">
        <v>120752577</v>
      </c>
    </row>
    <row r="39" spans="2:18">
      <c r="B39" s="2">
        <v>250000000</v>
      </c>
      <c r="C39" s="6">
        <v>300000000</v>
      </c>
      <c r="D39" s="2">
        <v>172</v>
      </c>
      <c r="E39" s="8">
        <v>46763137937</v>
      </c>
      <c r="F39" s="8">
        <v>16693595961</v>
      </c>
      <c r="G39" s="2">
        <v>138</v>
      </c>
      <c r="H39" s="8">
        <v>37531293730</v>
      </c>
      <c r="I39" s="3">
        <v>13345910558</v>
      </c>
      <c r="J39" s="2">
        <v>0</v>
      </c>
      <c r="K39" s="8">
        <v>0</v>
      </c>
      <c r="L39" s="3">
        <v>0</v>
      </c>
      <c r="M39" s="2">
        <v>22</v>
      </c>
      <c r="N39" s="6">
        <v>5953577726</v>
      </c>
      <c r="O39" s="16">
        <v>276987795</v>
      </c>
      <c r="P39" s="16">
        <v>29161633629</v>
      </c>
      <c r="Q39" s="8">
        <v>254491859</v>
      </c>
      <c r="R39" s="3">
        <v>90552735</v>
      </c>
    </row>
    <row r="40" spans="2:18">
      <c r="B40" s="2">
        <v>300000000</v>
      </c>
      <c r="C40" s="6">
        <v>350000000</v>
      </c>
      <c r="D40" s="2">
        <v>100</v>
      </c>
      <c r="E40" s="8">
        <v>32253855682</v>
      </c>
      <c r="F40" s="8">
        <v>11664839646</v>
      </c>
      <c r="G40" s="2">
        <v>71</v>
      </c>
      <c r="H40" s="8">
        <v>22889497401</v>
      </c>
      <c r="I40" s="3">
        <v>8321310037</v>
      </c>
      <c r="J40" s="2">
        <v>0</v>
      </c>
      <c r="K40" s="8">
        <v>0</v>
      </c>
      <c r="L40" s="3">
        <v>0</v>
      </c>
      <c r="M40" s="2">
        <v>18</v>
      </c>
      <c r="N40" s="6">
        <v>5816207641</v>
      </c>
      <c r="O40" s="16">
        <v>345444124</v>
      </c>
      <c r="P40" s="16">
        <v>19185942103</v>
      </c>
      <c r="Q40" s="8">
        <v>0</v>
      </c>
      <c r="R40" s="3">
        <v>0</v>
      </c>
    </row>
    <row r="41" spans="2:18">
      <c r="B41" s="2">
        <v>350000000</v>
      </c>
      <c r="C41" s="6">
        <v>400000000</v>
      </c>
      <c r="D41" s="2">
        <v>53</v>
      </c>
      <c r="E41" s="8">
        <v>19852222006</v>
      </c>
      <c r="F41" s="8">
        <v>7321124960</v>
      </c>
      <c r="G41" s="2">
        <v>28</v>
      </c>
      <c r="H41" s="8">
        <v>10393240265</v>
      </c>
      <c r="I41" s="3">
        <v>3824728935</v>
      </c>
      <c r="J41" s="2">
        <v>0</v>
      </c>
      <c r="K41" s="8">
        <v>0</v>
      </c>
      <c r="L41" s="3">
        <v>0</v>
      </c>
      <c r="M41" s="2">
        <v>15</v>
      </c>
      <c r="N41" s="6">
        <v>5681301616</v>
      </c>
      <c r="O41" s="16">
        <v>375259887</v>
      </c>
      <c r="P41" s="16">
        <v>12763969031</v>
      </c>
      <c r="Q41" s="8">
        <v>0</v>
      </c>
      <c r="R41" s="3">
        <v>0</v>
      </c>
    </row>
    <row r="42" spans="2:18">
      <c r="B42" s="2">
        <v>400000000</v>
      </c>
      <c r="C42" s="6">
        <v>450000000</v>
      </c>
      <c r="D42" s="2">
        <v>34</v>
      </c>
      <c r="E42" s="8">
        <v>14430202667</v>
      </c>
      <c r="F42" s="8">
        <v>5374494918</v>
      </c>
      <c r="G42" s="2">
        <v>20</v>
      </c>
      <c r="H42" s="8">
        <v>8516799022</v>
      </c>
      <c r="I42" s="3">
        <v>3199981951</v>
      </c>
      <c r="J42" s="2">
        <v>0</v>
      </c>
      <c r="K42" s="8">
        <v>0</v>
      </c>
      <c r="L42" s="3">
        <v>0</v>
      </c>
      <c r="M42" s="2">
        <v>14</v>
      </c>
      <c r="N42" s="6">
        <v>5944874468</v>
      </c>
      <c r="O42" s="16">
        <v>0</v>
      </c>
      <c r="P42" s="16">
        <v>10141248958</v>
      </c>
      <c r="Q42" s="8">
        <v>0</v>
      </c>
      <c r="R42" s="3">
        <v>0</v>
      </c>
    </row>
    <row r="43" spans="2:18">
      <c r="B43" s="2">
        <v>450000000</v>
      </c>
      <c r="C43" s="6">
        <v>500000000</v>
      </c>
      <c r="D43" s="2">
        <v>27</v>
      </c>
      <c r="E43" s="8">
        <v>12702118299</v>
      </c>
      <c r="F43" s="8">
        <v>4434905525</v>
      </c>
      <c r="G43" s="29">
        <f>H43/(($B43+$C43)/2)</f>
        <v>7.860246338947368</v>
      </c>
      <c r="H43" s="8">
        <v>3733617011</v>
      </c>
      <c r="I43" s="3">
        <v>1377465711</v>
      </c>
      <c r="J43" s="2">
        <v>0</v>
      </c>
      <c r="K43" s="8">
        <v>0</v>
      </c>
      <c r="L43" s="3">
        <v>0</v>
      </c>
      <c r="M43" s="24" t="s">
        <v>26</v>
      </c>
      <c r="N43" s="6">
        <v>1894013329</v>
      </c>
      <c r="O43" s="16">
        <v>464668181</v>
      </c>
      <c r="P43" s="16">
        <v>8539019983</v>
      </c>
      <c r="Q43" s="8">
        <v>0</v>
      </c>
      <c r="R43" s="3">
        <v>0</v>
      </c>
    </row>
    <row r="44" spans="2:18">
      <c r="B44" s="2">
        <v>500000000</v>
      </c>
      <c r="C44" s="6">
        <v>550000000</v>
      </c>
      <c r="D44" s="2">
        <v>22</v>
      </c>
      <c r="E44" s="8">
        <v>11541731230</v>
      </c>
      <c r="F44" s="8">
        <v>4359432029</v>
      </c>
      <c r="G44" s="29">
        <f>H44/(($B44+$C44)/2)</f>
        <v>8.978317872380952</v>
      </c>
      <c r="H44" s="8">
        <v>4713616883</v>
      </c>
      <c r="I44" s="3">
        <v>1785448752</v>
      </c>
      <c r="J44" s="2">
        <v>0</v>
      </c>
      <c r="K44" s="8">
        <v>0</v>
      </c>
      <c r="L44" s="3">
        <v>0</v>
      </c>
      <c r="M44" s="24" t="s">
        <v>26</v>
      </c>
      <c r="N44" s="6">
        <v>4139590331</v>
      </c>
      <c r="O44" s="16">
        <v>0</v>
      </c>
      <c r="P44" s="16">
        <v>11516275790</v>
      </c>
      <c r="Q44" s="8">
        <v>0</v>
      </c>
      <c r="R44" s="3">
        <v>0</v>
      </c>
    </row>
    <row r="45" spans="2:18">
      <c r="B45" s="2">
        <v>550000000</v>
      </c>
      <c r="C45" s="6">
        <v>600000000</v>
      </c>
      <c r="D45" s="2">
        <v>17</v>
      </c>
      <c r="E45" s="8">
        <v>9777113569</v>
      </c>
      <c r="F45" s="8">
        <v>3712053252</v>
      </c>
      <c r="G45" s="29">
        <f>H45/(($B45+$C45)/2)</f>
        <v>5.9950725269565215</v>
      </c>
      <c r="H45" s="8">
        <v>3447166703</v>
      </c>
      <c r="I45" s="3">
        <v>1308568327</v>
      </c>
      <c r="J45" s="2">
        <v>0</v>
      </c>
      <c r="K45" s="8">
        <v>0</v>
      </c>
      <c r="L45" s="3">
        <v>0</v>
      </c>
      <c r="M45" s="24" t="s">
        <v>26</v>
      </c>
      <c r="N45" s="6">
        <v>2289159974</v>
      </c>
      <c r="O45" s="16">
        <v>0</v>
      </c>
      <c r="P45" s="16">
        <v>5209947982</v>
      </c>
      <c r="Q45" s="8">
        <v>0</v>
      </c>
      <c r="R45" s="3">
        <v>0</v>
      </c>
    </row>
    <row r="46" spans="2:18">
      <c r="B46" s="2">
        <v>600000000</v>
      </c>
      <c r="C46" s="6">
        <v>650000000</v>
      </c>
      <c r="D46" s="2">
        <v>10</v>
      </c>
      <c r="E46" s="8">
        <v>6167457117</v>
      </c>
      <c r="F46" s="8">
        <v>2350046274</v>
      </c>
      <c r="G46" s="29">
        <f>H46/(($B46+$C46)/2)</f>
        <v>3.9484122272</v>
      </c>
      <c r="H46" s="8">
        <v>2467757642</v>
      </c>
      <c r="I46" s="3">
        <v>949012030</v>
      </c>
      <c r="J46" s="2">
        <v>0</v>
      </c>
      <c r="K46" s="8">
        <v>0</v>
      </c>
      <c r="L46" s="3">
        <v>0</v>
      </c>
      <c r="M46" s="24" t="s">
        <v>26</v>
      </c>
      <c r="N46" s="6">
        <v>1261493394</v>
      </c>
      <c r="O46" s="16">
        <v>0</v>
      </c>
      <c r="P46" s="16">
        <v>3767794920</v>
      </c>
      <c r="Q46" s="8">
        <v>0</v>
      </c>
      <c r="R46" s="3">
        <v>0</v>
      </c>
    </row>
    <row r="47" spans="2:18" ht="15" thickBot="1">
      <c r="B47" s="4">
        <v>650000000</v>
      </c>
      <c r="C47" s="7"/>
      <c r="D47" s="4">
        <v>73</v>
      </c>
      <c r="E47" s="9">
        <v>76724970565</v>
      </c>
      <c r="F47" s="9">
        <v>29836340007</v>
      </c>
      <c r="G47" s="4">
        <v>22</v>
      </c>
      <c r="H47" s="9">
        <v>21315461255</v>
      </c>
      <c r="I47" s="5">
        <v>8293702356</v>
      </c>
      <c r="J47" s="4">
        <v>0</v>
      </c>
      <c r="K47" s="9">
        <v>0</v>
      </c>
      <c r="L47" s="5">
        <v>0</v>
      </c>
      <c r="M47" s="25" t="s">
        <v>26</v>
      </c>
      <c r="N47" s="17">
        <v>9482728303</v>
      </c>
      <c r="O47" s="18">
        <v>4193375947</v>
      </c>
      <c r="P47" s="18">
        <v>2265109823707</v>
      </c>
      <c r="Q47" s="9">
        <v>7841714550</v>
      </c>
      <c r="R47" s="5">
        <v>1333091473</v>
      </c>
    </row>
    <row r="48" spans="2:18">
      <c r="B48" t="s">
        <v>16</v>
      </c>
      <c r="D48" s="21">
        <f>SUM(D5:D47)</f>
        <v>1908478</v>
      </c>
      <c r="E48" s="21">
        <f>SUM(E5:E47)</f>
        <v>14459234412725</v>
      </c>
      <c r="G48" s="21">
        <f>SUM(G19:G47)</f>
        <v>70952.782048965484</v>
      </c>
      <c r="O48" s="21">
        <f>SUM(O5:O47)</f>
        <v>158857719329</v>
      </c>
      <c r="Q48" s="21"/>
      <c r="R48" s="21"/>
    </row>
    <row r="49" spans="2:2">
      <c r="B49" t="s">
        <v>18</v>
      </c>
    </row>
    <row r="50" spans="2:2">
      <c r="B50" t="s">
        <v>19</v>
      </c>
    </row>
    <row r="51" spans="2:2">
      <c r="B51" t="s">
        <v>20</v>
      </c>
    </row>
    <row r="52" spans="2:2">
      <c r="B52" t="s">
        <v>21</v>
      </c>
    </row>
    <row r="53" spans="2:2">
      <c r="B53" t="s">
        <v>22</v>
      </c>
    </row>
    <row r="54" spans="2:2">
      <c r="B54" t="s">
        <v>17</v>
      </c>
    </row>
    <row r="55" spans="2:2">
      <c r="B55" t="s">
        <v>25</v>
      </c>
    </row>
  </sheetData>
  <mergeCells count="6">
    <mergeCell ref="Q3:R3"/>
    <mergeCell ref="B3:C3"/>
    <mergeCell ref="D3:F3"/>
    <mergeCell ref="G3:I3"/>
    <mergeCell ref="J3:L3"/>
    <mergeCell ref="M3:N3"/>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9" enableFormatConditionsCalculation="0"/>
  <dimension ref="B2:R55"/>
  <sheetViews>
    <sheetView workbookViewId="0">
      <selection activeCell="D4" sqref="D4:G4"/>
    </sheetView>
  </sheetViews>
  <sheetFormatPr baseColWidth="10" defaultColWidth="11.5" defaultRowHeight="14" x14ac:dyDescent="0"/>
  <cols>
    <col min="2" max="2" width="11.1640625" customWidth="1"/>
    <col min="3" max="3" width="11.1640625" bestFit="1" customWidth="1"/>
    <col min="4" max="4" width="25.5" bestFit="1" customWidth="1"/>
    <col min="5" max="5" width="17.6640625" bestFit="1" customWidth="1"/>
    <col min="6" max="6" width="14.6640625" bestFit="1" customWidth="1"/>
    <col min="7" max="7" width="11" bestFit="1" customWidth="1"/>
    <col min="8" max="8" width="16.5" bestFit="1" customWidth="1"/>
    <col min="9" max="9" width="14.6640625" bestFit="1" customWidth="1"/>
    <col min="10" max="10" width="11" bestFit="1" customWidth="1"/>
    <col min="11" max="12" width="16.6640625" bestFit="1" customWidth="1"/>
    <col min="13" max="13" width="11" bestFit="1" customWidth="1"/>
    <col min="14" max="14" width="14.6640625" bestFit="1" customWidth="1"/>
    <col min="15" max="15" width="13.83203125" bestFit="1" customWidth="1"/>
    <col min="16" max="16" width="16.5" bestFit="1" customWidth="1"/>
    <col min="17" max="17" width="16.6640625" bestFit="1" customWidth="1"/>
    <col min="18" max="18" width="12.6640625" bestFit="1" customWidth="1"/>
  </cols>
  <sheetData>
    <row r="2" spans="2:18" ht="15" thickBot="1"/>
    <row r="3" spans="2:18" ht="30" customHeight="1" thickBot="1">
      <c r="B3" s="123" t="s">
        <v>9</v>
      </c>
      <c r="C3" s="124"/>
      <c r="D3" s="123" t="s">
        <v>10</v>
      </c>
      <c r="E3" s="125"/>
      <c r="F3" s="125"/>
      <c r="G3" s="123" t="s">
        <v>11</v>
      </c>
      <c r="H3" s="125"/>
      <c r="I3" s="124"/>
      <c r="J3" s="123" t="s">
        <v>12</v>
      </c>
      <c r="K3" s="125"/>
      <c r="L3" s="124"/>
      <c r="M3" s="123" t="s">
        <v>13</v>
      </c>
      <c r="N3" s="124"/>
      <c r="O3" s="10" t="s">
        <v>14</v>
      </c>
      <c r="P3" s="10" t="s">
        <v>15</v>
      </c>
      <c r="Q3" s="126" t="s">
        <v>24</v>
      </c>
      <c r="R3" s="127"/>
    </row>
    <row r="4" spans="2:18" ht="43" thickBot="1">
      <c r="B4" s="11" t="s">
        <v>3</v>
      </c>
      <c r="C4" s="12" t="s">
        <v>4</v>
      </c>
      <c r="D4" s="11" t="s">
        <v>270</v>
      </c>
      <c r="E4" s="13" t="s">
        <v>2</v>
      </c>
      <c r="F4" s="13" t="s">
        <v>1</v>
      </c>
      <c r="G4" s="11" t="s">
        <v>271</v>
      </c>
      <c r="H4" s="13" t="s">
        <v>5</v>
      </c>
      <c r="I4" s="14" t="s">
        <v>6</v>
      </c>
      <c r="J4" s="11" t="s">
        <v>0</v>
      </c>
      <c r="K4" s="13" t="s">
        <v>5</v>
      </c>
      <c r="L4" s="14" t="s">
        <v>6</v>
      </c>
      <c r="M4" s="11" t="s">
        <v>0</v>
      </c>
      <c r="N4" s="12" t="s">
        <v>7</v>
      </c>
      <c r="O4" s="15" t="s">
        <v>8</v>
      </c>
      <c r="P4" s="15" t="s">
        <v>8</v>
      </c>
      <c r="Q4" s="13" t="s">
        <v>2</v>
      </c>
      <c r="R4" s="14" t="s">
        <v>1</v>
      </c>
    </row>
    <row r="5" spans="2:18">
      <c r="B5" s="2">
        <v>0</v>
      </c>
      <c r="C5" s="6">
        <v>2000000</v>
      </c>
      <c r="D5" s="2">
        <v>725787</v>
      </c>
      <c r="E5" s="8">
        <v>522059672027</v>
      </c>
      <c r="F5" s="8">
        <v>647117497</v>
      </c>
      <c r="G5" s="2">
        <v>2562661</v>
      </c>
      <c r="H5" s="8">
        <v>2331661909434</v>
      </c>
      <c r="I5" s="3">
        <v>504247121</v>
      </c>
      <c r="J5" s="2">
        <v>1201566</v>
      </c>
      <c r="K5" s="8">
        <v>1344182703050</v>
      </c>
      <c r="L5" s="3">
        <v>13974654</v>
      </c>
      <c r="M5" s="2">
        <v>809672</v>
      </c>
      <c r="N5" s="6">
        <v>442635160566</v>
      </c>
      <c r="O5" s="16">
        <v>35213839657</v>
      </c>
      <c r="P5" s="16">
        <v>197778351252</v>
      </c>
      <c r="Q5" s="19">
        <v>62141590</v>
      </c>
      <c r="R5" s="20">
        <v>194371031</v>
      </c>
    </row>
    <row r="6" spans="2:18">
      <c r="B6" s="2">
        <v>2000000</v>
      </c>
      <c r="C6" s="6">
        <v>4000000</v>
      </c>
      <c r="D6" s="2">
        <v>282909</v>
      </c>
      <c r="E6" s="8">
        <v>820397098607</v>
      </c>
      <c r="F6" s="8">
        <v>3257674</v>
      </c>
      <c r="G6" s="2">
        <v>1345970</v>
      </c>
      <c r="H6" s="8">
        <v>3828915422176</v>
      </c>
      <c r="I6" s="3">
        <v>2317007163</v>
      </c>
      <c r="J6" s="2">
        <v>261949</v>
      </c>
      <c r="K6" s="8">
        <v>743614659519</v>
      </c>
      <c r="L6" s="3">
        <v>67466164</v>
      </c>
      <c r="M6" s="2">
        <v>144523</v>
      </c>
      <c r="N6" s="6">
        <v>411936086586</v>
      </c>
      <c r="O6" s="16">
        <v>24303554911</v>
      </c>
      <c r="P6" s="16">
        <v>224316171133</v>
      </c>
      <c r="Q6" s="8">
        <v>117097260</v>
      </c>
      <c r="R6" s="3">
        <v>9367060</v>
      </c>
    </row>
    <row r="7" spans="2:18">
      <c r="B7" s="2">
        <v>4000000</v>
      </c>
      <c r="C7" s="6">
        <v>6000000</v>
      </c>
      <c r="D7" s="2">
        <v>193634</v>
      </c>
      <c r="E7" s="8">
        <v>963205295880</v>
      </c>
      <c r="F7" s="8">
        <v>70789</v>
      </c>
      <c r="G7" s="2">
        <v>605340</v>
      </c>
      <c r="H7" s="8">
        <v>2953256831514</v>
      </c>
      <c r="I7" s="3">
        <v>6545165096</v>
      </c>
      <c r="J7" s="2">
        <v>117288</v>
      </c>
      <c r="K7" s="8">
        <v>573528552985</v>
      </c>
      <c r="L7" s="3">
        <v>183517309</v>
      </c>
      <c r="M7" s="2">
        <v>71586</v>
      </c>
      <c r="N7" s="6">
        <v>351688102039</v>
      </c>
      <c r="O7" s="16">
        <v>18069847422</v>
      </c>
      <c r="P7" s="16">
        <v>215958381878</v>
      </c>
      <c r="Q7" s="8">
        <v>155015586</v>
      </c>
      <c r="R7" s="3">
        <v>9785266</v>
      </c>
    </row>
    <row r="8" spans="2:18">
      <c r="B8" s="2">
        <v>6000000</v>
      </c>
      <c r="C8" s="6">
        <v>8000000</v>
      </c>
      <c r="D8" s="2">
        <v>153629</v>
      </c>
      <c r="E8" s="8">
        <v>1063326860147</v>
      </c>
      <c r="F8" s="8">
        <v>6330812668</v>
      </c>
      <c r="G8" s="2">
        <v>309538</v>
      </c>
      <c r="H8" s="8">
        <v>2136707423140</v>
      </c>
      <c r="I8" s="3">
        <v>818941090041</v>
      </c>
      <c r="J8" s="2">
        <v>68349</v>
      </c>
      <c r="K8" s="8">
        <v>469438508480</v>
      </c>
      <c r="L8" s="3">
        <v>2603477941</v>
      </c>
      <c r="M8" s="2">
        <v>41833</v>
      </c>
      <c r="N8" s="6">
        <v>288099621673</v>
      </c>
      <c r="O8" s="16">
        <v>13858786725</v>
      </c>
      <c r="P8" s="16">
        <v>215213836250</v>
      </c>
      <c r="Q8" s="8">
        <v>369817596</v>
      </c>
      <c r="R8" s="3">
        <v>15673641</v>
      </c>
    </row>
    <row r="9" spans="2:18">
      <c r="B9" s="2">
        <v>8000000</v>
      </c>
      <c r="C9" s="6">
        <v>10000000</v>
      </c>
      <c r="D9" s="2">
        <v>107509</v>
      </c>
      <c r="E9" s="8">
        <v>962391402774</v>
      </c>
      <c r="F9" s="8">
        <v>15319340943</v>
      </c>
      <c r="G9" s="2">
        <v>173028</v>
      </c>
      <c r="H9" s="8">
        <v>1542725604180</v>
      </c>
      <c r="I9" s="3">
        <v>27497358699</v>
      </c>
      <c r="J9" s="2">
        <v>27327</v>
      </c>
      <c r="K9" s="8">
        <v>242887016915</v>
      </c>
      <c r="L9" s="3">
        <v>3524968579</v>
      </c>
      <c r="M9" s="2">
        <v>25275</v>
      </c>
      <c r="N9" s="6">
        <v>225549040279</v>
      </c>
      <c r="O9" s="16">
        <v>12003743793</v>
      </c>
      <c r="P9" s="16">
        <v>190244462176</v>
      </c>
      <c r="Q9" s="8">
        <v>305788750</v>
      </c>
      <c r="R9" s="3">
        <v>25912481</v>
      </c>
    </row>
    <row r="10" spans="2:18">
      <c r="B10" s="2">
        <v>10000000</v>
      </c>
      <c r="C10" s="6">
        <v>12000000</v>
      </c>
      <c r="D10" s="2">
        <v>81635</v>
      </c>
      <c r="E10" s="8">
        <v>894070733621</v>
      </c>
      <c r="F10" s="8">
        <v>19795265096</v>
      </c>
      <c r="G10" s="2">
        <v>116827</v>
      </c>
      <c r="H10" s="8">
        <v>1276455325862</v>
      </c>
      <c r="I10" s="3">
        <v>31319642211</v>
      </c>
      <c r="J10" s="2">
        <v>15599</v>
      </c>
      <c r="K10" s="8">
        <v>167495118645</v>
      </c>
      <c r="L10" s="3">
        <v>3475602519</v>
      </c>
      <c r="M10" s="2">
        <v>16975</v>
      </c>
      <c r="N10" s="6">
        <v>185799557549</v>
      </c>
      <c r="O10" s="16">
        <v>9567548948</v>
      </c>
      <c r="P10" s="16">
        <v>180155372326</v>
      </c>
      <c r="Q10" s="8">
        <v>407827422</v>
      </c>
      <c r="R10" s="3">
        <v>15665318</v>
      </c>
    </row>
    <row r="11" spans="2:18">
      <c r="B11" s="2">
        <v>12000000</v>
      </c>
      <c r="C11" s="6">
        <v>14000000</v>
      </c>
      <c r="D11" s="2">
        <v>64843</v>
      </c>
      <c r="E11" s="8">
        <v>839906335676</v>
      </c>
      <c r="F11" s="8">
        <v>22348307524</v>
      </c>
      <c r="G11" s="2">
        <v>80247</v>
      </c>
      <c r="H11" s="8">
        <v>1034048350119</v>
      </c>
      <c r="I11" s="3">
        <v>31542024968</v>
      </c>
      <c r="J11" s="2">
        <v>5335</v>
      </c>
      <c r="K11" s="8">
        <v>68762565138</v>
      </c>
      <c r="L11" s="3">
        <v>1732509358</v>
      </c>
      <c r="M11" s="2">
        <v>12329</v>
      </c>
      <c r="N11" s="6">
        <v>159604540221</v>
      </c>
      <c r="O11" s="16">
        <v>8220380318</v>
      </c>
      <c r="P11" s="16">
        <v>180720212761</v>
      </c>
      <c r="Q11" s="8">
        <v>336940191</v>
      </c>
      <c r="R11" s="3">
        <v>31367876</v>
      </c>
    </row>
    <row r="12" spans="2:18">
      <c r="B12" s="2">
        <v>14000000</v>
      </c>
      <c r="C12" s="6">
        <v>16000000</v>
      </c>
      <c r="D12" s="2">
        <v>50717</v>
      </c>
      <c r="E12" s="8">
        <v>758705275693</v>
      </c>
      <c r="F12" s="8">
        <v>26010027213</v>
      </c>
      <c r="G12" s="2">
        <v>52061</v>
      </c>
      <c r="H12" s="8">
        <v>778272574970</v>
      </c>
      <c r="I12" s="3">
        <v>29540282128</v>
      </c>
      <c r="J12" s="2">
        <v>3347</v>
      </c>
      <c r="K12" s="8">
        <v>49725692618</v>
      </c>
      <c r="L12" s="3">
        <v>1567959447</v>
      </c>
      <c r="M12" s="2">
        <v>8966</v>
      </c>
      <c r="N12" s="6">
        <v>133823947073</v>
      </c>
      <c r="O12" s="16">
        <v>6745380153</v>
      </c>
      <c r="P12" s="16">
        <v>179750439271</v>
      </c>
      <c r="Q12" s="8">
        <v>146705465</v>
      </c>
      <c r="R12" s="3">
        <v>15746872</v>
      </c>
    </row>
    <row r="13" spans="2:18">
      <c r="B13" s="2">
        <v>16000000</v>
      </c>
      <c r="C13" s="6">
        <v>18000000</v>
      </c>
      <c r="D13" s="2">
        <v>39873</v>
      </c>
      <c r="E13" s="8">
        <v>676616169985</v>
      </c>
      <c r="F13" s="8">
        <v>28466897210</v>
      </c>
      <c r="G13" s="2">
        <v>39384</v>
      </c>
      <c r="H13" s="8">
        <v>667933935638</v>
      </c>
      <c r="I13" s="3">
        <v>30185059693</v>
      </c>
      <c r="J13" s="2">
        <v>2187</v>
      </c>
      <c r="K13" s="8">
        <v>36867662248</v>
      </c>
      <c r="L13" s="3">
        <v>1448512050</v>
      </c>
      <c r="M13" s="2">
        <v>5334</v>
      </c>
      <c r="N13" s="6">
        <v>90455496183</v>
      </c>
      <c r="O13" s="16">
        <v>5968149917</v>
      </c>
      <c r="P13" s="16">
        <v>159266319769</v>
      </c>
      <c r="Q13" s="8">
        <v>272967477</v>
      </c>
      <c r="R13" s="3">
        <v>26160923</v>
      </c>
    </row>
    <row r="14" spans="2:18">
      <c r="B14" s="2">
        <v>18000000</v>
      </c>
      <c r="C14" s="6">
        <v>20000000</v>
      </c>
      <c r="D14" s="2">
        <v>33927</v>
      </c>
      <c r="E14" s="8">
        <v>643343922433</v>
      </c>
      <c r="F14" s="8">
        <v>30973073275</v>
      </c>
      <c r="G14" s="2">
        <v>30969</v>
      </c>
      <c r="H14" s="8">
        <v>587392675553</v>
      </c>
      <c r="I14" s="3">
        <v>30320137065</v>
      </c>
      <c r="J14" s="2">
        <v>1652</v>
      </c>
      <c r="K14" s="8">
        <v>31575608982</v>
      </c>
      <c r="L14" s="3">
        <v>1453492330</v>
      </c>
      <c r="M14" s="2">
        <v>4263</v>
      </c>
      <c r="N14" s="6">
        <v>80703670392</v>
      </c>
      <c r="O14" s="16">
        <v>5790361630</v>
      </c>
      <c r="P14" s="16">
        <v>164603915411</v>
      </c>
      <c r="Q14" s="8">
        <v>303589234</v>
      </c>
      <c r="R14" s="3">
        <v>37627549</v>
      </c>
    </row>
    <row r="15" spans="2:18">
      <c r="B15" s="2">
        <v>20000000</v>
      </c>
      <c r="C15" s="6">
        <v>22000000</v>
      </c>
      <c r="D15" s="2">
        <v>28402</v>
      </c>
      <c r="E15" s="8">
        <v>595813516954</v>
      </c>
      <c r="F15" s="8">
        <v>31649909425</v>
      </c>
      <c r="G15" s="2">
        <v>24926</v>
      </c>
      <c r="H15" s="8">
        <v>522411457771</v>
      </c>
      <c r="I15" s="3">
        <v>30003622471</v>
      </c>
      <c r="J15" s="2">
        <v>1305</v>
      </c>
      <c r="K15" s="8">
        <v>27419999956</v>
      </c>
      <c r="L15" s="3">
        <v>1404596718</v>
      </c>
      <c r="M15" s="2">
        <v>3483</v>
      </c>
      <c r="N15" s="6">
        <v>73052291426</v>
      </c>
      <c r="O15" s="16">
        <v>4767227111</v>
      </c>
      <c r="P15" s="16">
        <v>148080025015</v>
      </c>
      <c r="Q15" s="8">
        <v>357282306</v>
      </c>
      <c r="R15" s="3">
        <v>33001515</v>
      </c>
    </row>
    <row r="16" spans="2:18">
      <c r="B16" s="2">
        <v>22000000</v>
      </c>
      <c r="C16" s="6">
        <v>24000000</v>
      </c>
      <c r="D16" s="2">
        <v>24927</v>
      </c>
      <c r="E16" s="8">
        <v>572512465693</v>
      </c>
      <c r="F16" s="8">
        <v>33319361904</v>
      </c>
      <c r="G16" s="2">
        <v>19599</v>
      </c>
      <c r="H16" s="8">
        <v>450100674593</v>
      </c>
      <c r="I16" s="3">
        <v>28723034381</v>
      </c>
      <c r="J16" s="2">
        <v>694</v>
      </c>
      <c r="K16" s="8">
        <v>15872679063</v>
      </c>
      <c r="L16" s="3">
        <v>882841489</v>
      </c>
      <c r="M16" s="2">
        <v>2783</v>
      </c>
      <c r="N16" s="6">
        <v>63885344162</v>
      </c>
      <c r="O16" s="16">
        <v>4635649134</v>
      </c>
      <c r="P16" s="16">
        <v>144363538946</v>
      </c>
      <c r="Q16" s="8">
        <v>136224572</v>
      </c>
      <c r="R16" s="3">
        <v>16150488</v>
      </c>
    </row>
    <row r="17" spans="2:18">
      <c r="B17" s="2">
        <v>24000000</v>
      </c>
      <c r="C17" s="6">
        <v>26000000</v>
      </c>
      <c r="D17" s="2">
        <v>21521</v>
      </c>
      <c r="E17" s="8">
        <v>537320672285</v>
      </c>
      <c r="F17" s="8">
        <v>35120300149</v>
      </c>
      <c r="G17" s="2">
        <v>17068</v>
      </c>
      <c r="H17" s="8">
        <v>426296554305</v>
      </c>
      <c r="I17" s="3">
        <v>29909649147</v>
      </c>
      <c r="J17" s="2">
        <v>392</v>
      </c>
      <c r="K17" s="8">
        <v>9769870986</v>
      </c>
      <c r="L17" s="3">
        <v>596172470</v>
      </c>
      <c r="M17" s="2">
        <v>2358</v>
      </c>
      <c r="N17" s="6">
        <v>58824252194</v>
      </c>
      <c r="O17" s="16">
        <v>3892098226</v>
      </c>
      <c r="P17" s="16">
        <v>146442893138</v>
      </c>
      <c r="Q17" s="8">
        <v>149850594</v>
      </c>
      <c r="R17" s="3">
        <v>26438129</v>
      </c>
    </row>
    <row r="18" spans="2:18">
      <c r="B18" s="2">
        <v>26000000</v>
      </c>
      <c r="C18" s="6">
        <v>28000000</v>
      </c>
      <c r="D18" s="2">
        <v>18313</v>
      </c>
      <c r="E18" s="8">
        <v>494004926974</v>
      </c>
      <c r="F18" s="8">
        <v>35396824489</v>
      </c>
      <c r="G18" s="2">
        <v>14293</v>
      </c>
      <c r="H18" s="8">
        <v>385575542196</v>
      </c>
      <c r="I18" s="3">
        <v>29570505973</v>
      </c>
      <c r="J18" s="2">
        <v>212</v>
      </c>
      <c r="K18" s="8">
        <v>5688024875</v>
      </c>
      <c r="L18" s="3">
        <v>377961425</v>
      </c>
      <c r="M18" s="2">
        <v>1949</v>
      </c>
      <c r="N18" s="6">
        <v>52492128564</v>
      </c>
      <c r="O18" s="16">
        <v>3498867211</v>
      </c>
      <c r="P18" s="16">
        <v>128445248871</v>
      </c>
      <c r="Q18" s="8">
        <v>83018423</v>
      </c>
      <c r="R18" s="3">
        <v>13854245</v>
      </c>
    </row>
    <row r="19" spans="2:18">
      <c r="B19" s="2">
        <v>28000000</v>
      </c>
      <c r="C19" s="6">
        <v>30000000</v>
      </c>
      <c r="D19" s="2">
        <v>15825</v>
      </c>
      <c r="E19" s="8">
        <v>458499249295</v>
      </c>
      <c r="F19" s="8">
        <v>35324977384</v>
      </c>
      <c r="G19" s="2">
        <v>11331</v>
      </c>
      <c r="H19" s="8">
        <v>328101067274</v>
      </c>
      <c r="I19" s="3">
        <v>27243949410</v>
      </c>
      <c r="J19" s="2">
        <v>98</v>
      </c>
      <c r="K19" s="8">
        <v>2832910924</v>
      </c>
      <c r="L19" s="3">
        <v>203549651</v>
      </c>
      <c r="M19" s="2">
        <v>1612</v>
      </c>
      <c r="N19" s="6">
        <v>46631594738</v>
      </c>
      <c r="O19" s="16">
        <v>3179685422</v>
      </c>
      <c r="P19" s="16">
        <v>121650375025</v>
      </c>
      <c r="Q19" s="8">
        <v>350064918</v>
      </c>
      <c r="R19" s="3">
        <v>49873531</v>
      </c>
    </row>
    <row r="20" spans="2:18">
      <c r="B20" s="2">
        <v>30000000</v>
      </c>
      <c r="C20" s="6">
        <v>32000000</v>
      </c>
      <c r="D20" s="2">
        <v>14962</v>
      </c>
      <c r="E20" s="8">
        <v>463225940662</v>
      </c>
      <c r="F20" s="8">
        <v>37924358761</v>
      </c>
      <c r="G20" s="2">
        <v>9366</v>
      </c>
      <c r="H20" s="8">
        <v>290111798892</v>
      </c>
      <c r="I20" s="3">
        <v>25864274890</v>
      </c>
      <c r="J20" s="2">
        <v>69</v>
      </c>
      <c r="K20" s="8">
        <v>2134355652</v>
      </c>
      <c r="L20" s="3">
        <v>161726404</v>
      </c>
      <c r="M20" s="2">
        <v>1358</v>
      </c>
      <c r="N20" s="6">
        <v>42070663663</v>
      </c>
      <c r="O20" s="16">
        <v>3380460227</v>
      </c>
      <c r="P20" s="16">
        <v>130014282270</v>
      </c>
      <c r="Q20" s="8">
        <v>187321569</v>
      </c>
      <c r="R20" s="3">
        <v>28739008</v>
      </c>
    </row>
    <row r="21" spans="2:18">
      <c r="B21" s="2">
        <v>32000000</v>
      </c>
      <c r="C21" s="6">
        <v>34000000</v>
      </c>
      <c r="D21" s="2">
        <v>12114</v>
      </c>
      <c r="E21" s="8">
        <v>399439943615</v>
      </c>
      <c r="F21" s="8">
        <v>35920971583</v>
      </c>
      <c r="G21" s="2">
        <v>7816</v>
      </c>
      <c r="H21" s="8">
        <v>257806223867</v>
      </c>
      <c r="I21" s="3">
        <v>24974600977</v>
      </c>
      <c r="J21" s="2">
        <v>40</v>
      </c>
      <c r="K21" s="8">
        <v>1318724499</v>
      </c>
      <c r="L21" s="3">
        <v>108755767</v>
      </c>
      <c r="M21" s="2">
        <v>1169</v>
      </c>
      <c r="N21" s="6">
        <v>38530061310</v>
      </c>
      <c r="O21" s="16">
        <v>2606267788</v>
      </c>
      <c r="P21" s="16">
        <v>112294912309</v>
      </c>
      <c r="Q21" s="8">
        <v>195421608</v>
      </c>
      <c r="R21" s="3">
        <v>39546160</v>
      </c>
    </row>
    <row r="22" spans="2:18">
      <c r="B22" s="2">
        <v>34000000</v>
      </c>
      <c r="C22" s="6">
        <v>36000000</v>
      </c>
      <c r="D22" s="2">
        <v>10114</v>
      </c>
      <c r="E22" s="8">
        <v>353661617363</v>
      </c>
      <c r="F22" s="8">
        <v>35038027613</v>
      </c>
      <c r="G22" s="2">
        <v>6767</v>
      </c>
      <c r="H22" s="8">
        <v>236554967944</v>
      </c>
      <c r="I22" s="3">
        <v>24783822222</v>
      </c>
      <c r="J22" s="2">
        <v>30</v>
      </c>
      <c r="K22" s="8">
        <v>1046881711</v>
      </c>
      <c r="L22" s="3">
        <v>107655550</v>
      </c>
      <c r="M22" s="2">
        <v>959</v>
      </c>
      <c r="N22" s="6">
        <v>33530139331</v>
      </c>
      <c r="O22" s="16">
        <v>2268850767</v>
      </c>
      <c r="P22" s="16">
        <v>107835647274</v>
      </c>
      <c r="Q22" s="8">
        <v>176272023</v>
      </c>
      <c r="R22" s="3">
        <v>39843679</v>
      </c>
    </row>
    <row r="23" spans="2:18">
      <c r="B23" s="2">
        <v>36000000</v>
      </c>
      <c r="C23" s="6">
        <v>38000000</v>
      </c>
      <c r="D23" s="2">
        <v>8900</v>
      </c>
      <c r="E23" s="8">
        <v>329089821833</v>
      </c>
      <c r="F23" s="8">
        <v>35290656923</v>
      </c>
      <c r="G23" s="2">
        <v>5693</v>
      </c>
      <c r="H23" s="8">
        <v>210463344369</v>
      </c>
      <c r="I23" s="3">
        <v>23705131580</v>
      </c>
      <c r="J23" s="2">
        <v>18</v>
      </c>
      <c r="K23" s="8">
        <v>666054464</v>
      </c>
      <c r="L23" s="3">
        <v>72391156</v>
      </c>
      <c r="M23" s="2">
        <v>824</v>
      </c>
      <c r="N23" s="6">
        <v>30475524549</v>
      </c>
      <c r="O23" s="16">
        <v>2916788999</v>
      </c>
      <c r="P23" s="16">
        <v>106669406204</v>
      </c>
      <c r="Q23" s="8">
        <v>110730338</v>
      </c>
      <c r="R23" s="3">
        <v>18908462</v>
      </c>
    </row>
    <row r="24" spans="2:18">
      <c r="B24" s="2">
        <v>38000000</v>
      </c>
      <c r="C24" s="6">
        <v>40000000</v>
      </c>
      <c r="D24" s="2">
        <v>7552</v>
      </c>
      <c r="E24" s="8">
        <v>294342697656</v>
      </c>
      <c r="F24" s="8">
        <v>33720414048</v>
      </c>
      <c r="G24" s="2">
        <v>4768</v>
      </c>
      <c r="H24" s="8">
        <v>185821766377</v>
      </c>
      <c r="I24" s="3">
        <v>22509060481</v>
      </c>
      <c r="J24" s="2">
        <v>14</v>
      </c>
      <c r="K24" s="8">
        <v>546123347</v>
      </c>
      <c r="L24" s="3">
        <v>58256416</v>
      </c>
      <c r="M24" s="2">
        <v>674</v>
      </c>
      <c r="N24" s="6">
        <v>26247535756</v>
      </c>
      <c r="O24" s="16">
        <v>2038080812</v>
      </c>
      <c r="P24" s="16">
        <v>89030888183</v>
      </c>
      <c r="Q24" s="8">
        <v>155167838</v>
      </c>
      <c r="R24" s="3">
        <v>29992428</v>
      </c>
    </row>
    <row r="25" spans="2:18">
      <c r="B25" s="2">
        <v>40000000</v>
      </c>
      <c r="C25" s="6">
        <v>45000000</v>
      </c>
      <c r="D25" s="2">
        <v>15119</v>
      </c>
      <c r="E25" s="8">
        <v>640219521106</v>
      </c>
      <c r="F25" s="8">
        <v>82074313441</v>
      </c>
      <c r="G25" s="2">
        <v>9338</v>
      </c>
      <c r="H25" s="8">
        <v>396401826044</v>
      </c>
      <c r="I25" s="3">
        <v>53392755928</v>
      </c>
      <c r="J25" s="2">
        <v>25</v>
      </c>
      <c r="K25" s="8">
        <v>1054767196</v>
      </c>
      <c r="L25" s="3">
        <v>130101115</v>
      </c>
      <c r="M25" s="2">
        <v>1267</v>
      </c>
      <c r="N25" s="6">
        <v>53499618101</v>
      </c>
      <c r="O25" s="16">
        <v>4775265678</v>
      </c>
      <c r="P25" s="16">
        <v>188541790320</v>
      </c>
      <c r="Q25" s="8">
        <v>335396781</v>
      </c>
      <c r="R25" s="3">
        <v>73354163</v>
      </c>
    </row>
    <row r="26" spans="2:18">
      <c r="B26" s="2">
        <v>45000000</v>
      </c>
      <c r="C26" s="6">
        <v>50000000</v>
      </c>
      <c r="D26" s="2">
        <v>10570</v>
      </c>
      <c r="E26" s="8">
        <v>500394275071</v>
      </c>
      <c r="F26" s="8">
        <v>74267885440</v>
      </c>
      <c r="G26" s="2">
        <v>6725</v>
      </c>
      <c r="H26" s="8">
        <v>317972094823</v>
      </c>
      <c r="I26" s="3">
        <v>48817645716</v>
      </c>
      <c r="J26" s="2">
        <v>22</v>
      </c>
      <c r="K26" s="8">
        <v>1036494533</v>
      </c>
      <c r="L26" s="3">
        <v>167113893</v>
      </c>
      <c r="M26" s="2">
        <v>762</v>
      </c>
      <c r="N26" s="6">
        <v>36117115107</v>
      </c>
      <c r="O26" s="16">
        <v>4059365961</v>
      </c>
      <c r="P26" s="16">
        <v>154197082115</v>
      </c>
      <c r="Q26" s="8">
        <v>284671280</v>
      </c>
      <c r="R26" s="3">
        <v>63963651</v>
      </c>
    </row>
    <row r="27" spans="2:18">
      <c r="B27" s="2">
        <v>50000000</v>
      </c>
      <c r="C27" s="6">
        <v>55000000</v>
      </c>
      <c r="D27" s="2">
        <v>7461</v>
      </c>
      <c r="E27" s="8">
        <v>390696147760</v>
      </c>
      <c r="F27" s="8">
        <v>64402164432</v>
      </c>
      <c r="G27" s="2">
        <v>4877</v>
      </c>
      <c r="H27" s="8">
        <v>255474170587</v>
      </c>
      <c r="I27" s="3">
        <v>43695695224</v>
      </c>
      <c r="J27" s="2">
        <v>14</v>
      </c>
      <c r="K27" s="8">
        <v>727745041</v>
      </c>
      <c r="L27" s="3">
        <v>114374264</v>
      </c>
      <c r="M27" s="2">
        <v>491</v>
      </c>
      <c r="N27" s="6">
        <v>25675468594</v>
      </c>
      <c r="O27" s="16">
        <v>4174084401</v>
      </c>
      <c r="P27" s="16">
        <v>127115183110</v>
      </c>
      <c r="Q27" s="8">
        <v>264948468</v>
      </c>
      <c r="R27" s="3">
        <v>70107915</v>
      </c>
    </row>
    <row r="28" spans="2:18">
      <c r="B28" s="2">
        <v>55000000</v>
      </c>
      <c r="C28" s="6">
        <v>60000000</v>
      </c>
      <c r="D28" s="2">
        <v>5169</v>
      </c>
      <c r="E28" s="8">
        <v>296607562753</v>
      </c>
      <c r="F28" s="8">
        <v>53694195527</v>
      </c>
      <c r="G28" s="2">
        <v>3544</v>
      </c>
      <c r="H28" s="8">
        <v>203526715770</v>
      </c>
      <c r="I28" s="3">
        <v>38106875376</v>
      </c>
      <c r="J28" s="24" t="s">
        <v>26</v>
      </c>
      <c r="K28" s="8">
        <v>55737606</v>
      </c>
      <c r="L28" s="3">
        <v>10622069</v>
      </c>
      <c r="M28" s="2">
        <v>317</v>
      </c>
      <c r="N28" s="6">
        <v>18201401927</v>
      </c>
      <c r="O28" s="16">
        <v>3350665894</v>
      </c>
      <c r="P28" s="16">
        <v>95818676474</v>
      </c>
      <c r="Q28" s="8">
        <v>115247799</v>
      </c>
      <c r="R28" s="3">
        <v>20750556</v>
      </c>
    </row>
    <row r="29" spans="2:18">
      <c r="B29" s="2">
        <v>60000000</v>
      </c>
      <c r="C29" s="6">
        <v>70000000</v>
      </c>
      <c r="D29" s="2">
        <v>6585</v>
      </c>
      <c r="E29" s="8">
        <v>423704001037</v>
      </c>
      <c r="F29" s="8">
        <v>85499674786</v>
      </c>
      <c r="G29" s="2">
        <v>5041</v>
      </c>
      <c r="H29" s="8">
        <v>324905699329</v>
      </c>
      <c r="I29" s="3">
        <v>67258167447</v>
      </c>
      <c r="J29" s="24" t="s">
        <v>26</v>
      </c>
      <c r="K29" s="8">
        <v>383493687</v>
      </c>
      <c r="L29" s="3">
        <v>63650299</v>
      </c>
      <c r="M29" s="2">
        <v>403</v>
      </c>
      <c r="N29" s="6">
        <v>26026795814</v>
      </c>
      <c r="O29" s="16">
        <v>4606288131</v>
      </c>
      <c r="P29" s="16">
        <v>146502905372</v>
      </c>
      <c r="Q29" s="8">
        <v>779428677</v>
      </c>
      <c r="R29" s="3">
        <v>217815248</v>
      </c>
    </row>
    <row r="30" spans="2:18">
      <c r="B30" s="2">
        <v>70000000</v>
      </c>
      <c r="C30" s="6">
        <v>80000000</v>
      </c>
      <c r="D30" s="2">
        <v>3258</v>
      </c>
      <c r="E30" s="8">
        <v>243148096010</v>
      </c>
      <c r="F30" s="8">
        <v>55287706305</v>
      </c>
      <c r="G30" s="2">
        <v>3111</v>
      </c>
      <c r="H30" s="8">
        <v>231856387173</v>
      </c>
      <c r="I30" s="3">
        <v>53592880131</v>
      </c>
      <c r="J30" s="24" t="s">
        <v>26</v>
      </c>
      <c r="K30" s="8">
        <v>152457676</v>
      </c>
      <c r="L30" s="3">
        <v>26774516</v>
      </c>
      <c r="M30" s="2">
        <v>232</v>
      </c>
      <c r="N30" s="6">
        <v>17305488276</v>
      </c>
      <c r="O30" s="16">
        <v>2847242370</v>
      </c>
      <c r="P30" s="16">
        <v>100106535236</v>
      </c>
      <c r="Q30" s="8">
        <v>606411705</v>
      </c>
      <c r="R30" s="3">
        <v>150076535</v>
      </c>
    </row>
    <row r="31" spans="2:18">
      <c r="B31" s="2">
        <v>80000000</v>
      </c>
      <c r="C31" s="6">
        <v>90000000</v>
      </c>
      <c r="D31" s="2">
        <v>1994</v>
      </c>
      <c r="E31" s="8">
        <v>168927934622</v>
      </c>
      <c r="F31" s="8">
        <v>41908878029</v>
      </c>
      <c r="G31" s="2">
        <v>1911</v>
      </c>
      <c r="H31" s="8">
        <v>161872335365</v>
      </c>
      <c r="I31" s="3">
        <v>40633452763</v>
      </c>
      <c r="J31" s="24">
        <v>0</v>
      </c>
      <c r="K31" s="8">
        <v>0</v>
      </c>
      <c r="L31" s="3">
        <v>0</v>
      </c>
      <c r="M31" s="2">
        <v>149</v>
      </c>
      <c r="N31" s="6">
        <v>12703703017</v>
      </c>
      <c r="O31" s="16">
        <v>2792174510</v>
      </c>
      <c r="P31" s="16">
        <v>70646021307</v>
      </c>
      <c r="Q31" s="8">
        <v>1006791492</v>
      </c>
      <c r="R31" s="3">
        <v>281869115</v>
      </c>
    </row>
    <row r="32" spans="2:18">
      <c r="B32" s="2">
        <v>90000000</v>
      </c>
      <c r="C32" s="6">
        <v>100000000</v>
      </c>
      <c r="D32" s="2">
        <v>1311</v>
      </c>
      <c r="E32" s="8">
        <v>124201254668</v>
      </c>
      <c r="F32" s="8">
        <v>32800862082</v>
      </c>
      <c r="G32" s="2">
        <v>1287</v>
      </c>
      <c r="H32" s="8">
        <v>121956847044</v>
      </c>
      <c r="I32" s="3">
        <v>32521096900</v>
      </c>
      <c r="J32" s="24" t="s">
        <v>26</v>
      </c>
      <c r="K32" s="8">
        <v>186136575</v>
      </c>
      <c r="L32" s="3">
        <v>50996496</v>
      </c>
      <c r="M32" s="2">
        <v>92</v>
      </c>
      <c r="N32" s="6">
        <v>8652176856</v>
      </c>
      <c r="O32" s="16">
        <v>2000282953</v>
      </c>
      <c r="P32" s="16">
        <v>53799024072</v>
      </c>
      <c r="Q32" s="8">
        <v>368916426</v>
      </c>
      <c r="R32" s="3">
        <v>99649228</v>
      </c>
    </row>
    <row r="33" spans="2:18">
      <c r="B33" s="2">
        <v>100000000</v>
      </c>
      <c r="C33" s="6">
        <v>120000000</v>
      </c>
      <c r="D33" s="2">
        <v>1679</v>
      </c>
      <c r="E33" s="8">
        <v>182790630952</v>
      </c>
      <c r="F33" s="8">
        <v>51441696421</v>
      </c>
      <c r="G33" s="2">
        <v>1650</v>
      </c>
      <c r="H33" s="8">
        <v>180051044395</v>
      </c>
      <c r="I33" s="3">
        <v>51285626837</v>
      </c>
      <c r="J33" s="24" t="s">
        <v>26</v>
      </c>
      <c r="K33" s="8">
        <v>341377690</v>
      </c>
      <c r="L33" s="3">
        <v>87203594</v>
      </c>
      <c r="M33" s="2">
        <v>122</v>
      </c>
      <c r="N33" s="6">
        <v>13384905690</v>
      </c>
      <c r="O33" s="16">
        <v>3890829862</v>
      </c>
      <c r="P33" s="16">
        <v>75286860924</v>
      </c>
      <c r="Q33" s="8">
        <v>978731948</v>
      </c>
      <c r="R33" s="3">
        <v>311226964</v>
      </c>
    </row>
    <row r="34" spans="2:18">
      <c r="B34" s="2">
        <v>120000000</v>
      </c>
      <c r="C34" s="6">
        <v>140000000</v>
      </c>
      <c r="D34" s="2">
        <v>896</v>
      </c>
      <c r="E34" s="8">
        <v>115740981645</v>
      </c>
      <c r="F34" s="8">
        <v>34684816364</v>
      </c>
      <c r="G34" s="2">
        <v>925</v>
      </c>
      <c r="H34" s="8">
        <v>119416580375</v>
      </c>
      <c r="I34" s="3">
        <v>36207753908</v>
      </c>
      <c r="J34" s="24" t="s">
        <v>26</v>
      </c>
      <c r="K34" s="8">
        <v>132134738</v>
      </c>
      <c r="L34" s="3">
        <v>34355948</v>
      </c>
      <c r="M34" s="2">
        <v>70</v>
      </c>
      <c r="N34" s="6">
        <v>9145402163</v>
      </c>
      <c r="O34" s="16">
        <v>2603725638</v>
      </c>
      <c r="P34" s="16">
        <v>58029958863</v>
      </c>
      <c r="Q34" s="8">
        <v>637287880</v>
      </c>
      <c r="R34" s="3">
        <v>162165602</v>
      </c>
    </row>
    <row r="35" spans="2:18">
      <c r="B35" s="2">
        <v>140000000</v>
      </c>
      <c r="C35" s="6">
        <v>160000000</v>
      </c>
      <c r="D35" s="2">
        <v>586</v>
      </c>
      <c r="E35" s="8">
        <v>87576590412</v>
      </c>
      <c r="F35" s="8">
        <v>27489780500</v>
      </c>
      <c r="G35" s="2">
        <v>580</v>
      </c>
      <c r="H35" s="8">
        <v>86608693946</v>
      </c>
      <c r="I35" s="3">
        <v>27309946034</v>
      </c>
      <c r="J35" s="2">
        <v>0</v>
      </c>
      <c r="K35" s="8">
        <v>0</v>
      </c>
      <c r="L35" s="3">
        <v>0</v>
      </c>
      <c r="M35" s="2">
        <v>52</v>
      </c>
      <c r="N35" s="6">
        <v>7810754411</v>
      </c>
      <c r="O35" s="16">
        <v>1942372778</v>
      </c>
      <c r="P35" s="16">
        <v>36686338402</v>
      </c>
      <c r="Q35" s="8">
        <v>299809395</v>
      </c>
      <c r="R35" s="3">
        <v>96460871</v>
      </c>
    </row>
    <row r="36" spans="2:18">
      <c r="B36" s="2">
        <v>160000000</v>
      </c>
      <c r="C36" s="6">
        <v>180000000</v>
      </c>
      <c r="D36" s="2">
        <v>377</v>
      </c>
      <c r="E36" s="8">
        <v>63894334942</v>
      </c>
      <c r="F36" s="8">
        <v>20706342371</v>
      </c>
      <c r="G36" s="2">
        <v>373</v>
      </c>
      <c r="H36" s="8">
        <v>63130957317</v>
      </c>
      <c r="I36" s="3">
        <v>20631429822</v>
      </c>
      <c r="J36" s="2">
        <v>0</v>
      </c>
      <c r="K36" s="8">
        <v>0</v>
      </c>
      <c r="L36" s="3">
        <v>0</v>
      </c>
      <c r="M36" s="2">
        <v>35</v>
      </c>
      <c r="N36" s="6">
        <v>5918643079</v>
      </c>
      <c r="O36" s="16">
        <v>1696955794</v>
      </c>
      <c r="P36" s="16">
        <v>26054161002</v>
      </c>
      <c r="Q36" s="8">
        <v>1039418671</v>
      </c>
      <c r="R36" s="3">
        <v>231534412</v>
      </c>
    </row>
    <row r="37" spans="2:18">
      <c r="B37" s="2">
        <v>180000000</v>
      </c>
      <c r="C37" s="6">
        <v>200000000</v>
      </c>
      <c r="D37" s="2">
        <v>267</v>
      </c>
      <c r="E37" s="8">
        <v>50531879446</v>
      </c>
      <c r="F37" s="8">
        <v>16777082075</v>
      </c>
      <c r="G37" s="2">
        <v>254</v>
      </c>
      <c r="H37" s="8">
        <v>48292013463</v>
      </c>
      <c r="I37" s="3">
        <v>16134670836</v>
      </c>
      <c r="J37" s="2">
        <v>0</v>
      </c>
      <c r="K37" s="8">
        <v>0</v>
      </c>
      <c r="L37" s="3">
        <v>0</v>
      </c>
      <c r="M37" s="2">
        <v>26</v>
      </c>
      <c r="N37" s="6">
        <v>4896626855</v>
      </c>
      <c r="O37" s="16">
        <v>576069626</v>
      </c>
      <c r="P37" s="16">
        <v>24979880590</v>
      </c>
      <c r="Q37" s="8">
        <v>186444736</v>
      </c>
      <c r="R37" s="3">
        <v>57928609</v>
      </c>
    </row>
    <row r="38" spans="2:18">
      <c r="B38" s="2">
        <v>200000000</v>
      </c>
      <c r="C38" s="6">
        <v>250000000</v>
      </c>
      <c r="D38" s="2">
        <v>402</v>
      </c>
      <c r="E38" s="8">
        <v>89032183498</v>
      </c>
      <c r="F38" s="8">
        <v>30439507920</v>
      </c>
      <c r="G38" s="2">
        <v>346</v>
      </c>
      <c r="H38" s="8">
        <v>76571336899</v>
      </c>
      <c r="I38" s="3">
        <v>26298578610</v>
      </c>
      <c r="J38" s="2">
        <v>0</v>
      </c>
      <c r="K38" s="8">
        <v>0</v>
      </c>
      <c r="L38" s="3">
        <v>0</v>
      </c>
      <c r="M38" s="2">
        <v>35</v>
      </c>
      <c r="N38" s="6">
        <v>7581284268</v>
      </c>
      <c r="O38" s="16">
        <v>1332473634</v>
      </c>
      <c r="P38" s="16">
        <v>43412226222</v>
      </c>
      <c r="Q38" s="8">
        <v>904607522</v>
      </c>
      <c r="R38" s="3">
        <v>328225685</v>
      </c>
    </row>
    <row r="39" spans="2:18">
      <c r="B39" s="2">
        <v>250000000</v>
      </c>
      <c r="C39" s="6">
        <v>300000000</v>
      </c>
      <c r="D39" s="2">
        <v>219</v>
      </c>
      <c r="E39" s="8">
        <v>59472676741</v>
      </c>
      <c r="F39" s="8">
        <v>20922220090</v>
      </c>
      <c r="G39" s="2">
        <v>180</v>
      </c>
      <c r="H39" s="8">
        <v>48923875377</v>
      </c>
      <c r="I39" s="3">
        <v>17129175960</v>
      </c>
      <c r="J39" s="2">
        <v>0</v>
      </c>
      <c r="K39" s="8">
        <v>0</v>
      </c>
      <c r="L39" s="3">
        <v>0</v>
      </c>
      <c r="M39" s="2">
        <v>29</v>
      </c>
      <c r="N39" s="6">
        <v>7861868588</v>
      </c>
      <c r="O39" s="16">
        <v>830415552</v>
      </c>
      <c r="P39" s="16">
        <v>30900251943</v>
      </c>
      <c r="Q39" s="8">
        <v>271868676</v>
      </c>
      <c r="R39" s="3">
        <v>102733636</v>
      </c>
    </row>
    <row r="40" spans="2:18">
      <c r="B40" s="2">
        <v>300000000</v>
      </c>
      <c r="C40" s="6">
        <v>350000000</v>
      </c>
      <c r="D40" s="2">
        <v>126</v>
      </c>
      <c r="E40" s="8">
        <v>40610853180</v>
      </c>
      <c r="F40" s="8">
        <v>14510330945</v>
      </c>
      <c r="G40" s="2">
        <v>90</v>
      </c>
      <c r="H40" s="8">
        <v>28992018273</v>
      </c>
      <c r="I40" s="3">
        <v>10447114380</v>
      </c>
      <c r="J40" s="2">
        <v>0</v>
      </c>
      <c r="K40" s="8">
        <v>0</v>
      </c>
      <c r="L40" s="3">
        <v>0</v>
      </c>
      <c r="M40" s="2">
        <v>15</v>
      </c>
      <c r="N40" s="6">
        <v>4860609944</v>
      </c>
      <c r="O40" s="16">
        <v>661433965</v>
      </c>
      <c r="P40" s="16">
        <v>24574468353</v>
      </c>
      <c r="Q40" s="8">
        <v>624416977</v>
      </c>
      <c r="R40" s="3">
        <v>51107084</v>
      </c>
    </row>
    <row r="41" spans="2:18">
      <c r="B41" s="2">
        <v>350000000</v>
      </c>
      <c r="C41" s="6">
        <v>400000000</v>
      </c>
      <c r="D41" s="2">
        <v>62</v>
      </c>
      <c r="E41" s="8">
        <v>23164730729</v>
      </c>
      <c r="F41" s="8">
        <v>8467939200</v>
      </c>
      <c r="G41" s="2">
        <v>41</v>
      </c>
      <c r="H41" s="8">
        <v>15296049867</v>
      </c>
      <c r="I41" s="3">
        <v>5608704087</v>
      </c>
      <c r="J41" s="2">
        <v>0</v>
      </c>
      <c r="K41" s="8">
        <v>0</v>
      </c>
      <c r="L41" s="3">
        <v>0</v>
      </c>
      <c r="M41" s="2">
        <v>13</v>
      </c>
      <c r="N41" s="6">
        <v>4884470037</v>
      </c>
      <c r="O41" s="16">
        <v>354800729</v>
      </c>
      <c r="P41" s="16">
        <v>13450369464</v>
      </c>
      <c r="Q41" s="8">
        <v>0</v>
      </c>
      <c r="R41" s="3">
        <v>0</v>
      </c>
    </row>
    <row r="42" spans="2:18">
      <c r="B42" s="2">
        <v>400000000</v>
      </c>
      <c r="C42" s="6">
        <v>450000000</v>
      </c>
      <c r="D42" s="2">
        <v>50</v>
      </c>
      <c r="E42" s="8">
        <v>21210138477</v>
      </c>
      <c r="F42" s="8">
        <v>7840770975</v>
      </c>
      <c r="G42" s="2">
        <v>34</v>
      </c>
      <c r="H42" s="8">
        <v>14462035972</v>
      </c>
      <c r="I42" s="3">
        <v>5359945876</v>
      </c>
      <c r="J42" s="2">
        <v>0</v>
      </c>
      <c r="K42" s="8">
        <v>0</v>
      </c>
      <c r="L42" s="3">
        <v>0</v>
      </c>
      <c r="M42" s="2">
        <v>10</v>
      </c>
      <c r="N42" s="6">
        <v>4200727787</v>
      </c>
      <c r="O42" s="16">
        <v>888485518</v>
      </c>
      <c r="P42" s="16">
        <v>11019345688</v>
      </c>
      <c r="Q42" s="8">
        <v>0</v>
      </c>
      <c r="R42" s="3">
        <v>0</v>
      </c>
    </row>
    <row r="43" spans="2:18">
      <c r="B43" s="2">
        <v>450000000</v>
      </c>
      <c r="C43" s="6">
        <v>500000000</v>
      </c>
      <c r="D43" s="2">
        <v>40</v>
      </c>
      <c r="E43" s="8">
        <v>18891931298</v>
      </c>
      <c r="F43" s="8">
        <v>7042142498</v>
      </c>
      <c r="G43" s="2">
        <v>20</v>
      </c>
      <c r="H43" s="8">
        <v>9471869415</v>
      </c>
      <c r="I43" s="3">
        <v>3512430567</v>
      </c>
      <c r="J43" s="2">
        <v>0</v>
      </c>
      <c r="K43" s="8">
        <v>0</v>
      </c>
      <c r="L43" s="3">
        <v>0</v>
      </c>
      <c r="M43" s="2">
        <v>13</v>
      </c>
      <c r="N43" s="6">
        <v>6132050148</v>
      </c>
      <c r="O43" s="16">
        <v>1432146947</v>
      </c>
      <c r="P43" s="16">
        <v>13386766905</v>
      </c>
      <c r="Q43" s="8">
        <v>0</v>
      </c>
      <c r="R43" s="3">
        <v>0</v>
      </c>
    </row>
    <row r="44" spans="2:18">
      <c r="B44" s="2">
        <v>500000000</v>
      </c>
      <c r="C44" s="6">
        <v>550000000</v>
      </c>
      <c r="D44" s="2">
        <v>30</v>
      </c>
      <c r="E44" s="8">
        <v>15566459903</v>
      </c>
      <c r="F44" s="8">
        <v>5840613309</v>
      </c>
      <c r="G44" s="2">
        <v>17</v>
      </c>
      <c r="H44" s="8">
        <v>8933837264</v>
      </c>
      <c r="I44" s="3">
        <v>3332806680</v>
      </c>
      <c r="J44" s="2">
        <v>0</v>
      </c>
      <c r="K44" s="8">
        <v>0</v>
      </c>
      <c r="L44" s="3">
        <v>0</v>
      </c>
      <c r="M44" s="24" t="s">
        <v>26</v>
      </c>
      <c r="N44" s="6">
        <v>3151127902</v>
      </c>
      <c r="O44" s="16">
        <v>532759246</v>
      </c>
      <c r="P44" s="16">
        <v>7410450553</v>
      </c>
      <c r="Q44" s="8">
        <v>0</v>
      </c>
      <c r="R44" s="3">
        <v>0</v>
      </c>
    </row>
    <row r="45" spans="2:18">
      <c r="B45" s="2">
        <v>550000000</v>
      </c>
      <c r="C45" s="6">
        <v>600000000</v>
      </c>
      <c r="D45" s="2">
        <v>19</v>
      </c>
      <c r="E45" s="8">
        <v>10998297816</v>
      </c>
      <c r="F45" s="8">
        <v>4054614191</v>
      </c>
      <c r="G45" s="29">
        <f>H45/(($B45+$C45)/2)</f>
        <v>8.0601258104347835</v>
      </c>
      <c r="H45" s="8">
        <v>4634572341</v>
      </c>
      <c r="I45" s="3">
        <v>1745528322</v>
      </c>
      <c r="J45" s="2">
        <v>0</v>
      </c>
      <c r="K45" s="8">
        <v>0</v>
      </c>
      <c r="L45" s="3">
        <v>0</v>
      </c>
      <c r="M45" s="24" t="s">
        <v>26</v>
      </c>
      <c r="N45" s="6">
        <v>3963108735</v>
      </c>
      <c r="O45" s="16">
        <v>1130140059</v>
      </c>
      <c r="P45" s="16">
        <v>9310464585</v>
      </c>
      <c r="Q45" s="8">
        <v>0</v>
      </c>
      <c r="R45" s="3">
        <v>0</v>
      </c>
    </row>
    <row r="46" spans="2:18">
      <c r="B46" s="2">
        <v>600000000</v>
      </c>
      <c r="C46" s="6">
        <v>650000000</v>
      </c>
      <c r="D46" s="2">
        <v>16</v>
      </c>
      <c r="E46" s="8">
        <v>9983389361</v>
      </c>
      <c r="F46" s="8">
        <v>3787504729</v>
      </c>
      <c r="G46" s="29">
        <f>H46/(($B46+$C46)/2)</f>
        <v>6.9597124800000003</v>
      </c>
      <c r="H46" s="8">
        <v>4349820300</v>
      </c>
      <c r="I46" s="3">
        <v>1650652554</v>
      </c>
      <c r="J46" s="2">
        <v>0</v>
      </c>
      <c r="K46" s="8">
        <v>0</v>
      </c>
      <c r="L46" s="3">
        <v>0</v>
      </c>
      <c r="M46" s="24" t="s">
        <v>26</v>
      </c>
      <c r="N46" s="6">
        <v>644160744</v>
      </c>
      <c r="O46" s="16">
        <v>0</v>
      </c>
      <c r="P46" s="16">
        <v>3159145308</v>
      </c>
      <c r="Q46" s="8">
        <v>0</v>
      </c>
      <c r="R46" s="3">
        <v>0</v>
      </c>
    </row>
    <row r="47" spans="2:18" ht="15" thickBot="1">
      <c r="B47" s="4">
        <v>650000000</v>
      </c>
      <c r="C47" s="7"/>
      <c r="D47" s="4">
        <v>92</v>
      </c>
      <c r="E47" s="9">
        <v>1017427098435</v>
      </c>
      <c r="F47" s="9">
        <v>405178175705</v>
      </c>
      <c r="G47" s="4">
        <v>26</v>
      </c>
      <c r="H47" s="9">
        <v>25165830809</v>
      </c>
      <c r="I47" s="5">
        <v>9750737008</v>
      </c>
      <c r="J47" s="4">
        <v>0</v>
      </c>
      <c r="K47" s="9">
        <v>0</v>
      </c>
      <c r="L47" s="5">
        <v>0</v>
      </c>
      <c r="M47" s="4">
        <v>12</v>
      </c>
      <c r="N47" s="17">
        <v>13915867393</v>
      </c>
      <c r="O47" s="18">
        <v>10529144885</v>
      </c>
      <c r="P47" s="18">
        <v>3552642867574</v>
      </c>
      <c r="Q47" s="9">
        <v>10556191343</v>
      </c>
      <c r="R47" s="5">
        <v>1794552528</v>
      </c>
    </row>
    <row r="48" spans="2:18">
      <c r="B48" t="s">
        <v>16</v>
      </c>
      <c r="E48" s="21">
        <f>SUM(E5:E47)</f>
        <v>17236724589035</v>
      </c>
      <c r="O48" s="21">
        <f>SUM(O5:O47)</f>
        <v>229932693302</v>
      </c>
      <c r="Q48" s="21"/>
      <c r="R48" s="21"/>
    </row>
    <row r="49" spans="2:15">
      <c r="B49" t="s">
        <v>18</v>
      </c>
      <c r="G49" s="21">
        <f>SUM(G20:G47)</f>
        <v>74795.019838290435</v>
      </c>
      <c r="H49" s="21">
        <v>27000</v>
      </c>
      <c r="I49" s="36">
        <v>75.3</v>
      </c>
      <c r="J49">
        <f>H49*I49</f>
        <v>2033100</v>
      </c>
      <c r="K49">
        <f>J49*0.1</f>
        <v>203310</v>
      </c>
      <c r="L49" s="37">
        <f>G49*K49</f>
        <v>15206575483.322828</v>
      </c>
      <c r="M49" s="38">
        <f>L49/114000</f>
        <v>133391.01301160376</v>
      </c>
      <c r="N49" s="37">
        <f>3276000</f>
        <v>3276000</v>
      </c>
      <c r="O49" s="27">
        <f>M49/N49</f>
        <v>4.0717647439439487E-2</v>
      </c>
    </row>
    <row r="50" spans="2:15">
      <c r="B50" t="s">
        <v>19</v>
      </c>
    </row>
    <row r="51" spans="2:15">
      <c r="B51" t="s">
        <v>20</v>
      </c>
    </row>
    <row r="52" spans="2:15">
      <c r="B52" t="s">
        <v>21</v>
      </c>
    </row>
    <row r="53" spans="2:15">
      <c r="B53" t="s">
        <v>22</v>
      </c>
    </row>
    <row r="54" spans="2:15">
      <c r="B54" t="s">
        <v>17</v>
      </c>
    </row>
    <row r="55" spans="2:15">
      <c r="B55" t="s">
        <v>25</v>
      </c>
    </row>
  </sheetData>
  <mergeCells count="6">
    <mergeCell ref="Q3:R3"/>
    <mergeCell ref="B3:C3"/>
    <mergeCell ref="D3:F3"/>
    <mergeCell ref="G3:I3"/>
    <mergeCell ref="J3:L3"/>
    <mergeCell ref="M3:N3"/>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0" enableFormatConditionsCalculation="0"/>
  <dimension ref="B2:R59"/>
  <sheetViews>
    <sheetView zoomScale="93" workbookViewId="0">
      <selection activeCell="G47" sqref="G47"/>
    </sheetView>
  </sheetViews>
  <sheetFormatPr baseColWidth="10" defaultColWidth="11.5" defaultRowHeight="14" x14ac:dyDescent="0"/>
  <cols>
    <col min="2" max="2" width="11.1640625" customWidth="1"/>
    <col min="3" max="3" width="11.1640625" bestFit="1" customWidth="1"/>
    <col min="4" max="4" width="15" customWidth="1"/>
    <col min="5" max="5" width="21.5" customWidth="1"/>
    <col min="6" max="6" width="18.83203125" customWidth="1"/>
    <col min="7" max="7" width="15" customWidth="1"/>
    <col min="8" max="8" width="22.33203125" customWidth="1"/>
    <col min="9" max="9" width="21.5" customWidth="1"/>
    <col min="10" max="10" width="15.5" customWidth="1"/>
    <col min="11" max="12" width="16.6640625" bestFit="1" customWidth="1"/>
    <col min="13" max="13" width="19" customWidth="1"/>
    <col min="14" max="14" width="19.83203125" customWidth="1"/>
    <col min="15" max="15" width="18.83203125" customWidth="1"/>
    <col min="16" max="16" width="16.5" bestFit="1" customWidth="1"/>
    <col min="17" max="17" width="16.6640625" bestFit="1" customWidth="1"/>
    <col min="18" max="18" width="21.33203125" customWidth="1"/>
  </cols>
  <sheetData>
    <row r="2" spans="2:18" ht="15" thickBot="1"/>
    <row r="3" spans="2:18" ht="30" customHeight="1" thickBot="1">
      <c r="B3" s="123" t="s">
        <v>9</v>
      </c>
      <c r="C3" s="124"/>
      <c r="D3" s="123" t="s">
        <v>10</v>
      </c>
      <c r="E3" s="125"/>
      <c r="F3" s="125"/>
      <c r="G3" s="123" t="s">
        <v>11</v>
      </c>
      <c r="H3" s="125"/>
      <c r="I3" s="124"/>
      <c r="J3" s="123" t="s">
        <v>12</v>
      </c>
      <c r="K3" s="125"/>
      <c r="L3" s="124"/>
      <c r="M3" s="123" t="s">
        <v>13</v>
      </c>
      <c r="N3" s="124"/>
      <c r="O3" s="10" t="s">
        <v>14</v>
      </c>
      <c r="P3" s="10" t="s">
        <v>15</v>
      </c>
      <c r="Q3" s="126" t="s">
        <v>24</v>
      </c>
      <c r="R3" s="127"/>
    </row>
    <row r="4" spans="2:18" ht="29" thickBot="1">
      <c r="B4" s="11" t="s">
        <v>3</v>
      </c>
      <c r="C4" s="12" t="s">
        <v>4</v>
      </c>
      <c r="D4" s="11" t="s">
        <v>270</v>
      </c>
      <c r="E4" s="13" t="s">
        <v>2</v>
      </c>
      <c r="F4" s="13" t="s">
        <v>1</v>
      </c>
      <c r="G4" s="11" t="s">
        <v>271</v>
      </c>
      <c r="H4" s="13" t="s">
        <v>5</v>
      </c>
      <c r="I4" s="14" t="s">
        <v>6</v>
      </c>
      <c r="J4" s="11" t="s">
        <v>0</v>
      </c>
      <c r="K4" s="13" t="s">
        <v>5</v>
      </c>
      <c r="L4" s="14" t="s">
        <v>6</v>
      </c>
      <c r="M4" s="11" t="s">
        <v>0</v>
      </c>
      <c r="N4" s="12" t="s">
        <v>7</v>
      </c>
      <c r="O4" s="15" t="s">
        <v>8</v>
      </c>
      <c r="P4" s="15" t="s">
        <v>8</v>
      </c>
      <c r="Q4" s="22" t="s">
        <v>2</v>
      </c>
      <c r="R4" s="23" t="s">
        <v>1</v>
      </c>
    </row>
    <row r="5" spans="2:18">
      <c r="B5" s="2">
        <v>0</v>
      </c>
      <c r="C5" s="6">
        <v>2000000</v>
      </c>
      <c r="D5" s="2">
        <v>717009</v>
      </c>
      <c r="E5" s="8">
        <v>515075001693</v>
      </c>
      <c r="F5" s="8">
        <v>588395990</v>
      </c>
      <c r="G5" s="2">
        <v>2480870</v>
      </c>
      <c r="H5" s="8">
        <v>2238797963988</v>
      </c>
      <c r="I5" s="3">
        <v>511691025</v>
      </c>
      <c r="J5" s="2">
        <v>1229259</v>
      </c>
      <c r="K5" s="8">
        <v>1402652904757</v>
      </c>
      <c r="L5" s="3">
        <v>19081120</v>
      </c>
      <c r="M5" s="2">
        <v>789982</v>
      </c>
      <c r="N5" s="6">
        <v>442507395254</v>
      </c>
      <c r="O5" s="16">
        <v>63515242073</v>
      </c>
      <c r="P5" s="16">
        <v>197958278648</v>
      </c>
      <c r="Q5" s="19">
        <v>146475407</v>
      </c>
      <c r="R5" s="20">
        <v>85133694</v>
      </c>
    </row>
    <row r="6" spans="2:18">
      <c r="B6" s="2">
        <v>2000000</v>
      </c>
      <c r="C6" s="6">
        <v>4000000</v>
      </c>
      <c r="D6" s="2">
        <v>280183</v>
      </c>
      <c r="E6" s="8">
        <v>812573929974</v>
      </c>
      <c r="F6" s="8">
        <v>200874</v>
      </c>
      <c r="G6" s="2">
        <v>1307399</v>
      </c>
      <c r="H6" s="8">
        <v>3720977743211</v>
      </c>
      <c r="I6" s="3">
        <v>2449937693</v>
      </c>
      <c r="J6" s="2">
        <v>264388</v>
      </c>
      <c r="K6" s="8">
        <v>750654839684</v>
      </c>
      <c r="L6" s="3">
        <v>85663572</v>
      </c>
      <c r="M6" s="2">
        <v>149010</v>
      </c>
      <c r="N6" s="6">
        <v>424958563817</v>
      </c>
      <c r="O6" s="16">
        <v>31413831544</v>
      </c>
      <c r="P6" s="16">
        <v>225147214668</v>
      </c>
      <c r="Q6" s="8">
        <v>112333644</v>
      </c>
      <c r="R6" s="3">
        <v>11931895</v>
      </c>
    </row>
    <row r="7" spans="2:18">
      <c r="B7" s="2">
        <v>4000000</v>
      </c>
      <c r="C7" s="6">
        <v>6000000</v>
      </c>
      <c r="D7" s="2">
        <v>193584</v>
      </c>
      <c r="E7" s="8">
        <v>964870746668</v>
      </c>
      <c r="F7" s="8">
        <v>7398775</v>
      </c>
      <c r="G7" s="2">
        <v>613826</v>
      </c>
      <c r="H7" s="8">
        <v>3003736904565</v>
      </c>
      <c r="I7" s="3">
        <v>7040263655</v>
      </c>
      <c r="J7" s="2">
        <v>119724</v>
      </c>
      <c r="K7" s="8">
        <v>584081764325</v>
      </c>
      <c r="L7" s="3">
        <v>176845240</v>
      </c>
      <c r="M7" s="2">
        <v>73365</v>
      </c>
      <c r="N7" s="6">
        <v>360654901579</v>
      </c>
      <c r="O7" s="16">
        <v>18455262806</v>
      </c>
      <c r="P7" s="16">
        <v>220307147781</v>
      </c>
      <c r="Q7" s="8">
        <v>229269574</v>
      </c>
      <c r="R7" s="3">
        <v>13578210</v>
      </c>
    </row>
    <row r="8" spans="2:18">
      <c r="B8" s="2">
        <v>6000000</v>
      </c>
      <c r="C8" s="6">
        <v>8000000</v>
      </c>
      <c r="D8" s="2">
        <v>148757</v>
      </c>
      <c r="E8" s="8">
        <v>1032384735295</v>
      </c>
      <c r="F8" s="8">
        <v>7194000898</v>
      </c>
      <c r="G8" s="2">
        <v>322118</v>
      </c>
      <c r="H8" s="8">
        <v>2222441437893</v>
      </c>
      <c r="I8" s="3">
        <v>20256933162</v>
      </c>
      <c r="J8" s="2">
        <v>69757</v>
      </c>
      <c r="K8" s="8">
        <v>480178251583</v>
      </c>
      <c r="L8" s="3">
        <v>2880983889</v>
      </c>
      <c r="M8" s="2">
        <v>41511</v>
      </c>
      <c r="N8" s="6">
        <v>286869553838</v>
      </c>
      <c r="O8" s="16">
        <v>12893174576</v>
      </c>
      <c r="P8" s="16">
        <v>212575216871</v>
      </c>
      <c r="Q8" s="8">
        <v>440621012</v>
      </c>
      <c r="R8" s="3">
        <v>24095007</v>
      </c>
    </row>
    <row r="9" spans="2:18">
      <c r="B9" s="2">
        <v>8000000</v>
      </c>
      <c r="C9" s="6">
        <v>10000000</v>
      </c>
      <c r="D9" s="2">
        <v>107977</v>
      </c>
      <c r="E9" s="8">
        <v>966671234955</v>
      </c>
      <c r="F9" s="8">
        <v>16081129087</v>
      </c>
      <c r="G9" s="2">
        <v>187961</v>
      </c>
      <c r="H9" s="8">
        <v>1675728288076</v>
      </c>
      <c r="I9" s="3">
        <v>30319850254</v>
      </c>
      <c r="J9" s="2">
        <v>29479</v>
      </c>
      <c r="K9" s="8">
        <v>261311309607</v>
      </c>
      <c r="L9" s="3">
        <v>3825549576</v>
      </c>
      <c r="M9" s="2">
        <v>25573</v>
      </c>
      <c r="N9" s="6">
        <v>228067533845</v>
      </c>
      <c r="O9" s="16">
        <v>8738639015</v>
      </c>
      <c r="P9" s="16">
        <v>189654456144</v>
      </c>
      <c r="Q9" s="8">
        <v>455372726</v>
      </c>
      <c r="R9" s="3">
        <v>39981952</v>
      </c>
    </row>
    <row r="10" spans="2:18">
      <c r="B10" s="2">
        <v>10000000</v>
      </c>
      <c r="C10" s="6">
        <v>12000000</v>
      </c>
      <c r="D10" s="2">
        <v>82695</v>
      </c>
      <c r="E10" s="8">
        <v>906020036968</v>
      </c>
      <c r="F10" s="8">
        <v>20594764343</v>
      </c>
      <c r="G10" s="2">
        <v>123385</v>
      </c>
      <c r="H10" s="8">
        <v>1350994832416</v>
      </c>
      <c r="I10" s="3">
        <v>33676600552</v>
      </c>
      <c r="J10" s="2">
        <v>17234</v>
      </c>
      <c r="K10" s="8">
        <v>187127896121</v>
      </c>
      <c r="L10" s="3">
        <v>4001754108</v>
      </c>
      <c r="M10" s="2">
        <v>16836</v>
      </c>
      <c r="N10" s="6">
        <v>184176190672</v>
      </c>
      <c r="O10" s="16">
        <v>7028341963</v>
      </c>
      <c r="P10" s="16">
        <v>176944979461</v>
      </c>
      <c r="Q10" s="8">
        <v>323960945</v>
      </c>
      <c r="R10" s="3">
        <v>27847684</v>
      </c>
    </row>
    <row r="11" spans="2:18">
      <c r="B11" s="2">
        <v>12000000</v>
      </c>
      <c r="C11" s="6">
        <v>14000000</v>
      </c>
      <c r="D11" s="2">
        <v>65295</v>
      </c>
      <c r="E11" s="8">
        <v>845445267487</v>
      </c>
      <c r="F11" s="8">
        <v>23148793058</v>
      </c>
      <c r="G11" s="2">
        <v>84998</v>
      </c>
      <c r="H11" s="8">
        <v>1093281014200</v>
      </c>
      <c r="I11" s="3">
        <v>33434254267</v>
      </c>
      <c r="J11" s="2">
        <v>5247</v>
      </c>
      <c r="K11" s="8">
        <v>67726974440</v>
      </c>
      <c r="L11" s="3">
        <v>1704446524</v>
      </c>
      <c r="M11" s="2">
        <v>12215</v>
      </c>
      <c r="N11" s="6">
        <v>158134063140</v>
      </c>
      <c r="O11" s="16">
        <v>5183826862</v>
      </c>
      <c r="P11" s="16">
        <v>179363283602</v>
      </c>
      <c r="Q11" s="8">
        <v>539560858</v>
      </c>
      <c r="R11" s="3">
        <v>68465436</v>
      </c>
    </row>
    <row r="12" spans="2:18">
      <c r="B12" s="2">
        <v>14000000</v>
      </c>
      <c r="C12" s="6">
        <v>16000000</v>
      </c>
      <c r="D12" s="2">
        <v>51356</v>
      </c>
      <c r="E12" s="8">
        <v>767831261227</v>
      </c>
      <c r="F12" s="8">
        <v>27354111216</v>
      </c>
      <c r="G12" s="2">
        <v>55311</v>
      </c>
      <c r="H12" s="8">
        <v>826778276262</v>
      </c>
      <c r="I12" s="3">
        <v>31660533159</v>
      </c>
      <c r="J12" s="2">
        <v>3558</v>
      </c>
      <c r="K12" s="8">
        <v>52967127347</v>
      </c>
      <c r="L12" s="3">
        <v>1711666836</v>
      </c>
      <c r="M12" s="2">
        <v>8533</v>
      </c>
      <c r="N12" s="6">
        <v>127140212453</v>
      </c>
      <c r="O12" s="16">
        <v>4323683417</v>
      </c>
      <c r="P12" s="16">
        <v>179494048051</v>
      </c>
      <c r="Q12" s="8">
        <v>282623166</v>
      </c>
      <c r="R12" s="3">
        <v>27369286</v>
      </c>
    </row>
    <row r="13" spans="2:18">
      <c r="B13" s="2">
        <v>16000000</v>
      </c>
      <c r="C13" s="6">
        <v>18000000</v>
      </c>
      <c r="D13" s="2">
        <v>40061</v>
      </c>
      <c r="E13" s="8">
        <v>679702214053</v>
      </c>
      <c r="F13" s="8">
        <v>29405058667</v>
      </c>
      <c r="G13" s="2">
        <v>40866</v>
      </c>
      <c r="H13" s="8">
        <v>692667590584</v>
      </c>
      <c r="I13" s="3">
        <v>31528798740</v>
      </c>
      <c r="J13" s="2">
        <v>2427</v>
      </c>
      <c r="K13" s="8">
        <v>41107946654</v>
      </c>
      <c r="L13" s="3">
        <v>1646006455</v>
      </c>
      <c r="M13" s="2">
        <v>5095</v>
      </c>
      <c r="N13" s="6">
        <v>86437419099</v>
      </c>
      <c r="O13" s="16">
        <v>4077529963</v>
      </c>
      <c r="P13" s="16">
        <v>164462286970</v>
      </c>
      <c r="Q13" s="8">
        <v>204087067</v>
      </c>
      <c r="R13" s="3">
        <v>30207364</v>
      </c>
    </row>
    <row r="14" spans="2:18">
      <c r="B14" s="2">
        <v>18000000</v>
      </c>
      <c r="C14" s="6">
        <v>20000000</v>
      </c>
      <c r="D14" s="2">
        <v>34155</v>
      </c>
      <c r="E14" s="8">
        <v>647565715960</v>
      </c>
      <c r="F14" s="8">
        <v>31873007436</v>
      </c>
      <c r="G14" s="2">
        <v>33095</v>
      </c>
      <c r="H14" s="8">
        <v>627540991188</v>
      </c>
      <c r="I14" s="3">
        <v>32608645248</v>
      </c>
      <c r="J14" s="2">
        <v>1465</v>
      </c>
      <c r="K14" s="8">
        <v>27811709620</v>
      </c>
      <c r="L14" s="3">
        <v>1277244214</v>
      </c>
      <c r="M14" s="2">
        <v>4032</v>
      </c>
      <c r="N14" s="6">
        <v>76481074922</v>
      </c>
      <c r="O14" s="16">
        <v>3274777724</v>
      </c>
      <c r="P14" s="16">
        <v>157197038671</v>
      </c>
      <c r="Q14" s="8">
        <v>342213031</v>
      </c>
      <c r="R14" s="3">
        <v>41604505</v>
      </c>
    </row>
    <row r="15" spans="2:18">
      <c r="B15" s="2">
        <v>20000000</v>
      </c>
      <c r="C15" s="6">
        <v>22000000</v>
      </c>
      <c r="D15" s="2">
        <v>29157</v>
      </c>
      <c r="E15" s="8">
        <v>612021475249</v>
      </c>
      <c r="F15" s="8">
        <v>33130140882</v>
      </c>
      <c r="G15" s="2">
        <v>26379</v>
      </c>
      <c r="H15" s="8">
        <v>552949886156</v>
      </c>
      <c r="I15" s="3">
        <v>32186350845</v>
      </c>
      <c r="J15" s="2">
        <v>1526</v>
      </c>
      <c r="K15" s="8">
        <v>31884399057</v>
      </c>
      <c r="L15" s="3">
        <v>1635155632</v>
      </c>
      <c r="M15" s="2">
        <v>3495</v>
      </c>
      <c r="N15" s="6">
        <v>73262789504</v>
      </c>
      <c r="O15" s="16">
        <v>2848337056</v>
      </c>
      <c r="P15" s="16">
        <v>150902493482</v>
      </c>
      <c r="Q15" s="8">
        <v>353818209</v>
      </c>
      <c r="R15" s="3">
        <v>69155516</v>
      </c>
    </row>
    <row r="16" spans="2:18">
      <c r="B16" s="2">
        <v>22000000</v>
      </c>
      <c r="C16" s="6">
        <v>24000000</v>
      </c>
      <c r="D16" s="2">
        <v>24817</v>
      </c>
      <c r="E16" s="8">
        <v>570009704254</v>
      </c>
      <c r="F16" s="8">
        <v>34153875531</v>
      </c>
      <c r="G16" s="2">
        <v>21488</v>
      </c>
      <c r="H16" s="8">
        <v>493474542082</v>
      </c>
      <c r="I16" s="3">
        <v>32061691267</v>
      </c>
      <c r="J16" s="2">
        <v>1117</v>
      </c>
      <c r="K16" s="8">
        <v>25485122069</v>
      </c>
      <c r="L16" s="3">
        <v>1455377463</v>
      </c>
      <c r="M16" s="2">
        <v>2711</v>
      </c>
      <c r="N16" s="6">
        <v>62334643713</v>
      </c>
      <c r="O16" s="16">
        <v>2257154068</v>
      </c>
      <c r="P16" s="16">
        <v>141516243948</v>
      </c>
      <c r="Q16" s="8">
        <v>455441907</v>
      </c>
      <c r="R16" s="3">
        <v>45219258</v>
      </c>
    </row>
    <row r="17" spans="2:18">
      <c r="B17" s="2">
        <v>24000000</v>
      </c>
      <c r="C17" s="6">
        <v>26000000</v>
      </c>
      <c r="D17" s="2">
        <v>21164</v>
      </c>
      <c r="E17" s="8">
        <v>528312163733</v>
      </c>
      <c r="F17" s="8">
        <v>35466089192</v>
      </c>
      <c r="G17" s="2">
        <v>16847</v>
      </c>
      <c r="H17" s="8">
        <v>420598910028</v>
      </c>
      <c r="I17" s="3">
        <v>30396426343</v>
      </c>
      <c r="J17" s="2">
        <v>469</v>
      </c>
      <c r="K17" s="8">
        <v>11697453262</v>
      </c>
      <c r="L17" s="3">
        <v>731780639</v>
      </c>
      <c r="M17" s="2">
        <v>2300</v>
      </c>
      <c r="N17" s="6">
        <v>57421557683</v>
      </c>
      <c r="O17" s="16">
        <v>1773753190</v>
      </c>
      <c r="P17" s="16">
        <v>146088332973</v>
      </c>
      <c r="Q17" s="8">
        <v>247159361</v>
      </c>
      <c r="R17" s="3">
        <v>55516250</v>
      </c>
    </row>
    <row r="18" spans="2:18">
      <c r="B18" s="2">
        <v>26000000</v>
      </c>
      <c r="C18" s="6">
        <v>28000000</v>
      </c>
      <c r="D18" s="2">
        <v>18192</v>
      </c>
      <c r="E18" s="8">
        <v>490624939409</v>
      </c>
      <c r="F18" s="8">
        <v>35949956232</v>
      </c>
      <c r="G18" s="2">
        <v>14098</v>
      </c>
      <c r="H18" s="8">
        <v>380342364775</v>
      </c>
      <c r="I18" s="3">
        <v>30064776154</v>
      </c>
      <c r="J18" s="2">
        <v>309</v>
      </c>
      <c r="K18" s="8">
        <v>8306889543</v>
      </c>
      <c r="L18" s="3">
        <v>554369423</v>
      </c>
      <c r="M18" s="2">
        <v>1940</v>
      </c>
      <c r="N18" s="6">
        <v>52301333249</v>
      </c>
      <c r="O18" s="16">
        <v>1537349053</v>
      </c>
      <c r="P18" s="16">
        <v>127242543017</v>
      </c>
      <c r="Q18" s="8">
        <v>268478962</v>
      </c>
      <c r="R18" s="3">
        <v>69592760</v>
      </c>
    </row>
    <row r="19" spans="2:18">
      <c r="B19" s="2">
        <v>28000000</v>
      </c>
      <c r="C19" s="6">
        <v>30000000</v>
      </c>
      <c r="D19" s="2">
        <v>16564</v>
      </c>
      <c r="E19" s="8">
        <v>480135377276</v>
      </c>
      <c r="F19" s="8">
        <v>37746446933</v>
      </c>
      <c r="G19" s="2">
        <v>11555</v>
      </c>
      <c r="H19" s="8">
        <v>334816983920</v>
      </c>
      <c r="I19" s="3">
        <v>28887976097</v>
      </c>
      <c r="J19" s="2">
        <v>149</v>
      </c>
      <c r="K19" s="8">
        <v>4306355323</v>
      </c>
      <c r="L19" s="3">
        <v>309611297</v>
      </c>
      <c r="M19" s="2">
        <v>1632</v>
      </c>
      <c r="N19" s="6">
        <v>47259223414</v>
      </c>
      <c r="O19" s="16">
        <v>1471018111</v>
      </c>
      <c r="P19" s="16">
        <v>133184069034</v>
      </c>
      <c r="Q19" s="8">
        <v>203903036</v>
      </c>
      <c r="R19" s="3">
        <v>48893856</v>
      </c>
    </row>
    <row r="20" spans="2:18">
      <c r="B20" s="2">
        <v>30000000</v>
      </c>
      <c r="C20" s="6">
        <v>32000000</v>
      </c>
      <c r="D20" s="2">
        <v>15495</v>
      </c>
      <c r="E20" s="8">
        <v>479630956794</v>
      </c>
      <c r="F20" s="8">
        <v>40253311170</v>
      </c>
      <c r="G20" s="2">
        <v>10151</v>
      </c>
      <c r="H20" s="8">
        <v>314333075869</v>
      </c>
      <c r="I20" s="3">
        <v>29582285751</v>
      </c>
      <c r="J20" s="2">
        <v>85</v>
      </c>
      <c r="K20" s="8">
        <v>2632828421</v>
      </c>
      <c r="L20" s="3">
        <v>196239841</v>
      </c>
      <c r="M20" s="2">
        <v>1374</v>
      </c>
      <c r="N20" s="6">
        <v>42528496134</v>
      </c>
      <c r="O20" s="16">
        <v>1365774820</v>
      </c>
      <c r="P20" s="16">
        <v>133063009847</v>
      </c>
      <c r="Q20" s="8">
        <v>124935803</v>
      </c>
      <c r="R20" s="3">
        <v>18545782</v>
      </c>
    </row>
    <row r="21" spans="2:18">
      <c r="B21" s="2">
        <v>32000000</v>
      </c>
      <c r="C21" s="6">
        <v>34000000</v>
      </c>
      <c r="D21" s="2">
        <v>12863</v>
      </c>
      <c r="E21" s="8">
        <v>424202013090</v>
      </c>
      <c r="F21" s="8">
        <v>39608201722</v>
      </c>
      <c r="G21" s="2">
        <v>9071</v>
      </c>
      <c r="H21" s="8">
        <v>299227059217</v>
      </c>
      <c r="I21" s="3">
        <v>30974029406</v>
      </c>
      <c r="J21" s="2">
        <v>46</v>
      </c>
      <c r="K21" s="8">
        <v>1511502178</v>
      </c>
      <c r="L21" s="3">
        <v>123577010</v>
      </c>
      <c r="M21" s="2">
        <v>1115</v>
      </c>
      <c r="N21" s="6">
        <v>36796603819</v>
      </c>
      <c r="O21" s="16">
        <v>1289361305</v>
      </c>
      <c r="P21" s="16">
        <v>116684018040</v>
      </c>
      <c r="Q21" s="8">
        <v>164566896</v>
      </c>
      <c r="R21" s="3">
        <v>30182170</v>
      </c>
    </row>
    <row r="22" spans="2:18">
      <c r="B22" s="2">
        <v>34000000</v>
      </c>
      <c r="C22" s="6">
        <v>36000000</v>
      </c>
      <c r="D22" s="2">
        <v>11254</v>
      </c>
      <c r="E22" s="8">
        <v>393700053068</v>
      </c>
      <c r="F22" s="8">
        <v>40278173982</v>
      </c>
      <c r="G22" s="2">
        <v>7918</v>
      </c>
      <c r="H22" s="8">
        <v>277015890340</v>
      </c>
      <c r="I22" s="3">
        <v>30922620666</v>
      </c>
      <c r="J22" s="2">
        <v>35</v>
      </c>
      <c r="K22" s="8">
        <v>1223541200</v>
      </c>
      <c r="L22" s="3">
        <v>115335323</v>
      </c>
      <c r="M22" s="2">
        <v>865</v>
      </c>
      <c r="N22" s="6">
        <v>30249843171</v>
      </c>
      <c r="O22" s="16">
        <v>837259017</v>
      </c>
      <c r="P22" s="16">
        <v>109289508376</v>
      </c>
      <c r="Q22" s="8">
        <v>139790443</v>
      </c>
      <c r="R22" s="3">
        <v>19170491</v>
      </c>
    </row>
    <row r="23" spans="2:18">
      <c r="B23" s="2">
        <v>36000000</v>
      </c>
      <c r="C23" s="6">
        <v>38000000</v>
      </c>
      <c r="D23" s="2">
        <v>10033</v>
      </c>
      <c r="E23" s="8">
        <v>370508652548</v>
      </c>
      <c r="F23" s="8">
        <v>40787610934</v>
      </c>
      <c r="G23" s="2">
        <v>6901</v>
      </c>
      <c r="H23" s="8">
        <v>255143524039</v>
      </c>
      <c r="I23" s="3">
        <v>30128026805</v>
      </c>
      <c r="J23" s="2">
        <v>28</v>
      </c>
      <c r="K23" s="8">
        <v>1039046194</v>
      </c>
      <c r="L23" s="3">
        <v>104904977</v>
      </c>
      <c r="M23" s="2">
        <v>802</v>
      </c>
      <c r="N23" s="6">
        <v>29649838183</v>
      </c>
      <c r="O23" s="16">
        <v>736292064</v>
      </c>
      <c r="P23" s="16">
        <v>101720300054</v>
      </c>
      <c r="Q23" s="8">
        <v>222721861</v>
      </c>
      <c r="R23" s="3">
        <v>36414312</v>
      </c>
    </row>
    <row r="24" spans="2:18">
      <c r="B24" s="2">
        <v>38000000</v>
      </c>
      <c r="C24" s="6">
        <v>40000000</v>
      </c>
      <c r="D24" s="2">
        <v>8541</v>
      </c>
      <c r="E24" s="8">
        <v>332972304082</v>
      </c>
      <c r="F24" s="8">
        <v>39113218440</v>
      </c>
      <c r="G24" s="2">
        <v>5655</v>
      </c>
      <c r="H24" s="8">
        <v>220453598122</v>
      </c>
      <c r="I24" s="3">
        <v>27543710377</v>
      </c>
      <c r="J24" s="2">
        <v>11</v>
      </c>
      <c r="K24" s="8">
        <v>426283573</v>
      </c>
      <c r="L24" s="3">
        <v>48133436</v>
      </c>
      <c r="M24" s="2">
        <v>663</v>
      </c>
      <c r="N24" s="6">
        <v>25842224699</v>
      </c>
      <c r="O24" s="16">
        <v>1175824126</v>
      </c>
      <c r="P24" s="16">
        <v>87202847648</v>
      </c>
      <c r="Q24" s="8">
        <v>155177551</v>
      </c>
      <c r="R24" s="3">
        <v>27534764</v>
      </c>
    </row>
    <row r="25" spans="2:18">
      <c r="B25" s="2">
        <v>40000000</v>
      </c>
      <c r="C25" s="6">
        <v>45000000</v>
      </c>
      <c r="D25" s="2">
        <v>16944</v>
      </c>
      <c r="E25" s="8">
        <v>717795452780</v>
      </c>
      <c r="F25" s="8">
        <v>94861567718</v>
      </c>
      <c r="G25" s="2">
        <v>11441</v>
      </c>
      <c r="H25" s="8">
        <v>484258804516</v>
      </c>
      <c r="I25" s="3">
        <v>66603688001</v>
      </c>
      <c r="J25" s="2">
        <v>27</v>
      </c>
      <c r="K25" s="8">
        <v>1137474617</v>
      </c>
      <c r="L25" s="3">
        <v>133370759</v>
      </c>
      <c r="M25" s="2">
        <v>1112</v>
      </c>
      <c r="N25" s="6">
        <v>47020927573</v>
      </c>
      <c r="O25" s="16">
        <v>1967672601</v>
      </c>
      <c r="P25" s="16">
        <v>194320537392</v>
      </c>
      <c r="Q25" s="8">
        <v>216784884</v>
      </c>
      <c r="R25" s="3">
        <v>48047863</v>
      </c>
    </row>
    <row r="26" spans="2:18">
      <c r="B26" s="2">
        <v>45000000</v>
      </c>
      <c r="C26" s="6">
        <v>50000000</v>
      </c>
      <c r="D26" s="2">
        <v>12077</v>
      </c>
      <c r="E26" s="8">
        <v>571502743715</v>
      </c>
      <c r="F26" s="8">
        <v>86784844587</v>
      </c>
      <c r="G26" s="2">
        <v>8790</v>
      </c>
      <c r="H26" s="8">
        <v>416493307276</v>
      </c>
      <c r="I26" s="3">
        <v>64544105515</v>
      </c>
      <c r="J26" s="2">
        <v>18</v>
      </c>
      <c r="K26" s="8">
        <v>859005382</v>
      </c>
      <c r="L26" s="3">
        <v>133395346</v>
      </c>
      <c r="M26" s="2">
        <v>740</v>
      </c>
      <c r="N26" s="6">
        <v>35039466267</v>
      </c>
      <c r="O26" s="16">
        <v>1662917731</v>
      </c>
      <c r="P26" s="16">
        <v>158649795166</v>
      </c>
      <c r="Q26" s="8">
        <v>381777788</v>
      </c>
      <c r="R26" s="3">
        <v>80247711</v>
      </c>
    </row>
    <row r="27" spans="2:18">
      <c r="B27" s="2">
        <v>50000000</v>
      </c>
      <c r="C27" s="6">
        <v>55000000</v>
      </c>
      <c r="D27" s="2">
        <v>7980</v>
      </c>
      <c r="E27" s="8">
        <v>417745832308</v>
      </c>
      <c r="F27" s="8">
        <v>70314254656</v>
      </c>
      <c r="G27" s="2">
        <v>5191</v>
      </c>
      <c r="H27" s="8">
        <v>271612825204</v>
      </c>
      <c r="I27" s="3">
        <v>46616359423</v>
      </c>
      <c r="J27" s="2">
        <v>12</v>
      </c>
      <c r="K27" s="8">
        <v>622782594</v>
      </c>
      <c r="L27" s="3">
        <v>91371943</v>
      </c>
      <c r="M27" s="2">
        <v>483</v>
      </c>
      <c r="N27" s="6">
        <v>25311420713</v>
      </c>
      <c r="O27" s="16">
        <v>1524873365</v>
      </c>
      <c r="P27" s="16">
        <v>124308532476</v>
      </c>
      <c r="Q27" s="8">
        <v>367899505</v>
      </c>
      <c r="R27" s="3">
        <v>77290206</v>
      </c>
    </row>
    <row r="28" spans="2:18">
      <c r="B28" s="2">
        <v>55000000</v>
      </c>
      <c r="C28" s="6">
        <v>60000000</v>
      </c>
      <c r="D28" s="2">
        <v>5508</v>
      </c>
      <c r="E28" s="8">
        <v>315713686561</v>
      </c>
      <c r="F28" s="8">
        <v>58347250011</v>
      </c>
      <c r="G28" s="2">
        <v>3988</v>
      </c>
      <c r="H28" s="8">
        <v>228925477199</v>
      </c>
      <c r="I28" s="3">
        <v>43051370686</v>
      </c>
      <c r="J28" s="24" t="s">
        <v>26</v>
      </c>
      <c r="K28" s="8">
        <v>171335208</v>
      </c>
      <c r="L28" s="3">
        <v>34371056</v>
      </c>
      <c r="M28" s="2">
        <v>313</v>
      </c>
      <c r="N28" s="6">
        <v>17926981729</v>
      </c>
      <c r="O28" s="16">
        <v>868853852</v>
      </c>
      <c r="P28" s="16">
        <v>99528561646</v>
      </c>
      <c r="Q28" s="8">
        <v>112600883</v>
      </c>
      <c r="R28" s="3">
        <v>21092655</v>
      </c>
    </row>
    <row r="29" spans="2:18">
      <c r="B29" s="2">
        <v>60000000</v>
      </c>
      <c r="C29" s="6">
        <v>70000000</v>
      </c>
      <c r="D29" s="2">
        <v>6581</v>
      </c>
      <c r="E29" s="8">
        <v>423509797387</v>
      </c>
      <c r="F29" s="8">
        <v>86928039898</v>
      </c>
      <c r="G29" s="2">
        <v>5332</v>
      </c>
      <c r="H29" s="8">
        <v>344641355905</v>
      </c>
      <c r="I29" s="3">
        <v>72024575282</v>
      </c>
      <c r="J29" s="24" t="s">
        <v>26</v>
      </c>
      <c r="K29" s="8">
        <v>315910110</v>
      </c>
      <c r="L29" s="3">
        <v>56360933</v>
      </c>
      <c r="M29" s="2">
        <v>401</v>
      </c>
      <c r="N29" s="6">
        <v>25688963564</v>
      </c>
      <c r="O29" s="16">
        <v>1272476463</v>
      </c>
      <c r="P29" s="16">
        <v>138962428922</v>
      </c>
      <c r="Q29" s="8">
        <v>566448492</v>
      </c>
      <c r="R29" s="3">
        <v>133597692</v>
      </c>
    </row>
    <row r="30" spans="2:18">
      <c r="B30" s="2">
        <v>70000000</v>
      </c>
      <c r="C30" s="6">
        <v>80000000</v>
      </c>
      <c r="D30" s="2">
        <v>3315</v>
      </c>
      <c r="E30" s="8">
        <v>246846263617</v>
      </c>
      <c r="F30" s="8">
        <v>56939056597</v>
      </c>
      <c r="G30" s="2">
        <v>3433</v>
      </c>
      <c r="H30" s="8">
        <v>256154074056</v>
      </c>
      <c r="I30" s="3">
        <v>59684167328</v>
      </c>
      <c r="J30" s="24" t="s">
        <v>26</v>
      </c>
      <c r="K30" s="8">
        <v>148400060</v>
      </c>
      <c r="L30" s="3">
        <v>25586067</v>
      </c>
      <c r="M30" s="2">
        <v>232</v>
      </c>
      <c r="N30" s="6">
        <v>17285107008</v>
      </c>
      <c r="O30" s="16">
        <v>1278782875</v>
      </c>
      <c r="P30" s="16">
        <v>94061636855</v>
      </c>
      <c r="Q30" s="8">
        <v>1110964835</v>
      </c>
      <c r="R30" s="3">
        <v>302625380</v>
      </c>
    </row>
    <row r="31" spans="2:18">
      <c r="B31" s="2">
        <v>80000000</v>
      </c>
      <c r="C31" s="6">
        <v>90000000</v>
      </c>
      <c r="D31" s="2">
        <v>2022</v>
      </c>
      <c r="E31" s="8">
        <v>171101778250</v>
      </c>
      <c r="F31" s="8">
        <v>42933370951</v>
      </c>
      <c r="G31" s="2">
        <v>2105</v>
      </c>
      <c r="H31" s="8">
        <v>178191026280</v>
      </c>
      <c r="I31" s="3">
        <v>45060535053</v>
      </c>
      <c r="J31" s="24" t="s">
        <v>26</v>
      </c>
      <c r="K31" s="8">
        <v>174681583</v>
      </c>
      <c r="L31" s="3">
        <v>47827258</v>
      </c>
      <c r="M31" s="2">
        <v>157</v>
      </c>
      <c r="N31" s="6">
        <v>13280262182</v>
      </c>
      <c r="O31" s="16">
        <v>751926447</v>
      </c>
      <c r="P31" s="16">
        <v>69725737645</v>
      </c>
      <c r="Q31" s="8">
        <v>674600781</v>
      </c>
      <c r="R31" s="3">
        <v>208649276</v>
      </c>
    </row>
    <row r="32" spans="2:18">
      <c r="B32" s="2">
        <v>90000000</v>
      </c>
      <c r="C32" s="6">
        <v>100000000</v>
      </c>
      <c r="D32" s="2">
        <v>1347</v>
      </c>
      <c r="E32" s="8">
        <v>127602831521</v>
      </c>
      <c r="F32" s="8">
        <v>34062788211</v>
      </c>
      <c r="G32" s="2">
        <v>1474</v>
      </c>
      <c r="H32" s="8">
        <v>139581318391</v>
      </c>
      <c r="I32" s="3">
        <v>37561931608</v>
      </c>
      <c r="J32" s="24" t="s">
        <v>26</v>
      </c>
      <c r="K32" s="8">
        <v>99237352</v>
      </c>
      <c r="L32" s="3">
        <v>27090322</v>
      </c>
      <c r="M32" s="2">
        <v>77</v>
      </c>
      <c r="N32" s="6">
        <v>7318964411</v>
      </c>
      <c r="O32" s="16">
        <v>280142265</v>
      </c>
      <c r="P32" s="16">
        <v>53625629807</v>
      </c>
      <c r="Q32" s="8">
        <v>765204929</v>
      </c>
      <c r="R32" s="3">
        <v>216957803</v>
      </c>
    </row>
    <row r="33" spans="2:18">
      <c r="B33" s="2">
        <v>100000000</v>
      </c>
      <c r="C33" s="6">
        <v>120000000</v>
      </c>
      <c r="D33" s="2">
        <v>1664</v>
      </c>
      <c r="E33" s="8">
        <v>181314330382</v>
      </c>
      <c r="F33" s="8">
        <v>51520268295</v>
      </c>
      <c r="G33" s="2">
        <v>1743</v>
      </c>
      <c r="H33" s="8">
        <v>190109655364</v>
      </c>
      <c r="I33" s="3">
        <v>54416458062</v>
      </c>
      <c r="J33" s="24" t="s">
        <v>26</v>
      </c>
      <c r="K33" s="8">
        <v>227300564</v>
      </c>
      <c r="L33" s="3">
        <v>54259991</v>
      </c>
      <c r="M33" s="2">
        <v>137</v>
      </c>
      <c r="N33" s="6">
        <v>14899233731</v>
      </c>
      <c r="O33" s="16">
        <v>640199708</v>
      </c>
      <c r="P33" s="16">
        <v>72409164166</v>
      </c>
      <c r="Q33" s="8">
        <v>747204499</v>
      </c>
      <c r="R33" s="3">
        <v>241478412</v>
      </c>
    </row>
    <row r="34" spans="2:18">
      <c r="B34" s="2">
        <v>120000000</v>
      </c>
      <c r="C34" s="6">
        <v>140000000</v>
      </c>
      <c r="D34" s="2">
        <v>942</v>
      </c>
      <c r="E34" s="8">
        <v>121667823335</v>
      </c>
      <c r="F34" s="8">
        <v>36670215817</v>
      </c>
      <c r="G34" s="2">
        <v>1027</v>
      </c>
      <c r="H34" s="8">
        <v>132531071182</v>
      </c>
      <c r="I34" s="3">
        <v>40182705036</v>
      </c>
      <c r="J34" s="24" t="s">
        <v>26</v>
      </c>
      <c r="K34" s="8">
        <v>130131474</v>
      </c>
      <c r="L34" s="3">
        <v>33786734</v>
      </c>
      <c r="M34" s="2">
        <v>59</v>
      </c>
      <c r="N34" s="6">
        <v>7677704467</v>
      </c>
      <c r="O34" s="16">
        <v>512174915</v>
      </c>
      <c r="P34" s="16">
        <v>52378309940</v>
      </c>
      <c r="Q34" s="8">
        <v>662353436</v>
      </c>
      <c r="R34" s="3">
        <v>193206290</v>
      </c>
    </row>
    <row r="35" spans="2:18">
      <c r="B35" s="2">
        <v>140000000</v>
      </c>
      <c r="C35" s="6">
        <v>160000000</v>
      </c>
      <c r="D35" s="2">
        <v>541</v>
      </c>
      <c r="E35" s="8">
        <v>80589158656</v>
      </c>
      <c r="F35" s="8">
        <v>25418090855</v>
      </c>
      <c r="G35" s="2">
        <v>599</v>
      </c>
      <c r="H35" s="8">
        <v>89382031537</v>
      </c>
      <c r="I35" s="3">
        <v>28291764626</v>
      </c>
      <c r="J35" s="2">
        <v>0</v>
      </c>
      <c r="K35" s="8">
        <v>0</v>
      </c>
      <c r="L35" s="3">
        <v>0</v>
      </c>
      <c r="M35" s="2">
        <v>53</v>
      </c>
      <c r="N35" s="6">
        <v>7886945230</v>
      </c>
      <c r="O35" s="16">
        <v>735813438</v>
      </c>
      <c r="P35" s="16">
        <v>33250789519</v>
      </c>
      <c r="Q35" s="8">
        <v>736695142</v>
      </c>
      <c r="R35" s="3">
        <v>282646983</v>
      </c>
    </row>
    <row r="36" spans="2:18">
      <c r="B36" s="2">
        <v>160000000</v>
      </c>
      <c r="C36" s="6">
        <v>180000000</v>
      </c>
      <c r="D36" s="2">
        <v>381</v>
      </c>
      <c r="E36" s="8">
        <v>64339912585</v>
      </c>
      <c r="F36" s="8">
        <v>20929689980</v>
      </c>
      <c r="G36" s="2">
        <v>400</v>
      </c>
      <c r="H36" s="8">
        <v>67700134083</v>
      </c>
      <c r="I36" s="3">
        <v>22106465335</v>
      </c>
      <c r="J36" s="2">
        <v>0</v>
      </c>
      <c r="K36" s="8">
        <v>0</v>
      </c>
      <c r="L36" s="3">
        <v>0</v>
      </c>
      <c r="M36" s="2">
        <v>35</v>
      </c>
      <c r="N36" s="6">
        <v>5945512597</v>
      </c>
      <c r="O36" s="16">
        <v>676534346</v>
      </c>
      <c r="P36" s="16">
        <v>27400529222</v>
      </c>
      <c r="Q36" s="8">
        <v>493297826</v>
      </c>
      <c r="R36" s="3">
        <v>171078905</v>
      </c>
    </row>
    <row r="37" spans="2:18">
      <c r="B37" s="2">
        <v>180000000</v>
      </c>
      <c r="C37" s="6">
        <v>200000000</v>
      </c>
      <c r="D37" s="2">
        <v>264</v>
      </c>
      <c r="E37" s="8">
        <v>50002513313</v>
      </c>
      <c r="F37" s="8">
        <v>16660023268</v>
      </c>
      <c r="G37" s="2">
        <v>238</v>
      </c>
      <c r="H37" s="8">
        <v>45210147146</v>
      </c>
      <c r="I37" s="3">
        <v>15129784602</v>
      </c>
      <c r="J37" s="2">
        <v>0</v>
      </c>
      <c r="K37" s="8">
        <v>0</v>
      </c>
      <c r="L37" s="3">
        <v>0</v>
      </c>
      <c r="M37" s="2">
        <v>31</v>
      </c>
      <c r="N37" s="6">
        <v>5905101046</v>
      </c>
      <c r="O37" s="16">
        <v>0</v>
      </c>
      <c r="P37" s="16">
        <v>24332736696</v>
      </c>
      <c r="Q37" s="8">
        <v>577905571</v>
      </c>
      <c r="R37" s="3">
        <v>193377551</v>
      </c>
    </row>
    <row r="38" spans="2:18">
      <c r="B38" s="2">
        <v>200000000</v>
      </c>
      <c r="C38" s="6">
        <v>250000000</v>
      </c>
      <c r="D38" s="2">
        <v>359</v>
      </c>
      <c r="E38" s="8">
        <v>80125898514</v>
      </c>
      <c r="F38" s="8">
        <v>27470213356</v>
      </c>
      <c r="G38" s="2">
        <v>338</v>
      </c>
      <c r="H38" s="8">
        <v>75207860868</v>
      </c>
      <c r="I38" s="3">
        <v>25830458017</v>
      </c>
      <c r="J38" s="2">
        <v>0</v>
      </c>
      <c r="K38" s="8">
        <v>0</v>
      </c>
      <c r="L38" s="3">
        <v>0</v>
      </c>
      <c r="M38" s="2">
        <v>42</v>
      </c>
      <c r="N38" s="6">
        <v>9390362404</v>
      </c>
      <c r="O38" s="16">
        <v>685262916</v>
      </c>
      <c r="P38" s="16">
        <v>40702934558</v>
      </c>
      <c r="Q38" s="8">
        <v>213359320</v>
      </c>
      <c r="R38" s="3">
        <v>72747442</v>
      </c>
    </row>
    <row r="39" spans="2:18">
      <c r="B39" s="2">
        <v>250000000</v>
      </c>
      <c r="C39" s="6">
        <v>300000000</v>
      </c>
      <c r="D39" s="2">
        <v>226</v>
      </c>
      <c r="E39" s="8">
        <v>61571115991</v>
      </c>
      <c r="F39" s="8">
        <v>21780203931</v>
      </c>
      <c r="G39" s="2">
        <v>168</v>
      </c>
      <c r="H39" s="8">
        <v>45331457550</v>
      </c>
      <c r="I39" s="3">
        <v>16057842635</v>
      </c>
      <c r="J39" s="2">
        <v>0</v>
      </c>
      <c r="K39" s="8">
        <v>0</v>
      </c>
      <c r="L39" s="3">
        <v>0</v>
      </c>
      <c r="M39" s="2">
        <v>22</v>
      </c>
      <c r="N39" s="6">
        <v>5989527449</v>
      </c>
      <c r="O39" s="16">
        <v>1961441612</v>
      </c>
      <c r="P39" s="16">
        <v>28097733225</v>
      </c>
      <c r="Q39" s="8">
        <v>563530590</v>
      </c>
      <c r="R39" s="3">
        <v>53751287</v>
      </c>
    </row>
    <row r="40" spans="2:18">
      <c r="B40" s="2">
        <v>300000000</v>
      </c>
      <c r="C40" s="6">
        <v>350000000</v>
      </c>
      <c r="D40" s="2">
        <v>109</v>
      </c>
      <c r="E40" s="8">
        <v>35377247350</v>
      </c>
      <c r="F40" s="8">
        <v>12658052812</v>
      </c>
      <c r="G40" s="2">
        <v>81</v>
      </c>
      <c r="H40" s="8">
        <v>26198893812</v>
      </c>
      <c r="I40" s="3">
        <v>9465882928</v>
      </c>
      <c r="J40" s="2">
        <v>0</v>
      </c>
      <c r="K40" s="8">
        <v>0</v>
      </c>
      <c r="L40" s="3">
        <v>0</v>
      </c>
      <c r="M40" s="2">
        <v>10</v>
      </c>
      <c r="N40" s="6">
        <v>3233689565</v>
      </c>
      <c r="O40" s="16">
        <v>627991314</v>
      </c>
      <c r="P40" s="16">
        <v>25959730846</v>
      </c>
      <c r="Q40" s="8">
        <v>326664564</v>
      </c>
      <c r="R40" s="3">
        <v>128536550</v>
      </c>
    </row>
    <row r="41" spans="2:18">
      <c r="B41" s="2">
        <v>350000000</v>
      </c>
      <c r="C41" s="6">
        <v>400000000</v>
      </c>
      <c r="D41" s="2">
        <v>64</v>
      </c>
      <c r="E41" s="8">
        <v>23846353660</v>
      </c>
      <c r="F41" s="8">
        <v>8732391899</v>
      </c>
      <c r="G41" s="2">
        <v>42</v>
      </c>
      <c r="H41" s="8">
        <v>15614708256</v>
      </c>
      <c r="I41" s="3">
        <v>5712882673</v>
      </c>
      <c r="J41" s="2">
        <v>0</v>
      </c>
      <c r="K41" s="8">
        <v>0</v>
      </c>
      <c r="L41" s="3">
        <v>0</v>
      </c>
      <c r="M41" s="2">
        <v>13</v>
      </c>
      <c r="N41" s="6">
        <v>4953985592</v>
      </c>
      <c r="O41" s="16">
        <v>392331936</v>
      </c>
      <c r="P41" s="16">
        <v>12677388404</v>
      </c>
      <c r="Q41" s="8">
        <v>0</v>
      </c>
      <c r="R41" s="3">
        <v>0</v>
      </c>
    </row>
    <row r="42" spans="2:18">
      <c r="B42" s="2">
        <v>400000000</v>
      </c>
      <c r="C42" s="6">
        <v>450000000</v>
      </c>
      <c r="D42" s="2">
        <v>41</v>
      </c>
      <c r="E42" s="8">
        <v>17362362849</v>
      </c>
      <c r="F42" s="8">
        <v>6428505572</v>
      </c>
      <c r="G42" s="2">
        <v>26</v>
      </c>
      <c r="H42" s="8">
        <v>11073147679</v>
      </c>
      <c r="I42" s="3">
        <v>4089664215</v>
      </c>
      <c r="J42" s="2">
        <v>0</v>
      </c>
      <c r="K42" s="8">
        <v>0</v>
      </c>
      <c r="L42" s="3">
        <v>0</v>
      </c>
      <c r="M42" s="24" t="s">
        <v>26</v>
      </c>
      <c r="N42" s="6">
        <v>2154922821</v>
      </c>
      <c r="O42" s="16">
        <v>0</v>
      </c>
      <c r="P42" s="16">
        <v>15158194132</v>
      </c>
      <c r="Q42" s="8">
        <v>0</v>
      </c>
      <c r="R42" s="3">
        <v>0</v>
      </c>
    </row>
    <row r="43" spans="2:18">
      <c r="B43" s="2">
        <v>450000000</v>
      </c>
      <c r="C43" s="6">
        <v>500000000</v>
      </c>
      <c r="D43" s="2">
        <v>39</v>
      </c>
      <c r="E43" s="8">
        <v>18376051705</v>
      </c>
      <c r="F43" s="8">
        <v>6857989739</v>
      </c>
      <c r="G43" s="2">
        <v>21</v>
      </c>
      <c r="H43" s="8">
        <v>9937605493</v>
      </c>
      <c r="I43" s="3">
        <v>3715581670</v>
      </c>
      <c r="J43" s="2">
        <v>0</v>
      </c>
      <c r="K43" s="8">
        <v>0</v>
      </c>
      <c r="L43" s="3">
        <v>0</v>
      </c>
      <c r="M43" s="2">
        <v>11</v>
      </c>
      <c r="N43" s="6">
        <v>5245402985</v>
      </c>
      <c r="O43" s="16">
        <v>0</v>
      </c>
      <c r="P43" s="16">
        <v>9010301964</v>
      </c>
      <c r="Q43" s="8">
        <v>0</v>
      </c>
      <c r="R43" s="3">
        <v>0</v>
      </c>
    </row>
    <row r="44" spans="2:18">
      <c r="B44" s="2">
        <v>500000000</v>
      </c>
      <c r="C44" s="6">
        <v>550000000</v>
      </c>
      <c r="D44" s="2">
        <v>14</v>
      </c>
      <c r="E44" s="8">
        <v>7372156742</v>
      </c>
      <c r="F44" s="8">
        <v>2772517479</v>
      </c>
      <c r="G44" s="2">
        <v>13</v>
      </c>
      <c r="H44" s="8">
        <v>6814664910</v>
      </c>
      <c r="I44" s="3">
        <v>2551500264</v>
      </c>
      <c r="J44" s="2">
        <v>0</v>
      </c>
      <c r="K44" s="8">
        <v>0</v>
      </c>
      <c r="L44" s="3">
        <v>0</v>
      </c>
      <c r="M44" s="24" t="s">
        <v>26</v>
      </c>
      <c r="N44" s="6">
        <v>2109908180</v>
      </c>
      <c r="O44" s="16">
        <v>0</v>
      </c>
      <c r="P44" s="16">
        <v>12484929559</v>
      </c>
      <c r="Q44" s="8">
        <v>0</v>
      </c>
      <c r="R44" s="3">
        <v>0</v>
      </c>
    </row>
    <row r="45" spans="2:18">
      <c r="B45" s="2">
        <v>550000000</v>
      </c>
      <c r="C45" s="6">
        <v>600000000</v>
      </c>
      <c r="D45" s="2">
        <v>12</v>
      </c>
      <c r="E45" s="8">
        <v>6916810394</v>
      </c>
      <c r="F45" s="8">
        <v>2615571113</v>
      </c>
      <c r="G45" s="2">
        <v>11</v>
      </c>
      <c r="H45" s="8">
        <v>6290997124</v>
      </c>
      <c r="I45" s="3">
        <v>2378562212</v>
      </c>
      <c r="J45" s="2">
        <v>0</v>
      </c>
      <c r="K45" s="8">
        <v>0</v>
      </c>
      <c r="L45" s="3">
        <v>0</v>
      </c>
      <c r="M45" s="24" t="s">
        <v>26</v>
      </c>
      <c r="N45" s="6">
        <v>1151241639</v>
      </c>
      <c r="O45" s="16">
        <v>0</v>
      </c>
      <c r="P45" s="16">
        <v>4579891501</v>
      </c>
      <c r="Q45" s="8">
        <v>0</v>
      </c>
      <c r="R45" s="3">
        <v>0</v>
      </c>
    </row>
    <row r="46" spans="2:18">
      <c r="B46" s="2">
        <v>600000000</v>
      </c>
      <c r="C46" s="6">
        <v>650000000</v>
      </c>
      <c r="D46" s="2">
        <v>16</v>
      </c>
      <c r="E46" s="8">
        <v>10001025607</v>
      </c>
      <c r="F46" s="8">
        <v>3798872850</v>
      </c>
      <c r="G46" s="29">
        <f>H46/(($B46+$C46)/2)</f>
        <v>8.0412202512000004</v>
      </c>
      <c r="H46" s="8">
        <v>5025762657</v>
      </c>
      <c r="I46" s="3">
        <v>1914704877</v>
      </c>
      <c r="J46" s="2">
        <v>0</v>
      </c>
      <c r="K46" s="8">
        <v>0</v>
      </c>
      <c r="L46" s="3">
        <v>0</v>
      </c>
      <c r="M46" s="24" t="s">
        <v>26</v>
      </c>
      <c r="N46" s="6">
        <v>624800170</v>
      </c>
      <c r="O46" s="16">
        <v>1221284513</v>
      </c>
      <c r="P46" s="16">
        <v>8673669194</v>
      </c>
      <c r="Q46" s="8">
        <v>621138299</v>
      </c>
      <c r="R46" s="3">
        <v>247405646</v>
      </c>
    </row>
    <row r="47" spans="2:18" ht="15" thickBot="1">
      <c r="B47" s="4">
        <v>650000000</v>
      </c>
      <c r="C47" s="7"/>
      <c r="D47" s="4">
        <v>77</v>
      </c>
      <c r="E47" s="9">
        <v>96529080399</v>
      </c>
      <c r="F47" s="9">
        <v>37247095818</v>
      </c>
      <c r="G47" s="4">
        <v>28</v>
      </c>
      <c r="H47" s="9">
        <v>27929947807</v>
      </c>
      <c r="I47" s="5">
        <v>10791012641</v>
      </c>
      <c r="J47" s="4">
        <v>0</v>
      </c>
      <c r="K47" s="9">
        <v>0</v>
      </c>
      <c r="L47" s="5">
        <v>0</v>
      </c>
      <c r="M47" s="4">
        <v>13</v>
      </c>
      <c r="N47" s="17">
        <v>13963334908</v>
      </c>
      <c r="O47" s="18">
        <v>16898293623</v>
      </c>
      <c r="P47" s="18">
        <v>2900227959843</v>
      </c>
      <c r="Q47" s="9">
        <v>855341016</v>
      </c>
      <c r="R47" s="5">
        <v>145407973</v>
      </c>
    </row>
    <row r="48" spans="2:18">
      <c r="B48" t="s">
        <v>16</v>
      </c>
      <c r="D48" s="21">
        <f t="shared" ref="D48:P48" si="0">SUM(D5:D47)</f>
        <v>1949675</v>
      </c>
      <c r="E48" s="21">
        <f t="shared" si="0"/>
        <v>16667468011404</v>
      </c>
      <c r="F48" s="21">
        <f t="shared" si="0"/>
        <v>1345464760775</v>
      </c>
      <c r="G48" s="21">
        <f>SUM(G21:G47)</f>
        <v>76042.041220251194</v>
      </c>
      <c r="H48" s="21">
        <f t="shared" si="0"/>
        <v>24075517151226</v>
      </c>
      <c r="I48" s="21">
        <f t="shared" si="0"/>
        <v>1204017404155</v>
      </c>
      <c r="J48" s="21">
        <f t="shared" si="0"/>
        <v>1746370</v>
      </c>
      <c r="K48" s="21">
        <f t="shared" si="0"/>
        <v>3948020403902</v>
      </c>
      <c r="L48" s="21">
        <f t="shared" si="0"/>
        <v>23241146984</v>
      </c>
      <c r="M48" s="21">
        <f t="shared" si="0"/>
        <v>1146990</v>
      </c>
      <c r="N48" s="21">
        <f t="shared" si="0"/>
        <v>3113077228419</v>
      </c>
      <c r="O48" s="21">
        <f>SUM(O5:O47)</f>
        <v>208155406673</v>
      </c>
      <c r="P48" s="21">
        <f t="shared" si="0"/>
        <v>7350524439964</v>
      </c>
      <c r="Q48" s="21">
        <f>SUM(Q5:Q47)</f>
        <v>15406283819</v>
      </c>
      <c r="R48" s="21"/>
    </row>
    <row r="49" spans="2:13">
      <c r="B49" t="s">
        <v>18</v>
      </c>
      <c r="H49" s="21">
        <f>H48+K48+N48+P48</f>
        <v>38487139223511</v>
      </c>
    </row>
    <row r="50" spans="2:13">
      <c r="B50" t="s">
        <v>19</v>
      </c>
      <c r="G50" s="21">
        <f>G48+D48</f>
        <v>2025717.0412202512</v>
      </c>
      <c r="M50" s="21">
        <f>SUM(G48+J48+M48)</f>
        <v>2969402.0412202515</v>
      </c>
    </row>
    <row r="51" spans="2:13">
      <c r="B51" t="s">
        <v>20</v>
      </c>
      <c r="M51" s="21">
        <f>M50-D48</f>
        <v>1019727.0412202515</v>
      </c>
    </row>
    <row r="52" spans="2:13">
      <c r="B52" t="s">
        <v>21</v>
      </c>
    </row>
    <row r="53" spans="2:13">
      <c r="B53" t="s">
        <v>22</v>
      </c>
    </row>
    <row r="54" spans="2:13">
      <c r="B54" t="s">
        <v>17</v>
      </c>
    </row>
    <row r="55" spans="2:13">
      <c r="B55" t="s">
        <v>25</v>
      </c>
    </row>
    <row r="57" spans="2:13">
      <c r="D57" s="21"/>
      <c r="G57" s="21"/>
      <c r="J57" s="21"/>
      <c r="M57" s="21">
        <f>SUM(M5:M47)</f>
        <v>1146990</v>
      </c>
    </row>
    <row r="58" spans="2:13">
      <c r="G58" s="26"/>
    </row>
    <row r="59" spans="2:13">
      <c r="G59" s="27"/>
      <c r="M59" s="21"/>
    </row>
  </sheetData>
  <mergeCells count="6">
    <mergeCell ref="Q3:R3"/>
    <mergeCell ref="B3:C3"/>
    <mergeCell ref="D3:F3"/>
    <mergeCell ref="G3:I3"/>
    <mergeCell ref="J3:L3"/>
    <mergeCell ref="M3:N3"/>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workbookViewId="0">
      <selection activeCell="C2" sqref="C2"/>
    </sheetView>
  </sheetViews>
  <sheetFormatPr baseColWidth="10" defaultColWidth="11.5" defaultRowHeight="14" x14ac:dyDescent="0"/>
  <cols>
    <col min="2" max="2" width="20.83203125" customWidth="1"/>
    <col min="3" max="3" width="16.5" bestFit="1" customWidth="1"/>
    <col min="4" max="4" width="14.33203125" customWidth="1"/>
  </cols>
  <sheetData>
    <row r="1" spans="1:4" s="31" customFormat="1" ht="42">
      <c r="B1" s="31" t="s">
        <v>28</v>
      </c>
      <c r="C1" s="31" t="s">
        <v>29</v>
      </c>
      <c r="D1" s="34" t="s">
        <v>30</v>
      </c>
    </row>
    <row r="2" spans="1:4">
      <c r="A2">
        <v>1998</v>
      </c>
      <c r="B2" s="26">
        <f>'1998'!H47/'1998'!G47</f>
        <v>18887135823.078125</v>
      </c>
      <c r="C2" s="26">
        <f>'1998'!E47/'1998'!D47</f>
        <v>1229616707.4137931</v>
      </c>
      <c r="D2" s="35">
        <f>C2/B2</f>
        <v>6.5103397303434896E-2</v>
      </c>
    </row>
    <row r="3" spans="1:4">
      <c r="A3">
        <v>1999</v>
      </c>
      <c r="B3" s="26"/>
      <c r="C3" s="26">
        <f>'1999'!E47/'1999'!D47</f>
        <v>1773156081.6111112</v>
      </c>
      <c r="D3" s="35"/>
    </row>
    <row r="4" spans="1:4">
      <c r="A4">
        <v>2000</v>
      </c>
      <c r="B4" s="26"/>
      <c r="C4" s="26">
        <f>'2000'!E47/'2000'!D47</f>
        <v>1357562277.2352941</v>
      </c>
      <c r="D4" s="35"/>
    </row>
    <row r="5" spans="1:4">
      <c r="A5">
        <v>2001</v>
      </c>
      <c r="B5" s="26">
        <f>'2001'!H47/'2001'!G47</f>
        <v>112769542225</v>
      </c>
      <c r="C5" s="26">
        <f>'2001'!E47/'2001'!D47</f>
        <v>1097501254.2777777</v>
      </c>
      <c r="D5" s="35">
        <f t="shared" ref="D5:D13" si="0">C5/B5</f>
        <v>9.7322489089121389E-3</v>
      </c>
    </row>
    <row r="6" spans="1:4">
      <c r="A6">
        <v>2002</v>
      </c>
      <c r="B6" s="26">
        <f>'2002'!H47/'2002'!G47</f>
        <v>102485887661.69231</v>
      </c>
      <c r="C6" s="26">
        <f>'2002'!E47/'2002'!D47</f>
        <v>1296812688.6666667</v>
      </c>
      <c r="D6" s="35">
        <f t="shared" si="0"/>
        <v>1.2653573269984916E-2</v>
      </c>
    </row>
    <row r="7" spans="1:4">
      <c r="A7">
        <v>2003</v>
      </c>
      <c r="B7" s="26">
        <f>'2003'!H47/'2003'!G47</f>
        <v>113565870654.36363</v>
      </c>
      <c r="C7" s="26">
        <f>'2003'!E47/'2003'!D47</f>
        <v>3231238293.7666669</v>
      </c>
      <c r="D7" s="35">
        <f t="shared" si="0"/>
        <v>2.8452547188238461E-2</v>
      </c>
    </row>
    <row r="8" spans="1:4">
      <c r="A8">
        <v>2004</v>
      </c>
      <c r="B8" s="26">
        <f>'2004'!H47/'2004'!G47</f>
        <v>1794765737.0833333</v>
      </c>
      <c r="C8" s="26">
        <f>'2004'!E47/'2004'!D47</f>
        <v>1224023360.1351352</v>
      </c>
      <c r="D8" s="35">
        <f t="shared" si="0"/>
        <v>0.68199617077841634</v>
      </c>
    </row>
    <row r="9" spans="1:4">
      <c r="A9">
        <v>2005</v>
      </c>
      <c r="B9" s="26"/>
      <c r="C9" s="26">
        <f>'2005'!E47/'2005'!D47</f>
        <v>1153702622.9200001</v>
      </c>
      <c r="D9" s="35"/>
    </row>
    <row r="10" spans="1:4">
      <c r="A10">
        <v>2006</v>
      </c>
      <c r="B10" s="26">
        <f>'2006'!H47/'2006'!G47</f>
        <v>871422879.26315784</v>
      </c>
      <c r="C10" s="26">
        <f>'2006'!E47/'2006'!D47</f>
        <v>1083883419.828125</v>
      </c>
      <c r="D10" s="35">
        <f t="shared" si="0"/>
        <v>1.2438087702547078</v>
      </c>
    </row>
    <row r="11" spans="1:4">
      <c r="A11">
        <v>2007</v>
      </c>
      <c r="B11" s="26">
        <f>'2007'!H47/'2007'!G47</f>
        <v>968884602.5</v>
      </c>
      <c r="C11" s="26">
        <f>'2007'!E47/'2007'!D47</f>
        <v>1051026994.0410959</v>
      </c>
      <c r="D11" s="35">
        <f t="shared" si="0"/>
        <v>1.0847803663399593</v>
      </c>
    </row>
    <row r="12" spans="1:4">
      <c r="A12">
        <v>2008</v>
      </c>
      <c r="B12" s="26">
        <f>'2008'!H47/'2008'!G47</f>
        <v>967916569.57692313</v>
      </c>
      <c r="C12" s="26">
        <f>'2008'!E47/'2008'!D47</f>
        <v>11058990200.380434</v>
      </c>
      <c r="D12" s="35"/>
    </row>
    <row r="13" spans="1:4">
      <c r="A13">
        <v>2009</v>
      </c>
      <c r="B13" s="26">
        <f>'2009'!H47/'2009'!G47</f>
        <v>997498135.96428573</v>
      </c>
      <c r="C13" s="26">
        <f>'2009'!E47/'2009'!D47</f>
        <v>1253624420.7662337</v>
      </c>
      <c r="D13" s="35">
        <f t="shared" si="0"/>
        <v>1.2567686851407993</v>
      </c>
    </row>
    <row r="16" spans="1:4">
      <c r="B16" s="32"/>
    </row>
  </sheetData>
  <pageMargins left="0.7" right="0.7" top="0.75" bottom="0.75" header="0.3" footer="0.3"/>
  <drawing r:id="rId1"/>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24"/>
  <sheetViews>
    <sheetView workbookViewId="0">
      <selection activeCell="J23" sqref="J23"/>
    </sheetView>
  </sheetViews>
  <sheetFormatPr baseColWidth="10" defaultColWidth="9.1640625" defaultRowHeight="11" x14ac:dyDescent="0"/>
  <cols>
    <col min="1" max="1" width="8.6640625" style="121" bestFit="1" customWidth="1"/>
    <col min="2" max="73" width="11.5" style="118" customWidth="1"/>
    <col min="74" max="16384" width="9.1640625" style="118"/>
  </cols>
  <sheetData>
    <row r="1" spans="1:73" s="115" customFormat="1" ht="11.25" customHeight="1">
      <c r="A1" s="128" t="s">
        <v>184</v>
      </c>
      <c r="B1" s="128"/>
      <c r="C1" s="128"/>
      <c r="D1" s="128"/>
      <c r="E1" s="128"/>
      <c r="F1" s="128"/>
    </row>
    <row r="2" spans="1:73" s="115" customFormat="1" ht="11.25" customHeight="1">
      <c r="A2" s="128"/>
      <c r="B2" s="128"/>
      <c r="C2" s="128"/>
      <c r="D2" s="128"/>
      <c r="E2" s="128"/>
      <c r="F2" s="128"/>
    </row>
    <row r="3" spans="1:73" s="115" customFormat="1" ht="11.25" customHeight="1">
      <c r="A3" s="128"/>
      <c r="B3" s="128"/>
      <c r="C3" s="128"/>
      <c r="D3" s="128"/>
      <c r="E3" s="128"/>
      <c r="F3" s="128"/>
    </row>
    <row r="4" spans="1:73" s="115" customFormat="1">
      <c r="D4" s="116"/>
      <c r="F4" s="116"/>
    </row>
    <row r="5" spans="1:73" s="115" customFormat="1">
      <c r="D5" s="116"/>
      <c r="F5" s="116"/>
      <c r="K5" s="115" t="s">
        <v>185</v>
      </c>
      <c r="O5" s="115" t="s">
        <v>186</v>
      </c>
      <c r="P5" s="115" t="s">
        <v>187</v>
      </c>
      <c r="V5" s="115" t="s">
        <v>14</v>
      </c>
      <c r="Y5" s="115" t="s">
        <v>188</v>
      </c>
      <c r="AA5" s="115" t="s">
        <v>189</v>
      </c>
    </row>
    <row r="6" spans="1:73" ht="28">
      <c r="A6" s="117" t="s">
        <v>190</v>
      </c>
      <c r="B6" s="117" t="s">
        <v>191</v>
      </c>
      <c r="C6" s="117" t="s">
        <v>192</v>
      </c>
      <c r="D6" s="117" t="s">
        <v>193</v>
      </c>
      <c r="E6" s="117" t="s">
        <v>194</v>
      </c>
      <c r="F6" s="117" t="s">
        <v>195</v>
      </c>
      <c r="G6" s="117" t="s">
        <v>196</v>
      </c>
      <c r="H6" s="117" t="s">
        <v>197</v>
      </c>
      <c r="I6" s="117" t="s">
        <v>198</v>
      </c>
      <c r="J6" s="117" t="s">
        <v>199</v>
      </c>
      <c r="K6" s="117" t="s">
        <v>200</v>
      </c>
      <c r="L6" s="117" t="s">
        <v>201</v>
      </c>
      <c r="M6" s="117" t="s">
        <v>202</v>
      </c>
      <c r="N6" s="117" t="s">
        <v>203</v>
      </c>
      <c r="O6" s="117" t="s">
        <v>204</v>
      </c>
      <c r="P6" s="117" t="s">
        <v>205</v>
      </c>
      <c r="Q6" s="117" t="s">
        <v>206</v>
      </c>
      <c r="R6" s="117" t="s">
        <v>207</v>
      </c>
      <c r="S6" s="117" t="s">
        <v>208</v>
      </c>
      <c r="T6" s="117" t="s">
        <v>209</v>
      </c>
      <c r="U6" s="117" t="s">
        <v>210</v>
      </c>
      <c r="V6" s="117" t="s">
        <v>211</v>
      </c>
      <c r="W6" s="117" t="s">
        <v>212</v>
      </c>
      <c r="X6" s="117" t="s">
        <v>213</v>
      </c>
      <c r="Y6" s="117" t="s">
        <v>214</v>
      </c>
      <c r="Z6" s="117" t="s">
        <v>215</v>
      </c>
      <c r="AA6" s="117" t="s">
        <v>216</v>
      </c>
      <c r="AB6" s="117" t="s">
        <v>217</v>
      </c>
      <c r="AC6" s="117" t="s">
        <v>218</v>
      </c>
      <c r="AD6" s="117" t="s">
        <v>219</v>
      </c>
      <c r="AE6" s="117" t="s">
        <v>220</v>
      </c>
      <c r="AF6" s="117" t="s">
        <v>221</v>
      </c>
      <c r="AG6" s="117" t="s">
        <v>222</v>
      </c>
      <c r="AH6" s="117" t="s">
        <v>223</v>
      </c>
      <c r="AI6" s="117" t="s">
        <v>224</v>
      </c>
      <c r="AJ6" s="117" t="s">
        <v>225</v>
      </c>
      <c r="AK6" s="117" t="s">
        <v>226</v>
      </c>
      <c r="AL6" s="117" t="s">
        <v>227</v>
      </c>
      <c r="AM6" s="117" t="s">
        <v>228</v>
      </c>
      <c r="AN6" s="117" t="s">
        <v>229</v>
      </c>
      <c r="AO6" s="117" t="s">
        <v>230</v>
      </c>
      <c r="AP6" s="117" t="s">
        <v>231</v>
      </c>
      <c r="AQ6" s="117" t="s">
        <v>232</v>
      </c>
      <c r="AR6" s="117" t="s">
        <v>233</v>
      </c>
      <c r="AS6" s="117" t="s">
        <v>234</v>
      </c>
      <c r="AT6" s="117" t="s">
        <v>235</v>
      </c>
      <c r="AU6" s="117" t="s">
        <v>236</v>
      </c>
      <c r="AV6" s="117" t="s">
        <v>237</v>
      </c>
      <c r="AW6" s="117" t="s">
        <v>238</v>
      </c>
      <c r="AX6" s="117" t="s">
        <v>239</v>
      </c>
      <c r="AY6" s="117" t="s">
        <v>240</v>
      </c>
      <c r="AZ6" s="117" t="s">
        <v>241</v>
      </c>
      <c r="BA6" s="117" t="s">
        <v>242</v>
      </c>
      <c r="BB6" s="117" t="s">
        <v>243</v>
      </c>
      <c r="BC6" s="117" t="s">
        <v>244</v>
      </c>
      <c r="BD6" s="117" t="s">
        <v>245</v>
      </c>
      <c r="BE6" s="117" t="s">
        <v>246</v>
      </c>
      <c r="BF6" s="117" t="s">
        <v>247</v>
      </c>
      <c r="BG6" s="117" t="s">
        <v>248</v>
      </c>
      <c r="BH6" s="117" t="s">
        <v>249</v>
      </c>
      <c r="BI6" s="117" t="s">
        <v>250</v>
      </c>
      <c r="BJ6" s="117" t="s">
        <v>251</v>
      </c>
      <c r="BK6" s="117" t="s">
        <v>252</v>
      </c>
      <c r="BL6" s="117" t="s">
        <v>253</v>
      </c>
      <c r="BM6" s="117" t="s">
        <v>254</v>
      </c>
      <c r="BN6" s="117" t="s">
        <v>255</v>
      </c>
      <c r="BO6" s="117" t="s">
        <v>256</v>
      </c>
      <c r="BP6" s="117" t="s">
        <v>257</v>
      </c>
      <c r="BQ6" s="117" t="s">
        <v>258</v>
      </c>
      <c r="BR6" s="117" t="s">
        <v>259</v>
      </c>
      <c r="BS6" s="117" t="s">
        <v>260</v>
      </c>
      <c r="BT6" s="117" t="s">
        <v>261</v>
      </c>
      <c r="BU6" s="117" t="s">
        <v>262</v>
      </c>
    </row>
    <row r="7" spans="1:73">
      <c r="A7" s="119">
        <v>2005</v>
      </c>
      <c r="B7" s="120">
        <v>2357647.7000000002</v>
      </c>
      <c r="C7" s="120">
        <v>27736.799999999999</v>
      </c>
      <c r="D7" s="120">
        <v>225427.5</v>
      </c>
      <c r="E7" s="120">
        <v>206042</v>
      </c>
      <c r="F7" s="120">
        <v>136.1</v>
      </c>
      <c r="G7" s="120">
        <v>952900.7</v>
      </c>
      <c r="H7" s="120">
        <v>1932808.2</v>
      </c>
      <c r="I7" s="120">
        <v>782324.6</v>
      </c>
      <c r="J7" s="120">
        <v>2714172.2</v>
      </c>
      <c r="K7" s="120">
        <v>249930.8</v>
      </c>
      <c r="L7" s="120">
        <v>586883.80000000005</v>
      </c>
      <c r="M7" s="120">
        <v>273474.7</v>
      </c>
      <c r="N7" s="120">
        <v>220237.2</v>
      </c>
      <c r="O7" s="120">
        <v>2424032.4</v>
      </c>
      <c r="P7" s="120">
        <v>2291.6999999999998</v>
      </c>
      <c r="Q7" s="120">
        <v>22710.6</v>
      </c>
      <c r="R7" s="120">
        <v>5037</v>
      </c>
      <c r="S7" s="120">
        <v>112.7</v>
      </c>
      <c r="T7" s="120">
        <v>3628.8</v>
      </c>
      <c r="U7" s="120">
        <v>26723.1</v>
      </c>
      <c r="V7" s="120">
        <v>85192.4</v>
      </c>
      <c r="W7" s="120">
        <v>883670</v>
      </c>
      <c r="X7" s="120">
        <v>12816267.699999999</v>
      </c>
      <c r="Y7" s="120">
        <v>6404583.4000000004</v>
      </c>
      <c r="Z7" s="120">
        <v>467300.4</v>
      </c>
      <c r="AA7" s="120">
        <v>50980</v>
      </c>
      <c r="AB7" s="120">
        <v>11433164.6</v>
      </c>
      <c r="AC7" s="120">
        <v>3232.7</v>
      </c>
      <c r="AD7" s="120">
        <v>609.79999999999995</v>
      </c>
      <c r="AE7" s="120">
        <v>28985.4</v>
      </c>
      <c r="AF7" s="120">
        <v>35491.599999999999</v>
      </c>
      <c r="AG7" s="120">
        <v>1768.3</v>
      </c>
      <c r="AH7" s="120">
        <v>-34692.300000000003</v>
      </c>
      <c r="AI7" s="120">
        <v>-1172258.8</v>
      </c>
      <c r="AJ7" s="120">
        <v>71.400000000000006</v>
      </c>
      <c r="AK7" s="120">
        <v>1720.3</v>
      </c>
      <c r="AL7" s="120">
        <v>1044.3</v>
      </c>
      <c r="AM7" s="120">
        <v>443059.20000000001</v>
      </c>
      <c r="AN7" s="120">
        <v>515144.5</v>
      </c>
      <c r="AO7" s="120">
        <v>37158.699999999997</v>
      </c>
      <c r="AP7" s="120">
        <v>279.3</v>
      </c>
      <c r="AQ7" s="120">
        <v>170498.8</v>
      </c>
      <c r="AR7" s="120">
        <v>476861.4</v>
      </c>
      <c r="AS7" s="120">
        <v>323620.09999999998</v>
      </c>
      <c r="AT7" s="120">
        <v>3.8</v>
      </c>
      <c r="AU7" s="120">
        <v>844.3</v>
      </c>
      <c r="AV7" s="120">
        <v>1648.7</v>
      </c>
      <c r="AW7" s="120">
        <v>280472.8</v>
      </c>
      <c r="AX7" s="120">
        <v>582275.69999999995</v>
      </c>
      <c r="AY7" s="120">
        <v>24379.3</v>
      </c>
      <c r="AZ7" s="120">
        <v>3111.4</v>
      </c>
      <c r="BA7" s="120">
        <v>67780.7</v>
      </c>
      <c r="BB7" s="120">
        <v>0</v>
      </c>
      <c r="BC7" s="120">
        <v>0</v>
      </c>
      <c r="BD7" s="120">
        <v>0</v>
      </c>
      <c r="BE7" s="120">
        <v>0</v>
      </c>
      <c r="BF7" s="120">
        <v>0</v>
      </c>
      <c r="BG7" s="120">
        <v>0</v>
      </c>
      <c r="BH7" s="120">
        <v>0</v>
      </c>
      <c r="BI7" s="120">
        <v>0</v>
      </c>
      <c r="BJ7" s="120">
        <v>0</v>
      </c>
      <c r="BK7" s="120">
        <v>0</v>
      </c>
      <c r="BL7" s="120">
        <v>0</v>
      </c>
      <c r="BM7" s="120">
        <v>0</v>
      </c>
      <c r="BN7" s="120">
        <v>0</v>
      </c>
      <c r="BO7" s="120">
        <v>0</v>
      </c>
      <c r="BP7" s="120">
        <v>0</v>
      </c>
      <c r="BQ7" s="120">
        <v>0</v>
      </c>
      <c r="BR7" s="120">
        <v>0</v>
      </c>
      <c r="BS7" s="120">
        <v>0</v>
      </c>
      <c r="BT7" s="120">
        <v>0</v>
      </c>
      <c r="BU7" s="120">
        <v>0</v>
      </c>
    </row>
    <row r="8" spans="1:73">
      <c r="A8" s="119">
        <v>2006</v>
      </c>
      <c r="B8" s="120">
        <v>3448501.6</v>
      </c>
      <c r="C8" s="120">
        <v>30291</v>
      </c>
      <c r="D8" s="120">
        <v>243500.9</v>
      </c>
      <c r="E8" s="120">
        <v>285616.59999999998</v>
      </c>
      <c r="F8" s="120">
        <v>679</v>
      </c>
      <c r="G8" s="120">
        <v>1918858.1</v>
      </c>
      <c r="H8" s="120">
        <v>1220618.1000000001</v>
      </c>
      <c r="I8" s="120">
        <v>1519296.3</v>
      </c>
      <c r="J8" s="120">
        <v>3332573.5</v>
      </c>
      <c r="K8" s="120">
        <v>241369.7</v>
      </c>
      <c r="L8" s="120">
        <v>705162.1</v>
      </c>
      <c r="M8" s="120">
        <v>279868.7</v>
      </c>
      <c r="N8" s="120">
        <v>227101.3</v>
      </c>
      <c r="O8" s="120">
        <v>2596462.2000000002</v>
      </c>
      <c r="P8" s="120">
        <v>2965.3</v>
      </c>
      <c r="Q8" s="120">
        <v>20084.099999999999</v>
      </c>
      <c r="R8" s="120">
        <v>8852.7999999999993</v>
      </c>
      <c r="S8" s="120">
        <v>173.6</v>
      </c>
      <c r="T8" s="120">
        <v>4999.5</v>
      </c>
      <c r="U8" s="120">
        <v>33901.800000000003</v>
      </c>
      <c r="V8" s="120">
        <v>178958.7</v>
      </c>
      <c r="W8" s="120">
        <v>1000282.3</v>
      </c>
      <c r="X8" s="120">
        <v>14692627.9</v>
      </c>
      <c r="Y8" s="120">
        <v>7288873.9000000004</v>
      </c>
      <c r="Z8" s="120">
        <v>560797.19999999995</v>
      </c>
      <c r="AA8" s="120">
        <v>34067.800000000003</v>
      </c>
      <c r="AB8" s="120">
        <v>12712644.300000001</v>
      </c>
      <c r="AC8" s="120">
        <v>3933.4</v>
      </c>
      <c r="AD8" s="120">
        <v>458</v>
      </c>
      <c r="AE8" s="120">
        <v>30732.9</v>
      </c>
      <c r="AF8" s="120">
        <v>98557.9</v>
      </c>
      <c r="AG8" s="120">
        <v>1638.5</v>
      </c>
      <c r="AH8" s="120">
        <v>-47995.9</v>
      </c>
      <c r="AI8" s="120">
        <v>-101148.9</v>
      </c>
      <c r="AJ8" s="120">
        <v>79.8</v>
      </c>
      <c r="AK8" s="120">
        <v>1788.3</v>
      </c>
      <c r="AL8" s="120">
        <v>1855.8</v>
      </c>
      <c r="AM8" s="120">
        <v>476580</v>
      </c>
      <c r="AN8" s="120">
        <v>631803.30000000005</v>
      </c>
      <c r="AO8" s="120">
        <v>41428</v>
      </c>
      <c r="AP8" s="120">
        <v>297.5</v>
      </c>
      <c r="AQ8" s="120">
        <v>184313.7</v>
      </c>
      <c r="AR8" s="120">
        <v>553870.6</v>
      </c>
      <c r="AS8" s="120">
        <v>371084.9</v>
      </c>
      <c r="AT8" s="120">
        <v>2.9</v>
      </c>
      <c r="AU8" s="120">
        <v>528.20000000000005</v>
      </c>
      <c r="AV8" s="120">
        <v>1543.2</v>
      </c>
      <c r="AW8" s="120">
        <v>287221.40000000002</v>
      </c>
      <c r="AX8" s="120">
        <v>696927</v>
      </c>
      <c r="AY8" s="120">
        <v>34868.300000000003</v>
      </c>
      <c r="AZ8" s="120">
        <v>5040.3</v>
      </c>
      <c r="BA8" s="120">
        <v>72411.399999999994</v>
      </c>
      <c r="BB8" s="120">
        <v>461444.8</v>
      </c>
      <c r="BC8" s="120">
        <v>0</v>
      </c>
      <c r="BD8" s="120">
        <v>0</v>
      </c>
      <c r="BE8" s="120">
        <v>0</v>
      </c>
      <c r="BF8" s="120">
        <v>0</v>
      </c>
      <c r="BG8" s="120">
        <v>0</v>
      </c>
      <c r="BH8" s="120">
        <v>0</v>
      </c>
      <c r="BI8" s="120">
        <v>0</v>
      </c>
      <c r="BJ8" s="120">
        <v>0</v>
      </c>
      <c r="BK8" s="120">
        <v>0</v>
      </c>
      <c r="BL8" s="120">
        <v>0</v>
      </c>
      <c r="BM8" s="120">
        <v>0</v>
      </c>
      <c r="BN8" s="120">
        <v>0</v>
      </c>
      <c r="BO8" s="120">
        <v>0</v>
      </c>
      <c r="BP8" s="120">
        <v>0</v>
      </c>
      <c r="BQ8" s="120">
        <v>0</v>
      </c>
      <c r="BR8" s="120">
        <v>0</v>
      </c>
      <c r="BS8" s="120">
        <v>0</v>
      </c>
      <c r="BT8" s="120">
        <v>0</v>
      </c>
      <c r="BU8" s="120">
        <v>0</v>
      </c>
    </row>
    <row r="9" spans="1:73">
      <c r="A9" s="119">
        <v>2007</v>
      </c>
      <c r="B9" s="120">
        <v>3970232</v>
      </c>
      <c r="C9" s="120">
        <v>35905.1</v>
      </c>
      <c r="D9" s="120">
        <v>273834.40000000002</v>
      </c>
      <c r="E9" s="120">
        <v>792291.5</v>
      </c>
      <c r="F9" s="120">
        <v>224.5</v>
      </c>
      <c r="G9" s="120">
        <v>1233656.5</v>
      </c>
      <c r="H9" s="120">
        <v>1798152.3</v>
      </c>
      <c r="I9" s="120">
        <v>882011.7</v>
      </c>
      <c r="J9" s="120">
        <v>5844477.7999999998</v>
      </c>
      <c r="K9" s="120">
        <v>281042.09999999998</v>
      </c>
      <c r="L9" s="120">
        <v>1540074.1</v>
      </c>
      <c r="M9" s="120">
        <v>296772.5</v>
      </c>
      <c r="N9" s="120">
        <v>250041.4</v>
      </c>
      <c r="O9" s="120">
        <v>2878919</v>
      </c>
      <c r="P9" s="120">
        <v>2810</v>
      </c>
      <c r="Q9" s="120">
        <v>26627.3</v>
      </c>
      <c r="R9" s="120">
        <v>12208.2</v>
      </c>
      <c r="S9" s="120">
        <v>94.2</v>
      </c>
      <c r="T9" s="120">
        <v>5865.9</v>
      </c>
      <c r="U9" s="120">
        <v>36993.599999999999</v>
      </c>
      <c r="V9" s="120">
        <v>159388</v>
      </c>
      <c r="W9" s="120">
        <v>1159090.5</v>
      </c>
      <c r="X9" s="120">
        <v>19344373.699999999</v>
      </c>
      <c r="Y9" s="120">
        <v>8549768.5</v>
      </c>
      <c r="Z9" s="120">
        <v>662182.9</v>
      </c>
      <c r="AA9" s="120">
        <v>67319.8</v>
      </c>
      <c r="AB9" s="120">
        <v>14513760</v>
      </c>
      <c r="AC9" s="120">
        <v>5439.7</v>
      </c>
      <c r="AD9" s="120">
        <v>264.7</v>
      </c>
      <c r="AE9" s="120">
        <v>33008.400000000001</v>
      </c>
      <c r="AF9" s="120">
        <v>122220.7</v>
      </c>
      <c r="AG9" s="120">
        <v>1371</v>
      </c>
      <c r="AH9" s="120">
        <v>-58051.9</v>
      </c>
      <c r="AI9" s="120">
        <v>-954092.8</v>
      </c>
      <c r="AJ9" s="120">
        <v>85.5</v>
      </c>
      <c r="AK9" s="120">
        <v>1953.9</v>
      </c>
      <c r="AL9" s="120">
        <v>2807.9</v>
      </c>
      <c r="AM9" s="120">
        <v>539806.4</v>
      </c>
      <c r="AN9" s="120">
        <v>364062.9</v>
      </c>
      <c r="AO9" s="120">
        <v>44188.800000000003</v>
      </c>
      <c r="AP9" s="120">
        <v>967.4</v>
      </c>
      <c r="AQ9" s="120">
        <v>360890</v>
      </c>
      <c r="AR9" s="120">
        <v>1113079.2</v>
      </c>
      <c r="AS9" s="120">
        <v>440250.4</v>
      </c>
      <c r="AT9" s="120">
        <v>15.9</v>
      </c>
      <c r="AU9" s="120">
        <v>300.3</v>
      </c>
      <c r="AV9" s="120">
        <v>1500.4</v>
      </c>
      <c r="AW9" s="120">
        <v>327100.79999999999</v>
      </c>
      <c r="AX9" s="120">
        <v>1527431.7</v>
      </c>
      <c r="AY9" s="120">
        <v>42341.2</v>
      </c>
      <c r="AZ9" s="120">
        <v>7497.7</v>
      </c>
      <c r="BA9" s="120">
        <v>85083.3</v>
      </c>
      <c r="BB9" s="120">
        <v>497077.5</v>
      </c>
      <c r="BC9" s="120">
        <v>836120.9</v>
      </c>
      <c r="BD9" s="120">
        <v>0</v>
      </c>
      <c r="BE9" s="120">
        <v>0</v>
      </c>
      <c r="BF9" s="120">
        <v>0</v>
      </c>
      <c r="BG9" s="120">
        <v>0</v>
      </c>
      <c r="BH9" s="120">
        <v>0</v>
      </c>
      <c r="BI9" s="120">
        <v>0</v>
      </c>
      <c r="BJ9" s="120">
        <v>0</v>
      </c>
      <c r="BK9" s="120">
        <v>0</v>
      </c>
      <c r="BL9" s="120">
        <v>0</v>
      </c>
      <c r="BM9" s="120">
        <v>0</v>
      </c>
      <c r="BN9" s="120">
        <v>0</v>
      </c>
      <c r="BO9" s="120">
        <v>0</v>
      </c>
      <c r="BP9" s="120">
        <v>0</v>
      </c>
      <c r="BQ9" s="120">
        <v>0</v>
      </c>
      <c r="BR9" s="120">
        <v>0</v>
      </c>
      <c r="BS9" s="120">
        <v>0</v>
      </c>
      <c r="BT9" s="120">
        <v>0</v>
      </c>
      <c r="BU9" s="120">
        <v>0</v>
      </c>
    </row>
    <row r="10" spans="1:73">
      <c r="A10" s="119">
        <v>2008</v>
      </c>
      <c r="B10" s="120">
        <v>4022732.2</v>
      </c>
      <c r="C10" s="120">
        <v>38441.1</v>
      </c>
      <c r="D10" s="120">
        <v>298453.5</v>
      </c>
      <c r="E10" s="120">
        <v>893395.3</v>
      </c>
      <c r="F10" s="120">
        <v>417.4</v>
      </c>
      <c r="G10" s="120">
        <v>827904.3</v>
      </c>
      <c r="H10" s="120">
        <v>2644336.7000000002</v>
      </c>
      <c r="I10" s="120">
        <v>1008259.3</v>
      </c>
      <c r="J10" s="120">
        <v>6528243</v>
      </c>
      <c r="K10" s="120">
        <v>315726.90000000002</v>
      </c>
      <c r="L10" s="120">
        <v>1956482.3</v>
      </c>
      <c r="M10" s="120">
        <v>304533.5</v>
      </c>
      <c r="N10" s="120">
        <v>276518.40000000002</v>
      </c>
      <c r="O10" s="120">
        <v>3146507.5</v>
      </c>
      <c r="P10" s="120">
        <v>3115.6</v>
      </c>
      <c r="Q10" s="120">
        <v>33860.300000000003</v>
      </c>
      <c r="R10" s="120">
        <v>5607.2</v>
      </c>
      <c r="S10" s="120">
        <v>205.9</v>
      </c>
      <c r="T10" s="120">
        <v>6739</v>
      </c>
      <c r="U10" s="120">
        <v>45906.400000000001</v>
      </c>
      <c r="V10" s="120">
        <v>235566.8</v>
      </c>
      <c r="W10" s="120">
        <v>1298636.2</v>
      </c>
      <c r="X10" s="120">
        <v>21924225</v>
      </c>
      <c r="Y10" s="120">
        <v>9913825.3000000007</v>
      </c>
      <c r="Z10" s="120">
        <v>752261.4</v>
      </c>
      <c r="AA10" s="120">
        <v>108614.39999999999</v>
      </c>
      <c r="AB10" s="120">
        <v>16473531.5</v>
      </c>
      <c r="AC10" s="120">
        <v>6002.8</v>
      </c>
      <c r="AD10" s="120">
        <v>186.5</v>
      </c>
      <c r="AE10" s="120">
        <v>33779.5</v>
      </c>
      <c r="AF10" s="120">
        <v>81054.600000000006</v>
      </c>
      <c r="AG10" s="120">
        <v>1754</v>
      </c>
      <c r="AH10" s="120">
        <v>-71910.2</v>
      </c>
      <c r="AI10" s="120">
        <v>-1656564.1</v>
      </c>
      <c r="AJ10" s="120">
        <v>140.80000000000001</v>
      </c>
      <c r="AK10" s="120">
        <v>2145.1999999999998</v>
      </c>
      <c r="AL10" s="120">
        <v>2224.3000000000002</v>
      </c>
      <c r="AM10" s="120">
        <v>601641.1</v>
      </c>
      <c r="AN10" s="120">
        <v>756865.6</v>
      </c>
      <c r="AO10" s="120">
        <v>51525.2</v>
      </c>
      <c r="AP10" s="120">
        <v>1264</v>
      </c>
      <c r="AQ10" s="120">
        <v>476639.6</v>
      </c>
      <c r="AR10" s="120">
        <v>1259064.3999999999</v>
      </c>
      <c r="AS10" s="120">
        <v>534283.5</v>
      </c>
      <c r="AT10" s="120">
        <v>61.4</v>
      </c>
      <c r="AU10" s="120">
        <v>108.7</v>
      </c>
      <c r="AV10" s="120">
        <v>1502.8</v>
      </c>
      <c r="AW10" s="120">
        <v>363539.20000000001</v>
      </c>
      <c r="AX10" s="120">
        <v>1938710.5</v>
      </c>
      <c r="AY10" s="120">
        <v>38964.199999999997</v>
      </c>
      <c r="AZ10" s="120">
        <v>9562.9</v>
      </c>
      <c r="BA10" s="120">
        <v>95674.9</v>
      </c>
      <c r="BB10" s="120">
        <v>419579.8</v>
      </c>
      <c r="BC10" s="120">
        <v>643458.4</v>
      </c>
      <c r="BD10" s="120">
        <v>5901305.9000000004</v>
      </c>
      <c r="BE10" s="120">
        <v>0</v>
      </c>
      <c r="BF10" s="120">
        <v>0</v>
      </c>
      <c r="BG10" s="120">
        <v>0</v>
      </c>
      <c r="BH10" s="120">
        <v>0</v>
      </c>
      <c r="BI10" s="120">
        <v>0</v>
      </c>
      <c r="BJ10" s="120">
        <v>0</v>
      </c>
      <c r="BK10" s="120">
        <v>0</v>
      </c>
      <c r="BL10" s="120">
        <v>0</v>
      </c>
      <c r="BM10" s="120">
        <v>0</v>
      </c>
      <c r="BN10" s="120">
        <v>0</v>
      </c>
      <c r="BO10" s="120">
        <v>0</v>
      </c>
      <c r="BP10" s="120">
        <v>0</v>
      </c>
      <c r="BQ10" s="120">
        <v>0</v>
      </c>
      <c r="BR10" s="120">
        <v>0</v>
      </c>
      <c r="BS10" s="120">
        <v>0</v>
      </c>
      <c r="BT10" s="120">
        <v>0</v>
      </c>
      <c r="BU10" s="120">
        <v>0</v>
      </c>
    </row>
    <row r="11" spans="1:73">
      <c r="A11" s="119">
        <v>2009</v>
      </c>
      <c r="B11" s="120">
        <v>3311806.1</v>
      </c>
      <c r="C11" s="120">
        <v>40791.1</v>
      </c>
      <c r="D11" s="120">
        <v>311728.5</v>
      </c>
      <c r="E11" s="120">
        <v>416191.6</v>
      </c>
      <c r="F11" s="120">
        <v>458.1</v>
      </c>
      <c r="G11" s="120">
        <v>702538.7</v>
      </c>
      <c r="H11" s="120">
        <v>1830545.8</v>
      </c>
      <c r="I11" s="120">
        <v>1324750.2</v>
      </c>
      <c r="J11" s="120">
        <v>4378222.5999999996</v>
      </c>
      <c r="K11" s="120">
        <v>275375.5</v>
      </c>
      <c r="L11" s="120">
        <v>1359770.7</v>
      </c>
      <c r="M11" s="120">
        <v>302107.59999999998</v>
      </c>
      <c r="N11" s="120">
        <v>274777.7</v>
      </c>
      <c r="O11" s="120">
        <v>3178201.7</v>
      </c>
      <c r="P11" s="120">
        <v>3421.1</v>
      </c>
      <c r="Q11" s="120">
        <v>35111.599999999999</v>
      </c>
      <c r="R11" s="120">
        <v>252.1</v>
      </c>
      <c r="S11" s="120">
        <v>104.1</v>
      </c>
      <c r="T11" s="120">
        <v>4278.1000000000004</v>
      </c>
      <c r="U11" s="120">
        <v>36374.300000000003</v>
      </c>
      <c r="V11" s="120">
        <v>217819</v>
      </c>
      <c r="W11" s="120">
        <v>1374068.4</v>
      </c>
      <c r="X11" s="120">
        <v>19928332.300000001</v>
      </c>
      <c r="Y11" s="120">
        <v>10494333.6</v>
      </c>
      <c r="Z11" s="120">
        <v>841159.7</v>
      </c>
      <c r="AA11" s="120">
        <v>74584.3</v>
      </c>
      <c r="AB11" s="120">
        <v>17059949.800000001</v>
      </c>
      <c r="AC11" s="120">
        <v>5576</v>
      </c>
      <c r="AD11" s="120">
        <v>144.19999999999999</v>
      </c>
      <c r="AE11" s="120">
        <v>34118.1</v>
      </c>
      <c r="AF11" s="120">
        <v>118147.4</v>
      </c>
      <c r="AG11" s="120">
        <v>1741.7</v>
      </c>
      <c r="AH11" s="120">
        <v>-63443</v>
      </c>
      <c r="AI11" s="120">
        <v>-513127</v>
      </c>
      <c r="AJ11" s="120">
        <v>221</v>
      </c>
      <c r="AK11" s="120">
        <v>2079.6999999999998</v>
      </c>
      <c r="AL11" s="120">
        <v>1594.6</v>
      </c>
      <c r="AM11" s="120">
        <v>607521.1</v>
      </c>
      <c r="AN11" s="120">
        <v>386221.1</v>
      </c>
      <c r="AO11" s="120">
        <v>34363.5</v>
      </c>
      <c r="AP11" s="120">
        <v>1175.9000000000001</v>
      </c>
      <c r="AQ11" s="120">
        <v>524973.69999999995</v>
      </c>
      <c r="AR11" s="120">
        <v>833031.3</v>
      </c>
      <c r="AS11" s="120">
        <v>559600.9</v>
      </c>
      <c r="AT11" s="120">
        <v>14.2</v>
      </c>
      <c r="AU11" s="120">
        <v>34.700000000000003</v>
      </c>
      <c r="AV11" s="120">
        <v>1390.7</v>
      </c>
      <c r="AW11" s="120">
        <v>370311.8</v>
      </c>
      <c r="AX11" s="120">
        <v>1340058.6000000001</v>
      </c>
      <c r="AY11" s="120">
        <v>47512.6</v>
      </c>
      <c r="AZ11" s="120">
        <v>8285</v>
      </c>
      <c r="BA11" s="120">
        <v>95333</v>
      </c>
      <c r="BB11" s="120">
        <v>255686.8</v>
      </c>
      <c r="BC11" s="120">
        <v>422913</v>
      </c>
      <c r="BD11" s="120">
        <v>3879984.1</v>
      </c>
      <c r="BE11" s="120">
        <v>8216.4</v>
      </c>
      <c r="BF11" s="120">
        <v>0</v>
      </c>
      <c r="BG11" s="120">
        <v>0</v>
      </c>
      <c r="BH11" s="120">
        <v>0</v>
      </c>
      <c r="BI11" s="120">
        <v>0</v>
      </c>
      <c r="BJ11" s="120">
        <v>0</v>
      </c>
      <c r="BK11" s="120">
        <v>0</v>
      </c>
      <c r="BL11" s="120">
        <v>0</v>
      </c>
      <c r="BM11" s="120">
        <v>0</v>
      </c>
      <c r="BN11" s="120">
        <v>0</v>
      </c>
      <c r="BO11" s="120">
        <v>0</v>
      </c>
      <c r="BP11" s="120">
        <v>0</v>
      </c>
      <c r="BQ11" s="120">
        <v>0</v>
      </c>
      <c r="BR11" s="120">
        <v>0</v>
      </c>
      <c r="BS11" s="120">
        <v>0</v>
      </c>
      <c r="BT11" s="120">
        <v>0</v>
      </c>
      <c r="BU11" s="120">
        <v>0</v>
      </c>
    </row>
    <row r="12" spans="1:73">
      <c r="A12" s="119">
        <v>2010</v>
      </c>
      <c r="B12" s="120">
        <v>4580117</v>
      </c>
      <c r="C12" s="120">
        <v>46066.8</v>
      </c>
      <c r="D12" s="120">
        <v>324156.3</v>
      </c>
      <c r="E12" s="120">
        <v>630935.6</v>
      </c>
      <c r="F12" s="120">
        <v>476.2</v>
      </c>
      <c r="G12" s="120">
        <v>967742.1</v>
      </c>
      <c r="H12" s="120">
        <v>1755303</v>
      </c>
      <c r="I12" s="120">
        <v>1854709.1</v>
      </c>
      <c r="J12" s="120">
        <v>5713172.2000000002</v>
      </c>
      <c r="K12" s="120">
        <v>305031.5</v>
      </c>
      <c r="L12" s="120">
        <v>1127718.5</v>
      </c>
      <c r="M12" s="120">
        <v>322822.7</v>
      </c>
      <c r="N12" s="120">
        <v>305720</v>
      </c>
      <c r="O12" s="120">
        <v>3458548.3</v>
      </c>
      <c r="P12" s="120">
        <v>3523</v>
      </c>
      <c r="Q12" s="120">
        <v>48553</v>
      </c>
      <c r="R12" s="120">
        <v>5517.8</v>
      </c>
      <c r="S12" s="120">
        <v>126.5</v>
      </c>
      <c r="T12" s="120">
        <v>5007.6000000000004</v>
      </c>
      <c r="U12" s="120">
        <v>47576.7</v>
      </c>
      <c r="V12" s="120">
        <v>126121.4</v>
      </c>
      <c r="W12" s="120">
        <v>1576719.2</v>
      </c>
      <c r="X12" s="120">
        <v>23230960.699999999</v>
      </c>
      <c r="Y12" s="120">
        <v>11918205.4</v>
      </c>
      <c r="Z12" s="120">
        <v>982220.2</v>
      </c>
      <c r="AA12" s="120">
        <v>62684.2</v>
      </c>
      <c r="AB12" s="120">
        <v>19104360.5</v>
      </c>
      <c r="AC12" s="120">
        <v>7142.8</v>
      </c>
      <c r="AD12" s="120">
        <v>73.599999999999994</v>
      </c>
      <c r="AE12" s="120">
        <v>37129.599999999999</v>
      </c>
      <c r="AF12" s="120">
        <v>86024.2</v>
      </c>
      <c r="AG12" s="120">
        <v>1383.9</v>
      </c>
      <c r="AH12" s="120">
        <v>-110228.6</v>
      </c>
      <c r="AI12" s="120">
        <v>63620.6</v>
      </c>
      <c r="AJ12" s="120">
        <v>143.1</v>
      </c>
      <c r="AK12" s="120">
        <v>2585.4</v>
      </c>
      <c r="AL12" s="120">
        <v>1412.8</v>
      </c>
      <c r="AM12" s="120">
        <v>688825</v>
      </c>
      <c r="AN12" s="120">
        <v>419517.5</v>
      </c>
      <c r="AO12" s="120">
        <v>26393.1</v>
      </c>
      <c r="AP12" s="120">
        <v>915.1</v>
      </c>
      <c r="AQ12" s="120">
        <v>261741.2</v>
      </c>
      <c r="AR12" s="120">
        <v>1104298.3999999999</v>
      </c>
      <c r="AS12" s="120">
        <v>599878.6</v>
      </c>
      <c r="AT12" s="120">
        <v>29.8</v>
      </c>
      <c r="AU12" s="120">
        <v>45.7</v>
      </c>
      <c r="AV12" s="120">
        <v>1466</v>
      </c>
      <c r="AW12" s="120">
        <v>427683.4</v>
      </c>
      <c r="AX12" s="120">
        <v>1135205.1000000001</v>
      </c>
      <c r="AY12" s="120">
        <v>60048</v>
      </c>
      <c r="AZ12" s="120">
        <v>8623.1</v>
      </c>
      <c r="BA12" s="120">
        <v>112048.3</v>
      </c>
      <c r="BB12" s="120">
        <v>566511.30000000005</v>
      </c>
      <c r="BC12" s="120">
        <v>637139.19999999995</v>
      </c>
      <c r="BD12" s="120">
        <v>5327350.2</v>
      </c>
      <c r="BE12" s="120">
        <v>8628</v>
      </c>
      <c r="BF12" s="120">
        <v>350.2</v>
      </c>
      <c r="BG12" s="120">
        <v>13.3</v>
      </c>
      <c r="BH12" s="120">
        <v>25584.400000000001</v>
      </c>
      <c r="BI12" s="120">
        <v>619</v>
      </c>
      <c r="BJ12" s="120">
        <v>0</v>
      </c>
      <c r="BK12" s="120">
        <v>0</v>
      </c>
      <c r="BL12" s="120">
        <v>0</v>
      </c>
      <c r="BM12" s="120">
        <v>0</v>
      </c>
      <c r="BN12" s="120">
        <v>0</v>
      </c>
      <c r="BO12" s="120">
        <v>0</v>
      </c>
      <c r="BP12" s="120">
        <v>0</v>
      </c>
      <c r="BQ12" s="120">
        <v>0</v>
      </c>
      <c r="BR12" s="120">
        <v>0</v>
      </c>
      <c r="BS12" s="120">
        <v>0</v>
      </c>
      <c r="BT12" s="120">
        <v>0</v>
      </c>
      <c r="BU12" s="120">
        <v>0</v>
      </c>
    </row>
    <row r="13" spans="1:73">
      <c r="A13" s="119">
        <v>2011</v>
      </c>
      <c r="B13" s="120">
        <v>6170041.7000000002</v>
      </c>
      <c r="C13" s="120">
        <v>49387.5</v>
      </c>
      <c r="D13" s="120">
        <v>371740.9</v>
      </c>
      <c r="E13" s="120">
        <v>710303.6</v>
      </c>
      <c r="F13" s="120">
        <v>3710.4</v>
      </c>
      <c r="G13" s="120">
        <v>1111853.1000000001</v>
      </c>
      <c r="H13" s="120">
        <v>2452513.2999999998</v>
      </c>
      <c r="I13" s="120">
        <v>2252391.2000000002</v>
      </c>
      <c r="J13" s="120">
        <v>6339328.5</v>
      </c>
      <c r="K13" s="120">
        <v>361665.7</v>
      </c>
      <c r="L13" s="120">
        <v>1839808.8</v>
      </c>
      <c r="M13" s="120">
        <v>342934.3</v>
      </c>
      <c r="N13" s="120">
        <v>359412.5</v>
      </c>
      <c r="O13" s="120">
        <v>3810929</v>
      </c>
      <c r="P13" s="120">
        <v>3544.9</v>
      </c>
      <c r="Q13" s="120">
        <v>51653.9</v>
      </c>
      <c r="R13" s="120">
        <v>2918</v>
      </c>
      <c r="S13" s="120">
        <v>122.9</v>
      </c>
      <c r="T13" s="120">
        <v>6368.6</v>
      </c>
      <c r="U13" s="120">
        <v>52199.199999999997</v>
      </c>
      <c r="V13" s="120">
        <v>182059.1</v>
      </c>
      <c r="W13" s="120">
        <v>1851031.3</v>
      </c>
      <c r="X13" s="120">
        <v>26416404.100000001</v>
      </c>
      <c r="Y13" s="120">
        <v>13764558.5</v>
      </c>
      <c r="Z13" s="120">
        <v>1153106.7</v>
      </c>
      <c r="AA13" s="120">
        <v>69186.600000000006</v>
      </c>
      <c r="AB13" s="120">
        <v>21785551.800000001</v>
      </c>
      <c r="AC13" s="120">
        <v>8911.2999999999993</v>
      </c>
      <c r="AD13" s="120">
        <v>134.19999999999999</v>
      </c>
      <c r="AE13" s="120">
        <v>49861.4</v>
      </c>
      <c r="AF13" s="120">
        <v>737424.4</v>
      </c>
      <c r="AG13" s="120">
        <v>1697.9</v>
      </c>
      <c r="AH13" s="120">
        <v>-167593.79999999999</v>
      </c>
      <c r="AI13" s="120">
        <v>-250827.1</v>
      </c>
      <c r="AJ13" s="120">
        <v>153.9</v>
      </c>
      <c r="AK13" s="120">
        <v>3095.8</v>
      </c>
      <c r="AL13" s="120">
        <v>2462.6999999999998</v>
      </c>
      <c r="AM13" s="120">
        <v>845169.5</v>
      </c>
      <c r="AN13" s="120">
        <v>462870.4</v>
      </c>
      <c r="AO13" s="120">
        <v>34687.4</v>
      </c>
      <c r="AP13" s="120">
        <v>1331</v>
      </c>
      <c r="AQ13" s="120">
        <v>314194</v>
      </c>
      <c r="AR13" s="120">
        <v>1288044.5</v>
      </c>
      <c r="AS13" s="120">
        <v>670789.69999999995</v>
      </c>
      <c r="AT13" s="120">
        <v>28.4</v>
      </c>
      <c r="AU13" s="120" t="s">
        <v>27</v>
      </c>
      <c r="AV13" s="120">
        <v>1551.1</v>
      </c>
      <c r="AW13" s="120">
        <v>532495.4</v>
      </c>
      <c r="AX13" s="120">
        <v>1856715.7</v>
      </c>
      <c r="AY13" s="120">
        <v>65734.7</v>
      </c>
      <c r="AZ13" s="120">
        <v>9588.2999999999993</v>
      </c>
      <c r="BA13" s="120">
        <v>120457.1</v>
      </c>
      <c r="BB13" s="120">
        <v>736210.7</v>
      </c>
      <c r="BC13" s="120">
        <v>736138.1</v>
      </c>
      <c r="BD13" s="120">
        <v>8016048.4000000004</v>
      </c>
      <c r="BE13" s="120">
        <v>9599.6</v>
      </c>
      <c r="BF13" s="120">
        <v>77.400000000000006</v>
      </c>
      <c r="BG13" s="120">
        <v>37.4</v>
      </c>
      <c r="BH13" s="120">
        <v>29595.8</v>
      </c>
      <c r="BI13" s="120">
        <v>2216.4</v>
      </c>
      <c r="BJ13" s="120">
        <v>0</v>
      </c>
      <c r="BK13" s="120">
        <v>0</v>
      </c>
      <c r="BL13" s="120">
        <v>0</v>
      </c>
      <c r="BM13" s="120">
        <v>0</v>
      </c>
      <c r="BN13" s="120">
        <v>0</v>
      </c>
      <c r="BO13" s="120">
        <v>0</v>
      </c>
      <c r="BP13" s="120">
        <v>0</v>
      </c>
      <c r="BQ13" s="120">
        <v>0</v>
      </c>
      <c r="BR13" s="120">
        <v>0</v>
      </c>
      <c r="BS13" s="120">
        <v>0</v>
      </c>
      <c r="BT13" s="120">
        <v>0</v>
      </c>
      <c r="BU13" s="120">
        <v>0</v>
      </c>
    </row>
    <row r="14" spans="1:73">
      <c r="A14" s="119">
        <v>2012</v>
      </c>
      <c r="B14" s="120">
        <v>5346102.5999999996</v>
      </c>
      <c r="C14" s="120" t="s">
        <v>27</v>
      </c>
      <c r="D14" s="120">
        <v>438817.6</v>
      </c>
      <c r="E14" s="120">
        <v>229238.1</v>
      </c>
      <c r="F14" s="120">
        <v>507.5</v>
      </c>
      <c r="G14" s="120">
        <v>525132.9</v>
      </c>
      <c r="H14" s="120">
        <v>3036138.7</v>
      </c>
      <c r="I14" s="120">
        <v>1736733.5</v>
      </c>
      <c r="J14" s="120">
        <v>4490854.0999999996</v>
      </c>
      <c r="K14" s="120">
        <v>367383.9</v>
      </c>
      <c r="L14" s="120">
        <v>1946944.1</v>
      </c>
      <c r="M14" s="120">
        <v>347977.8</v>
      </c>
      <c r="N14" s="120">
        <v>416199.8</v>
      </c>
      <c r="O14" s="120">
        <v>4057834.2</v>
      </c>
      <c r="P14" s="120">
        <v>3889.2</v>
      </c>
      <c r="Q14" s="120">
        <v>67284.800000000003</v>
      </c>
      <c r="R14" s="120">
        <v>369.2</v>
      </c>
      <c r="S14" s="120">
        <v>115.4</v>
      </c>
      <c r="T14" s="120">
        <v>7896.3</v>
      </c>
      <c r="U14" s="120">
        <v>58424.3</v>
      </c>
      <c r="V14" s="120">
        <v>249083.7</v>
      </c>
      <c r="W14" s="120">
        <v>2410997.6</v>
      </c>
      <c r="X14" s="120">
        <v>31609268.800000001</v>
      </c>
      <c r="Y14" s="120">
        <v>20785306.699999999</v>
      </c>
      <c r="Z14" s="120">
        <v>1620102.8</v>
      </c>
      <c r="AA14" s="120">
        <v>55445.599999999999</v>
      </c>
      <c r="AB14" s="120">
        <v>29468233.300000001</v>
      </c>
      <c r="AC14" s="120">
        <v>9701</v>
      </c>
      <c r="AD14" s="120">
        <v>129.1</v>
      </c>
      <c r="AE14" s="120">
        <v>50056.4</v>
      </c>
      <c r="AF14" s="120">
        <v>81885</v>
      </c>
      <c r="AG14" s="120">
        <v>1609.1</v>
      </c>
      <c r="AH14" s="120">
        <v>-195810.1</v>
      </c>
      <c r="AI14" s="120">
        <v>-1330267.5</v>
      </c>
      <c r="AJ14" s="120">
        <v>150.9</v>
      </c>
      <c r="AK14" s="120">
        <v>2860.7</v>
      </c>
      <c r="AL14" s="120">
        <v>2963.6</v>
      </c>
      <c r="AM14" s="120">
        <v>951124.7</v>
      </c>
      <c r="AN14" s="120">
        <v>496194.1</v>
      </c>
      <c r="AO14" s="120">
        <v>39911.699999999997</v>
      </c>
      <c r="AP14" s="120">
        <v>3008.8</v>
      </c>
      <c r="AQ14" s="120">
        <v>395826.9</v>
      </c>
      <c r="AR14" s="120">
        <v>947713.3</v>
      </c>
      <c r="AS14" s="120">
        <v>737484.3</v>
      </c>
      <c r="AT14" s="120">
        <v>24.5</v>
      </c>
      <c r="AU14" s="120" t="s">
        <v>27</v>
      </c>
      <c r="AV14" s="120">
        <v>1440.4</v>
      </c>
      <c r="AW14" s="120">
        <v>624137.80000000005</v>
      </c>
      <c r="AX14" s="120">
        <v>2005002.3</v>
      </c>
      <c r="AY14" s="120">
        <v>71486.899999999994</v>
      </c>
      <c r="AZ14" s="120">
        <v>10736.1</v>
      </c>
      <c r="BA14" s="120">
        <v>131472.79999999999</v>
      </c>
      <c r="BB14" s="120">
        <v>387058.4</v>
      </c>
      <c r="BC14" s="120">
        <v>377819.4</v>
      </c>
      <c r="BD14" s="120">
        <v>6637569.9000000004</v>
      </c>
      <c r="BE14" s="120">
        <v>10740.3</v>
      </c>
      <c r="BF14" s="120">
        <v>267.89999999999998</v>
      </c>
      <c r="BG14" s="120">
        <v>195.7</v>
      </c>
      <c r="BH14" s="120">
        <v>30799.8</v>
      </c>
      <c r="BI14" s="120">
        <v>4594</v>
      </c>
      <c r="BJ14" s="120">
        <v>10430</v>
      </c>
      <c r="BK14" s="120">
        <v>13058.2</v>
      </c>
      <c r="BL14" s="120">
        <v>0</v>
      </c>
      <c r="BM14" s="120">
        <v>0</v>
      </c>
      <c r="BN14" s="120">
        <v>0</v>
      </c>
      <c r="BO14" s="120">
        <v>0</v>
      </c>
      <c r="BP14" s="120">
        <v>0</v>
      </c>
      <c r="BQ14" s="120">
        <v>0</v>
      </c>
      <c r="BR14" s="120">
        <v>0</v>
      </c>
      <c r="BS14" s="120">
        <v>0</v>
      </c>
      <c r="BT14" s="120">
        <v>0</v>
      </c>
      <c r="BU14" s="120">
        <v>0</v>
      </c>
    </row>
    <row r="15" spans="1:73">
      <c r="A15" s="119">
        <v>2013</v>
      </c>
      <c r="B15" s="120">
        <v>5756752.2000000002</v>
      </c>
      <c r="C15" s="120">
        <v>0</v>
      </c>
      <c r="D15" s="120">
        <v>476589.4</v>
      </c>
      <c r="E15" s="120">
        <v>415526.5</v>
      </c>
      <c r="F15" s="120">
        <v>1127.5999999999999</v>
      </c>
      <c r="G15" s="120">
        <v>493561.7</v>
      </c>
      <c r="H15" s="120">
        <v>2898369.6</v>
      </c>
      <c r="I15" s="120">
        <v>1800496.7</v>
      </c>
      <c r="J15" s="120">
        <v>5852566.5999999996</v>
      </c>
      <c r="K15" s="120">
        <v>371333.4</v>
      </c>
      <c r="L15" s="120">
        <v>60068.2</v>
      </c>
      <c r="M15" s="120">
        <v>356321.9</v>
      </c>
      <c r="N15" s="120">
        <v>471447.6</v>
      </c>
      <c r="O15" s="120">
        <v>4283032.9000000004</v>
      </c>
      <c r="P15" s="120">
        <v>4006.2</v>
      </c>
      <c r="Q15" s="120">
        <v>104004.7</v>
      </c>
      <c r="R15" s="120">
        <v>3984.2</v>
      </c>
      <c r="S15" s="120">
        <v>110.8</v>
      </c>
      <c r="T15" s="120">
        <v>9394</v>
      </c>
      <c r="U15" s="120">
        <v>65388.3</v>
      </c>
      <c r="V15" s="120">
        <v>371871.5</v>
      </c>
      <c r="W15" s="120">
        <v>2413099.5</v>
      </c>
      <c r="X15" s="120">
        <v>35468167</v>
      </c>
      <c r="Y15" s="120">
        <v>22468903.100000001</v>
      </c>
      <c r="Z15" s="120">
        <v>1544513.8</v>
      </c>
      <c r="AA15" s="120">
        <v>34772.199999999997</v>
      </c>
      <c r="AB15" s="120">
        <v>32074839.399999999</v>
      </c>
      <c r="AC15" s="120">
        <v>12000.3</v>
      </c>
      <c r="AD15" s="120">
        <v>231.8</v>
      </c>
      <c r="AE15" s="120">
        <v>54373.4</v>
      </c>
      <c r="AF15" s="120">
        <v>126122.6</v>
      </c>
      <c r="AG15" s="120">
        <v>1900.1</v>
      </c>
      <c r="AH15" s="120">
        <v>-227569.7</v>
      </c>
      <c r="AI15" s="120">
        <v>-1159074.8</v>
      </c>
      <c r="AJ15" s="120">
        <v>176.8</v>
      </c>
      <c r="AK15" s="120">
        <v>3026.7</v>
      </c>
      <c r="AL15" s="120">
        <v>2660.3</v>
      </c>
      <c r="AM15" s="120">
        <v>1042670.6</v>
      </c>
      <c r="AN15" s="120">
        <v>520666.4</v>
      </c>
      <c r="AO15" s="120">
        <v>41095.4</v>
      </c>
      <c r="AP15" s="120">
        <v>3792.1</v>
      </c>
      <c r="AQ15" s="120">
        <v>668465.30000000005</v>
      </c>
      <c r="AR15" s="120">
        <v>1244846.2</v>
      </c>
      <c r="AS15" s="120">
        <v>822283.6</v>
      </c>
      <c r="AT15" s="120">
        <v>17.7</v>
      </c>
      <c r="AU15" s="120">
        <v>35.1</v>
      </c>
      <c r="AV15" s="120">
        <v>1378</v>
      </c>
      <c r="AW15" s="120">
        <v>691042.1</v>
      </c>
      <c r="AX15" s="120">
        <v>35215.300000000003</v>
      </c>
      <c r="AY15" s="120">
        <v>79863.199999999997</v>
      </c>
      <c r="AZ15" s="120">
        <v>11557.7</v>
      </c>
      <c r="BA15" s="120">
        <v>140680</v>
      </c>
      <c r="BB15" s="120">
        <v>313878.09999999998</v>
      </c>
      <c r="BC15" s="120">
        <v>438892.4</v>
      </c>
      <c r="BD15" s="120">
        <v>6392169.2999999998</v>
      </c>
      <c r="BE15" s="120">
        <v>11560.2</v>
      </c>
      <c r="BF15" s="120">
        <v>19.5</v>
      </c>
      <c r="BG15" s="120">
        <v>867.6</v>
      </c>
      <c r="BH15" s="120">
        <v>37759.4</v>
      </c>
      <c r="BI15" s="120">
        <v>6985.7</v>
      </c>
      <c r="BJ15" s="120">
        <v>28838</v>
      </c>
      <c r="BK15" s="120">
        <v>16336.2</v>
      </c>
      <c r="BL15" s="120">
        <v>2.2000000000000002</v>
      </c>
      <c r="BM15" s="120">
        <v>5433.3</v>
      </c>
      <c r="BN15" s="120">
        <v>8237.1</v>
      </c>
      <c r="BO15" s="120">
        <v>1692.5</v>
      </c>
      <c r="BP15" s="120">
        <v>0</v>
      </c>
      <c r="BQ15" s="120">
        <v>0</v>
      </c>
      <c r="BR15" s="120">
        <v>0</v>
      </c>
      <c r="BS15" s="120">
        <v>0</v>
      </c>
      <c r="BT15" s="120">
        <v>0</v>
      </c>
      <c r="BU15" s="120">
        <v>0</v>
      </c>
    </row>
    <row r="16" spans="1:73">
      <c r="A16" s="119">
        <v>2014</v>
      </c>
      <c r="B16" s="120">
        <v>6265215.2000000002</v>
      </c>
      <c r="C16" s="120">
        <v>0</v>
      </c>
      <c r="D16" s="120">
        <v>529997.5</v>
      </c>
      <c r="E16" s="120">
        <v>419763.8</v>
      </c>
      <c r="F16" s="120">
        <v>3511.6</v>
      </c>
      <c r="G16" s="120">
        <v>342766.9</v>
      </c>
      <c r="H16" s="120">
        <v>3295949.4</v>
      </c>
      <c r="I16" s="120">
        <v>2295750.2000000002</v>
      </c>
      <c r="J16" s="120">
        <v>6599031.7000000002</v>
      </c>
      <c r="K16" s="120">
        <v>497617</v>
      </c>
      <c r="L16" s="120">
        <v>46664</v>
      </c>
      <c r="M16" s="120">
        <v>348625.1</v>
      </c>
      <c r="N16" s="120">
        <v>533568.30000000005</v>
      </c>
      <c r="O16" s="120">
        <v>4548454.4000000004</v>
      </c>
      <c r="P16" s="120">
        <v>5242.7</v>
      </c>
      <c r="Q16" s="120">
        <v>114754.6</v>
      </c>
      <c r="R16" s="120">
        <v>6045.2</v>
      </c>
      <c r="S16" s="120">
        <v>193.7</v>
      </c>
      <c r="T16" s="120">
        <v>6493.7</v>
      </c>
      <c r="U16" s="120">
        <v>51259.9</v>
      </c>
      <c r="V16" s="120">
        <v>232301.7</v>
      </c>
      <c r="W16" s="120">
        <v>2900976.9</v>
      </c>
      <c r="X16" s="120">
        <v>40372296.799999997</v>
      </c>
      <c r="Y16" s="120">
        <v>26183681.800000001</v>
      </c>
      <c r="Z16" s="120">
        <v>1893522.4</v>
      </c>
      <c r="AA16" s="120">
        <v>73291.600000000006</v>
      </c>
      <c r="AB16" s="120">
        <v>36731185.899999999</v>
      </c>
      <c r="AC16" s="120">
        <v>15332.2</v>
      </c>
      <c r="AD16" s="120">
        <v>222.4</v>
      </c>
      <c r="AE16" s="120">
        <v>52747.1</v>
      </c>
      <c r="AF16" s="120">
        <v>405296.5</v>
      </c>
      <c r="AG16" s="120">
        <v>3789.8</v>
      </c>
      <c r="AH16" s="120">
        <v>-306347.90000000002</v>
      </c>
      <c r="AI16" s="120">
        <v>-1039121.6</v>
      </c>
      <c r="AJ16" s="120">
        <v>186.9</v>
      </c>
      <c r="AK16" s="120">
        <v>2862.5</v>
      </c>
      <c r="AL16" s="120">
        <v>2163.5</v>
      </c>
      <c r="AM16" s="120">
        <v>1250642.2</v>
      </c>
      <c r="AN16" s="120">
        <v>556545.80000000005</v>
      </c>
      <c r="AO16" s="120">
        <v>34574.699999999997</v>
      </c>
      <c r="AP16" s="120">
        <v>5752.7</v>
      </c>
      <c r="AQ16" s="120">
        <v>591250.80000000005</v>
      </c>
      <c r="AR16" s="120">
        <v>1439558.2</v>
      </c>
      <c r="AS16" s="120">
        <v>903371.5</v>
      </c>
      <c r="AT16" s="120">
        <v>41.4</v>
      </c>
      <c r="AU16" s="120" t="s">
        <v>27</v>
      </c>
      <c r="AV16" s="120">
        <v>1376.9</v>
      </c>
      <c r="AW16" s="120">
        <v>822600</v>
      </c>
      <c r="AX16" s="120">
        <v>32092.3</v>
      </c>
      <c r="AY16" s="120">
        <v>91309.6</v>
      </c>
      <c r="AZ16" s="120">
        <v>14095.2</v>
      </c>
      <c r="BA16" s="120">
        <v>139392.29999999999</v>
      </c>
      <c r="BB16" s="120">
        <v>282627.8</v>
      </c>
      <c r="BC16" s="120">
        <v>553105.30000000005</v>
      </c>
      <c r="BD16" s="120">
        <v>6747904.2999999998</v>
      </c>
      <c r="BE16" s="120">
        <v>14102.2</v>
      </c>
      <c r="BF16" s="120">
        <v>42.7</v>
      </c>
      <c r="BG16" s="120">
        <v>4518</v>
      </c>
      <c r="BH16" s="120">
        <v>39908.300000000003</v>
      </c>
      <c r="BI16" s="120">
        <v>5675.8</v>
      </c>
      <c r="BJ16" s="120">
        <v>34035.4</v>
      </c>
      <c r="BK16" s="120">
        <v>17474</v>
      </c>
      <c r="BL16" s="120" t="s">
        <v>27</v>
      </c>
      <c r="BM16" s="120">
        <v>4460.8</v>
      </c>
      <c r="BN16" s="120">
        <v>2816.3</v>
      </c>
      <c r="BO16" s="120">
        <v>1640.8</v>
      </c>
      <c r="BP16" s="120">
        <v>6.2</v>
      </c>
      <c r="BQ16" s="120">
        <v>454546.3</v>
      </c>
      <c r="BR16" s="120">
        <v>79641.7</v>
      </c>
      <c r="BS16" s="120">
        <v>0</v>
      </c>
      <c r="BT16" s="120">
        <v>0</v>
      </c>
      <c r="BU16" s="120">
        <v>0</v>
      </c>
    </row>
    <row r="17" spans="1:73">
      <c r="A17" s="119">
        <v>2015</v>
      </c>
      <c r="B17" s="120">
        <v>6565693.9000000004</v>
      </c>
      <c r="C17" s="120">
        <v>0</v>
      </c>
      <c r="D17" s="120">
        <v>633455.69999999995</v>
      </c>
      <c r="E17" s="120">
        <v>195298.5</v>
      </c>
      <c r="F17" s="120">
        <v>1280.8</v>
      </c>
      <c r="G17" s="120">
        <v>85310.9</v>
      </c>
      <c r="H17" s="120">
        <v>4037630.7</v>
      </c>
      <c r="I17" s="120">
        <v>2664423.1</v>
      </c>
      <c r="J17" s="120">
        <v>5482443.9000000004</v>
      </c>
      <c r="K17" s="120">
        <v>551692.6</v>
      </c>
      <c r="L17" s="120">
        <v>50486.400000000001</v>
      </c>
      <c r="M17" s="120">
        <v>387958</v>
      </c>
      <c r="N17" s="120">
        <v>878876.4</v>
      </c>
      <c r="O17" s="120">
        <v>4628220.7</v>
      </c>
      <c r="P17" s="120">
        <v>4084.2</v>
      </c>
      <c r="Q17" s="120">
        <v>133736.20000000001</v>
      </c>
      <c r="R17" s="120">
        <v>8587.7999999999993</v>
      </c>
      <c r="S17" s="120">
        <v>522.9</v>
      </c>
      <c r="T17" s="120">
        <v>10282.200000000001</v>
      </c>
      <c r="U17" s="120">
        <v>66342.5</v>
      </c>
      <c r="V17" s="120">
        <v>320872.40000000002</v>
      </c>
      <c r="W17" s="120">
        <v>3282706.8</v>
      </c>
      <c r="X17" s="120">
        <v>41936281.600000001</v>
      </c>
      <c r="Y17" s="120">
        <v>28461323.5</v>
      </c>
      <c r="Z17" s="120">
        <v>2049920.8</v>
      </c>
      <c r="AA17" s="120">
        <v>85766.399999999994</v>
      </c>
      <c r="AB17" s="120">
        <v>39933467.899999999</v>
      </c>
      <c r="AC17" s="120">
        <v>16025</v>
      </c>
      <c r="AD17" s="120">
        <v>406.5</v>
      </c>
      <c r="AE17" s="120">
        <v>67140.100000000006</v>
      </c>
      <c r="AF17" s="120">
        <v>492546.8</v>
      </c>
      <c r="AG17" s="120">
        <v>5086.2</v>
      </c>
      <c r="AH17" s="120">
        <v>-314354.3</v>
      </c>
      <c r="AI17" s="120">
        <v>-1518715.7</v>
      </c>
      <c r="AJ17" s="120">
        <v>43268.9</v>
      </c>
      <c r="AK17" s="120">
        <v>4948.2</v>
      </c>
      <c r="AL17" s="120">
        <v>1753.7</v>
      </c>
      <c r="AM17" s="120">
        <v>1473334.3</v>
      </c>
      <c r="AN17" s="120">
        <v>567209.6</v>
      </c>
      <c r="AO17" s="120">
        <v>35981</v>
      </c>
      <c r="AP17" s="120">
        <v>7951.5</v>
      </c>
      <c r="AQ17" s="120">
        <v>750512.6</v>
      </c>
      <c r="AR17" s="120">
        <v>1232438.2</v>
      </c>
      <c r="AS17" s="120">
        <v>969783.4</v>
      </c>
      <c r="AT17" s="120">
        <v>31.9</v>
      </c>
      <c r="AU17" s="120">
        <v>1483.5</v>
      </c>
      <c r="AV17" s="120">
        <v>1291.5</v>
      </c>
      <c r="AW17" s="120">
        <v>929976.5</v>
      </c>
      <c r="AX17" s="120">
        <v>29599.599999999999</v>
      </c>
      <c r="AY17" s="120">
        <v>97453.9</v>
      </c>
      <c r="AZ17" s="120">
        <v>16144</v>
      </c>
      <c r="BA17" s="120">
        <v>145303.5</v>
      </c>
      <c r="BB17" s="120">
        <v>91820.7</v>
      </c>
      <c r="BC17" s="120">
        <v>475737.8</v>
      </c>
      <c r="BD17" s="120">
        <v>6970358.2999999998</v>
      </c>
      <c r="BE17" s="120">
        <v>16146.6</v>
      </c>
      <c r="BF17" s="120">
        <v>29.5</v>
      </c>
      <c r="BG17" s="120">
        <v>3748.6</v>
      </c>
      <c r="BH17" s="120">
        <v>43710.5</v>
      </c>
      <c r="BI17" s="120">
        <v>780.8</v>
      </c>
      <c r="BJ17" s="120">
        <v>38927.199999999997</v>
      </c>
      <c r="BK17" s="120">
        <v>17634.900000000001</v>
      </c>
      <c r="BL17" s="120">
        <v>198.3</v>
      </c>
      <c r="BM17" s="120">
        <v>4916.3999999999996</v>
      </c>
      <c r="BN17" s="120">
        <v>15004</v>
      </c>
      <c r="BO17" s="120">
        <v>52469.3</v>
      </c>
      <c r="BP17" s="120">
        <v>21.7</v>
      </c>
      <c r="BQ17" s="120">
        <v>379020</v>
      </c>
      <c r="BR17" s="120">
        <v>82176.600000000006</v>
      </c>
      <c r="BS17" s="120">
        <v>419533</v>
      </c>
      <c r="BT17" s="120">
        <v>6451084.0999999996</v>
      </c>
      <c r="BU17" s="120">
        <v>108988.7</v>
      </c>
    </row>
    <row r="18" spans="1:73">
      <c r="A18" s="119">
        <v>2016</v>
      </c>
      <c r="B18" s="120">
        <v>6801609.5</v>
      </c>
      <c r="C18" s="120">
        <v>0</v>
      </c>
      <c r="D18" s="120">
        <v>638742.4</v>
      </c>
      <c r="E18" s="120">
        <v>207355.5</v>
      </c>
      <c r="F18" s="120">
        <v>1588.2</v>
      </c>
      <c r="G18" s="120">
        <v>193117.1</v>
      </c>
      <c r="H18" s="120">
        <v>4053685.4</v>
      </c>
      <c r="I18" s="120">
        <v>2827673.7</v>
      </c>
      <c r="J18" s="120">
        <v>5139783</v>
      </c>
      <c r="K18" s="120">
        <v>1104898.7</v>
      </c>
      <c r="L18" s="120">
        <v>30749.7</v>
      </c>
      <c r="M18" s="120">
        <v>350339.4</v>
      </c>
      <c r="N18" s="120">
        <v>1085745.8999999999</v>
      </c>
      <c r="O18" s="120">
        <v>4903163.7</v>
      </c>
      <c r="P18" s="120">
        <v>3917.1</v>
      </c>
      <c r="Q18" s="120">
        <v>121034.3</v>
      </c>
      <c r="R18" s="120">
        <v>775.6</v>
      </c>
      <c r="S18" s="120">
        <v>363.8</v>
      </c>
      <c r="T18" s="120">
        <v>8807.9</v>
      </c>
      <c r="U18" s="120">
        <v>62004.6</v>
      </c>
      <c r="V18" s="120">
        <v>288600.09999999998</v>
      </c>
      <c r="W18" s="120">
        <v>3362726</v>
      </c>
      <c r="X18" s="120">
        <v>250792520.90000001</v>
      </c>
      <c r="Y18" s="120">
        <v>28953654.800000001</v>
      </c>
      <c r="Z18" s="120">
        <v>2086142.4</v>
      </c>
      <c r="AA18" s="120">
        <v>69672.600000000006</v>
      </c>
      <c r="AB18" s="120">
        <v>40820192.299999997</v>
      </c>
      <c r="AC18" s="120">
        <v>11979.4</v>
      </c>
      <c r="AD18" s="120">
        <v>322.10000000000002</v>
      </c>
      <c r="AE18" s="120">
        <v>68854.8</v>
      </c>
      <c r="AF18" s="120">
        <v>341513.8</v>
      </c>
      <c r="AG18" s="120">
        <v>6547</v>
      </c>
      <c r="AH18" s="120">
        <v>-23190646.100000001</v>
      </c>
      <c r="AI18" s="120">
        <v>-1302873.8</v>
      </c>
      <c r="AJ18" s="120">
        <v>151</v>
      </c>
      <c r="AK18" s="120">
        <v>7325.1</v>
      </c>
      <c r="AL18" s="120">
        <v>1602.2</v>
      </c>
      <c r="AM18" s="120">
        <v>1583311.8</v>
      </c>
      <c r="AN18" s="120">
        <v>601401.4</v>
      </c>
      <c r="AO18" s="120">
        <v>59869.599999999999</v>
      </c>
      <c r="AP18" s="120">
        <v>3795</v>
      </c>
      <c r="AQ18" s="120">
        <v>806396.3</v>
      </c>
      <c r="AR18" s="120">
        <v>1313476.3999999999</v>
      </c>
      <c r="AS18" s="120">
        <v>1052539.8</v>
      </c>
      <c r="AT18" s="120">
        <v>38.299999999999997</v>
      </c>
      <c r="AU18" s="120">
        <v>5708.7</v>
      </c>
      <c r="AV18" s="120">
        <v>1244.8</v>
      </c>
      <c r="AW18" s="120">
        <v>993890.3</v>
      </c>
      <c r="AX18" s="120">
        <v>26138.5</v>
      </c>
      <c r="AY18" s="120">
        <v>103288.4</v>
      </c>
      <c r="AZ18" s="120">
        <v>18372.599999999999</v>
      </c>
      <c r="BA18" s="120">
        <v>152242.6</v>
      </c>
      <c r="BB18" s="120">
        <v>87246.6</v>
      </c>
      <c r="BC18" s="120">
        <v>451794.9</v>
      </c>
      <c r="BD18" s="120">
        <v>6899834</v>
      </c>
      <c r="BE18" s="120">
        <v>18326.599999999999</v>
      </c>
      <c r="BF18" s="120">
        <v>15.6</v>
      </c>
      <c r="BG18" s="120">
        <v>3873.9</v>
      </c>
      <c r="BH18" s="120">
        <v>49479.199999999997</v>
      </c>
      <c r="BI18" s="120">
        <v>1633.6</v>
      </c>
      <c r="BJ18" s="120">
        <v>35419</v>
      </c>
      <c r="BK18" s="120">
        <v>15319.5</v>
      </c>
      <c r="BL18" s="120">
        <v>196.7</v>
      </c>
      <c r="BM18" s="120">
        <v>3003.3</v>
      </c>
      <c r="BN18" s="120">
        <v>21748.9</v>
      </c>
      <c r="BO18" s="120">
        <v>28161.7</v>
      </c>
      <c r="BP18" s="120" t="s">
        <v>27</v>
      </c>
      <c r="BQ18" s="120">
        <v>377126.5</v>
      </c>
      <c r="BR18" s="120">
        <v>69968.3</v>
      </c>
      <c r="BS18" s="120">
        <v>640866.69999999995</v>
      </c>
      <c r="BT18" s="120">
        <v>6650438.0999999996</v>
      </c>
      <c r="BU18" s="120">
        <v>167529.20000000001</v>
      </c>
    </row>
    <row r="24" spans="1:73" ht="18">
      <c r="J24" s="122" t="s">
        <v>263</v>
      </c>
    </row>
  </sheetData>
  <mergeCells count="1">
    <mergeCell ref="A1:F3"/>
  </mergeCells>
  <pageMargins left="0.7" right="0.7" top="0.75" bottom="0.75" header="0.3" footer="0.3"/>
  <pageSetup orientation="portrait" verticalDpi="0"/>
  <drawing r:id="rId1"/>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activeCell="B3" sqref="B3"/>
    </sheetView>
  </sheetViews>
  <sheetFormatPr baseColWidth="10" defaultColWidth="11.5" defaultRowHeight="14" x14ac:dyDescent="0"/>
  <cols>
    <col min="1" max="1" width="58.5" style="112" customWidth="1"/>
    <col min="2" max="2" width="69.5" customWidth="1"/>
    <col min="3" max="3" width="52.33203125" customWidth="1"/>
  </cols>
  <sheetData>
    <row r="1" spans="1:7" ht="40" customHeight="1">
      <c r="A1" s="113" t="s">
        <v>178</v>
      </c>
      <c r="B1" s="112" t="s">
        <v>180</v>
      </c>
      <c r="C1" s="112" t="s">
        <v>182</v>
      </c>
      <c r="D1" s="109"/>
      <c r="E1" s="109"/>
      <c r="F1" s="109"/>
      <c r="G1" s="109"/>
    </row>
    <row r="2" spans="1:7" ht="96" customHeight="1">
      <c r="A2" s="114" t="s">
        <v>176</v>
      </c>
    </row>
    <row r="3" spans="1:7" ht="221" customHeight="1">
      <c r="A3" s="114" t="s">
        <v>179</v>
      </c>
      <c r="B3" s="108" t="s">
        <v>181</v>
      </c>
      <c r="C3" s="108" t="s">
        <v>183</v>
      </c>
    </row>
    <row r="4" spans="1:7" ht="31" customHeight="1">
      <c r="A4" s="114" t="s">
        <v>177</v>
      </c>
    </row>
  </sheetData>
  <pageMargins left="0.75" right="0.75" top="1" bottom="1" header="0.5" footer="0.5"/>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election activeCell="D7" sqref="D7"/>
    </sheetView>
  </sheetViews>
  <sheetFormatPr baseColWidth="10" defaultColWidth="11.5" defaultRowHeight="14" x14ac:dyDescent="0"/>
  <cols>
    <col min="2" max="2" width="16.5" customWidth="1"/>
    <col min="3" max="3" width="19.83203125" customWidth="1"/>
    <col min="6" max="6" width="19.1640625" customWidth="1"/>
  </cols>
  <sheetData>
    <row r="1" spans="1:6" s="31" customFormat="1" ht="42">
      <c r="B1" s="31" t="s">
        <v>264</v>
      </c>
      <c r="C1" s="31" t="s">
        <v>31</v>
      </c>
    </row>
    <row r="2" spans="1:6">
      <c r="A2" s="110">
        <v>1998</v>
      </c>
      <c r="B2" s="111">
        <f>'1998'!O48</f>
        <v>319712981994</v>
      </c>
      <c r="C2" s="111">
        <f>'1998'!E48</f>
        <v>6168277380366</v>
      </c>
      <c r="D2" s="33"/>
    </row>
    <row r="3" spans="1:6">
      <c r="A3" s="110">
        <v>1999</v>
      </c>
      <c r="B3" s="111">
        <f>'1999'!O48</f>
        <v>336944409277</v>
      </c>
      <c r="C3" s="111">
        <f>'1999'!E48</f>
        <v>6375153112133</v>
      </c>
      <c r="D3" s="33"/>
    </row>
    <row r="4" spans="1:6">
      <c r="A4" s="110">
        <v>2000</v>
      </c>
      <c r="B4" s="111">
        <f>'2000'!O48</f>
        <v>263326271281</v>
      </c>
      <c r="C4" s="111">
        <f>'2000'!E48</f>
        <v>6856082883238</v>
      </c>
      <c r="D4" s="33"/>
    </row>
    <row r="5" spans="1:6">
      <c r="A5" s="110">
        <v>2001</v>
      </c>
      <c r="B5" s="111">
        <f>'2001'!O48</f>
        <v>293383304682</v>
      </c>
      <c r="C5" s="111">
        <f>'2001'!E48</f>
        <v>8186580025294</v>
      </c>
      <c r="D5" s="33"/>
    </row>
    <row r="6" spans="1:6">
      <c r="A6" s="110">
        <v>2002</v>
      </c>
      <c r="B6" s="111">
        <f>'2002'!O48</f>
        <v>194902069275</v>
      </c>
      <c r="C6" s="111">
        <f>'2002'!E48</f>
        <v>8623599886825</v>
      </c>
      <c r="D6" s="33"/>
    </row>
    <row r="7" spans="1:6">
      <c r="A7" s="110">
        <v>2003</v>
      </c>
      <c r="B7" s="111">
        <f>'2003'!O48</f>
        <v>129915240168</v>
      </c>
      <c r="C7" s="111">
        <f>'2003'!E48</f>
        <v>9097625843048</v>
      </c>
      <c r="D7" s="33"/>
    </row>
    <row r="8" spans="1:6">
      <c r="A8" s="110">
        <v>2004</v>
      </c>
      <c r="B8" s="111">
        <f>'2004'!O48</f>
        <v>119385138540</v>
      </c>
      <c r="C8" s="111">
        <f>'2004'!E48</f>
        <v>10194693257126</v>
      </c>
      <c r="D8" s="33"/>
    </row>
    <row r="9" spans="1:6">
      <c r="A9" s="110">
        <v>2005</v>
      </c>
      <c r="B9" s="111">
        <f>'2005'!O48</f>
        <v>85218537559</v>
      </c>
      <c r="C9" s="111">
        <f>'2005'!E48</f>
        <v>11425983343803</v>
      </c>
      <c r="D9" s="33"/>
      <c r="E9" s="37"/>
      <c r="F9" s="37"/>
    </row>
    <row r="10" spans="1:6">
      <c r="A10" s="110">
        <v>2006</v>
      </c>
      <c r="B10" s="111">
        <f>'2006'!O48</f>
        <v>184478817890</v>
      </c>
      <c r="C10" s="111">
        <f>'2007'!E48</f>
        <v>14459234412725</v>
      </c>
      <c r="D10" s="33"/>
      <c r="E10" s="37"/>
      <c r="F10" s="37"/>
    </row>
    <row r="11" spans="1:6">
      <c r="A11" s="110">
        <v>2007</v>
      </c>
      <c r="B11" s="111">
        <f>'2007'!O48</f>
        <v>158857719329</v>
      </c>
      <c r="C11" s="111">
        <f>'2007'!E48</f>
        <v>14459234412725</v>
      </c>
      <c r="D11" s="33"/>
      <c r="E11" s="37"/>
      <c r="F11" s="37"/>
    </row>
    <row r="12" spans="1:6">
      <c r="A12" s="110">
        <v>2008</v>
      </c>
      <c r="B12" s="111">
        <f>'2008'!O48</f>
        <v>229932693302</v>
      </c>
      <c r="C12" s="111">
        <f>'2008'!E48</f>
        <v>17236724589035</v>
      </c>
      <c r="D12" s="33"/>
      <c r="E12" s="37"/>
      <c r="F12" s="37"/>
    </row>
    <row r="13" spans="1:6">
      <c r="A13" s="110">
        <v>2009</v>
      </c>
      <c r="B13" s="111">
        <f>'2009'!O48</f>
        <v>208155406673</v>
      </c>
      <c r="C13" s="111">
        <f>'2009'!E48</f>
        <v>16667468011404</v>
      </c>
      <c r="D13" s="33"/>
      <c r="E13" s="37"/>
      <c r="F13" s="37"/>
    </row>
    <row r="14" spans="1:6">
      <c r="E14" s="37"/>
      <c r="F14" s="37"/>
    </row>
    <row r="15" spans="1:6">
      <c r="E15" s="37"/>
      <c r="F15" s="37"/>
    </row>
    <row r="16" spans="1:6">
      <c r="E16" s="37"/>
      <c r="F16" s="37"/>
    </row>
    <row r="17" spans="5:6">
      <c r="E17" s="37"/>
      <c r="F17" s="37"/>
    </row>
    <row r="18" spans="5:6">
      <c r="E18" s="37"/>
      <c r="F18" s="37"/>
    </row>
    <row r="19" spans="5:6">
      <c r="E19" s="37"/>
      <c r="F19" s="37"/>
    </row>
    <row r="20" spans="5:6">
      <c r="E20" s="37"/>
      <c r="F20" s="37"/>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04"/>
  <sheetViews>
    <sheetView workbookViewId="0">
      <selection activeCell="O70" sqref="O70"/>
    </sheetView>
  </sheetViews>
  <sheetFormatPr baseColWidth="10" defaultColWidth="11.5" defaultRowHeight="12" x14ac:dyDescent="0"/>
  <cols>
    <col min="1" max="2" width="11.5" style="39"/>
    <col min="3" max="3" width="7.6640625" style="41" customWidth="1"/>
    <col min="4" max="6" width="9" style="41" customWidth="1"/>
    <col min="7" max="7" width="9.5" style="42" customWidth="1"/>
    <col min="8" max="8" width="14.1640625" style="42" customWidth="1"/>
    <col min="9" max="9" width="14.5" style="42" customWidth="1"/>
    <col min="10" max="10" width="11.5" style="42"/>
    <col min="11" max="12" width="12" style="42" customWidth="1"/>
    <col min="13" max="15" width="14.5" style="42" customWidth="1"/>
    <col min="16" max="16" width="17.6640625" style="42" customWidth="1"/>
    <col min="17" max="40" width="14.5" style="42" customWidth="1"/>
    <col min="41" max="41" width="11.5" style="39"/>
    <col min="42" max="42" width="17" style="39" customWidth="1"/>
    <col min="43" max="43" width="14.6640625" style="39" customWidth="1"/>
    <col min="44" max="16384" width="11.5" style="39"/>
  </cols>
  <sheetData>
    <row r="1" spans="1:41">
      <c r="C1" s="40" t="s">
        <v>32</v>
      </c>
    </row>
    <row r="2" spans="1:41">
      <c r="AA2" s="43"/>
      <c r="AB2" s="43"/>
    </row>
    <row r="3" spans="1:41" s="44" customFormat="1" ht="27" customHeight="1">
      <c r="A3" s="44" t="s">
        <v>33</v>
      </c>
      <c r="B3" s="44" t="s">
        <v>34</v>
      </c>
      <c r="C3" s="130" t="s">
        <v>35</v>
      </c>
      <c r="D3" s="130"/>
      <c r="E3" s="130" t="s">
        <v>36</v>
      </c>
      <c r="F3" s="130"/>
      <c r="G3" s="45" t="s">
        <v>37</v>
      </c>
      <c r="H3" s="45" t="s">
        <v>38</v>
      </c>
      <c r="I3" s="45" t="s">
        <v>39</v>
      </c>
      <c r="J3" s="45" t="s">
        <v>40</v>
      </c>
      <c r="K3" s="45" t="s">
        <v>41</v>
      </c>
      <c r="L3" s="45" t="s">
        <v>42</v>
      </c>
      <c r="M3" s="46" t="s">
        <v>43</v>
      </c>
      <c r="N3" s="45" t="s">
        <v>44</v>
      </c>
      <c r="O3" s="46" t="s">
        <v>45</v>
      </c>
      <c r="P3" s="45" t="s">
        <v>46</v>
      </c>
      <c r="Q3" s="45" t="s">
        <v>47</v>
      </c>
      <c r="R3" s="46" t="s">
        <v>48</v>
      </c>
      <c r="S3" s="45" t="s">
        <v>49</v>
      </c>
      <c r="T3" s="45" t="s">
        <v>50</v>
      </c>
      <c r="U3" s="45" t="s">
        <v>51</v>
      </c>
      <c r="V3" s="45" t="s">
        <v>52</v>
      </c>
      <c r="W3" s="46" t="s">
        <v>53</v>
      </c>
      <c r="X3" s="45" t="s">
        <v>54</v>
      </c>
      <c r="Y3" s="45" t="s">
        <v>55</v>
      </c>
      <c r="Z3" s="45" t="s">
        <v>56</v>
      </c>
      <c r="AA3" s="45" t="s">
        <v>57</v>
      </c>
      <c r="AB3" s="46" t="s">
        <v>58</v>
      </c>
      <c r="AC3" s="45" t="s">
        <v>59</v>
      </c>
      <c r="AD3" s="46" t="s">
        <v>60</v>
      </c>
      <c r="AE3" s="45" t="s">
        <v>61</v>
      </c>
      <c r="AF3" s="46" t="s">
        <v>62</v>
      </c>
      <c r="AG3" s="45" t="s">
        <v>63</v>
      </c>
      <c r="AH3" s="45" t="s">
        <v>64</v>
      </c>
      <c r="AI3" s="45" t="s">
        <v>65</v>
      </c>
      <c r="AJ3" s="45" t="s">
        <v>66</v>
      </c>
      <c r="AK3" s="46" t="s">
        <v>67</v>
      </c>
      <c r="AL3" s="45" t="s">
        <v>68</v>
      </c>
      <c r="AM3" s="45" t="s">
        <v>69</v>
      </c>
      <c r="AN3" s="45" t="s">
        <v>70</v>
      </c>
      <c r="AO3" s="46" t="s">
        <v>71</v>
      </c>
    </row>
    <row r="4" spans="1:41" ht="12.75" customHeight="1">
      <c r="A4" s="47">
        <f t="shared" ref="A4:A67" si="0">A5+B4</f>
        <v>0.99999999999999978</v>
      </c>
      <c r="B4" s="48">
        <f>O4/$O$70</f>
        <v>7.0409932576632212E-3</v>
      </c>
      <c r="C4" s="49">
        <v>0</v>
      </c>
      <c r="D4" s="50">
        <v>0</v>
      </c>
      <c r="E4" s="51">
        <v>0</v>
      </c>
      <c r="F4" s="52">
        <v>0</v>
      </c>
      <c r="G4" s="53">
        <v>43815</v>
      </c>
      <c r="H4" s="53">
        <f>G4</f>
        <v>43815</v>
      </c>
      <c r="I4" s="53">
        <v>7107038401</v>
      </c>
      <c r="J4" s="53">
        <v>1288696644</v>
      </c>
      <c r="K4" s="53">
        <v>3076633601</v>
      </c>
      <c r="L4" s="53">
        <v>3441792284</v>
      </c>
      <c r="M4" s="54">
        <v>1344282925</v>
      </c>
      <c r="N4" s="53">
        <v>14475417865</v>
      </c>
      <c r="O4" s="54">
        <v>1038886826</v>
      </c>
      <c r="P4" s="53">
        <v>364196993</v>
      </c>
      <c r="Q4" s="53">
        <v>16084445097</v>
      </c>
      <c r="R4" s="54">
        <v>1244899920</v>
      </c>
      <c r="S4" s="53">
        <v>2648551139</v>
      </c>
      <c r="T4" s="53">
        <v>323753512</v>
      </c>
      <c r="U4" s="53">
        <v>891893121</v>
      </c>
      <c r="V4" s="53">
        <v>36203306925</v>
      </c>
      <c r="W4" s="54">
        <v>45602092784</v>
      </c>
      <c r="X4" s="53">
        <v>127059800</v>
      </c>
      <c r="Y4" s="53">
        <v>294504002</v>
      </c>
      <c r="Z4" s="53">
        <v>230728689</v>
      </c>
      <c r="AA4" s="53">
        <v>4757584688</v>
      </c>
      <c r="AB4" s="54">
        <v>0</v>
      </c>
      <c r="AC4" s="53">
        <v>1541392068</v>
      </c>
      <c r="AD4" s="54">
        <v>57415987</v>
      </c>
      <c r="AE4" s="53">
        <v>36517</v>
      </c>
      <c r="AF4" s="54">
        <v>7666599</v>
      </c>
      <c r="AG4" s="53">
        <v>54857168</v>
      </c>
      <c r="AH4" s="53">
        <v>195351</v>
      </c>
      <c r="AI4" s="53">
        <v>5433094</v>
      </c>
      <c r="AJ4" s="53">
        <v>884366510</v>
      </c>
      <c r="AK4" s="54">
        <v>9578605</v>
      </c>
      <c r="AL4" s="53">
        <v>1302558181</v>
      </c>
      <c r="AM4" s="53">
        <v>549331059</v>
      </c>
      <c r="AN4" s="53">
        <v>-665883970</v>
      </c>
      <c r="AO4" s="54">
        <v>480418544</v>
      </c>
    </row>
    <row r="5" spans="1:41" ht="12.75" customHeight="1">
      <c r="A5" s="47">
        <f t="shared" si="0"/>
        <v>0.9929590067423365</v>
      </c>
      <c r="B5" s="48">
        <f t="shared" ref="B5:B68" si="1">O5/$O$70</f>
        <v>2.9045044516414483E-2</v>
      </c>
      <c r="C5" s="49">
        <v>0</v>
      </c>
      <c r="D5" s="50">
        <v>5</v>
      </c>
      <c r="E5" s="51">
        <v>0</v>
      </c>
      <c r="F5" s="52">
        <v>1393680</v>
      </c>
      <c r="G5" s="53">
        <v>564656</v>
      </c>
      <c r="H5" s="53">
        <f t="shared" ref="H5:H68" si="2">G5+H4</f>
        <v>608471</v>
      </c>
      <c r="I5" s="53">
        <v>47849617581</v>
      </c>
      <c r="J5" s="53">
        <v>1909577469</v>
      </c>
      <c r="K5" s="53">
        <v>6866677757</v>
      </c>
      <c r="L5" s="53">
        <v>44909097140</v>
      </c>
      <c r="M5" s="54">
        <v>3265902060</v>
      </c>
      <c r="N5" s="53">
        <v>111511395941</v>
      </c>
      <c r="O5" s="54">
        <v>4285547934</v>
      </c>
      <c r="P5" s="53">
        <v>1120932359</v>
      </c>
      <c r="Q5" s="53">
        <v>23256628676</v>
      </c>
      <c r="R5" s="54">
        <v>6310543669</v>
      </c>
      <c r="S5" s="53">
        <v>6009646977</v>
      </c>
      <c r="T5" s="53">
        <v>459225316</v>
      </c>
      <c r="U5" s="53">
        <v>2739193492</v>
      </c>
      <c r="V5" s="53">
        <v>214352747626</v>
      </c>
      <c r="W5" s="54">
        <v>242077854801</v>
      </c>
      <c r="X5" s="53">
        <v>158353440</v>
      </c>
      <c r="Y5" s="53">
        <v>160320224</v>
      </c>
      <c r="Z5" s="53">
        <v>669258184</v>
      </c>
      <c r="AA5" s="53">
        <v>835332995</v>
      </c>
      <c r="AB5" s="54">
        <v>238460890595</v>
      </c>
      <c r="AC5" s="53">
        <v>152362213</v>
      </c>
      <c r="AD5" s="54">
        <v>1354819</v>
      </c>
      <c r="AE5" s="53">
        <v>406639</v>
      </c>
      <c r="AF5" s="54">
        <v>4343965</v>
      </c>
      <c r="AG5" s="53">
        <v>343184</v>
      </c>
      <c r="AH5" s="53">
        <v>1755641</v>
      </c>
      <c r="AI5" s="53">
        <v>682166</v>
      </c>
      <c r="AJ5" s="53">
        <v>74485901</v>
      </c>
      <c r="AK5" s="54">
        <v>4562314</v>
      </c>
      <c r="AL5" s="53">
        <v>11063872639</v>
      </c>
      <c r="AM5" s="53">
        <v>320193022</v>
      </c>
      <c r="AN5" s="53">
        <v>-10996735417</v>
      </c>
      <c r="AO5" s="54">
        <v>62896512</v>
      </c>
    </row>
    <row r="6" spans="1:41" ht="12.75" customHeight="1">
      <c r="A6" s="47">
        <f t="shared" si="0"/>
        <v>0.96391396222592207</v>
      </c>
      <c r="B6" s="48">
        <f t="shared" si="1"/>
        <v>4.3950616507590669E-2</v>
      </c>
      <c r="C6" s="49">
        <v>5</v>
      </c>
      <c r="D6" s="50">
        <v>10</v>
      </c>
      <c r="E6" s="51">
        <v>1393680</v>
      </c>
      <c r="F6" s="52">
        <v>2787360</v>
      </c>
      <c r="G6" s="53">
        <v>146783</v>
      </c>
      <c r="H6" s="53">
        <f t="shared" si="2"/>
        <v>755254</v>
      </c>
      <c r="I6" s="53">
        <v>56392652752</v>
      </c>
      <c r="J6" s="53">
        <v>2482902749</v>
      </c>
      <c r="K6" s="53">
        <v>7788852299</v>
      </c>
      <c r="L6" s="53">
        <v>25237410730</v>
      </c>
      <c r="M6" s="54">
        <v>8691849777</v>
      </c>
      <c r="N6" s="53">
        <v>99655115813</v>
      </c>
      <c r="O6" s="54">
        <v>6484840251</v>
      </c>
      <c r="P6" s="53">
        <v>882978663</v>
      </c>
      <c r="Q6" s="53">
        <v>93305212039</v>
      </c>
      <c r="R6" s="54">
        <v>8517035608</v>
      </c>
      <c r="S6" s="53">
        <v>7144005075</v>
      </c>
      <c r="T6" s="53">
        <v>328575780</v>
      </c>
      <c r="U6" s="53">
        <v>2379908563</v>
      </c>
      <c r="V6" s="53">
        <v>265853481920</v>
      </c>
      <c r="W6" s="54">
        <v>299586361263</v>
      </c>
      <c r="X6" s="53">
        <v>290445008</v>
      </c>
      <c r="Y6" s="53">
        <v>311025029</v>
      </c>
      <c r="Z6" s="53">
        <v>924173326</v>
      </c>
      <c r="AA6" s="53">
        <v>1219968532</v>
      </c>
      <c r="AB6" s="54">
        <v>298467178559</v>
      </c>
      <c r="AC6" s="53">
        <v>54549244</v>
      </c>
      <c r="AD6" s="54">
        <v>871300</v>
      </c>
      <c r="AE6" s="53">
        <v>39645</v>
      </c>
      <c r="AF6" s="54">
        <v>2458308</v>
      </c>
      <c r="AG6" s="53">
        <v>700784</v>
      </c>
      <c r="AH6" s="53">
        <v>3019847</v>
      </c>
      <c r="AI6" s="53">
        <v>16378049</v>
      </c>
      <c r="AJ6" s="53">
        <v>116279820</v>
      </c>
      <c r="AK6" s="54">
        <v>2702988</v>
      </c>
      <c r="AL6" s="53">
        <v>12489924648</v>
      </c>
      <c r="AM6" s="53">
        <v>260136267</v>
      </c>
      <c r="AN6" s="53">
        <v>-12576083545</v>
      </c>
      <c r="AO6" s="54">
        <v>49547530</v>
      </c>
    </row>
    <row r="7" spans="1:41" ht="12.75" customHeight="1">
      <c r="A7" s="47">
        <f t="shared" si="0"/>
        <v>0.91996334571833138</v>
      </c>
      <c r="B7" s="48">
        <f t="shared" si="1"/>
        <v>1.0300218553141813E-2</v>
      </c>
      <c r="C7" s="49">
        <v>10</v>
      </c>
      <c r="D7" s="50">
        <v>11</v>
      </c>
      <c r="E7" s="51">
        <v>2787360</v>
      </c>
      <c r="F7" s="52">
        <v>3066096</v>
      </c>
      <c r="G7" s="53">
        <v>23871</v>
      </c>
      <c r="H7" s="53">
        <f t="shared" si="2"/>
        <v>779125</v>
      </c>
      <c r="I7" s="53">
        <v>12721719290</v>
      </c>
      <c r="J7" s="53">
        <v>668197637</v>
      </c>
      <c r="K7" s="53">
        <v>1735388942</v>
      </c>
      <c r="L7" s="53">
        <v>4606022955</v>
      </c>
      <c r="M7" s="54">
        <v>2193619843</v>
      </c>
      <c r="N7" s="53">
        <v>19324120717</v>
      </c>
      <c r="O7" s="54">
        <v>1519780089</v>
      </c>
      <c r="P7" s="53">
        <v>200369915</v>
      </c>
      <c r="Q7" s="53">
        <v>27315680416</v>
      </c>
      <c r="R7" s="54">
        <v>2112680962</v>
      </c>
      <c r="S7" s="53">
        <v>1635561534</v>
      </c>
      <c r="T7" s="53">
        <v>65977970</v>
      </c>
      <c r="U7" s="53">
        <v>510777401</v>
      </c>
      <c r="V7" s="53">
        <v>62556786039</v>
      </c>
      <c r="W7" s="54">
        <v>70185263861</v>
      </c>
      <c r="X7" s="53">
        <v>52793271</v>
      </c>
      <c r="Y7" s="53">
        <v>88149786</v>
      </c>
      <c r="Z7" s="53">
        <v>242770219</v>
      </c>
      <c r="AA7" s="53">
        <v>326170484</v>
      </c>
      <c r="AB7" s="54">
        <v>69795516165</v>
      </c>
      <c r="AC7" s="53">
        <v>100888875</v>
      </c>
      <c r="AD7" s="54">
        <v>0</v>
      </c>
      <c r="AE7" s="53">
        <v>0</v>
      </c>
      <c r="AF7" s="54">
        <v>657902</v>
      </c>
      <c r="AG7" s="53">
        <v>134038</v>
      </c>
      <c r="AH7" s="53">
        <v>1242755</v>
      </c>
      <c r="AI7" s="53">
        <v>319030</v>
      </c>
      <c r="AJ7" s="53">
        <v>50969437</v>
      </c>
      <c r="AK7" s="54">
        <v>453807</v>
      </c>
      <c r="AL7" s="53">
        <v>2862313962</v>
      </c>
      <c r="AM7" s="53">
        <v>99228981</v>
      </c>
      <c r="AN7" s="53">
        <v>-2815202056</v>
      </c>
      <c r="AO7" s="54">
        <v>40047567</v>
      </c>
    </row>
    <row r="8" spans="1:41" ht="12.75" customHeight="1">
      <c r="A8" s="47">
        <f t="shared" si="0"/>
        <v>0.9096631271651896</v>
      </c>
      <c r="B8" s="48">
        <f t="shared" si="1"/>
        <v>1.1906800480003468E-2</v>
      </c>
      <c r="C8" s="49">
        <v>11</v>
      </c>
      <c r="D8" s="50">
        <v>12</v>
      </c>
      <c r="E8" s="51">
        <v>3066096</v>
      </c>
      <c r="F8" s="52">
        <v>3344832</v>
      </c>
      <c r="G8" s="53">
        <v>21924</v>
      </c>
      <c r="H8" s="53">
        <f t="shared" si="2"/>
        <v>801049</v>
      </c>
      <c r="I8" s="53">
        <v>10786572380</v>
      </c>
      <c r="J8" s="53">
        <v>652366766</v>
      </c>
      <c r="K8" s="53">
        <v>1428063609</v>
      </c>
      <c r="L8" s="53">
        <v>4558230540</v>
      </c>
      <c r="M8" s="54">
        <v>2584176681</v>
      </c>
      <c r="N8" s="53">
        <v>19684382148</v>
      </c>
      <c r="O8" s="54">
        <v>1756828576</v>
      </c>
      <c r="P8" s="53">
        <v>214709570</v>
      </c>
      <c r="Q8" s="53">
        <v>29259051306</v>
      </c>
      <c r="R8" s="54">
        <v>1680833078</v>
      </c>
      <c r="S8" s="53">
        <v>1326326939</v>
      </c>
      <c r="T8" s="53">
        <v>118908337</v>
      </c>
      <c r="U8" s="53">
        <v>551989176</v>
      </c>
      <c r="V8" s="53">
        <v>62906662209</v>
      </c>
      <c r="W8" s="54">
        <v>70607990202</v>
      </c>
      <c r="X8" s="53">
        <v>60584758</v>
      </c>
      <c r="Y8" s="53">
        <v>117709066</v>
      </c>
      <c r="Z8" s="53">
        <v>228957097</v>
      </c>
      <c r="AA8" s="53">
        <v>334780942</v>
      </c>
      <c r="AB8" s="54">
        <v>70256054550</v>
      </c>
      <c r="AC8" s="53">
        <v>23863817</v>
      </c>
      <c r="AD8" s="54">
        <v>439502</v>
      </c>
      <c r="AE8" s="53">
        <v>0</v>
      </c>
      <c r="AF8" s="54">
        <v>769361</v>
      </c>
      <c r="AG8" s="53">
        <v>54973</v>
      </c>
      <c r="AH8" s="53">
        <v>489862</v>
      </c>
      <c r="AI8" s="53">
        <v>575307</v>
      </c>
      <c r="AJ8" s="53">
        <v>93431730</v>
      </c>
      <c r="AK8" s="54">
        <v>1031708</v>
      </c>
      <c r="AL8" s="53">
        <v>2509651246</v>
      </c>
      <c r="AM8" s="53">
        <v>55270049</v>
      </c>
      <c r="AN8" s="53">
        <v>-2581700868</v>
      </c>
      <c r="AO8" s="54">
        <v>10807335</v>
      </c>
    </row>
    <row r="9" spans="1:41" ht="12.75" customHeight="1">
      <c r="A9" s="47">
        <f t="shared" si="0"/>
        <v>0.89775632668518612</v>
      </c>
      <c r="B9" s="48">
        <f t="shared" si="1"/>
        <v>1.1893556853695352E-2</v>
      </c>
      <c r="C9" s="49">
        <v>12</v>
      </c>
      <c r="D9" s="50">
        <v>13</v>
      </c>
      <c r="E9" s="51">
        <v>3344832</v>
      </c>
      <c r="F9" s="52">
        <v>3623568</v>
      </c>
      <c r="G9" s="53">
        <v>20544</v>
      </c>
      <c r="H9" s="53">
        <f t="shared" si="2"/>
        <v>821593</v>
      </c>
      <c r="I9" s="53">
        <v>10804628563</v>
      </c>
      <c r="J9" s="53">
        <v>736887252</v>
      </c>
      <c r="K9" s="53">
        <v>1464575550</v>
      </c>
      <c r="L9" s="53">
        <v>4167607910</v>
      </c>
      <c r="M9" s="54">
        <v>2668814131</v>
      </c>
      <c r="N9" s="53">
        <v>19897219161</v>
      </c>
      <c r="O9" s="54">
        <v>1754874501</v>
      </c>
      <c r="P9" s="53">
        <v>231782748</v>
      </c>
      <c r="Q9" s="53">
        <v>30400927525</v>
      </c>
      <c r="R9" s="54">
        <v>1763299075</v>
      </c>
      <c r="S9" s="53">
        <v>1366603262</v>
      </c>
      <c r="T9" s="53">
        <v>69482885</v>
      </c>
      <c r="U9" s="53">
        <v>515204640</v>
      </c>
      <c r="V9" s="53">
        <v>64042891141</v>
      </c>
      <c r="W9" s="54">
        <v>71939325629</v>
      </c>
      <c r="X9" s="53">
        <v>59750792</v>
      </c>
      <c r="Y9" s="53">
        <v>121562111</v>
      </c>
      <c r="Z9" s="53">
        <v>272178910</v>
      </c>
      <c r="AA9" s="53">
        <v>383792388</v>
      </c>
      <c r="AB9" s="54">
        <v>71572423559</v>
      </c>
      <c r="AC9" s="53">
        <v>151217959</v>
      </c>
      <c r="AD9" s="54">
        <v>44094</v>
      </c>
      <c r="AE9" s="53">
        <v>56713</v>
      </c>
      <c r="AF9" s="54">
        <v>1359908</v>
      </c>
      <c r="AG9" s="53">
        <v>420061</v>
      </c>
      <c r="AH9" s="53">
        <v>1566251</v>
      </c>
      <c r="AI9" s="53">
        <v>589654</v>
      </c>
      <c r="AJ9" s="53">
        <v>98014657</v>
      </c>
      <c r="AK9" s="54">
        <v>2050815</v>
      </c>
      <c r="AL9" s="53">
        <v>2568081962</v>
      </c>
      <c r="AM9" s="53">
        <v>137906614</v>
      </c>
      <c r="AN9" s="53">
        <v>-2520877968</v>
      </c>
      <c r="AO9" s="54">
        <v>63522212</v>
      </c>
    </row>
    <row r="10" spans="1:41" ht="12.75" customHeight="1">
      <c r="A10" s="47">
        <f t="shared" si="0"/>
        <v>0.88586276983149081</v>
      </c>
      <c r="B10" s="48">
        <f t="shared" si="1"/>
        <v>1.1683123349469336E-2</v>
      </c>
      <c r="C10" s="49">
        <v>13</v>
      </c>
      <c r="D10" s="50">
        <v>14</v>
      </c>
      <c r="E10" s="51">
        <v>3623568</v>
      </c>
      <c r="F10" s="52">
        <v>3902304</v>
      </c>
      <c r="G10" s="53">
        <v>19235</v>
      </c>
      <c r="H10" s="53">
        <f t="shared" si="2"/>
        <v>840828</v>
      </c>
      <c r="I10" s="53">
        <v>11991328157</v>
      </c>
      <c r="J10" s="53">
        <v>635440839</v>
      </c>
      <c r="K10" s="53">
        <v>1653734355</v>
      </c>
      <c r="L10" s="53">
        <v>3852122538</v>
      </c>
      <c r="M10" s="54">
        <v>2538324582</v>
      </c>
      <c r="N10" s="53">
        <v>19505020620</v>
      </c>
      <c r="O10" s="54">
        <v>1723825388</v>
      </c>
      <c r="P10" s="53">
        <v>227536819</v>
      </c>
      <c r="Q10" s="53">
        <v>30639859499</v>
      </c>
      <c r="R10" s="54">
        <v>1929635688</v>
      </c>
      <c r="S10" s="53">
        <v>1538515776</v>
      </c>
      <c r="T10" s="53">
        <v>63284666</v>
      </c>
      <c r="U10" s="53">
        <v>510077682</v>
      </c>
      <c r="V10" s="53">
        <v>64601741659</v>
      </c>
      <c r="W10" s="54">
        <v>72584950361</v>
      </c>
      <c r="X10" s="53">
        <v>55094772</v>
      </c>
      <c r="Y10" s="53">
        <v>128112670</v>
      </c>
      <c r="Z10" s="53">
        <v>226204836</v>
      </c>
      <c r="AA10" s="53">
        <v>354014525</v>
      </c>
      <c r="AB10" s="54">
        <v>72268496961</v>
      </c>
      <c r="AC10" s="53">
        <v>393404918</v>
      </c>
      <c r="AD10" s="54">
        <v>46046</v>
      </c>
      <c r="AE10" s="53">
        <v>205370</v>
      </c>
      <c r="AF10" s="54">
        <v>1663381</v>
      </c>
      <c r="AG10" s="53">
        <v>233948</v>
      </c>
      <c r="AH10" s="53">
        <v>2625888</v>
      </c>
      <c r="AI10" s="53">
        <v>709640</v>
      </c>
      <c r="AJ10" s="53">
        <v>136243088</v>
      </c>
      <c r="AK10" s="54">
        <v>943089</v>
      </c>
      <c r="AL10" s="53">
        <v>2714765629</v>
      </c>
      <c r="AM10" s="53">
        <v>231138000</v>
      </c>
      <c r="AN10" s="53">
        <v>-2463939069</v>
      </c>
      <c r="AO10" s="54">
        <v>166565173</v>
      </c>
    </row>
    <row r="11" spans="1:41" ht="12.75" customHeight="1">
      <c r="A11" s="47">
        <f t="shared" si="0"/>
        <v>0.87417964648202151</v>
      </c>
      <c r="B11" s="48">
        <f t="shared" si="1"/>
        <v>1.2605102474306375E-2</v>
      </c>
      <c r="C11" s="49">
        <v>14</v>
      </c>
      <c r="D11" s="50">
        <v>15</v>
      </c>
      <c r="E11" s="51">
        <v>3902304</v>
      </c>
      <c r="F11" s="52">
        <v>4181040</v>
      </c>
      <c r="G11" s="53">
        <v>17052</v>
      </c>
      <c r="H11" s="53">
        <f t="shared" si="2"/>
        <v>857880</v>
      </c>
      <c r="I11" s="53">
        <v>10063870484</v>
      </c>
      <c r="J11" s="53">
        <v>725729395</v>
      </c>
      <c r="K11" s="53">
        <v>1403466401</v>
      </c>
      <c r="L11" s="53">
        <v>3621190316</v>
      </c>
      <c r="M11" s="54">
        <v>2602411597</v>
      </c>
      <c r="N11" s="53">
        <v>18082143976</v>
      </c>
      <c r="O11" s="54">
        <v>1859861872</v>
      </c>
      <c r="P11" s="53">
        <v>264562737</v>
      </c>
      <c r="Q11" s="53">
        <v>30973573914</v>
      </c>
      <c r="R11" s="54">
        <v>1674105671</v>
      </c>
      <c r="S11" s="53">
        <v>1312096886</v>
      </c>
      <c r="T11" s="53">
        <v>122122500</v>
      </c>
      <c r="U11" s="53">
        <v>532431456</v>
      </c>
      <c r="V11" s="53">
        <v>61421474668</v>
      </c>
      <c r="W11" s="54">
        <v>69304265521</v>
      </c>
      <c r="X11" s="53">
        <v>49250914</v>
      </c>
      <c r="Y11" s="53">
        <v>157151124</v>
      </c>
      <c r="Z11" s="53">
        <v>264386082</v>
      </c>
      <c r="AA11" s="53">
        <v>419252629</v>
      </c>
      <c r="AB11" s="54">
        <v>68883032446</v>
      </c>
      <c r="AC11" s="53">
        <v>606649594</v>
      </c>
      <c r="AD11" s="54">
        <v>9194706</v>
      </c>
      <c r="AE11" s="53">
        <v>77</v>
      </c>
      <c r="AF11" s="54">
        <v>1997658</v>
      </c>
      <c r="AG11" s="53">
        <v>21814</v>
      </c>
      <c r="AH11" s="53">
        <v>2282202</v>
      </c>
      <c r="AI11" s="53">
        <v>1940747</v>
      </c>
      <c r="AJ11" s="53">
        <v>191777183</v>
      </c>
      <c r="AK11" s="54">
        <v>3530838</v>
      </c>
      <c r="AL11" s="53">
        <v>2414250466</v>
      </c>
      <c r="AM11" s="53">
        <v>313254354</v>
      </c>
      <c r="AN11" s="53">
        <v>-1999956685</v>
      </c>
      <c r="AO11" s="54">
        <v>256310906</v>
      </c>
    </row>
    <row r="12" spans="1:41" ht="12.75" customHeight="1">
      <c r="A12" s="47">
        <f t="shared" si="0"/>
        <v>0.86157454400771516</v>
      </c>
      <c r="B12" s="48">
        <f t="shared" si="1"/>
        <v>5.9576588214596486E-2</v>
      </c>
      <c r="C12" s="49">
        <v>15</v>
      </c>
      <c r="D12" s="50">
        <v>20</v>
      </c>
      <c r="E12" s="51">
        <v>4181040</v>
      </c>
      <c r="F12" s="52">
        <v>5574720</v>
      </c>
      <c r="G12" s="53">
        <v>68600</v>
      </c>
      <c r="H12" s="53">
        <f t="shared" si="2"/>
        <v>926480</v>
      </c>
      <c r="I12" s="53">
        <v>51786480389</v>
      </c>
      <c r="J12" s="53">
        <v>3812062554</v>
      </c>
      <c r="K12" s="53">
        <v>7646117297</v>
      </c>
      <c r="L12" s="53">
        <v>15221048975</v>
      </c>
      <c r="M12" s="54">
        <v>13147528307</v>
      </c>
      <c r="N12" s="53">
        <v>86606547761</v>
      </c>
      <c r="O12" s="54">
        <v>8790426346</v>
      </c>
      <c r="P12" s="53">
        <v>1065183720</v>
      </c>
      <c r="Q12" s="53">
        <v>146816551349</v>
      </c>
      <c r="R12" s="54">
        <v>8729478602</v>
      </c>
      <c r="S12" s="53">
        <v>7092704372</v>
      </c>
      <c r="T12" s="53">
        <v>494386826</v>
      </c>
      <c r="U12" s="53">
        <v>2548093419</v>
      </c>
      <c r="V12" s="53">
        <v>297015172807</v>
      </c>
      <c r="W12" s="54">
        <v>333486240683</v>
      </c>
      <c r="X12" s="53">
        <v>261118858</v>
      </c>
      <c r="Y12" s="53">
        <v>824658084</v>
      </c>
      <c r="Z12" s="53">
        <v>1453648206</v>
      </c>
      <c r="AA12" s="53">
        <v>2295582049</v>
      </c>
      <c r="AB12" s="54">
        <v>331281001039</v>
      </c>
      <c r="AC12" s="53">
        <v>5146544869</v>
      </c>
      <c r="AD12" s="54">
        <v>3422209</v>
      </c>
      <c r="AE12" s="53">
        <v>169520</v>
      </c>
      <c r="AF12" s="54">
        <v>12230513</v>
      </c>
      <c r="AG12" s="53">
        <v>5770335</v>
      </c>
      <c r="AH12" s="53">
        <v>8404177</v>
      </c>
      <c r="AI12" s="53">
        <v>11885901</v>
      </c>
      <c r="AJ12" s="53">
        <v>1646934469</v>
      </c>
      <c r="AK12" s="54">
        <v>13841102</v>
      </c>
      <c r="AL12" s="53">
        <v>12171824594</v>
      </c>
      <c r="AM12" s="53">
        <v>2220188159</v>
      </c>
      <c r="AN12" s="53">
        <v>-8721093533</v>
      </c>
      <c r="AO12" s="54">
        <v>1934570105</v>
      </c>
    </row>
    <row r="13" spans="1:41" ht="12.75" customHeight="1">
      <c r="A13" s="47">
        <f t="shared" si="0"/>
        <v>0.80199795579311872</v>
      </c>
      <c r="B13" s="48">
        <f t="shared" si="1"/>
        <v>5.5452978399115803E-2</v>
      </c>
      <c r="C13" s="49">
        <v>20</v>
      </c>
      <c r="D13" s="50">
        <v>25</v>
      </c>
      <c r="E13" s="51">
        <v>5574720</v>
      </c>
      <c r="F13" s="52">
        <v>6968400</v>
      </c>
      <c r="G13" s="53">
        <v>48981</v>
      </c>
      <c r="H13" s="53">
        <f t="shared" si="2"/>
        <v>975461</v>
      </c>
      <c r="I13" s="53">
        <v>46581697330</v>
      </c>
      <c r="J13" s="53">
        <v>4100860955</v>
      </c>
      <c r="K13" s="53">
        <v>7122370090</v>
      </c>
      <c r="L13" s="53">
        <v>11546947101</v>
      </c>
      <c r="M13" s="54">
        <v>12984073272</v>
      </c>
      <c r="N13" s="53">
        <v>79575936132</v>
      </c>
      <c r="O13" s="54">
        <v>8181994587</v>
      </c>
      <c r="P13" s="53">
        <v>1213636826</v>
      </c>
      <c r="Q13" s="53">
        <v>137608960893</v>
      </c>
      <c r="R13" s="54">
        <v>8074034392</v>
      </c>
      <c r="S13" s="53">
        <v>6585006747</v>
      </c>
      <c r="T13" s="53">
        <v>378544668</v>
      </c>
      <c r="U13" s="53">
        <v>2392759973</v>
      </c>
      <c r="V13" s="53">
        <v>275404282355</v>
      </c>
      <c r="W13" s="54">
        <v>307634200190</v>
      </c>
      <c r="X13" s="53">
        <v>267976646</v>
      </c>
      <c r="Y13" s="53">
        <v>942060336</v>
      </c>
      <c r="Z13" s="53">
        <v>1611758207</v>
      </c>
      <c r="AA13" s="53">
        <v>2587087992</v>
      </c>
      <c r="AB13" s="54">
        <v>305323855206</v>
      </c>
      <c r="AC13" s="53">
        <v>7045694892</v>
      </c>
      <c r="AD13" s="54">
        <v>1407152</v>
      </c>
      <c r="AE13" s="53">
        <v>174734</v>
      </c>
      <c r="AF13" s="54">
        <v>16152428</v>
      </c>
      <c r="AG13" s="53">
        <v>1603580</v>
      </c>
      <c r="AH13" s="53">
        <v>10862435</v>
      </c>
      <c r="AI13" s="53">
        <v>14991050</v>
      </c>
      <c r="AJ13" s="53">
        <v>2481928302</v>
      </c>
      <c r="AK13" s="54">
        <v>13532378</v>
      </c>
      <c r="AL13" s="53">
        <v>11211947776</v>
      </c>
      <c r="AM13" s="53">
        <v>2692935820</v>
      </c>
      <c r="AN13" s="53">
        <v>-6704090639</v>
      </c>
      <c r="AO13" s="54">
        <v>2477639352</v>
      </c>
    </row>
    <row r="14" spans="1:41" ht="12.75" customHeight="1">
      <c r="A14" s="47">
        <f t="shared" si="0"/>
        <v>0.74654497739400294</v>
      </c>
      <c r="B14" s="48">
        <f t="shared" si="1"/>
        <v>5.5137126788419442E-2</v>
      </c>
      <c r="C14" s="49">
        <v>25</v>
      </c>
      <c r="D14" s="50">
        <v>30</v>
      </c>
      <c r="E14" s="51">
        <v>6968400</v>
      </c>
      <c r="F14" s="52">
        <v>8362080</v>
      </c>
      <c r="G14" s="53">
        <v>37817</v>
      </c>
      <c r="H14" s="53">
        <f t="shared" si="2"/>
        <v>1013278</v>
      </c>
      <c r="I14" s="53">
        <v>49116546430</v>
      </c>
      <c r="J14" s="53">
        <v>4321804342</v>
      </c>
      <c r="K14" s="53">
        <v>8011772740</v>
      </c>
      <c r="L14" s="53">
        <v>10023691784</v>
      </c>
      <c r="M14" s="54">
        <v>13156051410</v>
      </c>
      <c r="N14" s="53">
        <v>72343217534</v>
      </c>
      <c r="O14" s="54">
        <v>8135391208</v>
      </c>
      <c r="P14" s="53">
        <v>1045875794</v>
      </c>
      <c r="Q14" s="53">
        <v>127199956366</v>
      </c>
      <c r="R14" s="54">
        <v>8710158722</v>
      </c>
      <c r="S14" s="53">
        <v>7250303693</v>
      </c>
      <c r="T14" s="53">
        <v>464325365</v>
      </c>
      <c r="U14" s="53">
        <v>2614288129</v>
      </c>
      <c r="V14" s="53">
        <v>262088112372</v>
      </c>
      <c r="W14" s="54">
        <v>291735549143</v>
      </c>
      <c r="X14" s="53">
        <v>232868304</v>
      </c>
      <c r="Y14" s="53">
        <v>1229735259</v>
      </c>
      <c r="Z14" s="53">
        <v>1705338214</v>
      </c>
      <c r="AA14" s="53">
        <v>2950028454</v>
      </c>
      <c r="AB14" s="54">
        <v>288600940635</v>
      </c>
      <c r="AC14" s="53">
        <v>8312569538</v>
      </c>
      <c r="AD14" s="54">
        <v>5933008</v>
      </c>
      <c r="AE14" s="53">
        <v>548432</v>
      </c>
      <c r="AF14" s="54">
        <v>24697422</v>
      </c>
      <c r="AG14" s="53">
        <v>831275</v>
      </c>
      <c r="AH14" s="53">
        <v>9752175</v>
      </c>
      <c r="AI14" s="53">
        <v>22021287</v>
      </c>
      <c r="AJ14" s="53">
        <v>3009637977</v>
      </c>
      <c r="AK14" s="54">
        <v>18100185</v>
      </c>
      <c r="AL14" s="53">
        <v>11507242660</v>
      </c>
      <c r="AM14" s="53">
        <v>2992075500</v>
      </c>
      <c r="AN14" s="53">
        <v>-6274328867</v>
      </c>
      <c r="AO14" s="54">
        <v>2776993788</v>
      </c>
    </row>
    <row r="15" spans="1:41" ht="12.75" customHeight="1">
      <c r="A15" s="47">
        <f t="shared" si="0"/>
        <v>0.69140785060558352</v>
      </c>
      <c r="B15" s="48">
        <f t="shared" si="1"/>
        <v>4.8973198600563581E-2</v>
      </c>
      <c r="C15" s="49">
        <v>30</v>
      </c>
      <c r="D15" s="50">
        <v>35</v>
      </c>
      <c r="E15" s="51">
        <v>8362080</v>
      </c>
      <c r="F15" s="52">
        <v>9755760</v>
      </c>
      <c r="G15" s="53">
        <v>28113</v>
      </c>
      <c r="H15" s="53">
        <f t="shared" si="2"/>
        <v>1041391</v>
      </c>
      <c r="I15" s="53">
        <v>42351927740</v>
      </c>
      <c r="J15" s="53">
        <v>4516402972</v>
      </c>
      <c r="K15" s="53">
        <v>7333764689</v>
      </c>
      <c r="L15" s="53">
        <v>7938281887</v>
      </c>
      <c r="M15" s="54">
        <v>12257082986</v>
      </c>
      <c r="N15" s="53">
        <v>65332084792</v>
      </c>
      <c r="O15" s="54">
        <v>7225913872</v>
      </c>
      <c r="P15" s="53">
        <v>973243242</v>
      </c>
      <c r="Q15" s="53">
        <v>110135493728</v>
      </c>
      <c r="R15" s="54">
        <v>7654198415</v>
      </c>
      <c r="S15" s="53">
        <v>6529790256</v>
      </c>
      <c r="T15" s="53">
        <v>352088236</v>
      </c>
      <c r="U15" s="53">
        <v>2308174063</v>
      </c>
      <c r="V15" s="53">
        <v>230837229899</v>
      </c>
      <c r="W15" s="54">
        <v>256528341768</v>
      </c>
      <c r="X15" s="53">
        <v>136161750</v>
      </c>
      <c r="Y15" s="53">
        <v>1268078518</v>
      </c>
      <c r="Z15" s="53">
        <v>1651682643</v>
      </c>
      <c r="AA15" s="53">
        <v>2923294226</v>
      </c>
      <c r="AB15" s="54">
        <v>253830755569</v>
      </c>
      <c r="AC15" s="53">
        <v>8936077414</v>
      </c>
      <c r="AD15" s="54">
        <v>3641158</v>
      </c>
      <c r="AE15" s="53">
        <v>947918</v>
      </c>
      <c r="AF15" s="54">
        <v>22728652</v>
      </c>
      <c r="AG15" s="53">
        <v>834953</v>
      </c>
      <c r="AH15" s="53">
        <v>21064557</v>
      </c>
      <c r="AI15" s="53">
        <v>15201126</v>
      </c>
      <c r="AJ15" s="53">
        <v>3162751851</v>
      </c>
      <c r="AK15" s="54">
        <v>16419925</v>
      </c>
      <c r="AL15" s="53">
        <v>10130751194</v>
      </c>
      <c r="AM15" s="53">
        <v>3124067250</v>
      </c>
      <c r="AN15" s="53">
        <v>-4430981604</v>
      </c>
      <c r="AO15" s="54">
        <v>2956935282</v>
      </c>
    </row>
    <row r="16" spans="1:41" ht="12.75" customHeight="1">
      <c r="A16" s="47">
        <f t="shared" si="0"/>
        <v>0.64243465200501992</v>
      </c>
      <c r="B16" s="48">
        <f t="shared" si="1"/>
        <v>4.5518168200510439E-2</v>
      </c>
      <c r="C16" s="49">
        <v>35</v>
      </c>
      <c r="D16" s="50">
        <v>40</v>
      </c>
      <c r="E16" s="51">
        <v>9755760</v>
      </c>
      <c r="F16" s="52">
        <v>11149440</v>
      </c>
      <c r="G16" s="53">
        <v>20901</v>
      </c>
      <c r="H16" s="53">
        <f t="shared" si="2"/>
        <v>1062292</v>
      </c>
      <c r="I16" s="53">
        <v>40075521873</v>
      </c>
      <c r="J16" s="53">
        <v>4469289462</v>
      </c>
      <c r="K16" s="53">
        <v>6982755557</v>
      </c>
      <c r="L16" s="53">
        <v>6573362786</v>
      </c>
      <c r="M16" s="54">
        <v>10940552203</v>
      </c>
      <c r="N16" s="53">
        <v>52285062429</v>
      </c>
      <c r="O16" s="54">
        <v>6716129892</v>
      </c>
      <c r="P16" s="53">
        <v>767797516</v>
      </c>
      <c r="Q16" s="53">
        <v>93234524879</v>
      </c>
      <c r="R16" s="54">
        <v>7214225539</v>
      </c>
      <c r="S16" s="53">
        <v>6147907837</v>
      </c>
      <c r="T16" s="53">
        <v>318631428</v>
      </c>
      <c r="U16" s="53">
        <v>2211697036</v>
      </c>
      <c r="V16" s="53">
        <v>199794470129</v>
      </c>
      <c r="W16" s="54">
        <v>220580985835</v>
      </c>
      <c r="X16" s="53">
        <v>184662365</v>
      </c>
      <c r="Y16" s="53">
        <v>2230524625</v>
      </c>
      <c r="Z16" s="53">
        <v>1685940021</v>
      </c>
      <c r="AA16" s="53">
        <v>2889049120</v>
      </c>
      <c r="AB16" s="54">
        <v>217839175610</v>
      </c>
      <c r="AC16" s="53">
        <v>9598620457</v>
      </c>
      <c r="AD16" s="54">
        <v>5710517</v>
      </c>
      <c r="AE16" s="53">
        <v>516991</v>
      </c>
      <c r="AF16" s="54">
        <v>26322885</v>
      </c>
      <c r="AG16" s="53">
        <v>898054</v>
      </c>
      <c r="AH16" s="53">
        <v>10561303</v>
      </c>
      <c r="AI16" s="53">
        <v>16387763</v>
      </c>
      <c r="AJ16" s="53">
        <v>3185985873</v>
      </c>
      <c r="AK16" s="54">
        <v>21235981</v>
      </c>
      <c r="AL16" s="53">
        <v>9424240314</v>
      </c>
      <c r="AM16" s="53">
        <v>3176732486</v>
      </c>
      <c r="AN16" s="53">
        <v>-3081818190</v>
      </c>
      <c r="AO16" s="54">
        <v>3041787846</v>
      </c>
    </row>
    <row r="17" spans="1:41" ht="12.75" customHeight="1">
      <c r="A17" s="47">
        <f t="shared" si="0"/>
        <v>0.59691648380450946</v>
      </c>
      <c r="B17" s="48">
        <f t="shared" si="1"/>
        <v>4.4680198766942146E-2</v>
      </c>
      <c r="C17" s="49">
        <v>40</v>
      </c>
      <c r="D17" s="50">
        <v>45</v>
      </c>
      <c r="E17" s="51">
        <v>11149440</v>
      </c>
      <c r="F17" s="52">
        <v>12543120</v>
      </c>
      <c r="G17" s="53">
        <v>17597</v>
      </c>
      <c r="H17" s="53">
        <f t="shared" si="2"/>
        <v>1079889</v>
      </c>
      <c r="I17" s="53">
        <v>44517709077</v>
      </c>
      <c r="J17" s="53">
        <v>4516096485</v>
      </c>
      <c r="K17" s="53">
        <v>6972629475</v>
      </c>
      <c r="L17" s="53">
        <v>5346388847</v>
      </c>
      <c r="M17" s="54">
        <v>10548393835</v>
      </c>
      <c r="N17" s="53">
        <v>47677086967</v>
      </c>
      <c r="O17" s="54">
        <v>6592488898</v>
      </c>
      <c r="P17" s="53">
        <v>757174503</v>
      </c>
      <c r="Q17" s="53">
        <v>84594212851</v>
      </c>
      <c r="R17" s="54">
        <v>8054818970</v>
      </c>
      <c r="S17" s="53">
        <v>6160946173</v>
      </c>
      <c r="T17" s="53">
        <v>335797040</v>
      </c>
      <c r="U17" s="53">
        <v>2034890716</v>
      </c>
      <c r="V17" s="53">
        <v>192631642096</v>
      </c>
      <c r="W17" s="54">
        <v>211045365979</v>
      </c>
      <c r="X17" s="53">
        <v>172096319</v>
      </c>
      <c r="Y17" s="53">
        <v>1677023281</v>
      </c>
      <c r="Z17" s="53">
        <v>1726449075</v>
      </c>
      <c r="AA17" s="53">
        <v>3114573084</v>
      </c>
      <c r="AB17" s="54">
        <v>208076423045</v>
      </c>
      <c r="AC17" s="53">
        <v>10519835918</v>
      </c>
      <c r="AD17" s="54">
        <v>3150730</v>
      </c>
      <c r="AE17" s="53">
        <v>556235</v>
      </c>
      <c r="AF17" s="54">
        <v>30586413</v>
      </c>
      <c r="AG17" s="53">
        <v>703550</v>
      </c>
      <c r="AH17" s="53">
        <v>24126204</v>
      </c>
      <c r="AI17" s="53">
        <v>24218835</v>
      </c>
      <c r="AJ17" s="53">
        <v>3344784994</v>
      </c>
      <c r="AK17" s="54">
        <v>26650054</v>
      </c>
      <c r="AL17" s="53">
        <v>10153377426</v>
      </c>
      <c r="AM17" s="53">
        <v>3266719330</v>
      </c>
      <c r="AN17" s="53">
        <v>-3082017063</v>
      </c>
      <c r="AO17" s="54">
        <v>3148521635</v>
      </c>
    </row>
    <row r="18" spans="1:41" ht="12.75" customHeight="1">
      <c r="A18" s="47">
        <f t="shared" si="0"/>
        <v>0.55223628503756728</v>
      </c>
      <c r="B18" s="48">
        <f t="shared" si="1"/>
        <v>3.7632842855269008E-2</v>
      </c>
      <c r="C18" s="49">
        <v>45</v>
      </c>
      <c r="D18" s="50">
        <v>50</v>
      </c>
      <c r="E18" s="51">
        <v>12543120</v>
      </c>
      <c r="F18" s="52">
        <v>13936800</v>
      </c>
      <c r="G18" s="53">
        <v>14573</v>
      </c>
      <c r="H18" s="53">
        <f t="shared" si="2"/>
        <v>1094462</v>
      </c>
      <c r="I18" s="53">
        <v>43260122856</v>
      </c>
      <c r="J18" s="53">
        <v>4194025723</v>
      </c>
      <c r="K18" s="53">
        <v>7012111983</v>
      </c>
      <c r="L18" s="53">
        <v>4435793463</v>
      </c>
      <c r="M18" s="54">
        <v>8975309677</v>
      </c>
      <c r="N18" s="53">
        <v>43839644576</v>
      </c>
      <c r="O18" s="54">
        <v>5552663273</v>
      </c>
      <c r="P18" s="53">
        <v>808873604</v>
      </c>
      <c r="Q18" s="53">
        <v>77757346012</v>
      </c>
      <c r="R18" s="54">
        <v>7728292703</v>
      </c>
      <c r="S18" s="53">
        <v>6068540328</v>
      </c>
      <c r="T18" s="53">
        <v>222931811</v>
      </c>
      <c r="U18" s="53">
        <v>1888696576</v>
      </c>
      <c r="V18" s="53">
        <v>179320070129</v>
      </c>
      <c r="W18" s="54">
        <v>195384015155</v>
      </c>
      <c r="X18" s="53">
        <v>180467002</v>
      </c>
      <c r="Y18" s="53">
        <v>1317239341</v>
      </c>
      <c r="Z18" s="53">
        <v>1412746731</v>
      </c>
      <c r="AA18" s="53">
        <v>2731328025</v>
      </c>
      <c r="AB18" s="54">
        <v>192704341958</v>
      </c>
      <c r="AC18" s="53">
        <v>10780909805</v>
      </c>
      <c r="AD18" s="54">
        <v>7673719</v>
      </c>
      <c r="AE18" s="53">
        <v>1600623</v>
      </c>
      <c r="AF18" s="54">
        <v>34399720</v>
      </c>
      <c r="AG18" s="53">
        <v>285132</v>
      </c>
      <c r="AH18" s="53">
        <v>6903212</v>
      </c>
      <c r="AI18" s="53">
        <v>22556662</v>
      </c>
      <c r="AJ18" s="53">
        <v>3487209195</v>
      </c>
      <c r="AK18" s="54">
        <v>24507194</v>
      </c>
      <c r="AL18" s="53">
        <v>9573982808</v>
      </c>
      <c r="AM18" s="53">
        <v>85898896835</v>
      </c>
      <c r="AN18" s="53">
        <v>-2362861022</v>
      </c>
      <c r="AO18" s="54">
        <v>3083543627</v>
      </c>
    </row>
    <row r="19" spans="1:41" ht="12.75" customHeight="1">
      <c r="A19" s="47">
        <f t="shared" si="0"/>
        <v>0.51460344218229825</v>
      </c>
      <c r="B19" s="48">
        <f t="shared" si="1"/>
        <v>3.5773195373905671E-2</v>
      </c>
      <c r="C19" s="49">
        <v>50</v>
      </c>
      <c r="D19" s="50">
        <v>55</v>
      </c>
      <c r="E19" s="51">
        <v>13936800</v>
      </c>
      <c r="F19" s="52">
        <v>15330480</v>
      </c>
      <c r="G19" s="53">
        <v>12565</v>
      </c>
      <c r="H19" s="53">
        <f t="shared" si="2"/>
        <v>1107027</v>
      </c>
      <c r="I19" s="53">
        <v>45302828938</v>
      </c>
      <c r="J19" s="53">
        <v>4419616318</v>
      </c>
      <c r="K19" s="53">
        <v>7859752558</v>
      </c>
      <c r="L19" s="53">
        <v>4218135325</v>
      </c>
      <c r="M19" s="54">
        <v>8445416175</v>
      </c>
      <c r="N19" s="53">
        <v>39918360736</v>
      </c>
      <c r="O19" s="54">
        <v>5278275385</v>
      </c>
      <c r="P19" s="53">
        <v>700286963</v>
      </c>
      <c r="Q19" s="53">
        <v>71008901500</v>
      </c>
      <c r="R19" s="54">
        <v>8291192808</v>
      </c>
      <c r="S19" s="53">
        <v>6973472303</v>
      </c>
      <c r="T19" s="53">
        <v>250659883</v>
      </c>
      <c r="U19" s="53">
        <v>1805814004</v>
      </c>
      <c r="V19" s="53">
        <v>171991796875</v>
      </c>
      <c r="W19" s="54">
        <v>186412820516</v>
      </c>
      <c r="X19" s="53">
        <v>223857084</v>
      </c>
      <c r="Y19" s="53">
        <v>1383941103</v>
      </c>
      <c r="Z19" s="53">
        <v>1440027398</v>
      </c>
      <c r="AA19" s="53">
        <v>2830650468</v>
      </c>
      <c r="AB19" s="54">
        <v>183562400933</v>
      </c>
      <c r="AC19" s="53">
        <v>11418623719</v>
      </c>
      <c r="AD19" s="54">
        <v>3698484</v>
      </c>
      <c r="AE19" s="53">
        <v>567485</v>
      </c>
      <c r="AF19" s="54">
        <v>38738459</v>
      </c>
      <c r="AG19" s="53">
        <v>848397</v>
      </c>
      <c r="AH19" s="53">
        <v>4333045</v>
      </c>
      <c r="AI19" s="53">
        <v>26516923</v>
      </c>
      <c r="AJ19" s="53">
        <v>3540057974</v>
      </c>
      <c r="AK19" s="54">
        <v>36916913</v>
      </c>
      <c r="AL19" s="53">
        <v>9936342196</v>
      </c>
      <c r="AM19" s="53">
        <v>3261093374</v>
      </c>
      <c r="AN19" s="53">
        <v>-2161999189</v>
      </c>
      <c r="AO19" s="54">
        <v>3154256669</v>
      </c>
    </row>
    <row r="20" spans="1:41" ht="12.75" customHeight="1">
      <c r="A20" s="47">
        <f t="shared" si="0"/>
        <v>0.47883024680839259</v>
      </c>
      <c r="B20" s="48">
        <f t="shared" si="1"/>
        <v>3.3974537242582988E-2</v>
      </c>
      <c r="C20" s="49">
        <v>55</v>
      </c>
      <c r="D20" s="50">
        <v>60</v>
      </c>
      <c r="E20" s="51">
        <v>15330480</v>
      </c>
      <c r="F20" s="52">
        <v>16724160</v>
      </c>
      <c r="G20" s="53">
        <v>9767</v>
      </c>
      <c r="H20" s="53">
        <f t="shared" si="2"/>
        <v>1116794</v>
      </c>
      <c r="I20" s="53">
        <v>33199051932</v>
      </c>
      <c r="J20" s="53">
        <v>4133344565</v>
      </c>
      <c r="K20" s="53">
        <v>6609008209</v>
      </c>
      <c r="L20" s="53">
        <v>3549543815</v>
      </c>
      <c r="M20" s="54">
        <v>9078687544</v>
      </c>
      <c r="N20" s="53">
        <v>35825956301</v>
      </c>
      <c r="O20" s="54">
        <v>5012886374</v>
      </c>
      <c r="P20" s="53">
        <v>600032933</v>
      </c>
      <c r="Q20" s="53">
        <v>62421723201</v>
      </c>
      <c r="R20" s="54">
        <v>6232281083</v>
      </c>
      <c r="S20" s="53">
        <v>5720202199</v>
      </c>
      <c r="T20" s="53">
        <v>296433220</v>
      </c>
      <c r="U20" s="53">
        <v>1785622275</v>
      </c>
      <c r="V20" s="53">
        <v>146734956952</v>
      </c>
      <c r="W20" s="54">
        <v>158860258263</v>
      </c>
      <c r="X20" s="53">
        <v>78164044</v>
      </c>
      <c r="Y20" s="53">
        <v>1384172219</v>
      </c>
      <c r="Z20" s="53">
        <v>1372342450</v>
      </c>
      <c r="AA20" s="53">
        <v>2778443721</v>
      </c>
      <c r="AB20" s="54">
        <v>156289958702</v>
      </c>
      <c r="AC20" s="53">
        <v>10933808073</v>
      </c>
      <c r="AD20" s="54">
        <v>10593399</v>
      </c>
      <c r="AE20" s="53">
        <v>795303</v>
      </c>
      <c r="AF20" s="54">
        <v>35060740</v>
      </c>
      <c r="AG20" s="53">
        <v>1787342</v>
      </c>
      <c r="AH20" s="53">
        <v>13746196</v>
      </c>
      <c r="AI20" s="53">
        <v>10204076</v>
      </c>
      <c r="AJ20" s="53">
        <v>3440763387</v>
      </c>
      <c r="AK20" s="54">
        <v>44603307</v>
      </c>
      <c r="AL20" s="53">
        <v>7810336007</v>
      </c>
      <c r="AM20" s="53">
        <v>3267920295</v>
      </c>
      <c r="AN20" s="53">
        <v>-412894886</v>
      </c>
      <c r="AO20" s="54">
        <v>3185767814</v>
      </c>
    </row>
    <row r="21" spans="1:41" ht="12.75" customHeight="1">
      <c r="A21" s="47">
        <f t="shared" si="0"/>
        <v>0.44485570956580961</v>
      </c>
      <c r="B21" s="48">
        <f t="shared" si="1"/>
        <v>2.9712219869904088E-2</v>
      </c>
      <c r="C21" s="49">
        <v>60</v>
      </c>
      <c r="D21" s="50">
        <v>65</v>
      </c>
      <c r="E21" s="51">
        <v>16724160</v>
      </c>
      <c r="F21" s="52">
        <v>18117840</v>
      </c>
      <c r="G21" s="53">
        <v>8290</v>
      </c>
      <c r="H21" s="53">
        <f t="shared" si="2"/>
        <v>1125084</v>
      </c>
      <c r="I21" s="53">
        <v>31950034017</v>
      </c>
      <c r="J21" s="53">
        <v>4045978145</v>
      </c>
      <c r="K21" s="53">
        <v>6812485126</v>
      </c>
      <c r="L21" s="53">
        <v>3134728141</v>
      </c>
      <c r="M21" s="54">
        <v>6575960380</v>
      </c>
      <c r="N21" s="53">
        <v>33792978555</v>
      </c>
      <c r="O21" s="54">
        <v>4383988546</v>
      </c>
      <c r="P21" s="53">
        <v>596034116</v>
      </c>
      <c r="Q21" s="53">
        <v>57140878604</v>
      </c>
      <c r="R21" s="54">
        <v>6141649776</v>
      </c>
      <c r="S21" s="53">
        <v>5866973575</v>
      </c>
      <c r="T21" s="53">
        <v>292817180</v>
      </c>
      <c r="U21" s="53">
        <v>1636201919</v>
      </c>
      <c r="V21" s="53">
        <v>136620448782</v>
      </c>
      <c r="W21" s="54">
        <v>146778722732</v>
      </c>
      <c r="X21" s="53">
        <v>128587633</v>
      </c>
      <c r="Y21" s="53">
        <v>1343500856</v>
      </c>
      <c r="Z21" s="53">
        <v>1231232544</v>
      </c>
      <c r="AA21" s="53">
        <v>2546727118</v>
      </c>
      <c r="AB21" s="54">
        <v>144354481728</v>
      </c>
      <c r="AC21" s="53">
        <v>11032018872</v>
      </c>
      <c r="AD21" s="54">
        <v>4996093</v>
      </c>
      <c r="AE21" s="53">
        <v>1790999</v>
      </c>
      <c r="AF21" s="54">
        <v>35609091</v>
      </c>
      <c r="AG21" s="53">
        <v>820312</v>
      </c>
      <c r="AH21" s="53">
        <v>20166319</v>
      </c>
      <c r="AI21" s="53">
        <v>14501483</v>
      </c>
      <c r="AJ21" s="53">
        <v>3439181133</v>
      </c>
      <c r="AK21" s="54">
        <v>35115018</v>
      </c>
      <c r="AL21" s="53">
        <v>7265241442</v>
      </c>
      <c r="AM21" s="53">
        <v>3327346256</v>
      </c>
      <c r="AN21" s="53">
        <v>224589168</v>
      </c>
      <c r="AO21" s="54">
        <v>3231662523</v>
      </c>
    </row>
    <row r="22" spans="1:41" ht="12.75" customHeight="1">
      <c r="A22" s="47">
        <f t="shared" si="0"/>
        <v>0.41514348969590553</v>
      </c>
      <c r="B22" s="48">
        <f t="shared" si="1"/>
        <v>3.1092592634934021E-2</v>
      </c>
      <c r="C22" s="49">
        <v>65</v>
      </c>
      <c r="D22" s="50">
        <v>70</v>
      </c>
      <c r="E22" s="51">
        <v>18117840</v>
      </c>
      <c r="F22" s="52">
        <v>19511520</v>
      </c>
      <c r="G22" s="53">
        <v>7513</v>
      </c>
      <c r="H22" s="53">
        <f t="shared" si="2"/>
        <v>1132597</v>
      </c>
      <c r="I22" s="53">
        <v>32134957485</v>
      </c>
      <c r="J22" s="53">
        <v>3959505563</v>
      </c>
      <c r="K22" s="53">
        <v>7420617577</v>
      </c>
      <c r="L22" s="53">
        <v>2859356065</v>
      </c>
      <c r="M22" s="54">
        <v>6677801689</v>
      </c>
      <c r="N22" s="53">
        <v>32669441543</v>
      </c>
      <c r="O22" s="54">
        <v>4587660248</v>
      </c>
      <c r="P22" s="53">
        <v>704952832</v>
      </c>
      <c r="Q22" s="53">
        <v>55246571015</v>
      </c>
      <c r="R22" s="54">
        <v>6003472014</v>
      </c>
      <c r="S22" s="53">
        <v>6422201751</v>
      </c>
      <c r="T22" s="53">
        <v>203487053</v>
      </c>
      <c r="U22" s="53">
        <v>1589871356</v>
      </c>
      <c r="V22" s="53">
        <v>134165932705</v>
      </c>
      <c r="W22" s="54">
        <v>144048775871</v>
      </c>
      <c r="X22" s="53">
        <v>128762269</v>
      </c>
      <c r="Y22" s="53">
        <v>1421052836</v>
      </c>
      <c r="Z22" s="53">
        <v>1293911008</v>
      </c>
      <c r="AA22" s="53">
        <v>2716954073</v>
      </c>
      <c r="AB22" s="54">
        <v>141409997250</v>
      </c>
      <c r="AC22" s="53">
        <v>11570071227</v>
      </c>
      <c r="AD22" s="54">
        <v>14894813</v>
      </c>
      <c r="AE22" s="53">
        <v>978198</v>
      </c>
      <c r="AF22" s="54">
        <v>42966425</v>
      </c>
      <c r="AG22" s="53">
        <v>764273</v>
      </c>
      <c r="AH22" s="53">
        <v>21321799</v>
      </c>
      <c r="AI22" s="53">
        <v>11515398</v>
      </c>
      <c r="AJ22" s="53">
        <v>3602654001</v>
      </c>
      <c r="AK22" s="54">
        <v>52041538</v>
      </c>
      <c r="AL22" s="53">
        <v>7270738098</v>
      </c>
      <c r="AM22" s="53">
        <v>3434431981</v>
      </c>
      <c r="AN22" s="53">
        <v>581986310</v>
      </c>
      <c r="AO22" s="54">
        <v>3365523390</v>
      </c>
    </row>
    <row r="23" spans="1:41" ht="12.75" customHeight="1">
      <c r="A23" s="47">
        <f t="shared" si="0"/>
        <v>0.38405089706097151</v>
      </c>
      <c r="B23" s="48">
        <f t="shared" si="1"/>
        <v>2.7224793969168319E-2</v>
      </c>
      <c r="C23" s="49">
        <v>70</v>
      </c>
      <c r="D23" s="50">
        <v>75</v>
      </c>
      <c r="E23" s="51">
        <v>19511520</v>
      </c>
      <c r="F23" s="52">
        <v>20905200</v>
      </c>
      <c r="G23" s="53">
        <v>6158</v>
      </c>
      <c r="H23" s="53">
        <f t="shared" si="2"/>
        <v>1138755</v>
      </c>
      <c r="I23" s="53">
        <v>26222265050</v>
      </c>
      <c r="J23" s="53">
        <v>3886604559</v>
      </c>
      <c r="K23" s="53">
        <v>6054649622</v>
      </c>
      <c r="L23" s="53">
        <v>2051455196</v>
      </c>
      <c r="M23" s="54">
        <v>5756580829</v>
      </c>
      <c r="N23" s="53">
        <v>30407421938</v>
      </c>
      <c r="O23" s="54">
        <v>4016972998</v>
      </c>
      <c r="P23" s="53">
        <v>612056315</v>
      </c>
      <c r="Q23" s="53">
        <v>49706701246</v>
      </c>
      <c r="R23" s="54">
        <v>5036420059</v>
      </c>
      <c r="S23" s="53">
        <v>5151573654</v>
      </c>
      <c r="T23" s="53">
        <v>218923197</v>
      </c>
      <c r="U23" s="53">
        <v>1388844675</v>
      </c>
      <c r="V23" s="53">
        <v>118022729187</v>
      </c>
      <c r="W23" s="54">
        <v>126991786286</v>
      </c>
      <c r="X23" s="53">
        <v>83898498</v>
      </c>
      <c r="Y23" s="53">
        <v>1474828365</v>
      </c>
      <c r="Z23" s="53">
        <v>1255068095</v>
      </c>
      <c r="AA23" s="53">
        <v>2706326687</v>
      </c>
      <c r="AB23" s="54">
        <v>124293775444</v>
      </c>
      <c r="AC23" s="53">
        <v>11303280166</v>
      </c>
      <c r="AD23" s="54">
        <v>3949975</v>
      </c>
      <c r="AE23" s="53">
        <v>2140577</v>
      </c>
      <c r="AF23" s="54">
        <v>48109806</v>
      </c>
      <c r="AG23" s="53">
        <v>27033</v>
      </c>
      <c r="AH23" s="53">
        <v>12801571</v>
      </c>
      <c r="AI23" s="53">
        <v>25218847</v>
      </c>
      <c r="AJ23" s="53">
        <v>3576760571</v>
      </c>
      <c r="AK23" s="54">
        <v>52955743</v>
      </c>
      <c r="AL23" s="53">
        <v>6087980701</v>
      </c>
      <c r="AM23" s="53">
        <v>3441999415</v>
      </c>
      <c r="AN23" s="53">
        <v>1501235292</v>
      </c>
      <c r="AO23" s="54">
        <v>3387597697</v>
      </c>
    </row>
    <row r="24" spans="1:41" ht="12.75" customHeight="1">
      <c r="A24" s="47">
        <f t="shared" si="0"/>
        <v>0.35682610309180318</v>
      </c>
      <c r="B24" s="48">
        <f t="shared" si="1"/>
        <v>2.418692259941134E-2</v>
      </c>
      <c r="C24" s="49">
        <v>75</v>
      </c>
      <c r="D24" s="50">
        <v>80</v>
      </c>
      <c r="E24" s="51">
        <v>20905200</v>
      </c>
      <c r="F24" s="52">
        <v>22298880</v>
      </c>
      <c r="G24" s="53">
        <v>5568</v>
      </c>
      <c r="H24" s="53">
        <f t="shared" si="2"/>
        <v>1144323</v>
      </c>
      <c r="I24" s="53">
        <v>28385360861</v>
      </c>
      <c r="J24" s="53">
        <v>4405417460</v>
      </c>
      <c r="K24" s="53">
        <v>6844463927</v>
      </c>
      <c r="L24" s="53">
        <v>2166927113</v>
      </c>
      <c r="M24" s="54">
        <v>4987997153</v>
      </c>
      <c r="N24" s="53">
        <v>27750392452</v>
      </c>
      <c r="O24" s="54">
        <v>3568740138</v>
      </c>
      <c r="P24" s="53">
        <v>507490130</v>
      </c>
      <c r="Q24" s="53">
        <v>46307816309</v>
      </c>
      <c r="R24" s="54">
        <v>5423936758</v>
      </c>
      <c r="S24" s="53">
        <v>5755736972</v>
      </c>
      <c r="T24" s="53">
        <v>167668179</v>
      </c>
      <c r="U24" s="53">
        <v>1570760601</v>
      </c>
      <c r="V24" s="53">
        <v>115620816809</v>
      </c>
      <c r="W24" s="54">
        <v>122854376549</v>
      </c>
      <c r="X24" s="53">
        <v>187208548</v>
      </c>
      <c r="Y24" s="53">
        <v>4502326137</v>
      </c>
      <c r="Z24" s="53">
        <v>1280625299</v>
      </c>
      <c r="AA24" s="53">
        <v>2723893303</v>
      </c>
      <c r="AB24" s="54">
        <v>120262864117</v>
      </c>
      <c r="AC24" s="53">
        <v>12064778984</v>
      </c>
      <c r="AD24" s="54">
        <v>9002580</v>
      </c>
      <c r="AE24" s="53">
        <v>1049129</v>
      </c>
      <c r="AF24" s="54">
        <v>44129193</v>
      </c>
      <c r="AG24" s="53">
        <v>22376241</v>
      </c>
      <c r="AH24" s="53">
        <v>12896657</v>
      </c>
      <c r="AI24" s="53">
        <v>13942830</v>
      </c>
      <c r="AJ24" s="53">
        <v>3632985888</v>
      </c>
      <c r="AK24" s="54">
        <v>62131576</v>
      </c>
      <c r="AL24" s="53">
        <v>6362894286</v>
      </c>
      <c r="AM24" s="53">
        <v>3690790554</v>
      </c>
      <c r="AN24" s="53">
        <v>1921375764</v>
      </c>
      <c r="AO24" s="54">
        <v>3660938146</v>
      </c>
    </row>
    <row r="25" spans="1:41" ht="12.75" customHeight="1">
      <c r="A25" s="47">
        <f t="shared" si="0"/>
        <v>0.33263918049239183</v>
      </c>
      <c r="B25" s="48">
        <f t="shared" si="1"/>
        <v>2.4432605678155493E-2</v>
      </c>
      <c r="C25" s="49">
        <v>80</v>
      </c>
      <c r="D25" s="50">
        <v>85</v>
      </c>
      <c r="E25" s="51">
        <v>22298880</v>
      </c>
      <c r="F25" s="52">
        <v>23692560</v>
      </c>
      <c r="G25" s="53">
        <v>4692</v>
      </c>
      <c r="H25" s="53">
        <f t="shared" si="2"/>
        <v>1149015</v>
      </c>
      <c r="I25" s="53">
        <v>23440319299</v>
      </c>
      <c r="J25" s="53">
        <v>3648844124</v>
      </c>
      <c r="K25" s="53">
        <v>6547167560</v>
      </c>
      <c r="L25" s="53">
        <v>1913497488</v>
      </c>
      <c r="M25" s="54">
        <v>4093393814</v>
      </c>
      <c r="N25" s="53">
        <v>27576863504</v>
      </c>
      <c r="O25" s="54">
        <v>3604990267</v>
      </c>
      <c r="P25" s="53">
        <v>488088879</v>
      </c>
      <c r="Q25" s="53">
        <v>41250870659</v>
      </c>
      <c r="R25" s="54">
        <v>4524272250</v>
      </c>
      <c r="S25" s="53">
        <v>5503760650</v>
      </c>
      <c r="T25" s="53">
        <v>163939350</v>
      </c>
      <c r="U25" s="53">
        <v>1405561635</v>
      </c>
      <c r="V25" s="53">
        <v>103446025685</v>
      </c>
      <c r="W25" s="54">
        <v>110015046209</v>
      </c>
      <c r="X25" s="53">
        <v>108636429</v>
      </c>
      <c r="Y25" s="53">
        <v>6503770223</v>
      </c>
      <c r="Z25" s="53">
        <v>922838966</v>
      </c>
      <c r="AA25" s="53">
        <v>2240291494</v>
      </c>
      <c r="AB25" s="54">
        <v>107828373272</v>
      </c>
      <c r="AC25" s="53">
        <v>11814517696</v>
      </c>
      <c r="AD25" s="54">
        <v>9112118</v>
      </c>
      <c r="AE25" s="53">
        <v>3692991</v>
      </c>
      <c r="AF25" s="54">
        <v>46565396</v>
      </c>
      <c r="AG25" s="53">
        <v>2136527</v>
      </c>
      <c r="AH25" s="53">
        <v>7143288</v>
      </c>
      <c r="AI25" s="53">
        <v>17180489</v>
      </c>
      <c r="AJ25" s="53">
        <v>3431696844</v>
      </c>
      <c r="AK25" s="54">
        <v>64892340</v>
      </c>
      <c r="AL25" s="53">
        <v>5338740572</v>
      </c>
      <c r="AM25" s="53">
        <v>3996774217</v>
      </c>
      <c r="AN25" s="53">
        <v>2911581367</v>
      </c>
      <c r="AO25" s="54">
        <v>3975896140</v>
      </c>
    </row>
    <row r="26" spans="1:41" ht="12.75" customHeight="1">
      <c r="A26" s="47">
        <f t="shared" si="0"/>
        <v>0.30820657481423636</v>
      </c>
      <c r="B26" s="48">
        <f t="shared" si="1"/>
        <v>2.4226239525847858E-2</v>
      </c>
      <c r="C26" s="49">
        <v>85</v>
      </c>
      <c r="D26" s="50">
        <v>90</v>
      </c>
      <c r="E26" s="51">
        <v>23692560</v>
      </c>
      <c r="F26" s="52">
        <v>25086240</v>
      </c>
      <c r="G26" s="53">
        <v>4293</v>
      </c>
      <c r="H26" s="53">
        <f t="shared" si="2"/>
        <v>1153308</v>
      </c>
      <c r="I26" s="53">
        <v>24333395805</v>
      </c>
      <c r="J26" s="53">
        <v>3983411913</v>
      </c>
      <c r="K26" s="53">
        <v>6314150944</v>
      </c>
      <c r="L26" s="53">
        <v>2051379538</v>
      </c>
      <c r="M26" s="54">
        <v>4669329785</v>
      </c>
      <c r="N26" s="53">
        <v>25084921583</v>
      </c>
      <c r="O26" s="54">
        <v>3574541285</v>
      </c>
      <c r="P26" s="53">
        <v>545547785</v>
      </c>
      <c r="Q26" s="53">
        <v>38711530069</v>
      </c>
      <c r="R26" s="54">
        <v>4699020878</v>
      </c>
      <c r="S26" s="53">
        <v>5342429018</v>
      </c>
      <c r="T26" s="53">
        <v>235669794</v>
      </c>
      <c r="U26" s="53">
        <v>1431360336</v>
      </c>
      <c r="V26" s="53">
        <v>101228312911</v>
      </c>
      <c r="W26" s="54">
        <v>106957770437</v>
      </c>
      <c r="X26" s="53">
        <v>93972622</v>
      </c>
      <c r="Y26" s="53">
        <v>1438169846</v>
      </c>
      <c r="Z26" s="53">
        <v>1032910034</v>
      </c>
      <c r="AA26" s="53">
        <v>2492873716</v>
      </c>
      <c r="AB26" s="54">
        <v>104607765084</v>
      </c>
      <c r="AC26" s="53">
        <v>12273518629</v>
      </c>
      <c r="AD26" s="54">
        <v>4052886</v>
      </c>
      <c r="AE26" s="53">
        <v>1490888</v>
      </c>
      <c r="AF26" s="54">
        <v>53952893</v>
      </c>
      <c r="AG26" s="53">
        <v>114548</v>
      </c>
      <c r="AH26" s="53">
        <v>13960155</v>
      </c>
      <c r="AI26" s="53">
        <v>28937283</v>
      </c>
      <c r="AJ26" s="53">
        <v>3461331111</v>
      </c>
      <c r="AK26" s="54">
        <v>78263880</v>
      </c>
      <c r="AL26" s="53">
        <v>5603658587</v>
      </c>
      <c r="AM26" s="53">
        <v>4001978218</v>
      </c>
      <c r="AN26" s="53">
        <v>3035862170</v>
      </c>
      <c r="AO26" s="54">
        <v>3970131772</v>
      </c>
    </row>
    <row r="27" spans="1:41" ht="12.75" customHeight="1">
      <c r="A27" s="47">
        <f t="shared" si="0"/>
        <v>0.28398033528838851</v>
      </c>
      <c r="B27" s="48">
        <f t="shared" si="1"/>
        <v>2.0458626762445312E-2</v>
      </c>
      <c r="C27" s="49">
        <v>90</v>
      </c>
      <c r="D27" s="50">
        <v>95</v>
      </c>
      <c r="E27" s="51">
        <v>25086240</v>
      </c>
      <c r="F27" s="52">
        <v>26479920</v>
      </c>
      <c r="G27" s="53">
        <v>3600</v>
      </c>
      <c r="H27" s="53">
        <f t="shared" si="2"/>
        <v>1156908</v>
      </c>
      <c r="I27" s="53">
        <v>20739606487</v>
      </c>
      <c r="J27" s="53">
        <v>3340040868</v>
      </c>
      <c r="K27" s="53">
        <v>5924568628</v>
      </c>
      <c r="L27" s="53">
        <v>1487855408</v>
      </c>
      <c r="M27" s="54">
        <v>3666100877</v>
      </c>
      <c r="N27" s="53">
        <v>22881548727</v>
      </c>
      <c r="O27" s="54">
        <v>3018636298</v>
      </c>
      <c r="P27" s="53">
        <v>433246806</v>
      </c>
      <c r="Q27" s="53">
        <v>35528353197</v>
      </c>
      <c r="R27" s="54">
        <v>4049307092</v>
      </c>
      <c r="S27" s="53">
        <v>4861692045</v>
      </c>
      <c r="T27" s="53">
        <v>220838145</v>
      </c>
      <c r="U27" s="53">
        <v>1246499860</v>
      </c>
      <c r="V27" s="53">
        <v>89147431091</v>
      </c>
      <c r="W27" s="54">
        <v>94740234338</v>
      </c>
      <c r="X27" s="53">
        <v>108602656</v>
      </c>
      <c r="Y27" s="53">
        <v>1282640269</v>
      </c>
      <c r="Z27" s="53">
        <v>848063115</v>
      </c>
      <c r="AA27" s="53">
        <v>2045737092</v>
      </c>
      <c r="AB27" s="54">
        <v>92780034537</v>
      </c>
      <c r="AC27" s="53">
        <v>11794192844</v>
      </c>
      <c r="AD27" s="54">
        <v>7131740</v>
      </c>
      <c r="AE27" s="53">
        <v>90364</v>
      </c>
      <c r="AF27" s="54">
        <v>54442357</v>
      </c>
      <c r="AG27" s="53">
        <v>1201242</v>
      </c>
      <c r="AH27" s="53">
        <v>16244863</v>
      </c>
      <c r="AI27" s="53">
        <v>13298725</v>
      </c>
      <c r="AJ27" s="53">
        <v>3452232836</v>
      </c>
      <c r="AK27" s="54">
        <v>78617127</v>
      </c>
      <c r="AL27" s="53">
        <v>4740328608</v>
      </c>
      <c r="AM27" s="53">
        <v>4066102522</v>
      </c>
      <c r="AN27" s="53">
        <v>3444868462</v>
      </c>
      <c r="AO27" s="54">
        <v>4056347100</v>
      </c>
    </row>
    <row r="28" spans="1:41" ht="12.75" customHeight="1">
      <c r="A28" s="47">
        <f t="shared" si="0"/>
        <v>0.2635217085259432</v>
      </c>
      <c r="B28" s="48">
        <f t="shared" si="1"/>
        <v>2.1363557622967336E-2</v>
      </c>
      <c r="C28" s="49">
        <v>95</v>
      </c>
      <c r="D28" s="50">
        <v>100</v>
      </c>
      <c r="E28" s="51">
        <v>26479920</v>
      </c>
      <c r="F28" s="52">
        <v>27873600</v>
      </c>
      <c r="G28" s="53">
        <v>2975</v>
      </c>
      <c r="H28" s="53">
        <f t="shared" si="2"/>
        <v>1159883</v>
      </c>
      <c r="I28" s="53">
        <v>18385759291</v>
      </c>
      <c r="J28" s="53">
        <v>3411442990</v>
      </c>
      <c r="K28" s="53">
        <v>5401622692</v>
      </c>
      <c r="L28" s="53">
        <v>1180310348</v>
      </c>
      <c r="M28" s="54">
        <v>2865240112</v>
      </c>
      <c r="N28" s="53">
        <v>19793061905</v>
      </c>
      <c r="O28" s="54">
        <v>3152157339</v>
      </c>
      <c r="P28" s="53">
        <v>449552700</v>
      </c>
      <c r="Q28" s="53">
        <v>30321746638</v>
      </c>
      <c r="R28" s="54">
        <v>3753238776</v>
      </c>
      <c r="S28" s="53">
        <v>4535974000</v>
      </c>
      <c r="T28" s="53">
        <v>191483534</v>
      </c>
      <c r="U28" s="53">
        <v>978631919</v>
      </c>
      <c r="V28" s="53">
        <v>78495647967</v>
      </c>
      <c r="W28" s="54">
        <v>83008043338</v>
      </c>
      <c r="X28" s="53">
        <v>98841959</v>
      </c>
      <c r="Y28" s="53">
        <v>1479995573</v>
      </c>
      <c r="Z28" s="53">
        <v>896373028</v>
      </c>
      <c r="AA28" s="53">
        <v>2283376625</v>
      </c>
      <c r="AB28" s="54">
        <v>80785398601</v>
      </c>
      <c r="AC28" s="53">
        <v>11183677835</v>
      </c>
      <c r="AD28" s="54">
        <v>8410588</v>
      </c>
      <c r="AE28" s="53">
        <v>2851064</v>
      </c>
      <c r="AF28" s="54">
        <v>58394879</v>
      </c>
      <c r="AG28" s="53">
        <v>127336</v>
      </c>
      <c r="AH28" s="53">
        <v>15745744</v>
      </c>
      <c r="AI28" s="53">
        <v>18457606</v>
      </c>
      <c r="AJ28" s="53">
        <v>3211149268</v>
      </c>
      <c r="AK28" s="54">
        <v>95429176</v>
      </c>
      <c r="AL28" s="53">
        <v>4272439379</v>
      </c>
      <c r="AM28" s="53">
        <v>3946184775</v>
      </c>
      <c r="AN28" s="53">
        <v>3517493971</v>
      </c>
      <c r="AO28" s="54">
        <v>3955265916</v>
      </c>
    </row>
    <row r="29" spans="1:41" ht="12.75" customHeight="1">
      <c r="A29" s="47">
        <f t="shared" si="0"/>
        <v>0.24215815090297588</v>
      </c>
      <c r="B29" s="48">
        <f t="shared" si="1"/>
        <v>1.7724888070671255E-2</v>
      </c>
      <c r="C29" s="49">
        <v>100</v>
      </c>
      <c r="D29" s="50">
        <v>105</v>
      </c>
      <c r="E29" s="51">
        <v>27873600</v>
      </c>
      <c r="F29" s="52">
        <v>29267280</v>
      </c>
      <c r="G29" s="53">
        <v>2625</v>
      </c>
      <c r="H29" s="53">
        <f t="shared" si="2"/>
        <v>1162508</v>
      </c>
      <c r="I29" s="53">
        <v>19573745402</v>
      </c>
      <c r="J29" s="53">
        <v>3219009689</v>
      </c>
      <c r="K29" s="53">
        <v>5189592792</v>
      </c>
      <c r="L29" s="53">
        <v>1184689423</v>
      </c>
      <c r="M29" s="54">
        <v>2537768144</v>
      </c>
      <c r="N29" s="53">
        <v>16890705513</v>
      </c>
      <c r="O29" s="54">
        <v>2615277708</v>
      </c>
      <c r="P29" s="53">
        <v>435008081</v>
      </c>
      <c r="Q29" s="53">
        <v>26878653223</v>
      </c>
      <c r="R29" s="54">
        <v>3813286053</v>
      </c>
      <c r="S29" s="53">
        <v>4282584854</v>
      </c>
      <c r="T29" s="53">
        <v>164139216</v>
      </c>
      <c r="U29" s="53">
        <v>990434897</v>
      </c>
      <c r="V29" s="53">
        <v>73016846670</v>
      </c>
      <c r="W29" s="54">
        <v>76900577061</v>
      </c>
      <c r="X29" s="53">
        <v>80479299</v>
      </c>
      <c r="Y29" s="53">
        <v>4841540861</v>
      </c>
      <c r="Z29" s="53">
        <v>822010159</v>
      </c>
      <c r="AA29" s="53">
        <v>1951930688</v>
      </c>
      <c r="AB29" s="54">
        <v>74988369947</v>
      </c>
      <c r="AC29" s="53">
        <v>11149856864</v>
      </c>
      <c r="AD29" s="54">
        <v>11442108</v>
      </c>
      <c r="AE29" s="53">
        <v>554444</v>
      </c>
      <c r="AF29" s="54">
        <v>58156620</v>
      </c>
      <c r="AG29" s="53">
        <v>111996</v>
      </c>
      <c r="AH29" s="53">
        <v>14839724</v>
      </c>
      <c r="AI29" s="53">
        <v>14086536</v>
      </c>
      <c r="AJ29" s="53">
        <v>3061663912</v>
      </c>
      <c r="AK29" s="54">
        <v>97069126</v>
      </c>
      <c r="AL29" s="53">
        <v>4302161130</v>
      </c>
      <c r="AM29" s="53">
        <v>3892503534</v>
      </c>
      <c r="AN29" s="53">
        <v>3612655484</v>
      </c>
      <c r="AO29" s="54">
        <v>3876909926</v>
      </c>
    </row>
    <row r="30" spans="1:41" ht="12.75" customHeight="1">
      <c r="A30" s="47">
        <f t="shared" si="0"/>
        <v>0.22443326283230464</v>
      </c>
      <c r="B30" s="48">
        <f t="shared" si="1"/>
        <v>1.5863318012535939E-2</v>
      </c>
      <c r="C30" s="49">
        <v>105</v>
      </c>
      <c r="D30" s="50">
        <v>110</v>
      </c>
      <c r="E30" s="51">
        <v>29267280</v>
      </c>
      <c r="F30" s="52">
        <v>30660960</v>
      </c>
      <c r="G30" s="53">
        <v>2157</v>
      </c>
      <c r="H30" s="53">
        <f t="shared" si="2"/>
        <v>1164665</v>
      </c>
      <c r="I30" s="53">
        <v>16221406246</v>
      </c>
      <c r="J30" s="53">
        <v>2732970757</v>
      </c>
      <c r="K30" s="53">
        <v>5095895497</v>
      </c>
      <c r="L30" s="53">
        <v>1127829782</v>
      </c>
      <c r="M30" s="54">
        <v>2418700325</v>
      </c>
      <c r="N30" s="53">
        <v>14183825700</v>
      </c>
      <c r="O30" s="54">
        <v>2340606147</v>
      </c>
      <c r="P30" s="53">
        <v>366213618</v>
      </c>
      <c r="Q30" s="53">
        <v>23997425200</v>
      </c>
      <c r="R30" s="54">
        <v>3288685124</v>
      </c>
      <c r="S30" s="53">
        <v>4234019291</v>
      </c>
      <c r="T30" s="53">
        <v>143941815</v>
      </c>
      <c r="U30" s="53">
        <v>987693055</v>
      </c>
      <c r="V30" s="53">
        <v>63053947774</v>
      </c>
      <c r="W30" s="54">
        <v>66407904235</v>
      </c>
      <c r="X30" s="53">
        <v>48316620</v>
      </c>
      <c r="Y30" s="53">
        <v>2229517340</v>
      </c>
      <c r="Z30" s="53">
        <v>661579995</v>
      </c>
      <c r="AA30" s="53">
        <v>1754646808</v>
      </c>
      <c r="AB30" s="54">
        <v>64590950077</v>
      </c>
      <c r="AC30" s="53">
        <v>10199157090</v>
      </c>
      <c r="AD30" s="54">
        <v>8087085</v>
      </c>
      <c r="AE30" s="53">
        <v>1420185</v>
      </c>
      <c r="AF30" s="54">
        <v>58225852</v>
      </c>
      <c r="AG30" s="53">
        <v>2718696</v>
      </c>
      <c r="AH30" s="53">
        <v>7877193</v>
      </c>
      <c r="AI30" s="53">
        <v>23122394</v>
      </c>
      <c r="AJ30" s="53">
        <v>2957939120</v>
      </c>
      <c r="AK30" s="54">
        <v>94909295</v>
      </c>
      <c r="AL30" s="53">
        <v>3697310697</v>
      </c>
      <c r="AM30" s="53">
        <v>3621550115</v>
      </c>
      <c r="AN30" s="53">
        <v>3363720743</v>
      </c>
      <c r="AO30" s="54">
        <v>3630196347</v>
      </c>
    </row>
    <row r="31" spans="1:41" ht="12.75" customHeight="1">
      <c r="A31" s="47">
        <f t="shared" si="0"/>
        <v>0.2085699448197687</v>
      </c>
      <c r="B31" s="48">
        <f t="shared" si="1"/>
        <v>1.3427078829989822E-2</v>
      </c>
      <c r="C31" s="49">
        <v>110</v>
      </c>
      <c r="D31" s="50">
        <v>115</v>
      </c>
      <c r="E31" s="51">
        <v>30660960</v>
      </c>
      <c r="F31" s="52">
        <v>32054640</v>
      </c>
      <c r="G31" s="53">
        <v>1863</v>
      </c>
      <c r="H31" s="53">
        <f t="shared" si="2"/>
        <v>1166528</v>
      </c>
      <c r="I31" s="53">
        <v>14421054576</v>
      </c>
      <c r="J31" s="53">
        <v>2410511156</v>
      </c>
      <c r="K31" s="53">
        <v>4923593462</v>
      </c>
      <c r="L31" s="53">
        <v>1062328626</v>
      </c>
      <c r="M31" s="54">
        <v>1999830487</v>
      </c>
      <c r="N31" s="53">
        <v>12676385300</v>
      </c>
      <c r="O31" s="54">
        <v>1981143114</v>
      </c>
      <c r="P31" s="53">
        <v>371314928</v>
      </c>
      <c r="Q31" s="53">
        <v>22299504975</v>
      </c>
      <c r="R31" s="54">
        <v>2873858933</v>
      </c>
      <c r="S31" s="53">
        <v>3973803156</v>
      </c>
      <c r="T31" s="53">
        <v>97499465</v>
      </c>
      <c r="U31" s="53">
        <v>1025960020</v>
      </c>
      <c r="V31" s="53">
        <v>56880656728</v>
      </c>
      <c r="W31" s="54">
        <v>59922262916</v>
      </c>
      <c r="X31" s="53">
        <v>142332953</v>
      </c>
      <c r="Y31" s="53">
        <v>1010912560</v>
      </c>
      <c r="Z31" s="53">
        <v>587168547</v>
      </c>
      <c r="AA31" s="53">
        <v>1605969972</v>
      </c>
      <c r="AB31" s="54">
        <v>58348130995</v>
      </c>
      <c r="AC31" s="53">
        <v>9703076894</v>
      </c>
      <c r="AD31" s="54">
        <v>5383555</v>
      </c>
      <c r="AE31" s="53">
        <v>73591</v>
      </c>
      <c r="AF31" s="54">
        <v>46756963</v>
      </c>
      <c r="AG31" s="53">
        <v>951064</v>
      </c>
      <c r="AH31" s="53">
        <v>13119768</v>
      </c>
      <c r="AI31" s="53">
        <v>3104771</v>
      </c>
      <c r="AJ31" s="53">
        <v>2971228410</v>
      </c>
      <c r="AK31" s="54">
        <v>97296030</v>
      </c>
      <c r="AL31" s="53">
        <v>3271484859</v>
      </c>
      <c r="AM31" s="53">
        <v>3519369942</v>
      </c>
      <c r="AN31" s="53">
        <v>3304444993</v>
      </c>
      <c r="AO31" s="54">
        <v>3534151110</v>
      </c>
    </row>
    <row r="32" spans="1:41" ht="12.75" customHeight="1">
      <c r="A32" s="47">
        <f t="shared" si="0"/>
        <v>0.1951428659897789</v>
      </c>
      <c r="B32" s="48">
        <f t="shared" si="1"/>
        <v>1.1973788677845687E-2</v>
      </c>
      <c r="C32" s="49">
        <v>115</v>
      </c>
      <c r="D32" s="50">
        <v>120</v>
      </c>
      <c r="E32" s="51">
        <v>32054640</v>
      </c>
      <c r="F32" s="52">
        <v>33448320</v>
      </c>
      <c r="G32" s="53">
        <v>1550</v>
      </c>
      <c r="H32" s="53">
        <f t="shared" si="2"/>
        <v>1168078</v>
      </c>
      <c r="I32" s="53">
        <v>12376869375</v>
      </c>
      <c r="J32" s="53">
        <v>2294650292</v>
      </c>
      <c r="K32" s="53">
        <v>4263811897</v>
      </c>
      <c r="L32" s="53">
        <v>915925482</v>
      </c>
      <c r="M32" s="54">
        <v>1856630094</v>
      </c>
      <c r="N32" s="53">
        <v>11719101003</v>
      </c>
      <c r="O32" s="54">
        <v>1766712573</v>
      </c>
      <c r="P32" s="53">
        <v>352891576</v>
      </c>
      <c r="Q32" s="53">
        <v>18680779166</v>
      </c>
      <c r="R32" s="54">
        <v>2459795401</v>
      </c>
      <c r="S32" s="53">
        <v>3657954000</v>
      </c>
      <c r="T32" s="53">
        <v>82495184</v>
      </c>
      <c r="U32" s="53">
        <v>806495007</v>
      </c>
      <c r="V32" s="53">
        <v>49297897650</v>
      </c>
      <c r="W32" s="54">
        <v>52140222668</v>
      </c>
      <c r="X32" s="53">
        <v>39766083</v>
      </c>
      <c r="Y32" s="53">
        <v>1068111125</v>
      </c>
      <c r="Z32" s="53">
        <v>492885838</v>
      </c>
      <c r="AA32" s="53">
        <v>1548329810</v>
      </c>
      <c r="AB32" s="54">
        <v>50731050065</v>
      </c>
      <c r="AC32" s="53">
        <v>8828314694</v>
      </c>
      <c r="AD32" s="54">
        <v>10561072</v>
      </c>
      <c r="AE32" s="53">
        <v>3169070</v>
      </c>
      <c r="AF32" s="54">
        <v>55594508</v>
      </c>
      <c r="AG32" s="53">
        <v>325763</v>
      </c>
      <c r="AH32" s="53">
        <v>9113192</v>
      </c>
      <c r="AI32" s="53">
        <v>16571485</v>
      </c>
      <c r="AJ32" s="53">
        <v>2566085577</v>
      </c>
      <c r="AK32" s="54">
        <v>102935243</v>
      </c>
      <c r="AL32" s="53">
        <v>2804079753</v>
      </c>
      <c r="AM32" s="53">
        <v>3476215791</v>
      </c>
      <c r="AN32" s="53">
        <v>3281001175</v>
      </c>
      <c r="AO32" s="54">
        <v>3458323192</v>
      </c>
    </row>
    <row r="33" spans="1:41" ht="12.75" customHeight="1">
      <c r="A33" s="47">
        <f t="shared" si="0"/>
        <v>0.18316907731193321</v>
      </c>
      <c r="B33" s="48">
        <f t="shared" si="1"/>
        <v>1.1319924691178228E-2</v>
      </c>
      <c r="C33" s="49">
        <v>120</v>
      </c>
      <c r="D33" s="50">
        <v>125</v>
      </c>
      <c r="E33" s="51">
        <v>33448320</v>
      </c>
      <c r="F33" s="52">
        <v>34842000</v>
      </c>
      <c r="G33" s="53">
        <v>1293</v>
      </c>
      <c r="H33" s="53">
        <f t="shared" si="2"/>
        <v>1169371</v>
      </c>
      <c r="I33" s="53">
        <v>10208678487</v>
      </c>
      <c r="J33" s="53">
        <v>2124808003</v>
      </c>
      <c r="K33" s="53">
        <v>3649499030</v>
      </c>
      <c r="L33" s="53">
        <v>670752520</v>
      </c>
      <c r="M33" s="54">
        <v>1840338465</v>
      </c>
      <c r="N33" s="53">
        <v>9090992829</v>
      </c>
      <c r="O33" s="54">
        <v>1670236031</v>
      </c>
      <c r="P33" s="53">
        <v>340585798</v>
      </c>
      <c r="Q33" s="53">
        <v>17917740530</v>
      </c>
      <c r="R33" s="54">
        <v>2073517226</v>
      </c>
      <c r="S33" s="53">
        <v>2901569229</v>
      </c>
      <c r="T33" s="53">
        <v>119124380</v>
      </c>
      <c r="U33" s="53">
        <v>794403912</v>
      </c>
      <c r="V33" s="53">
        <v>43987576188</v>
      </c>
      <c r="W33" s="54">
        <v>45772051398</v>
      </c>
      <c r="X33" s="53">
        <v>24651345</v>
      </c>
      <c r="Y33" s="53">
        <v>1133890271</v>
      </c>
      <c r="Z33" s="53">
        <v>567339297</v>
      </c>
      <c r="AA33" s="53">
        <v>1659000228</v>
      </c>
      <c r="AB33" s="54">
        <v>44127264075</v>
      </c>
      <c r="AC33" s="53">
        <v>8091663036</v>
      </c>
      <c r="AD33" s="54">
        <v>8708869</v>
      </c>
      <c r="AE33" s="53">
        <v>2135338</v>
      </c>
      <c r="AF33" s="54">
        <v>58070689</v>
      </c>
      <c r="AG33" s="53">
        <v>55076</v>
      </c>
      <c r="AH33" s="53">
        <v>12552390</v>
      </c>
      <c r="AI33" s="53">
        <v>14462363</v>
      </c>
      <c r="AJ33" s="53">
        <v>2671699264</v>
      </c>
      <c r="AK33" s="54">
        <v>77592701</v>
      </c>
      <c r="AL33" s="53">
        <v>2400237407</v>
      </c>
      <c r="AM33" s="53">
        <v>3075473742</v>
      </c>
      <c r="AN33" s="53">
        <v>2863566677</v>
      </c>
      <c r="AO33" s="54">
        <v>3068639402</v>
      </c>
    </row>
    <row r="34" spans="1:41" ht="12.75" customHeight="1">
      <c r="A34" s="47">
        <f t="shared" si="0"/>
        <v>0.17184915262075498</v>
      </c>
      <c r="B34" s="48">
        <f t="shared" si="1"/>
        <v>1.1441725429236795E-2</v>
      </c>
      <c r="C34" s="49">
        <v>125</v>
      </c>
      <c r="D34" s="50">
        <v>130</v>
      </c>
      <c r="E34" s="51">
        <v>34842000</v>
      </c>
      <c r="F34" s="52">
        <v>36235680</v>
      </c>
      <c r="G34" s="53">
        <v>1085</v>
      </c>
      <c r="H34" s="53">
        <f t="shared" si="2"/>
        <v>1170456</v>
      </c>
      <c r="I34" s="53">
        <v>8928615422</v>
      </c>
      <c r="J34" s="53">
        <v>2336768039</v>
      </c>
      <c r="K34" s="53">
        <v>3303953402</v>
      </c>
      <c r="L34" s="53">
        <v>705617926</v>
      </c>
      <c r="M34" s="54">
        <v>1356684153</v>
      </c>
      <c r="N34" s="53">
        <v>7353695506</v>
      </c>
      <c r="O34" s="54">
        <v>1688207527</v>
      </c>
      <c r="P34" s="53">
        <v>236604990</v>
      </c>
      <c r="Q34" s="53">
        <v>15641042693</v>
      </c>
      <c r="R34" s="54">
        <v>1883016834</v>
      </c>
      <c r="S34" s="53">
        <v>2773650919</v>
      </c>
      <c r="T34" s="53">
        <v>93022674</v>
      </c>
      <c r="U34" s="53">
        <v>592426906</v>
      </c>
      <c r="V34" s="53">
        <v>38074051310</v>
      </c>
      <c r="W34" s="54">
        <v>39975105993</v>
      </c>
      <c r="X34" s="53">
        <v>72060248</v>
      </c>
      <c r="Y34" s="53">
        <v>904853684</v>
      </c>
      <c r="Z34" s="53">
        <v>589918700</v>
      </c>
      <c r="AA34" s="53">
        <v>1474220047</v>
      </c>
      <c r="AB34" s="54">
        <v>38507024781</v>
      </c>
      <c r="AC34" s="53">
        <v>7454644422</v>
      </c>
      <c r="AD34" s="54">
        <v>3135929</v>
      </c>
      <c r="AE34" s="53">
        <v>1407724</v>
      </c>
      <c r="AF34" s="54">
        <v>44976914</v>
      </c>
      <c r="AG34" s="53">
        <v>10037462</v>
      </c>
      <c r="AH34" s="53">
        <v>8745783</v>
      </c>
      <c r="AI34" s="53">
        <v>10606742</v>
      </c>
      <c r="AJ34" s="53">
        <v>2486034546</v>
      </c>
      <c r="AK34" s="54">
        <v>142901147</v>
      </c>
      <c r="AL34" s="53">
        <v>2139561809</v>
      </c>
      <c r="AM34" s="53">
        <v>2845701107</v>
      </c>
      <c r="AN34" s="53">
        <v>2613508224</v>
      </c>
      <c r="AO34" s="54">
        <v>2822291849</v>
      </c>
    </row>
    <row r="35" spans="1:41" ht="12.75" customHeight="1">
      <c r="A35" s="47">
        <f t="shared" si="0"/>
        <v>0.16040742719151818</v>
      </c>
      <c r="B35" s="48">
        <f t="shared" si="1"/>
        <v>6.5446103779989977E-3</v>
      </c>
      <c r="C35" s="49">
        <v>130</v>
      </c>
      <c r="D35" s="50">
        <v>135</v>
      </c>
      <c r="E35" s="51">
        <v>36235680</v>
      </c>
      <c r="F35" s="52">
        <v>37629360</v>
      </c>
      <c r="G35" s="53">
        <v>882</v>
      </c>
      <c r="H35" s="53">
        <f t="shared" si="2"/>
        <v>1171338</v>
      </c>
      <c r="I35" s="53">
        <v>8270221162</v>
      </c>
      <c r="J35" s="53">
        <v>1902450299</v>
      </c>
      <c r="K35" s="53">
        <v>2919377270</v>
      </c>
      <c r="L35" s="53">
        <v>586398361</v>
      </c>
      <c r="M35" s="54">
        <v>1218326760</v>
      </c>
      <c r="N35" s="53">
        <v>6112548519</v>
      </c>
      <c r="O35" s="54">
        <v>965646359</v>
      </c>
      <c r="P35" s="53">
        <v>232099466</v>
      </c>
      <c r="Q35" s="53">
        <v>12907751717</v>
      </c>
      <c r="R35" s="54">
        <v>1702739794</v>
      </c>
      <c r="S35" s="53">
        <v>2333841659</v>
      </c>
      <c r="T35" s="53">
        <v>66281672</v>
      </c>
      <c r="U35" s="53">
        <v>657917387</v>
      </c>
      <c r="V35" s="53">
        <v>32428131512</v>
      </c>
      <c r="W35" s="54">
        <v>33759518989</v>
      </c>
      <c r="X35" s="53">
        <v>27825215</v>
      </c>
      <c r="Y35" s="53">
        <v>873311797</v>
      </c>
      <c r="Z35" s="53">
        <v>440688319</v>
      </c>
      <c r="AA35" s="53">
        <v>1203669843</v>
      </c>
      <c r="AB35" s="54">
        <v>32538195876</v>
      </c>
      <c r="AC35" s="53">
        <v>6619240753</v>
      </c>
      <c r="AD35" s="54">
        <v>2445034</v>
      </c>
      <c r="AE35" s="53">
        <v>52933</v>
      </c>
      <c r="AF35" s="54">
        <v>48448682</v>
      </c>
      <c r="AG35" s="53">
        <v>193927</v>
      </c>
      <c r="AH35" s="53">
        <v>14988922</v>
      </c>
      <c r="AI35" s="53">
        <v>19956935</v>
      </c>
      <c r="AJ35" s="53">
        <v>2095459448</v>
      </c>
      <c r="AK35" s="54">
        <v>86658139</v>
      </c>
      <c r="AL35" s="53">
        <v>1924405190</v>
      </c>
      <c r="AM35" s="53">
        <v>2539165022</v>
      </c>
      <c r="AN35" s="53">
        <v>2431521611</v>
      </c>
      <c r="AO35" s="54">
        <v>2550995116</v>
      </c>
    </row>
    <row r="36" spans="1:41" ht="12.75" customHeight="1">
      <c r="A36" s="47">
        <f t="shared" si="0"/>
        <v>0.15386281681351918</v>
      </c>
      <c r="B36" s="48">
        <f t="shared" si="1"/>
        <v>9.142277428474628E-3</v>
      </c>
      <c r="C36" s="49">
        <v>135</v>
      </c>
      <c r="D36" s="50">
        <v>140</v>
      </c>
      <c r="E36" s="51">
        <v>37629360</v>
      </c>
      <c r="F36" s="52">
        <v>39023040</v>
      </c>
      <c r="G36" s="53">
        <v>790</v>
      </c>
      <c r="H36" s="53">
        <f t="shared" si="2"/>
        <v>1172128</v>
      </c>
      <c r="I36" s="53">
        <v>6805001197</v>
      </c>
      <c r="J36" s="53">
        <v>1649767222</v>
      </c>
      <c r="K36" s="53">
        <v>2214386149</v>
      </c>
      <c r="L36" s="53">
        <v>633691801</v>
      </c>
      <c r="M36" s="54">
        <v>1154130870</v>
      </c>
      <c r="N36" s="53">
        <v>5247130253</v>
      </c>
      <c r="O36" s="54">
        <v>1348927805</v>
      </c>
      <c r="P36" s="53">
        <v>221182999</v>
      </c>
      <c r="Q36" s="53">
        <v>13096105764</v>
      </c>
      <c r="R36" s="54">
        <v>1438733774</v>
      </c>
      <c r="S36" s="53">
        <v>1893191552</v>
      </c>
      <c r="T36" s="53">
        <v>69998703</v>
      </c>
      <c r="U36" s="53">
        <v>503404784</v>
      </c>
      <c r="V36" s="53">
        <v>29900076507</v>
      </c>
      <c r="W36" s="54">
        <v>31342462795</v>
      </c>
      <c r="X36" s="53">
        <v>10216714</v>
      </c>
      <c r="Y36" s="53">
        <v>680717022</v>
      </c>
      <c r="Z36" s="53">
        <v>396837287</v>
      </c>
      <c r="AA36" s="53">
        <v>1081877381</v>
      </c>
      <c r="AB36" s="54">
        <v>30277159318</v>
      </c>
      <c r="AC36" s="53">
        <v>6445683802</v>
      </c>
      <c r="AD36" s="54">
        <v>7923095</v>
      </c>
      <c r="AE36" s="53">
        <v>441267</v>
      </c>
      <c r="AF36" s="54">
        <v>44842164</v>
      </c>
      <c r="AG36" s="53">
        <v>52411</v>
      </c>
      <c r="AH36" s="53">
        <v>4651088</v>
      </c>
      <c r="AI36" s="53">
        <v>2378675</v>
      </c>
      <c r="AJ36" s="53">
        <v>2320464769</v>
      </c>
      <c r="AK36" s="54">
        <v>101989499</v>
      </c>
      <c r="AL36" s="53">
        <v>1648487253</v>
      </c>
      <c r="AM36" s="53">
        <v>2447324766</v>
      </c>
      <c r="AN36" s="53">
        <v>2330299771</v>
      </c>
      <c r="AO36" s="54">
        <v>2456609719</v>
      </c>
    </row>
    <row r="37" spans="1:41" ht="12.75" customHeight="1">
      <c r="A37" s="47">
        <f t="shared" si="0"/>
        <v>0.14472053938504456</v>
      </c>
      <c r="B37" s="48">
        <f t="shared" si="1"/>
        <v>6.8090625131053666E-3</v>
      </c>
      <c r="C37" s="49">
        <v>140</v>
      </c>
      <c r="D37" s="50">
        <v>145</v>
      </c>
      <c r="E37" s="51">
        <v>39023040</v>
      </c>
      <c r="F37" s="52">
        <v>40416720</v>
      </c>
      <c r="G37" s="53">
        <v>709</v>
      </c>
      <c r="H37" s="53">
        <f t="shared" si="2"/>
        <v>1172837</v>
      </c>
      <c r="I37" s="53">
        <v>6062473509</v>
      </c>
      <c r="J37" s="53">
        <v>1415362804</v>
      </c>
      <c r="K37" s="53">
        <v>2377534211</v>
      </c>
      <c r="L37" s="53">
        <v>562254670</v>
      </c>
      <c r="M37" s="54">
        <v>648322792</v>
      </c>
      <c r="N37" s="53">
        <v>5173793415</v>
      </c>
      <c r="O37" s="54">
        <v>1004665831</v>
      </c>
      <c r="P37" s="53">
        <v>341051410</v>
      </c>
      <c r="Q37" s="53">
        <v>12840757993</v>
      </c>
      <c r="R37" s="54">
        <v>1247302137</v>
      </c>
      <c r="S37" s="53">
        <v>2006093554</v>
      </c>
      <c r="T37" s="53">
        <v>62601686</v>
      </c>
      <c r="U37" s="53">
        <v>352893377</v>
      </c>
      <c r="V37" s="53">
        <v>27821231335</v>
      </c>
      <c r="W37" s="54">
        <v>29251930155</v>
      </c>
      <c r="X37" s="53">
        <v>13776787</v>
      </c>
      <c r="Y37" s="53">
        <v>728175496</v>
      </c>
      <c r="Z37" s="53">
        <v>376537952</v>
      </c>
      <c r="AA37" s="53">
        <v>1093852625</v>
      </c>
      <c r="AB37" s="54">
        <v>28152530128</v>
      </c>
      <c r="AC37" s="53">
        <v>6216255760</v>
      </c>
      <c r="AD37" s="54">
        <v>15841969</v>
      </c>
      <c r="AE37" s="53">
        <v>1411661</v>
      </c>
      <c r="AF37" s="54">
        <v>68332648</v>
      </c>
      <c r="AG37" s="53">
        <v>281601</v>
      </c>
      <c r="AH37" s="53">
        <v>21994551</v>
      </c>
      <c r="AI37" s="53">
        <v>12424958</v>
      </c>
      <c r="AJ37" s="53">
        <v>2382156223</v>
      </c>
      <c r="AK37" s="54">
        <v>86240328</v>
      </c>
      <c r="AL37" s="53">
        <v>1379001578</v>
      </c>
      <c r="AM37" s="53">
        <v>2426538918</v>
      </c>
      <c r="AN37" s="53">
        <v>2280254181</v>
      </c>
      <c r="AO37" s="54">
        <v>2399819832</v>
      </c>
    </row>
    <row r="38" spans="1:41" ht="12.75" customHeight="1">
      <c r="A38" s="47">
        <f t="shared" si="0"/>
        <v>0.13791147687193919</v>
      </c>
      <c r="B38" s="48">
        <f t="shared" si="1"/>
        <v>6.6841263075904317E-3</v>
      </c>
      <c r="C38" s="55">
        <v>145</v>
      </c>
      <c r="D38" s="56">
        <v>150</v>
      </c>
      <c r="E38" s="57">
        <v>40416720</v>
      </c>
      <c r="F38" s="58">
        <v>41810400</v>
      </c>
      <c r="G38" s="59">
        <v>560</v>
      </c>
      <c r="H38" s="53">
        <f t="shared" si="2"/>
        <v>1173397</v>
      </c>
      <c r="I38" s="59">
        <v>5176269232</v>
      </c>
      <c r="J38" s="59">
        <v>1125606520</v>
      </c>
      <c r="K38" s="59">
        <v>2420685764</v>
      </c>
      <c r="L38" s="59">
        <v>401393108</v>
      </c>
      <c r="M38" s="60">
        <v>939117152</v>
      </c>
      <c r="N38" s="59">
        <v>3650411846</v>
      </c>
      <c r="O38" s="60">
        <v>986231702</v>
      </c>
      <c r="P38" s="59">
        <v>153595545</v>
      </c>
      <c r="Q38" s="59">
        <v>10574297615</v>
      </c>
      <c r="R38" s="60">
        <v>1058817130</v>
      </c>
      <c r="S38" s="59">
        <v>2095297658</v>
      </c>
      <c r="T38" s="59">
        <v>78016951</v>
      </c>
      <c r="U38" s="59">
        <v>540327573</v>
      </c>
      <c r="V38" s="59">
        <v>22986871640</v>
      </c>
      <c r="W38" s="60">
        <v>23772783432</v>
      </c>
      <c r="X38" s="59">
        <v>10309451</v>
      </c>
      <c r="Y38" s="59">
        <v>1184079371</v>
      </c>
      <c r="Z38" s="59">
        <v>289866591</v>
      </c>
      <c r="AA38" s="59">
        <v>855419967</v>
      </c>
      <c r="AB38" s="60">
        <v>23029604874</v>
      </c>
      <c r="AC38" s="59">
        <v>5273045732</v>
      </c>
      <c r="AD38" s="60">
        <v>4076844</v>
      </c>
      <c r="AE38" s="59">
        <v>1444401</v>
      </c>
      <c r="AF38" s="60">
        <v>36711238</v>
      </c>
      <c r="AG38" s="59">
        <v>0</v>
      </c>
      <c r="AH38" s="59">
        <v>10974458</v>
      </c>
      <c r="AI38" s="59">
        <v>5293819</v>
      </c>
      <c r="AJ38" s="59">
        <v>2055812616</v>
      </c>
      <c r="AK38" s="60">
        <v>78900499</v>
      </c>
      <c r="AL38" s="59">
        <v>1224584882</v>
      </c>
      <c r="AM38" s="59">
        <v>1941725720</v>
      </c>
      <c r="AN38" s="59">
        <v>1863400663</v>
      </c>
      <c r="AO38" s="60">
        <v>1947626559</v>
      </c>
    </row>
    <row r="39" spans="1:41" ht="12.75" customHeight="1">
      <c r="A39" s="47">
        <f t="shared" si="0"/>
        <v>0.13122735056434875</v>
      </c>
      <c r="B39" s="48">
        <f t="shared" si="1"/>
        <v>5.7678555765810482E-3</v>
      </c>
      <c r="C39" s="49">
        <v>150</v>
      </c>
      <c r="D39" s="50">
        <v>155</v>
      </c>
      <c r="E39" s="51">
        <v>41810400</v>
      </c>
      <c r="F39" s="52">
        <v>43204080</v>
      </c>
      <c r="G39" s="53">
        <v>535</v>
      </c>
      <c r="H39" s="53">
        <f t="shared" si="2"/>
        <v>1173932</v>
      </c>
      <c r="I39" s="53">
        <v>4978911529</v>
      </c>
      <c r="J39" s="53">
        <v>1043686109</v>
      </c>
      <c r="K39" s="53">
        <v>1936964396</v>
      </c>
      <c r="L39" s="53">
        <v>447298174</v>
      </c>
      <c r="M39" s="54">
        <v>650798661</v>
      </c>
      <c r="N39" s="53">
        <v>4133876214</v>
      </c>
      <c r="O39" s="54">
        <v>851037482</v>
      </c>
      <c r="P39" s="53">
        <v>237874770</v>
      </c>
      <c r="Q39" s="53">
        <v>10440226614</v>
      </c>
      <c r="R39" s="54">
        <v>988591011</v>
      </c>
      <c r="S39" s="53">
        <v>1564956920</v>
      </c>
      <c r="T39" s="53">
        <v>51907295</v>
      </c>
      <c r="U39" s="53">
        <v>397354830</v>
      </c>
      <c r="V39" s="53">
        <v>22735171505</v>
      </c>
      <c r="W39" s="54">
        <v>23695045915</v>
      </c>
      <c r="X39" s="53">
        <v>14061319</v>
      </c>
      <c r="Y39" s="53">
        <v>676316466</v>
      </c>
      <c r="Z39" s="53">
        <v>264737128</v>
      </c>
      <c r="AA39" s="53">
        <v>944417956</v>
      </c>
      <c r="AB39" s="54">
        <v>22736309331</v>
      </c>
      <c r="AC39" s="53">
        <v>5364438488</v>
      </c>
      <c r="AD39" s="54">
        <v>4930128</v>
      </c>
      <c r="AE39" s="53">
        <v>0</v>
      </c>
      <c r="AF39" s="54">
        <v>32476447</v>
      </c>
      <c r="AG39" s="53">
        <v>12893</v>
      </c>
      <c r="AH39" s="53">
        <v>22631435</v>
      </c>
      <c r="AI39" s="53">
        <v>13210320</v>
      </c>
      <c r="AJ39" s="53">
        <v>2171894760</v>
      </c>
      <c r="AK39" s="54">
        <v>91343717</v>
      </c>
      <c r="AL39" s="53">
        <v>1113698413</v>
      </c>
      <c r="AM39" s="53">
        <v>2071941242</v>
      </c>
      <c r="AN39" s="53">
        <v>1924100631</v>
      </c>
      <c r="AO39" s="54">
        <v>2066031958</v>
      </c>
    </row>
    <row r="40" spans="1:41" ht="12.75" customHeight="1">
      <c r="A40" s="47">
        <f t="shared" si="0"/>
        <v>0.12545949498776771</v>
      </c>
      <c r="B40" s="48">
        <f t="shared" si="1"/>
        <v>4.9189495708773512E-3</v>
      </c>
      <c r="C40" s="49">
        <v>155</v>
      </c>
      <c r="D40" s="50">
        <v>160</v>
      </c>
      <c r="E40" s="51">
        <v>43204080</v>
      </c>
      <c r="F40" s="52">
        <v>44597760</v>
      </c>
      <c r="G40" s="53">
        <v>481</v>
      </c>
      <c r="H40" s="53">
        <f t="shared" si="2"/>
        <v>1174413</v>
      </c>
      <c r="I40" s="53">
        <v>4620990833</v>
      </c>
      <c r="J40" s="53">
        <v>1388414244</v>
      </c>
      <c r="K40" s="53">
        <v>2018398440</v>
      </c>
      <c r="L40" s="53">
        <v>384164263</v>
      </c>
      <c r="M40" s="54">
        <v>794411758</v>
      </c>
      <c r="N40" s="53">
        <v>3522504229</v>
      </c>
      <c r="O40" s="54">
        <v>725782815</v>
      </c>
      <c r="P40" s="53">
        <v>241740427</v>
      </c>
      <c r="Q40" s="53">
        <v>9200160213</v>
      </c>
      <c r="R40" s="54">
        <v>1031835605</v>
      </c>
      <c r="S40" s="53">
        <v>1607098017</v>
      </c>
      <c r="T40" s="53">
        <v>56207429</v>
      </c>
      <c r="U40" s="53">
        <v>344195631</v>
      </c>
      <c r="V40" s="53">
        <v>20635588807</v>
      </c>
      <c r="W40" s="54">
        <v>21920901750</v>
      </c>
      <c r="X40" s="53">
        <v>14650599</v>
      </c>
      <c r="Y40" s="53">
        <v>530145485</v>
      </c>
      <c r="Z40" s="53">
        <v>266389682</v>
      </c>
      <c r="AA40" s="53">
        <v>796224975</v>
      </c>
      <c r="AB40" s="54">
        <v>21104806065</v>
      </c>
      <c r="AC40" s="53">
        <v>5095370716</v>
      </c>
      <c r="AD40" s="54">
        <v>5846277</v>
      </c>
      <c r="AE40" s="53">
        <v>1347085</v>
      </c>
      <c r="AF40" s="54">
        <v>49639284</v>
      </c>
      <c r="AG40" s="53">
        <v>0</v>
      </c>
      <c r="AH40" s="53">
        <v>960583</v>
      </c>
      <c r="AI40" s="53">
        <v>13254429</v>
      </c>
      <c r="AJ40" s="53">
        <v>1925498102</v>
      </c>
      <c r="AK40" s="54">
        <v>71461693</v>
      </c>
      <c r="AL40" s="53">
        <v>1187150133</v>
      </c>
      <c r="AM40" s="53">
        <v>1996396538</v>
      </c>
      <c r="AN40" s="53">
        <v>1851905684</v>
      </c>
      <c r="AO40" s="54">
        <v>1985626971</v>
      </c>
    </row>
    <row r="41" spans="1:41" ht="12.75" customHeight="1">
      <c r="A41" s="47">
        <f t="shared" si="0"/>
        <v>0.12054054541689037</v>
      </c>
      <c r="B41" s="48">
        <f t="shared" si="1"/>
        <v>5.4722496570136807E-3</v>
      </c>
      <c r="C41" s="49">
        <v>160</v>
      </c>
      <c r="D41" s="50">
        <v>165</v>
      </c>
      <c r="E41" s="51">
        <v>44597760</v>
      </c>
      <c r="F41" s="52">
        <v>45991440</v>
      </c>
      <c r="G41" s="53">
        <v>442</v>
      </c>
      <c r="H41" s="53">
        <f t="shared" si="2"/>
        <v>1174855</v>
      </c>
      <c r="I41" s="53">
        <v>4705139096</v>
      </c>
      <c r="J41" s="53">
        <v>1094390040</v>
      </c>
      <c r="K41" s="53">
        <v>2288136059</v>
      </c>
      <c r="L41" s="53">
        <v>532106436</v>
      </c>
      <c r="M41" s="54">
        <v>767910576</v>
      </c>
      <c r="N41" s="53">
        <v>3218672109</v>
      </c>
      <c r="O41" s="54">
        <v>807421321</v>
      </c>
      <c r="P41" s="53">
        <v>252182355</v>
      </c>
      <c r="Q41" s="53">
        <v>8565097961</v>
      </c>
      <c r="R41" s="54">
        <v>992522545</v>
      </c>
      <c r="S41" s="53">
        <v>1889976979</v>
      </c>
      <c r="T41" s="53">
        <v>66607266</v>
      </c>
      <c r="U41" s="53">
        <v>400268617</v>
      </c>
      <c r="V41" s="53">
        <v>20089873234</v>
      </c>
      <c r="W41" s="54">
        <v>20866725636</v>
      </c>
      <c r="X41" s="53">
        <v>55698574</v>
      </c>
      <c r="Y41" s="53">
        <v>566164632</v>
      </c>
      <c r="Z41" s="53">
        <v>263912350</v>
      </c>
      <c r="AA41" s="53">
        <v>836913464</v>
      </c>
      <c r="AB41" s="54">
        <v>20014500305</v>
      </c>
      <c r="AC41" s="53">
        <v>4990062483</v>
      </c>
      <c r="AD41" s="54">
        <v>3221073</v>
      </c>
      <c r="AE41" s="53">
        <v>999457</v>
      </c>
      <c r="AF41" s="54">
        <v>63830821</v>
      </c>
      <c r="AG41" s="53">
        <v>307696</v>
      </c>
      <c r="AH41" s="53">
        <v>14698204</v>
      </c>
      <c r="AI41" s="53">
        <v>10584149</v>
      </c>
      <c r="AJ41" s="53">
        <v>1840182179</v>
      </c>
      <c r="AK41" s="54">
        <v>50807720</v>
      </c>
      <c r="AL41" s="53">
        <v>1151496790</v>
      </c>
      <c r="AM41" s="53">
        <v>1961450068</v>
      </c>
      <c r="AN41" s="53">
        <v>1860376540</v>
      </c>
      <c r="AO41" s="54">
        <v>1961450068</v>
      </c>
    </row>
    <row r="42" spans="1:41" ht="12.75" customHeight="1">
      <c r="A42" s="47">
        <f t="shared" si="0"/>
        <v>0.11506829575987669</v>
      </c>
      <c r="B42" s="48">
        <f t="shared" si="1"/>
        <v>5.0908502171597815E-3</v>
      </c>
      <c r="C42" s="49">
        <v>165</v>
      </c>
      <c r="D42" s="50">
        <v>170</v>
      </c>
      <c r="E42" s="51">
        <v>45991440</v>
      </c>
      <c r="F42" s="52">
        <v>47385120</v>
      </c>
      <c r="G42" s="53">
        <v>346</v>
      </c>
      <c r="H42" s="53">
        <f t="shared" si="2"/>
        <v>1175201</v>
      </c>
      <c r="I42" s="53">
        <v>3732648840</v>
      </c>
      <c r="J42" s="53">
        <v>1028477063</v>
      </c>
      <c r="K42" s="53">
        <v>1306872113</v>
      </c>
      <c r="L42" s="53">
        <v>245253087</v>
      </c>
      <c r="M42" s="54">
        <v>392286031</v>
      </c>
      <c r="N42" s="53">
        <v>2619149465</v>
      </c>
      <c r="O42" s="54">
        <v>751146469</v>
      </c>
      <c r="P42" s="53">
        <v>197036401</v>
      </c>
      <c r="Q42" s="53">
        <v>7119688652</v>
      </c>
      <c r="R42" s="54">
        <v>764249027</v>
      </c>
      <c r="S42" s="53">
        <v>1039831781</v>
      </c>
      <c r="T42" s="53">
        <v>39685554</v>
      </c>
      <c r="U42" s="53">
        <v>224122509</v>
      </c>
      <c r="V42" s="53">
        <v>15890163831</v>
      </c>
      <c r="W42" s="54">
        <v>16853167304</v>
      </c>
      <c r="X42" s="53">
        <v>11924172</v>
      </c>
      <c r="Y42" s="53">
        <v>486877423</v>
      </c>
      <c r="Z42" s="53">
        <v>230655458</v>
      </c>
      <c r="AA42" s="53">
        <v>678044597</v>
      </c>
      <c r="AB42" s="54">
        <v>16155776131</v>
      </c>
      <c r="AC42" s="53">
        <v>4126067601</v>
      </c>
      <c r="AD42" s="54">
        <v>5035980</v>
      </c>
      <c r="AE42" s="53">
        <v>1193563</v>
      </c>
      <c r="AF42" s="54">
        <v>48591011</v>
      </c>
      <c r="AG42" s="53">
        <v>0</v>
      </c>
      <c r="AH42" s="53">
        <v>8026818</v>
      </c>
      <c r="AI42" s="53">
        <v>17291833</v>
      </c>
      <c r="AJ42" s="53">
        <v>1574494647</v>
      </c>
      <c r="AK42" s="54">
        <v>91314119</v>
      </c>
      <c r="AL42" s="53">
        <v>830533405</v>
      </c>
      <c r="AM42" s="53">
        <v>1644324431</v>
      </c>
      <c r="AN42" s="53">
        <v>1559658185</v>
      </c>
      <c r="AO42" s="54">
        <v>1612668589</v>
      </c>
    </row>
    <row r="43" spans="1:41" ht="12.75" customHeight="1">
      <c r="A43" s="47">
        <f t="shared" si="0"/>
        <v>0.10997744554271691</v>
      </c>
      <c r="B43" s="48">
        <f t="shared" si="1"/>
        <v>6.1756643081574457E-3</v>
      </c>
      <c r="C43" s="49">
        <v>170</v>
      </c>
      <c r="D43" s="50">
        <v>175</v>
      </c>
      <c r="E43" s="51">
        <v>47385120</v>
      </c>
      <c r="F43" s="52">
        <v>48778800</v>
      </c>
      <c r="G43" s="53">
        <v>343</v>
      </c>
      <c r="H43" s="53">
        <f t="shared" si="2"/>
        <v>1175544</v>
      </c>
      <c r="I43" s="53">
        <v>3458531415</v>
      </c>
      <c r="J43" s="53">
        <v>954260427</v>
      </c>
      <c r="K43" s="53">
        <v>1353810805</v>
      </c>
      <c r="L43" s="53">
        <v>314263440</v>
      </c>
      <c r="M43" s="54">
        <v>382443581</v>
      </c>
      <c r="N43" s="53">
        <v>2740445526</v>
      </c>
      <c r="O43" s="54">
        <v>911208981</v>
      </c>
      <c r="P43" s="53">
        <v>133880272</v>
      </c>
      <c r="Q43" s="53">
        <v>7595554678</v>
      </c>
      <c r="R43" s="54">
        <v>724858184</v>
      </c>
      <c r="S43" s="53">
        <v>1103560956</v>
      </c>
      <c r="T43" s="53">
        <v>40651244</v>
      </c>
      <c r="U43" s="53">
        <v>237186960</v>
      </c>
      <c r="V43" s="53">
        <v>16006080755</v>
      </c>
      <c r="W43" s="54">
        <v>17187858149</v>
      </c>
      <c r="X43" s="53">
        <v>53207476</v>
      </c>
      <c r="Y43" s="53">
        <v>469680715</v>
      </c>
      <c r="Z43" s="53">
        <v>251149764</v>
      </c>
      <c r="AA43" s="53">
        <v>735134507</v>
      </c>
      <c r="AB43" s="54">
        <v>16477821788</v>
      </c>
      <c r="AC43" s="53">
        <v>4273386633</v>
      </c>
      <c r="AD43" s="54">
        <v>5721440</v>
      </c>
      <c r="AE43" s="53">
        <v>4664048</v>
      </c>
      <c r="AF43" s="54">
        <v>35123207</v>
      </c>
      <c r="AG43" s="53">
        <v>6559</v>
      </c>
      <c r="AH43" s="53">
        <v>15874973</v>
      </c>
      <c r="AI43" s="53">
        <v>109156370</v>
      </c>
      <c r="AJ43" s="53">
        <v>1716043087</v>
      </c>
      <c r="AK43" s="54">
        <v>82216302</v>
      </c>
      <c r="AL43" s="53">
        <v>796969047</v>
      </c>
      <c r="AM43" s="53">
        <v>1692303744</v>
      </c>
      <c r="AN43" s="53">
        <v>1519054480</v>
      </c>
      <c r="AO43" s="54">
        <v>1694749012</v>
      </c>
    </row>
    <row r="44" spans="1:41" ht="12.75" customHeight="1">
      <c r="A44" s="47">
        <f t="shared" si="0"/>
        <v>0.10380178123455946</v>
      </c>
      <c r="B44" s="48">
        <f t="shared" si="1"/>
        <v>3.3422949422474185E-3</v>
      </c>
      <c r="C44" s="49">
        <v>175</v>
      </c>
      <c r="D44" s="50">
        <v>180</v>
      </c>
      <c r="E44" s="51">
        <v>48778800</v>
      </c>
      <c r="F44" s="52">
        <v>50172480</v>
      </c>
      <c r="G44" s="53">
        <v>295</v>
      </c>
      <c r="H44" s="53">
        <f t="shared" si="2"/>
        <v>1175839</v>
      </c>
      <c r="I44" s="53">
        <v>3064512879</v>
      </c>
      <c r="J44" s="53">
        <v>992465641</v>
      </c>
      <c r="K44" s="53">
        <v>1188146336</v>
      </c>
      <c r="L44" s="53">
        <v>415163798</v>
      </c>
      <c r="M44" s="54">
        <v>272076064</v>
      </c>
      <c r="N44" s="53">
        <v>1649064219</v>
      </c>
      <c r="O44" s="54">
        <v>493150051</v>
      </c>
      <c r="P44" s="53">
        <v>202384465</v>
      </c>
      <c r="Q44" s="53">
        <v>7610743216</v>
      </c>
      <c r="R44" s="54">
        <v>649276826</v>
      </c>
      <c r="S44" s="53">
        <v>1048782300</v>
      </c>
      <c r="T44" s="53">
        <v>31125466</v>
      </c>
      <c r="U44" s="53">
        <v>166820569</v>
      </c>
      <c r="V44" s="53">
        <v>14553038114</v>
      </c>
      <c r="W44" s="54">
        <v>15290255160</v>
      </c>
      <c r="X44" s="53">
        <v>7182803</v>
      </c>
      <c r="Y44" s="53">
        <v>505566910</v>
      </c>
      <c r="Z44" s="53">
        <v>216054683</v>
      </c>
      <c r="AA44" s="53">
        <v>696083524</v>
      </c>
      <c r="AB44" s="54">
        <v>14587937398</v>
      </c>
      <c r="AC44" s="53">
        <v>3883520731</v>
      </c>
      <c r="AD44" s="54">
        <v>10084724</v>
      </c>
      <c r="AE44" s="53">
        <v>0</v>
      </c>
      <c r="AF44" s="54">
        <v>41117997</v>
      </c>
      <c r="AG44" s="53">
        <v>0</v>
      </c>
      <c r="AH44" s="53">
        <v>5561531</v>
      </c>
      <c r="AI44" s="53">
        <v>15909300</v>
      </c>
      <c r="AJ44" s="53">
        <v>1830551367</v>
      </c>
      <c r="AK44" s="54">
        <v>74899699</v>
      </c>
      <c r="AL44" s="53">
        <v>727445473</v>
      </c>
      <c r="AM44" s="53">
        <v>1315438031</v>
      </c>
      <c r="AN44" s="53">
        <v>1198120088</v>
      </c>
      <c r="AO44" s="54">
        <v>1288405473</v>
      </c>
    </row>
    <row r="45" spans="1:41" ht="12.75" customHeight="1">
      <c r="A45" s="47">
        <f t="shared" si="0"/>
        <v>0.10045948629231205</v>
      </c>
      <c r="B45" s="48">
        <f t="shared" si="1"/>
        <v>3.8559005849775024E-3</v>
      </c>
      <c r="C45" s="49">
        <v>180</v>
      </c>
      <c r="D45" s="50">
        <v>185</v>
      </c>
      <c r="E45" s="51">
        <v>50172480</v>
      </c>
      <c r="F45" s="52">
        <v>51566160</v>
      </c>
      <c r="G45" s="53">
        <v>280</v>
      </c>
      <c r="H45" s="53">
        <f t="shared" si="2"/>
        <v>1176119</v>
      </c>
      <c r="I45" s="53">
        <v>2450765314</v>
      </c>
      <c r="J45" s="53">
        <v>1048308218</v>
      </c>
      <c r="K45" s="53">
        <v>1386522813</v>
      </c>
      <c r="L45" s="53">
        <v>199438115</v>
      </c>
      <c r="M45" s="54">
        <v>230915944</v>
      </c>
      <c r="N45" s="53">
        <v>1733192596</v>
      </c>
      <c r="O45" s="54">
        <v>568931708</v>
      </c>
      <c r="P45" s="53">
        <v>91285434</v>
      </c>
      <c r="Q45" s="53">
        <v>7933975892</v>
      </c>
      <c r="R45" s="54">
        <v>588544923</v>
      </c>
      <c r="S45" s="53">
        <v>1110762154</v>
      </c>
      <c r="T45" s="53">
        <v>31206048</v>
      </c>
      <c r="U45" s="53">
        <v>326818643</v>
      </c>
      <c r="V45" s="53">
        <v>14395286114</v>
      </c>
      <c r="W45" s="54">
        <v>14763094112</v>
      </c>
      <c r="X45" s="53">
        <v>2639166</v>
      </c>
      <c r="Y45" s="53">
        <v>433857179</v>
      </c>
      <c r="Z45" s="53">
        <v>170877529</v>
      </c>
      <c r="AA45" s="53">
        <v>589570003</v>
      </c>
      <c r="AB45" s="54">
        <v>14228653304</v>
      </c>
      <c r="AC45" s="53">
        <v>3858532059</v>
      </c>
      <c r="AD45" s="54">
        <v>456983</v>
      </c>
      <c r="AE45" s="53">
        <v>0</v>
      </c>
      <c r="AF45" s="54">
        <v>24116077</v>
      </c>
      <c r="AG45" s="53">
        <v>10568</v>
      </c>
      <c r="AH45" s="53">
        <v>9115757</v>
      </c>
      <c r="AI45" s="53">
        <v>12693626</v>
      </c>
      <c r="AJ45" s="53">
        <v>1952926915</v>
      </c>
      <c r="AK45" s="54">
        <v>83170671</v>
      </c>
      <c r="AL45" s="53">
        <v>639983638</v>
      </c>
      <c r="AM45" s="53">
        <v>1251462129</v>
      </c>
      <c r="AN45" s="53">
        <v>1136971790</v>
      </c>
      <c r="AO45" s="54">
        <v>1234228930</v>
      </c>
    </row>
    <row r="46" spans="1:41" ht="12.75" customHeight="1">
      <c r="A46" s="47">
        <f t="shared" si="0"/>
        <v>9.6603585707334544E-2</v>
      </c>
      <c r="B46" s="48">
        <f t="shared" si="1"/>
        <v>4.276412286131093E-3</v>
      </c>
      <c r="C46" s="49">
        <v>185</v>
      </c>
      <c r="D46" s="50">
        <v>190</v>
      </c>
      <c r="E46" s="51">
        <v>51566160</v>
      </c>
      <c r="F46" s="52">
        <v>52959840</v>
      </c>
      <c r="G46" s="53">
        <v>263</v>
      </c>
      <c r="H46" s="53">
        <f t="shared" si="2"/>
        <v>1176382</v>
      </c>
      <c r="I46" s="53">
        <v>2540579961</v>
      </c>
      <c r="J46" s="53">
        <v>907239103</v>
      </c>
      <c r="K46" s="53">
        <v>1456312699</v>
      </c>
      <c r="L46" s="53">
        <v>311795710</v>
      </c>
      <c r="M46" s="54">
        <v>229634099</v>
      </c>
      <c r="N46" s="53">
        <v>2247567563</v>
      </c>
      <c r="O46" s="54">
        <v>630977509</v>
      </c>
      <c r="P46" s="53">
        <v>105953783</v>
      </c>
      <c r="Q46" s="53">
        <v>6733793197</v>
      </c>
      <c r="R46" s="54">
        <v>599792877</v>
      </c>
      <c r="S46" s="53">
        <v>1089822560</v>
      </c>
      <c r="T46" s="53">
        <v>48793491</v>
      </c>
      <c r="U46" s="53">
        <v>287613752</v>
      </c>
      <c r="V46" s="53">
        <v>13461537106</v>
      </c>
      <c r="W46" s="54">
        <v>14337416698</v>
      </c>
      <c r="X46" s="53">
        <v>2592841</v>
      </c>
      <c r="Y46" s="53">
        <v>441241015</v>
      </c>
      <c r="Z46" s="53">
        <v>172969984</v>
      </c>
      <c r="AA46" s="53">
        <v>617794781</v>
      </c>
      <c r="AB46" s="54">
        <v>13747844274</v>
      </c>
      <c r="AC46" s="53">
        <v>3782535928</v>
      </c>
      <c r="AD46" s="54">
        <v>4883345</v>
      </c>
      <c r="AE46" s="53">
        <v>100478</v>
      </c>
      <c r="AF46" s="54">
        <v>30195738</v>
      </c>
      <c r="AG46" s="53">
        <v>17105</v>
      </c>
      <c r="AH46" s="53">
        <v>2358686</v>
      </c>
      <c r="AI46" s="53">
        <v>103206</v>
      </c>
      <c r="AJ46" s="53">
        <v>1688287928</v>
      </c>
      <c r="AK46" s="54">
        <v>63646558</v>
      </c>
      <c r="AL46" s="53">
        <v>666973606</v>
      </c>
      <c r="AM46" s="53">
        <v>1419518835</v>
      </c>
      <c r="AN46" s="53">
        <v>1335735968</v>
      </c>
      <c r="AO46" s="54">
        <v>1442013402</v>
      </c>
    </row>
    <row r="47" spans="1:41" ht="12.75" customHeight="1">
      <c r="A47" s="47">
        <f t="shared" si="0"/>
        <v>9.2327173421203446E-2</v>
      </c>
      <c r="B47" s="48">
        <f t="shared" si="1"/>
        <v>3.242555469865157E-3</v>
      </c>
      <c r="C47" s="49">
        <v>190</v>
      </c>
      <c r="D47" s="50">
        <v>195</v>
      </c>
      <c r="E47" s="51">
        <v>52959840</v>
      </c>
      <c r="F47" s="52">
        <v>54353520</v>
      </c>
      <c r="G47" s="53">
        <v>229</v>
      </c>
      <c r="H47" s="53">
        <f t="shared" si="2"/>
        <v>1176611</v>
      </c>
      <c r="I47" s="53">
        <v>2061905822</v>
      </c>
      <c r="J47" s="53">
        <v>713250349</v>
      </c>
      <c r="K47" s="53">
        <v>1210238323</v>
      </c>
      <c r="L47" s="53">
        <v>165618201</v>
      </c>
      <c r="M47" s="54">
        <v>246028492</v>
      </c>
      <c r="N47" s="53">
        <v>2021594203</v>
      </c>
      <c r="O47" s="54">
        <v>478433658</v>
      </c>
      <c r="P47" s="53">
        <v>195728151</v>
      </c>
      <c r="Q47" s="53">
        <v>6536547583</v>
      </c>
      <c r="R47" s="54">
        <v>455262374</v>
      </c>
      <c r="S47" s="53">
        <v>1019276651</v>
      </c>
      <c r="T47" s="53">
        <v>29068342</v>
      </c>
      <c r="U47" s="53">
        <v>138593361</v>
      </c>
      <c r="V47" s="53">
        <v>12027093548</v>
      </c>
      <c r="W47" s="54">
        <v>12897668802</v>
      </c>
      <c r="X47" s="53">
        <v>7162664</v>
      </c>
      <c r="Y47" s="53">
        <v>416370711</v>
      </c>
      <c r="Z47" s="53">
        <v>168597349</v>
      </c>
      <c r="AA47" s="53">
        <v>586029953</v>
      </c>
      <c r="AB47" s="54">
        <v>12298416185</v>
      </c>
      <c r="AC47" s="53">
        <v>3450027117</v>
      </c>
      <c r="AD47" s="54">
        <v>3468583</v>
      </c>
      <c r="AE47" s="53">
        <v>116901</v>
      </c>
      <c r="AF47" s="54">
        <v>55014789</v>
      </c>
      <c r="AG47" s="53">
        <v>82751</v>
      </c>
      <c r="AH47" s="53">
        <v>5003490</v>
      </c>
      <c r="AI47" s="53">
        <v>11157869</v>
      </c>
      <c r="AJ47" s="53">
        <v>1658639814</v>
      </c>
      <c r="AK47" s="54">
        <v>86175605</v>
      </c>
      <c r="AL47" s="53">
        <v>526290975</v>
      </c>
      <c r="AM47" s="53">
        <v>1224508833</v>
      </c>
      <c r="AN47" s="53">
        <v>1111013506</v>
      </c>
      <c r="AO47" s="54">
        <v>1201355461</v>
      </c>
    </row>
    <row r="48" spans="1:41" ht="12.75" customHeight="1">
      <c r="A48" s="47">
        <f t="shared" si="0"/>
        <v>8.9084617951338291E-2</v>
      </c>
      <c r="B48" s="48">
        <f t="shared" si="1"/>
        <v>3.1765526237100827E-3</v>
      </c>
      <c r="C48" s="49">
        <v>195</v>
      </c>
      <c r="D48" s="50">
        <v>200</v>
      </c>
      <c r="E48" s="51">
        <v>54353520</v>
      </c>
      <c r="F48" s="52">
        <v>55747200</v>
      </c>
      <c r="G48" s="53">
        <v>203</v>
      </c>
      <c r="H48" s="53">
        <f t="shared" si="2"/>
        <v>1176814</v>
      </c>
      <c r="I48" s="53">
        <v>2146556800</v>
      </c>
      <c r="J48" s="53">
        <v>600089358</v>
      </c>
      <c r="K48" s="53">
        <v>1289188562</v>
      </c>
      <c r="L48" s="53">
        <v>227835858</v>
      </c>
      <c r="M48" s="54">
        <v>290296994</v>
      </c>
      <c r="N48" s="53">
        <v>1302408624</v>
      </c>
      <c r="O48" s="54">
        <v>468695048</v>
      </c>
      <c r="P48" s="53">
        <v>107142496</v>
      </c>
      <c r="Q48" s="53">
        <v>5962888867</v>
      </c>
      <c r="R48" s="54">
        <v>502427792</v>
      </c>
      <c r="S48" s="53">
        <v>1017415704</v>
      </c>
      <c r="T48" s="53">
        <v>27875649</v>
      </c>
      <c r="U48" s="53">
        <v>239306282</v>
      </c>
      <c r="V48" s="53">
        <v>11100536511</v>
      </c>
      <c r="W48" s="54">
        <v>11612932764</v>
      </c>
      <c r="X48" s="53">
        <v>7351293</v>
      </c>
      <c r="Y48" s="53">
        <v>338258266</v>
      </c>
      <c r="Z48" s="53">
        <v>146527846</v>
      </c>
      <c r="AA48" s="53">
        <v>483358525</v>
      </c>
      <c r="AB48" s="54">
        <v>11172212946</v>
      </c>
      <c r="AC48" s="53">
        <v>3167184393</v>
      </c>
      <c r="AD48" s="54">
        <v>6168585</v>
      </c>
      <c r="AE48" s="53">
        <v>0</v>
      </c>
      <c r="AF48" s="54">
        <v>26845407</v>
      </c>
      <c r="AG48" s="53">
        <v>0</v>
      </c>
      <c r="AH48" s="53">
        <v>8480993</v>
      </c>
      <c r="AI48" s="53">
        <v>6862947</v>
      </c>
      <c r="AJ48" s="53">
        <v>1555537618</v>
      </c>
      <c r="AK48" s="54">
        <v>54304645</v>
      </c>
      <c r="AL48" s="53">
        <v>508038630</v>
      </c>
      <c r="AM48" s="53">
        <v>1099195725</v>
      </c>
      <c r="AN48" s="53">
        <v>1013282738</v>
      </c>
      <c r="AO48" s="54">
        <v>1106340763</v>
      </c>
    </row>
    <row r="49" spans="1:41" ht="12.75" customHeight="1">
      <c r="A49" s="47">
        <f t="shared" si="0"/>
        <v>8.5908065327628208E-2</v>
      </c>
      <c r="B49" s="48">
        <f t="shared" si="1"/>
        <v>2.2479387238647495E-3</v>
      </c>
      <c r="C49" s="49">
        <v>200</v>
      </c>
      <c r="D49" s="50">
        <v>205</v>
      </c>
      <c r="E49" s="51">
        <v>55747200</v>
      </c>
      <c r="F49" s="52">
        <v>57140880</v>
      </c>
      <c r="G49" s="53">
        <v>184</v>
      </c>
      <c r="H49" s="53">
        <f t="shared" si="2"/>
        <v>1176998</v>
      </c>
      <c r="I49" s="53">
        <v>2063992942</v>
      </c>
      <c r="J49" s="53">
        <v>746555589</v>
      </c>
      <c r="K49" s="53">
        <v>887361330</v>
      </c>
      <c r="L49" s="53">
        <v>226782517</v>
      </c>
      <c r="M49" s="54">
        <v>142723779</v>
      </c>
      <c r="N49" s="53">
        <v>1228912635</v>
      </c>
      <c r="O49" s="54">
        <v>331679614</v>
      </c>
      <c r="P49" s="53">
        <v>135343666</v>
      </c>
      <c r="Q49" s="53">
        <v>5585219690</v>
      </c>
      <c r="R49" s="54">
        <v>452476546</v>
      </c>
      <c r="S49" s="53">
        <v>731181636</v>
      </c>
      <c r="T49" s="53">
        <v>15983897</v>
      </c>
      <c r="U49" s="53">
        <v>142235899</v>
      </c>
      <c r="V49" s="53">
        <v>10285741066</v>
      </c>
      <c r="W49" s="54">
        <v>10911646876</v>
      </c>
      <c r="X49" s="53">
        <v>2841575</v>
      </c>
      <c r="Y49" s="53">
        <v>370644950</v>
      </c>
      <c r="Z49" s="53">
        <v>154347828</v>
      </c>
      <c r="AA49" s="53">
        <v>520735892</v>
      </c>
      <c r="AB49" s="54">
        <v>10388429668</v>
      </c>
      <c r="AC49" s="53">
        <v>2997823307</v>
      </c>
      <c r="AD49" s="54">
        <v>3788667</v>
      </c>
      <c r="AE49" s="53">
        <v>0</v>
      </c>
      <c r="AF49" s="54">
        <v>39845355</v>
      </c>
      <c r="AG49" s="53">
        <v>36535</v>
      </c>
      <c r="AH49" s="53">
        <v>2056432</v>
      </c>
      <c r="AI49" s="53">
        <v>90000</v>
      </c>
      <c r="AJ49" s="53">
        <v>1513810412</v>
      </c>
      <c r="AK49" s="54">
        <v>58571527</v>
      </c>
      <c r="AL49" s="53">
        <v>493626887</v>
      </c>
      <c r="AM49" s="53">
        <v>1006247069</v>
      </c>
      <c r="AN49" s="53">
        <v>893574826</v>
      </c>
      <c r="AO49" s="54">
        <v>997160731</v>
      </c>
    </row>
    <row r="50" spans="1:41" ht="12.75" customHeight="1">
      <c r="A50" s="47">
        <f t="shared" si="0"/>
        <v>8.3660126603763457E-2</v>
      </c>
      <c r="B50" s="48">
        <f t="shared" si="1"/>
        <v>2.6458268419124794E-3</v>
      </c>
      <c r="C50" s="49">
        <v>205</v>
      </c>
      <c r="D50" s="50">
        <v>210</v>
      </c>
      <c r="E50" s="51">
        <v>57140880</v>
      </c>
      <c r="F50" s="52">
        <v>58534560</v>
      </c>
      <c r="G50" s="53">
        <v>174</v>
      </c>
      <c r="H50" s="53">
        <f t="shared" si="2"/>
        <v>1177172</v>
      </c>
      <c r="I50" s="53">
        <v>1585710454</v>
      </c>
      <c r="J50" s="53">
        <v>1033910661</v>
      </c>
      <c r="K50" s="53">
        <v>828925921</v>
      </c>
      <c r="L50" s="53">
        <v>172121597</v>
      </c>
      <c r="M50" s="54">
        <v>212281973</v>
      </c>
      <c r="N50" s="53">
        <v>1198804258</v>
      </c>
      <c r="O50" s="54">
        <v>390387343</v>
      </c>
      <c r="P50" s="53">
        <v>192210231</v>
      </c>
      <c r="Q50" s="53">
        <v>5369258471</v>
      </c>
      <c r="R50" s="54">
        <v>426596915</v>
      </c>
      <c r="S50" s="53">
        <v>696075767</v>
      </c>
      <c r="T50" s="53">
        <v>10020182</v>
      </c>
      <c r="U50" s="53">
        <v>78934836</v>
      </c>
      <c r="V50" s="53">
        <v>10211526190</v>
      </c>
      <c r="W50" s="54">
        <v>10625177039</v>
      </c>
      <c r="X50" s="53">
        <v>59936621</v>
      </c>
      <c r="Y50" s="53">
        <v>369793512</v>
      </c>
      <c r="Z50" s="53">
        <v>242931749</v>
      </c>
      <c r="AA50" s="53">
        <v>619785790</v>
      </c>
      <c r="AB50" s="54">
        <v>10054516045</v>
      </c>
      <c r="AC50" s="53">
        <v>2945282677</v>
      </c>
      <c r="AD50" s="54">
        <v>3268941</v>
      </c>
      <c r="AE50" s="53">
        <v>151123</v>
      </c>
      <c r="AF50" s="54">
        <v>39901117</v>
      </c>
      <c r="AG50" s="53">
        <v>21579</v>
      </c>
      <c r="AH50" s="53">
        <v>3368553</v>
      </c>
      <c r="AI50" s="53">
        <v>2859998</v>
      </c>
      <c r="AJ50" s="53">
        <v>1469842605</v>
      </c>
      <c r="AK50" s="54">
        <v>71758665</v>
      </c>
      <c r="AL50" s="53">
        <v>484354025</v>
      </c>
      <c r="AM50" s="53">
        <v>954482393</v>
      </c>
      <c r="AN50" s="53">
        <v>876293953</v>
      </c>
      <c r="AO50" s="54">
        <v>943424197</v>
      </c>
    </row>
    <row r="51" spans="1:41" ht="12.75" customHeight="1">
      <c r="A51" s="47">
        <f t="shared" si="0"/>
        <v>8.1014299761850983E-2</v>
      </c>
      <c r="B51" s="48">
        <f t="shared" si="1"/>
        <v>2.6900184082701813E-3</v>
      </c>
      <c r="C51" s="49">
        <v>210</v>
      </c>
      <c r="D51" s="50">
        <v>215</v>
      </c>
      <c r="E51" s="51">
        <v>58534560</v>
      </c>
      <c r="F51" s="52">
        <v>59928240</v>
      </c>
      <c r="G51" s="53">
        <v>180</v>
      </c>
      <c r="H51" s="53">
        <f t="shared" si="2"/>
        <v>1177352</v>
      </c>
      <c r="I51" s="53">
        <v>1613303635</v>
      </c>
      <c r="J51" s="53">
        <v>661341421</v>
      </c>
      <c r="K51" s="53">
        <v>729564666</v>
      </c>
      <c r="L51" s="53">
        <v>189689813</v>
      </c>
      <c r="M51" s="54">
        <v>321802622</v>
      </c>
      <c r="N51" s="53">
        <v>1277617106</v>
      </c>
      <c r="O51" s="54">
        <v>396907735</v>
      </c>
      <c r="P51" s="53">
        <v>153645096</v>
      </c>
      <c r="Q51" s="53">
        <v>6105006423</v>
      </c>
      <c r="R51" s="54">
        <v>389970687</v>
      </c>
      <c r="S51" s="53">
        <v>535215713</v>
      </c>
      <c r="T51" s="53">
        <v>12995678</v>
      </c>
      <c r="U51" s="53">
        <v>108042302</v>
      </c>
      <c r="V51" s="53">
        <v>10503785953</v>
      </c>
      <c r="W51" s="54">
        <v>11182595511</v>
      </c>
      <c r="X51" s="53">
        <v>6334744</v>
      </c>
      <c r="Y51" s="53">
        <v>340155302</v>
      </c>
      <c r="Z51" s="53">
        <v>199492509</v>
      </c>
      <c r="AA51" s="53">
        <v>578205719</v>
      </c>
      <c r="AB51" s="54">
        <v>10654214949</v>
      </c>
      <c r="AC51" s="53">
        <v>3140092954</v>
      </c>
      <c r="AD51" s="54">
        <v>7285059</v>
      </c>
      <c r="AE51" s="53">
        <v>3034256</v>
      </c>
      <c r="AF51" s="54">
        <v>47920938</v>
      </c>
      <c r="AG51" s="53">
        <v>0</v>
      </c>
      <c r="AH51" s="53">
        <v>7921976</v>
      </c>
      <c r="AI51" s="53">
        <v>127875</v>
      </c>
      <c r="AJ51" s="53">
        <v>1661381322</v>
      </c>
      <c r="AK51" s="54">
        <v>101161089</v>
      </c>
      <c r="AL51" s="53">
        <v>451870882</v>
      </c>
      <c r="AM51" s="53">
        <v>986187428</v>
      </c>
      <c r="AN51" s="53">
        <v>873959675</v>
      </c>
      <c r="AO51" s="54">
        <v>986105209</v>
      </c>
    </row>
    <row r="52" spans="1:41" ht="12.75" customHeight="1">
      <c r="A52" s="47">
        <f t="shared" si="0"/>
        <v>7.8324281353580799E-2</v>
      </c>
      <c r="B52" s="48">
        <f t="shared" si="1"/>
        <v>1.8595609131206474E-3</v>
      </c>
      <c r="C52" s="49">
        <v>215</v>
      </c>
      <c r="D52" s="50">
        <v>220</v>
      </c>
      <c r="E52" s="51">
        <v>59928240</v>
      </c>
      <c r="F52" s="52">
        <v>61321920</v>
      </c>
      <c r="G52" s="53">
        <v>146</v>
      </c>
      <c r="H52" s="53">
        <f t="shared" si="2"/>
        <v>1177498</v>
      </c>
      <c r="I52" s="53">
        <v>1461616266</v>
      </c>
      <c r="J52" s="53">
        <v>805735231</v>
      </c>
      <c r="K52" s="53">
        <v>620904184</v>
      </c>
      <c r="L52" s="53">
        <v>130388113</v>
      </c>
      <c r="M52" s="54">
        <v>183484226</v>
      </c>
      <c r="N52" s="53">
        <v>1406296519</v>
      </c>
      <c r="O52" s="54">
        <v>274375115</v>
      </c>
      <c r="P52" s="53">
        <v>143781946</v>
      </c>
      <c r="Q52" s="53">
        <v>4600981647</v>
      </c>
      <c r="R52" s="54">
        <v>311028414</v>
      </c>
      <c r="S52" s="53">
        <v>514790923</v>
      </c>
      <c r="T52" s="53">
        <v>15720071</v>
      </c>
      <c r="U52" s="53">
        <v>163660534</v>
      </c>
      <c r="V52" s="53">
        <v>8809252217</v>
      </c>
      <c r="W52" s="54">
        <v>9244420133</v>
      </c>
      <c r="X52" s="53">
        <v>1020543</v>
      </c>
      <c r="Y52" s="53">
        <v>339070554</v>
      </c>
      <c r="Z52" s="53">
        <v>175959130</v>
      </c>
      <c r="AA52" s="53">
        <v>515029684</v>
      </c>
      <c r="AB52" s="54">
        <v>8846567756</v>
      </c>
      <c r="AC52" s="53">
        <v>2636484731</v>
      </c>
      <c r="AD52" s="54">
        <v>6635752</v>
      </c>
      <c r="AE52" s="53">
        <v>232014</v>
      </c>
      <c r="AF52" s="54">
        <v>44958122</v>
      </c>
      <c r="AG52" s="53">
        <v>3110</v>
      </c>
      <c r="AH52" s="53">
        <v>15801088</v>
      </c>
      <c r="AI52" s="53">
        <v>126150</v>
      </c>
      <c r="AJ52" s="53">
        <v>1279368918</v>
      </c>
      <c r="AK52" s="54">
        <v>45968410</v>
      </c>
      <c r="AL52" s="53">
        <v>341054361</v>
      </c>
      <c r="AM52" s="53">
        <v>972206277</v>
      </c>
      <c r="AN52" s="53">
        <v>915608310</v>
      </c>
      <c r="AO52" s="54">
        <v>972158014</v>
      </c>
    </row>
    <row r="53" spans="1:41" ht="12.75" customHeight="1">
      <c r="A53" s="47">
        <f t="shared" si="0"/>
        <v>7.6464720440460154E-2</v>
      </c>
      <c r="B53" s="48">
        <f t="shared" si="1"/>
        <v>1.8643643628107769E-3</v>
      </c>
      <c r="C53" s="49">
        <v>220</v>
      </c>
      <c r="D53" s="50">
        <v>225</v>
      </c>
      <c r="E53" s="51">
        <v>61321920</v>
      </c>
      <c r="F53" s="52">
        <v>62715600</v>
      </c>
      <c r="G53" s="53">
        <v>133</v>
      </c>
      <c r="H53" s="53">
        <f t="shared" si="2"/>
        <v>1177631</v>
      </c>
      <c r="I53" s="53">
        <v>1655199293</v>
      </c>
      <c r="J53" s="53">
        <v>581492837</v>
      </c>
      <c r="K53" s="53">
        <v>647648530</v>
      </c>
      <c r="L53" s="53">
        <v>230728857</v>
      </c>
      <c r="M53" s="54">
        <v>120323905</v>
      </c>
      <c r="N53" s="53">
        <v>862726545</v>
      </c>
      <c r="O53" s="54">
        <v>275083856</v>
      </c>
      <c r="P53" s="53">
        <v>39860574</v>
      </c>
      <c r="Q53" s="53">
        <v>4451776583</v>
      </c>
      <c r="R53" s="54">
        <v>358592403</v>
      </c>
      <c r="S53" s="53">
        <v>505255144</v>
      </c>
      <c r="T53" s="53">
        <v>15159864</v>
      </c>
      <c r="U53" s="53">
        <v>111809951</v>
      </c>
      <c r="V53" s="53">
        <v>8155057387</v>
      </c>
      <c r="W53" s="54">
        <v>8591208424</v>
      </c>
      <c r="X53" s="53">
        <v>0</v>
      </c>
      <c r="Y53" s="53">
        <v>209916807</v>
      </c>
      <c r="Z53" s="53">
        <v>135336458</v>
      </c>
      <c r="AA53" s="53">
        <v>345253265</v>
      </c>
      <c r="AB53" s="54">
        <v>8245955150</v>
      </c>
      <c r="AC53" s="53">
        <v>2502135999</v>
      </c>
      <c r="AD53" s="54">
        <v>4009</v>
      </c>
      <c r="AE53" s="53">
        <v>758722</v>
      </c>
      <c r="AF53" s="54">
        <v>9335908</v>
      </c>
      <c r="AG53" s="53">
        <v>0</v>
      </c>
      <c r="AH53" s="53">
        <v>3575128</v>
      </c>
      <c r="AI53" s="53">
        <v>1275000</v>
      </c>
      <c r="AJ53" s="53">
        <v>1243321576</v>
      </c>
      <c r="AK53" s="54">
        <v>76040169</v>
      </c>
      <c r="AL53" s="53">
        <v>387308313</v>
      </c>
      <c r="AM53" s="53">
        <v>851667063</v>
      </c>
      <c r="AN53" s="53">
        <v>780525192</v>
      </c>
      <c r="AO53" s="54">
        <v>844731135</v>
      </c>
    </row>
    <row r="54" spans="1:41" ht="12.75" customHeight="1">
      <c r="A54" s="47">
        <f t="shared" si="0"/>
        <v>7.460035607764938E-2</v>
      </c>
      <c r="B54" s="48">
        <f t="shared" si="1"/>
        <v>2.2475536500492876E-3</v>
      </c>
      <c r="C54" s="49">
        <v>225</v>
      </c>
      <c r="D54" s="50">
        <v>230</v>
      </c>
      <c r="E54" s="51">
        <v>62715600</v>
      </c>
      <c r="F54" s="52">
        <v>64109280</v>
      </c>
      <c r="G54" s="53">
        <v>134</v>
      </c>
      <c r="H54" s="53">
        <f t="shared" si="2"/>
        <v>1177765</v>
      </c>
      <c r="I54" s="53">
        <v>1407577348</v>
      </c>
      <c r="J54" s="53">
        <v>624486549</v>
      </c>
      <c r="K54" s="53">
        <v>657915688</v>
      </c>
      <c r="L54" s="53">
        <v>76496731</v>
      </c>
      <c r="M54" s="54">
        <v>84750277</v>
      </c>
      <c r="N54" s="53">
        <v>1209146714</v>
      </c>
      <c r="O54" s="54">
        <v>331622797</v>
      </c>
      <c r="P54" s="53">
        <v>45778809</v>
      </c>
      <c r="Q54" s="53">
        <v>4865042274</v>
      </c>
      <c r="R54" s="54">
        <v>312189627</v>
      </c>
      <c r="S54" s="53">
        <v>496152826</v>
      </c>
      <c r="T54" s="53">
        <v>19893615</v>
      </c>
      <c r="U54" s="53">
        <v>118491866</v>
      </c>
      <c r="V54" s="53">
        <v>8790813068</v>
      </c>
      <c r="W54" s="54">
        <v>8980468507</v>
      </c>
      <c r="X54" s="53">
        <v>0</v>
      </c>
      <c r="Y54" s="53">
        <v>348100510</v>
      </c>
      <c r="Z54" s="53">
        <v>141286991</v>
      </c>
      <c r="AA54" s="53">
        <v>489387501</v>
      </c>
      <c r="AB54" s="54">
        <v>8492283477</v>
      </c>
      <c r="AC54" s="53">
        <v>2603897221</v>
      </c>
      <c r="AD54" s="54">
        <v>920368</v>
      </c>
      <c r="AE54" s="53">
        <v>14979</v>
      </c>
      <c r="AF54" s="54">
        <v>14172422</v>
      </c>
      <c r="AG54" s="53">
        <v>0</v>
      </c>
      <c r="AH54" s="53">
        <v>14648595</v>
      </c>
      <c r="AI54" s="53">
        <v>0</v>
      </c>
      <c r="AJ54" s="53">
        <v>1393266164</v>
      </c>
      <c r="AK54" s="54">
        <v>81738842</v>
      </c>
      <c r="AL54" s="53">
        <v>347923363</v>
      </c>
      <c r="AM54" s="53">
        <v>825749357</v>
      </c>
      <c r="AN54" s="53">
        <v>753053224</v>
      </c>
      <c r="AO54" s="54">
        <v>825749357</v>
      </c>
    </row>
    <row r="55" spans="1:41" ht="12.75" customHeight="1">
      <c r="A55" s="47">
        <f t="shared" si="0"/>
        <v>7.2352802427600088E-2</v>
      </c>
      <c r="B55" s="48">
        <f t="shared" si="1"/>
        <v>2.124853213591849E-3</v>
      </c>
      <c r="C55" s="49">
        <v>230</v>
      </c>
      <c r="D55" s="50">
        <v>235</v>
      </c>
      <c r="E55" s="51">
        <v>64109280</v>
      </c>
      <c r="F55" s="52">
        <v>65502960</v>
      </c>
      <c r="G55" s="53">
        <v>115</v>
      </c>
      <c r="H55" s="53">
        <f t="shared" si="2"/>
        <v>1177880</v>
      </c>
      <c r="I55" s="53">
        <v>1051855191</v>
      </c>
      <c r="J55" s="53">
        <v>904676250</v>
      </c>
      <c r="K55" s="53">
        <v>638834219</v>
      </c>
      <c r="L55" s="53">
        <v>54851187</v>
      </c>
      <c r="M55" s="54">
        <v>183670266</v>
      </c>
      <c r="N55" s="53">
        <v>1130898848</v>
      </c>
      <c r="O55" s="54">
        <v>313518552</v>
      </c>
      <c r="P55" s="53">
        <v>113978699</v>
      </c>
      <c r="Q55" s="53">
        <v>3843931150</v>
      </c>
      <c r="R55" s="54">
        <v>295686914</v>
      </c>
      <c r="S55" s="53">
        <v>500464742</v>
      </c>
      <c r="T55" s="53">
        <v>14505585</v>
      </c>
      <c r="U55" s="53">
        <v>143782959</v>
      </c>
      <c r="V55" s="53">
        <v>7611887231</v>
      </c>
      <c r="W55" s="54">
        <v>7873147990</v>
      </c>
      <c r="X55" s="53">
        <v>0</v>
      </c>
      <c r="Y55" s="53">
        <v>278377674</v>
      </c>
      <c r="Z55" s="53">
        <v>146028669</v>
      </c>
      <c r="AA55" s="53">
        <v>417152083</v>
      </c>
      <c r="AB55" s="54">
        <v>7455995907</v>
      </c>
      <c r="AC55" s="53">
        <v>2310216891</v>
      </c>
      <c r="AD55" s="54">
        <v>2660319</v>
      </c>
      <c r="AE55" s="53">
        <v>0</v>
      </c>
      <c r="AF55" s="54">
        <v>35772372</v>
      </c>
      <c r="AG55" s="53">
        <v>499</v>
      </c>
      <c r="AH55" s="53">
        <v>32390398</v>
      </c>
      <c r="AI55" s="53">
        <v>259000</v>
      </c>
      <c r="AJ55" s="53">
        <v>1079149984</v>
      </c>
      <c r="AK55" s="54">
        <v>29585338</v>
      </c>
      <c r="AL55" s="53">
        <v>323342667</v>
      </c>
      <c r="AM55" s="53">
        <v>840578687</v>
      </c>
      <c r="AN55" s="53">
        <v>812376952</v>
      </c>
      <c r="AO55" s="54">
        <v>840578687</v>
      </c>
    </row>
    <row r="56" spans="1:41" ht="12.75" customHeight="1">
      <c r="A56" s="47">
        <f t="shared" si="0"/>
        <v>7.022794921400824E-2</v>
      </c>
      <c r="B56" s="48">
        <f t="shared" si="1"/>
        <v>2.9907316508330276E-3</v>
      </c>
      <c r="C56" s="49">
        <v>235</v>
      </c>
      <c r="D56" s="50">
        <v>240</v>
      </c>
      <c r="E56" s="51">
        <v>65502960</v>
      </c>
      <c r="F56" s="52">
        <v>66896640</v>
      </c>
      <c r="G56" s="53">
        <v>116</v>
      </c>
      <c r="H56" s="53">
        <f t="shared" si="2"/>
        <v>1177996</v>
      </c>
      <c r="I56" s="53">
        <v>929207227</v>
      </c>
      <c r="J56" s="53">
        <v>875889321</v>
      </c>
      <c r="K56" s="53">
        <v>1294458523</v>
      </c>
      <c r="L56" s="53">
        <v>70986162</v>
      </c>
      <c r="M56" s="54">
        <v>115371508</v>
      </c>
      <c r="N56" s="53">
        <v>1071508283</v>
      </c>
      <c r="O56" s="54">
        <v>441277473</v>
      </c>
      <c r="P56" s="53">
        <v>113837540</v>
      </c>
      <c r="Q56" s="53">
        <v>4327139889</v>
      </c>
      <c r="R56" s="54">
        <v>300567033</v>
      </c>
      <c r="S56" s="53">
        <v>1077617279</v>
      </c>
      <c r="T56" s="53">
        <v>11340362</v>
      </c>
      <c r="U56" s="53">
        <v>323954819</v>
      </c>
      <c r="V56" s="53">
        <v>7794412571</v>
      </c>
      <c r="W56" s="54">
        <v>8127330499</v>
      </c>
      <c r="X56" s="53">
        <v>0</v>
      </c>
      <c r="Y56" s="53">
        <v>276558904</v>
      </c>
      <c r="Z56" s="53">
        <v>237587753</v>
      </c>
      <c r="AA56" s="53">
        <v>516473641</v>
      </c>
      <c r="AB56" s="54">
        <v>7676488414</v>
      </c>
      <c r="AC56" s="53">
        <v>2400351720</v>
      </c>
      <c r="AD56" s="54">
        <v>1989137</v>
      </c>
      <c r="AE56" s="53">
        <v>0</v>
      </c>
      <c r="AF56" s="54">
        <v>35876180</v>
      </c>
      <c r="AG56" s="53">
        <v>0</v>
      </c>
      <c r="AH56" s="53">
        <v>5989703</v>
      </c>
      <c r="AI56" s="53">
        <v>12283000</v>
      </c>
      <c r="AJ56" s="53">
        <v>1228690606</v>
      </c>
      <c r="AK56" s="54">
        <v>93899863</v>
      </c>
      <c r="AL56" s="53">
        <v>344062815</v>
      </c>
      <c r="AM56" s="53">
        <v>753541683</v>
      </c>
      <c r="AN56" s="53">
        <v>681538690</v>
      </c>
      <c r="AO56" s="54">
        <v>753541683</v>
      </c>
    </row>
    <row r="57" spans="1:41" ht="12.75" customHeight="1">
      <c r="A57" s="47">
        <f t="shared" si="0"/>
        <v>6.7237217563175217E-2</v>
      </c>
      <c r="B57" s="48">
        <f t="shared" si="1"/>
        <v>2.4943796152988029E-3</v>
      </c>
      <c r="C57" s="49">
        <v>240</v>
      </c>
      <c r="D57" s="50">
        <v>245</v>
      </c>
      <c r="E57" s="51">
        <v>66896640</v>
      </c>
      <c r="F57" s="52">
        <v>68290320</v>
      </c>
      <c r="G57" s="53">
        <v>100</v>
      </c>
      <c r="H57" s="53">
        <f t="shared" si="2"/>
        <v>1178096</v>
      </c>
      <c r="I57" s="53">
        <v>1261695193</v>
      </c>
      <c r="J57" s="53">
        <v>686026842</v>
      </c>
      <c r="K57" s="53">
        <v>505011757</v>
      </c>
      <c r="L57" s="53">
        <v>106306843</v>
      </c>
      <c r="M57" s="54">
        <v>155411031</v>
      </c>
      <c r="N57" s="53">
        <v>904455722</v>
      </c>
      <c r="O57" s="54">
        <v>368041557</v>
      </c>
      <c r="P57" s="53">
        <v>111190626</v>
      </c>
      <c r="Q57" s="53">
        <v>3258859199</v>
      </c>
      <c r="R57" s="54">
        <v>305270940</v>
      </c>
      <c r="S57" s="53">
        <v>420899846</v>
      </c>
      <c r="T57" s="53">
        <v>23059285</v>
      </c>
      <c r="U57" s="53">
        <v>87207489</v>
      </c>
      <c r="V57" s="53">
        <v>6717216271</v>
      </c>
      <c r="W57" s="54">
        <v>7131103090</v>
      </c>
      <c r="X57" s="53">
        <v>0</v>
      </c>
      <c r="Y57" s="53">
        <v>281920643</v>
      </c>
      <c r="Z57" s="53">
        <v>101491233</v>
      </c>
      <c r="AA57" s="53">
        <v>378199045</v>
      </c>
      <c r="AB57" s="54">
        <v>6751273193</v>
      </c>
      <c r="AC57" s="53">
        <v>2129393564</v>
      </c>
      <c r="AD57" s="54">
        <v>4318793</v>
      </c>
      <c r="AE57" s="53">
        <v>0</v>
      </c>
      <c r="AF57" s="54">
        <v>17301261</v>
      </c>
      <c r="AG57" s="53">
        <v>0</v>
      </c>
      <c r="AH57" s="53">
        <v>1149233</v>
      </c>
      <c r="AI57" s="53">
        <v>834083</v>
      </c>
      <c r="AJ57" s="53">
        <v>932697683</v>
      </c>
      <c r="AK57" s="54">
        <v>36930348</v>
      </c>
      <c r="AL57" s="53">
        <v>334567956</v>
      </c>
      <c r="AM57" s="53">
        <v>845882981</v>
      </c>
      <c r="AN57" s="53">
        <v>810231793</v>
      </c>
      <c r="AO57" s="54">
        <v>845882981</v>
      </c>
    </row>
    <row r="58" spans="1:41" ht="12.75" customHeight="1">
      <c r="A58" s="47">
        <f t="shared" si="0"/>
        <v>6.4742837947876414E-2</v>
      </c>
      <c r="B58" s="48">
        <f t="shared" si="1"/>
        <v>1.7006408674726037E-3</v>
      </c>
      <c r="C58" s="49">
        <v>245</v>
      </c>
      <c r="D58" s="50">
        <v>250</v>
      </c>
      <c r="E58" s="51">
        <v>68290320</v>
      </c>
      <c r="F58" s="52">
        <v>69684000</v>
      </c>
      <c r="G58" s="53">
        <v>111</v>
      </c>
      <c r="H58" s="53">
        <f t="shared" si="2"/>
        <v>1178207</v>
      </c>
      <c r="I58" s="53">
        <v>1090596672</v>
      </c>
      <c r="J58" s="53">
        <v>659906933</v>
      </c>
      <c r="K58" s="53">
        <v>359349524</v>
      </c>
      <c r="L58" s="53">
        <v>71387295</v>
      </c>
      <c r="M58" s="54">
        <v>141243506</v>
      </c>
      <c r="N58" s="53">
        <v>1062607604</v>
      </c>
      <c r="O58" s="54">
        <v>250926727</v>
      </c>
      <c r="P58" s="53">
        <v>63468785</v>
      </c>
      <c r="Q58" s="53">
        <v>4458617123</v>
      </c>
      <c r="R58" s="54">
        <v>251300993</v>
      </c>
      <c r="S58" s="53">
        <v>294056701</v>
      </c>
      <c r="T58" s="53">
        <v>4808445</v>
      </c>
      <c r="U58" s="53">
        <v>57080875</v>
      </c>
      <c r="V58" s="53">
        <v>7915153658</v>
      </c>
      <c r="W58" s="54">
        <v>8053459141</v>
      </c>
      <c r="X58" s="53">
        <v>1273733</v>
      </c>
      <c r="Y58" s="53">
        <v>274135607</v>
      </c>
      <c r="Z58" s="53">
        <v>116834551</v>
      </c>
      <c r="AA58" s="53">
        <v>390970158</v>
      </c>
      <c r="AB58" s="54">
        <v>7657860611</v>
      </c>
      <c r="AC58" s="53">
        <v>2437403182</v>
      </c>
      <c r="AD58" s="54">
        <v>539324</v>
      </c>
      <c r="AE58" s="53">
        <v>1151391</v>
      </c>
      <c r="AF58" s="54">
        <v>20947961</v>
      </c>
      <c r="AG58" s="53">
        <v>63133</v>
      </c>
      <c r="AH58" s="53">
        <v>19453</v>
      </c>
      <c r="AI58" s="53">
        <v>30540</v>
      </c>
      <c r="AJ58" s="53">
        <v>1315194262</v>
      </c>
      <c r="AK58" s="54">
        <v>55617062</v>
      </c>
      <c r="AL58" s="53">
        <v>277606229</v>
      </c>
      <c r="AM58" s="53">
        <v>809739986</v>
      </c>
      <c r="AN58" s="53">
        <v>767312475</v>
      </c>
      <c r="AO58" s="54">
        <v>822924599</v>
      </c>
    </row>
    <row r="59" spans="1:41" ht="12.75" customHeight="1">
      <c r="A59" s="47">
        <f t="shared" si="0"/>
        <v>6.3042197080403817E-2</v>
      </c>
      <c r="B59" s="48">
        <f t="shared" si="1"/>
        <v>1.2031462097531823E-3</v>
      </c>
      <c r="C59" s="49">
        <v>250</v>
      </c>
      <c r="D59" s="50">
        <v>255</v>
      </c>
      <c r="E59" s="51">
        <v>69684000</v>
      </c>
      <c r="F59" s="52">
        <v>71077680</v>
      </c>
      <c r="G59" s="53">
        <v>85</v>
      </c>
      <c r="H59" s="53">
        <f t="shared" si="2"/>
        <v>1178292</v>
      </c>
      <c r="I59" s="53">
        <v>1109444213</v>
      </c>
      <c r="J59" s="53">
        <v>429711633</v>
      </c>
      <c r="K59" s="53">
        <v>432190146</v>
      </c>
      <c r="L59" s="53">
        <v>104704287</v>
      </c>
      <c r="M59" s="54">
        <v>95564152</v>
      </c>
      <c r="N59" s="53">
        <v>754859218</v>
      </c>
      <c r="O59" s="54">
        <v>177522219</v>
      </c>
      <c r="P59" s="53">
        <v>107811632</v>
      </c>
      <c r="Q59" s="53">
        <v>3315764854</v>
      </c>
      <c r="R59" s="54">
        <v>211081415</v>
      </c>
      <c r="S59" s="53">
        <v>375586438</v>
      </c>
      <c r="T59" s="53">
        <v>18856471</v>
      </c>
      <c r="U59" s="53">
        <v>74888912</v>
      </c>
      <c r="V59" s="53">
        <v>6050057426</v>
      </c>
      <c r="W59" s="54">
        <v>6269321948</v>
      </c>
      <c r="X59" s="53">
        <v>3524223</v>
      </c>
      <c r="Y59" s="53">
        <v>187721383</v>
      </c>
      <c r="Z59" s="53">
        <v>102240859</v>
      </c>
      <c r="AA59" s="53">
        <v>286549360</v>
      </c>
      <c r="AB59" s="54">
        <v>5979248637</v>
      </c>
      <c r="AC59" s="53">
        <v>1918284430</v>
      </c>
      <c r="AD59" s="54">
        <v>831394</v>
      </c>
      <c r="AE59" s="53">
        <v>10422909</v>
      </c>
      <c r="AF59" s="54">
        <v>35640510</v>
      </c>
      <c r="AG59" s="53">
        <v>1485903</v>
      </c>
      <c r="AH59" s="53">
        <v>153236</v>
      </c>
      <c r="AI59" s="53">
        <v>77100</v>
      </c>
      <c r="AJ59" s="53">
        <v>988803427</v>
      </c>
      <c r="AK59" s="54">
        <v>47022125</v>
      </c>
      <c r="AL59" s="53">
        <v>253948190</v>
      </c>
      <c r="AM59" s="53">
        <v>631855935</v>
      </c>
      <c r="AN59" s="53">
        <v>581562424</v>
      </c>
      <c r="AO59" s="54">
        <v>631855935</v>
      </c>
    </row>
    <row r="60" spans="1:41" ht="12.75" customHeight="1">
      <c r="A60" s="47">
        <f t="shared" si="0"/>
        <v>6.1839050870650634E-2</v>
      </c>
      <c r="B60" s="48">
        <f t="shared" si="1"/>
        <v>9.9873163488381337E-4</v>
      </c>
      <c r="C60" s="49">
        <v>255</v>
      </c>
      <c r="D60" s="50">
        <v>260</v>
      </c>
      <c r="E60" s="51">
        <v>71077680</v>
      </c>
      <c r="F60" s="52">
        <v>72471360</v>
      </c>
      <c r="G60" s="53">
        <v>85</v>
      </c>
      <c r="H60" s="53">
        <f t="shared" si="2"/>
        <v>1178377</v>
      </c>
      <c r="I60" s="53">
        <v>989978139</v>
      </c>
      <c r="J60" s="53">
        <v>468592101</v>
      </c>
      <c r="K60" s="53">
        <v>229155772</v>
      </c>
      <c r="L60" s="53">
        <v>32832072</v>
      </c>
      <c r="M60" s="54">
        <v>120109070</v>
      </c>
      <c r="N60" s="53">
        <v>1168181432</v>
      </c>
      <c r="O60" s="54">
        <v>147361189</v>
      </c>
      <c r="P60" s="53">
        <v>23217929</v>
      </c>
      <c r="Q60" s="53">
        <v>3103115725</v>
      </c>
      <c r="R60" s="54">
        <v>302793281</v>
      </c>
      <c r="S60" s="53">
        <v>157032461</v>
      </c>
      <c r="T60" s="53">
        <v>10196590</v>
      </c>
      <c r="U60" s="53">
        <v>38047242</v>
      </c>
      <c r="V60" s="53">
        <v>6167933586</v>
      </c>
      <c r="W60" s="54">
        <v>6380060417</v>
      </c>
      <c r="X60" s="53">
        <v>1166623</v>
      </c>
      <c r="Y60" s="53">
        <v>177357885</v>
      </c>
      <c r="Z60" s="53">
        <v>102551278</v>
      </c>
      <c r="AA60" s="53">
        <v>279909164</v>
      </c>
      <c r="AB60" s="54">
        <v>6101002915</v>
      </c>
      <c r="AC60" s="53">
        <v>1973073826</v>
      </c>
      <c r="AD60" s="54">
        <v>459806</v>
      </c>
      <c r="AE60" s="53">
        <v>0</v>
      </c>
      <c r="AF60" s="54">
        <v>7372458</v>
      </c>
      <c r="AG60" s="53">
        <v>1469813</v>
      </c>
      <c r="AH60" s="53">
        <v>9594325</v>
      </c>
      <c r="AI60" s="53">
        <v>0</v>
      </c>
      <c r="AJ60" s="53">
        <v>966714435</v>
      </c>
      <c r="AK60" s="54">
        <v>45069968</v>
      </c>
      <c r="AL60" s="53">
        <v>270399878</v>
      </c>
      <c r="AM60" s="53">
        <v>730571886</v>
      </c>
      <c r="AN60" s="53">
        <v>672912755</v>
      </c>
      <c r="AO60" s="54">
        <v>718723008</v>
      </c>
    </row>
    <row r="61" spans="1:41" ht="12.75" customHeight="1">
      <c r="A61" s="47">
        <f t="shared" si="0"/>
        <v>6.084031923576682E-2</v>
      </c>
      <c r="B61" s="48">
        <f t="shared" si="1"/>
        <v>5.9469749014481182E-4</v>
      </c>
      <c r="C61" s="49">
        <v>260</v>
      </c>
      <c r="D61" s="50">
        <v>265</v>
      </c>
      <c r="E61" s="51">
        <v>72471360</v>
      </c>
      <c r="F61" s="52">
        <v>73865040</v>
      </c>
      <c r="G61" s="53">
        <v>66</v>
      </c>
      <c r="H61" s="53">
        <f t="shared" si="2"/>
        <v>1178443</v>
      </c>
      <c r="I61" s="53">
        <v>765425492</v>
      </c>
      <c r="J61" s="53">
        <v>253840597</v>
      </c>
      <c r="K61" s="53">
        <v>314069843</v>
      </c>
      <c r="L61" s="53">
        <v>22300493</v>
      </c>
      <c r="M61" s="54">
        <v>113974117</v>
      </c>
      <c r="N61" s="53">
        <v>579845411</v>
      </c>
      <c r="O61" s="54">
        <v>87746624</v>
      </c>
      <c r="P61" s="53">
        <v>57386292</v>
      </c>
      <c r="Q61" s="53">
        <v>3108287033</v>
      </c>
      <c r="R61" s="54">
        <v>149206822</v>
      </c>
      <c r="S61" s="53">
        <v>218355556</v>
      </c>
      <c r="T61" s="53">
        <v>9001252</v>
      </c>
      <c r="U61" s="53">
        <v>75024904</v>
      </c>
      <c r="V61" s="53">
        <v>4778040180</v>
      </c>
      <c r="W61" s="54">
        <v>5149701012</v>
      </c>
      <c r="X61" s="53">
        <v>8639654</v>
      </c>
      <c r="Y61" s="53">
        <v>265279201</v>
      </c>
      <c r="Z61" s="53">
        <v>49169506</v>
      </c>
      <c r="AA61" s="53">
        <v>314181500</v>
      </c>
      <c r="AB61" s="54">
        <v>4826941646</v>
      </c>
      <c r="AC61" s="53">
        <v>1572395359</v>
      </c>
      <c r="AD61" s="54">
        <v>842966</v>
      </c>
      <c r="AE61" s="53">
        <v>0</v>
      </c>
      <c r="AF61" s="54">
        <v>18910201</v>
      </c>
      <c r="AG61" s="53">
        <v>25993</v>
      </c>
      <c r="AH61" s="53">
        <v>3069759</v>
      </c>
      <c r="AI61" s="53">
        <v>24526291</v>
      </c>
      <c r="AJ61" s="53">
        <v>960288745</v>
      </c>
      <c r="AK61" s="54">
        <v>29445558</v>
      </c>
      <c r="AL61" s="53">
        <v>165866604</v>
      </c>
      <c r="AM61" s="53">
        <v>456209079</v>
      </c>
      <c r="AN61" s="53">
        <v>371105174</v>
      </c>
      <c r="AO61" s="54">
        <v>452390100</v>
      </c>
    </row>
    <row r="62" spans="1:41" ht="12.75" customHeight="1">
      <c r="A62" s="47">
        <f t="shared" si="0"/>
        <v>6.0245621745622008E-2</v>
      </c>
      <c r="B62" s="48">
        <f t="shared" si="1"/>
        <v>6.3537675659787332E-4</v>
      </c>
      <c r="C62" s="49">
        <v>265</v>
      </c>
      <c r="D62" s="50">
        <v>270</v>
      </c>
      <c r="E62" s="51">
        <v>73865040</v>
      </c>
      <c r="F62" s="52">
        <v>75258720</v>
      </c>
      <c r="G62" s="53">
        <v>66</v>
      </c>
      <c r="H62" s="53">
        <f t="shared" si="2"/>
        <v>1178509</v>
      </c>
      <c r="I62" s="53">
        <v>1020213935</v>
      </c>
      <c r="J62" s="53">
        <v>471158858</v>
      </c>
      <c r="K62" s="53">
        <v>487007856</v>
      </c>
      <c r="L62" s="53">
        <v>63521954</v>
      </c>
      <c r="M62" s="54">
        <v>116572044</v>
      </c>
      <c r="N62" s="53">
        <v>658043294</v>
      </c>
      <c r="O62" s="54">
        <v>93748782</v>
      </c>
      <c r="P62" s="53">
        <v>32665052</v>
      </c>
      <c r="Q62" s="53">
        <v>2420823298</v>
      </c>
      <c r="R62" s="54">
        <v>354513106</v>
      </c>
      <c r="S62" s="53">
        <v>403146016</v>
      </c>
      <c r="T62" s="53">
        <v>2052727</v>
      </c>
      <c r="U62" s="53">
        <v>96044427</v>
      </c>
      <c r="V62" s="53">
        <v>4769048324</v>
      </c>
      <c r="W62" s="54">
        <v>5217025009</v>
      </c>
      <c r="X62" s="53">
        <v>3964174</v>
      </c>
      <c r="Y62" s="53">
        <v>160107124</v>
      </c>
      <c r="Z62" s="53">
        <v>136228865</v>
      </c>
      <c r="AA62" s="53">
        <v>296368810</v>
      </c>
      <c r="AB62" s="54">
        <v>4916740349</v>
      </c>
      <c r="AC62" s="53">
        <v>1612804778</v>
      </c>
      <c r="AD62" s="54">
        <v>223141</v>
      </c>
      <c r="AE62" s="53">
        <v>0</v>
      </c>
      <c r="AF62" s="54">
        <v>10822835</v>
      </c>
      <c r="AG62" s="53">
        <v>0</v>
      </c>
      <c r="AH62" s="53">
        <v>21571</v>
      </c>
      <c r="AI62" s="53">
        <v>4939470</v>
      </c>
      <c r="AJ62" s="53">
        <v>762409811</v>
      </c>
      <c r="AK62" s="54">
        <v>19643736</v>
      </c>
      <c r="AL62" s="53">
        <v>298808811</v>
      </c>
      <c r="AM62" s="53">
        <v>561176467</v>
      </c>
      <c r="AN62" s="53">
        <v>516381685</v>
      </c>
      <c r="AO62" s="54">
        <v>561176467</v>
      </c>
    </row>
    <row r="63" spans="1:41" ht="12.75" customHeight="1">
      <c r="A63" s="47">
        <f t="shared" si="0"/>
        <v>5.9610244989024133E-2</v>
      </c>
      <c r="B63" s="48">
        <f t="shared" si="1"/>
        <v>1.260605245453352E-3</v>
      </c>
      <c r="C63" s="49">
        <v>270</v>
      </c>
      <c r="D63" s="50">
        <v>275</v>
      </c>
      <c r="E63" s="51">
        <v>75258720</v>
      </c>
      <c r="F63" s="52">
        <v>76652400</v>
      </c>
      <c r="G63" s="53">
        <v>79</v>
      </c>
      <c r="H63" s="53">
        <f t="shared" si="2"/>
        <v>1178588</v>
      </c>
      <c r="I63" s="53">
        <v>1120117939</v>
      </c>
      <c r="J63" s="53">
        <v>597415627</v>
      </c>
      <c r="K63" s="53">
        <v>266335196</v>
      </c>
      <c r="L63" s="53">
        <v>82694325</v>
      </c>
      <c r="M63" s="54">
        <v>59851943</v>
      </c>
      <c r="N63" s="53">
        <v>765208251</v>
      </c>
      <c r="O63" s="54">
        <v>186000204</v>
      </c>
      <c r="P63" s="53">
        <v>44351224</v>
      </c>
      <c r="Q63" s="53">
        <v>3145084859</v>
      </c>
      <c r="R63" s="54">
        <v>250514498</v>
      </c>
      <c r="S63" s="53">
        <v>135167217</v>
      </c>
      <c r="T63" s="53">
        <v>13969423</v>
      </c>
      <c r="U63" s="53">
        <v>97414167</v>
      </c>
      <c r="V63" s="53">
        <v>5887721092</v>
      </c>
      <c r="W63" s="54">
        <v>6271023259</v>
      </c>
      <c r="X63" s="53">
        <v>2669614</v>
      </c>
      <c r="Y63" s="53">
        <v>164689122</v>
      </c>
      <c r="Z63" s="53">
        <v>94896198</v>
      </c>
      <c r="AA63" s="53">
        <v>270521028</v>
      </c>
      <c r="AB63" s="54">
        <v>5997832618</v>
      </c>
      <c r="AC63" s="53">
        <v>1981167991</v>
      </c>
      <c r="AD63" s="54">
        <v>2616672</v>
      </c>
      <c r="AE63" s="53">
        <v>0</v>
      </c>
      <c r="AF63" s="54">
        <v>14867817</v>
      </c>
      <c r="AG63" s="53">
        <v>0</v>
      </c>
      <c r="AH63" s="53">
        <v>3228209</v>
      </c>
      <c r="AI63" s="53">
        <v>358050</v>
      </c>
      <c r="AJ63" s="53">
        <v>974128235</v>
      </c>
      <c r="AK63" s="54">
        <v>28679341</v>
      </c>
      <c r="AL63" s="53">
        <v>277968591</v>
      </c>
      <c r="AM63" s="53">
        <v>725544105</v>
      </c>
      <c r="AN63" s="53">
        <v>684554420</v>
      </c>
      <c r="AO63" s="54">
        <v>725544105</v>
      </c>
    </row>
    <row r="64" spans="1:41" ht="12.75" customHeight="1">
      <c r="A64" s="47">
        <f t="shared" si="0"/>
        <v>5.8349639743570783E-2</v>
      </c>
      <c r="B64" s="48">
        <f t="shared" si="1"/>
        <v>2.805607466575006E-3</v>
      </c>
      <c r="C64" s="49">
        <v>275</v>
      </c>
      <c r="D64" s="50">
        <v>280</v>
      </c>
      <c r="E64" s="51">
        <v>76652400</v>
      </c>
      <c r="F64" s="52">
        <v>78046080</v>
      </c>
      <c r="G64" s="53">
        <v>63</v>
      </c>
      <c r="H64" s="53">
        <f t="shared" si="2"/>
        <v>1178651</v>
      </c>
      <c r="I64" s="53">
        <v>475804803</v>
      </c>
      <c r="J64" s="53">
        <v>576863152</v>
      </c>
      <c r="K64" s="53">
        <v>292094616</v>
      </c>
      <c r="L64" s="53">
        <v>121769776</v>
      </c>
      <c r="M64" s="54">
        <v>125218130</v>
      </c>
      <c r="N64" s="53">
        <v>631142004</v>
      </c>
      <c r="O64" s="54">
        <v>413962708</v>
      </c>
      <c r="P64" s="53">
        <v>174084865</v>
      </c>
      <c r="Q64" s="53">
        <v>2571063227</v>
      </c>
      <c r="R64" s="54">
        <v>150168929</v>
      </c>
      <c r="S64" s="53">
        <v>239760089</v>
      </c>
      <c r="T64" s="53">
        <v>11956966</v>
      </c>
      <c r="U64" s="53">
        <v>54904562</v>
      </c>
      <c r="V64" s="53">
        <v>5148494536</v>
      </c>
      <c r="W64" s="54">
        <v>5225550593</v>
      </c>
      <c r="X64" s="53">
        <v>407800</v>
      </c>
      <c r="Y64" s="53">
        <v>212619206</v>
      </c>
      <c r="Z64" s="53">
        <v>135698171</v>
      </c>
      <c r="AA64" s="53">
        <v>348808791</v>
      </c>
      <c r="AB64" s="54">
        <v>4876334002</v>
      </c>
      <c r="AC64" s="53">
        <v>1621882133</v>
      </c>
      <c r="AD64" s="54">
        <v>450162</v>
      </c>
      <c r="AE64" s="53">
        <v>648199</v>
      </c>
      <c r="AF64" s="54">
        <v>57882688</v>
      </c>
      <c r="AG64" s="53">
        <v>0</v>
      </c>
      <c r="AH64" s="53">
        <v>931345</v>
      </c>
      <c r="AI64" s="53">
        <v>0</v>
      </c>
      <c r="AJ64" s="53">
        <v>808176515</v>
      </c>
      <c r="AK64" s="54">
        <v>26460691</v>
      </c>
      <c r="AL64" s="53">
        <v>175410908</v>
      </c>
      <c r="AM64" s="53">
        <v>579619414</v>
      </c>
      <c r="AN64" s="53">
        <v>552821949</v>
      </c>
      <c r="AO64" s="54">
        <v>579619414</v>
      </c>
    </row>
    <row r="65" spans="1:41" ht="12.75" customHeight="1">
      <c r="A65" s="47">
        <f t="shared" si="0"/>
        <v>5.5544032276995781E-2</v>
      </c>
      <c r="B65" s="48">
        <f t="shared" si="1"/>
        <v>1.3458982992288905E-3</v>
      </c>
      <c r="C65" s="49">
        <v>280</v>
      </c>
      <c r="D65" s="50">
        <v>285</v>
      </c>
      <c r="E65" s="51">
        <v>78046080</v>
      </c>
      <c r="F65" s="52">
        <v>79439760</v>
      </c>
      <c r="G65" s="53">
        <v>56</v>
      </c>
      <c r="H65" s="53">
        <f t="shared" si="2"/>
        <v>1178707</v>
      </c>
      <c r="I65" s="53">
        <v>678038645</v>
      </c>
      <c r="J65" s="53">
        <v>283232005</v>
      </c>
      <c r="K65" s="53">
        <v>426963236</v>
      </c>
      <c r="L65" s="53">
        <v>177384179</v>
      </c>
      <c r="M65" s="54">
        <v>73231886</v>
      </c>
      <c r="N65" s="53">
        <v>894257377</v>
      </c>
      <c r="O65" s="54">
        <v>198585052</v>
      </c>
      <c r="P65" s="53">
        <v>113680538</v>
      </c>
      <c r="Q65" s="53">
        <v>2116444815</v>
      </c>
      <c r="R65" s="54">
        <v>135343285</v>
      </c>
      <c r="S65" s="53">
        <v>317465089</v>
      </c>
      <c r="T65" s="53">
        <v>8428811</v>
      </c>
      <c r="U65" s="53">
        <v>94656176</v>
      </c>
      <c r="V65" s="53">
        <v>4515445338</v>
      </c>
      <c r="W65" s="54">
        <v>4676610942</v>
      </c>
      <c r="X65" s="53">
        <v>13721110</v>
      </c>
      <c r="Y65" s="53">
        <v>167985112</v>
      </c>
      <c r="Z65" s="53">
        <v>81901601</v>
      </c>
      <c r="AA65" s="53">
        <v>249886713</v>
      </c>
      <c r="AB65" s="54">
        <v>4413003120</v>
      </c>
      <c r="AC65" s="53">
        <v>1476990963</v>
      </c>
      <c r="AD65" s="54">
        <v>618389</v>
      </c>
      <c r="AE65" s="53">
        <v>97</v>
      </c>
      <c r="AF65" s="54">
        <v>38226886</v>
      </c>
      <c r="AG65" s="53">
        <v>0</v>
      </c>
      <c r="AH65" s="53">
        <v>356683</v>
      </c>
      <c r="AI65" s="53">
        <v>0</v>
      </c>
      <c r="AJ65" s="53">
        <v>660873024</v>
      </c>
      <c r="AK65" s="54">
        <v>50908250</v>
      </c>
      <c r="AL65" s="53">
        <v>176419348</v>
      </c>
      <c r="AM65" s="53">
        <v>573040790</v>
      </c>
      <c r="AN65" s="53">
        <v>550825064</v>
      </c>
      <c r="AO65" s="54">
        <v>583944080</v>
      </c>
    </row>
    <row r="66" spans="1:41" ht="12.75" customHeight="1">
      <c r="A66" s="47">
        <f t="shared" si="0"/>
        <v>5.4198133977766891E-2</v>
      </c>
      <c r="B66" s="48">
        <f t="shared" si="1"/>
        <v>8.478089075838062E-4</v>
      </c>
      <c r="C66" s="49">
        <v>285</v>
      </c>
      <c r="D66" s="50">
        <v>290</v>
      </c>
      <c r="E66" s="51">
        <v>79439760</v>
      </c>
      <c r="F66" s="52">
        <v>80833440</v>
      </c>
      <c r="G66" s="53">
        <v>51</v>
      </c>
      <c r="H66" s="53">
        <f t="shared" si="2"/>
        <v>1178758</v>
      </c>
      <c r="I66" s="53">
        <v>426406003</v>
      </c>
      <c r="J66" s="53">
        <v>115137184</v>
      </c>
      <c r="K66" s="53">
        <v>243314598</v>
      </c>
      <c r="L66" s="53">
        <v>76819318</v>
      </c>
      <c r="M66" s="54">
        <v>18454711</v>
      </c>
      <c r="N66" s="53">
        <v>378398118</v>
      </c>
      <c r="O66" s="54">
        <v>125092792</v>
      </c>
      <c r="P66" s="53">
        <v>30867151</v>
      </c>
      <c r="Q66" s="53">
        <v>2974740964</v>
      </c>
      <c r="R66" s="54">
        <v>93121719</v>
      </c>
      <c r="S66" s="53">
        <v>221302008</v>
      </c>
      <c r="T66" s="53">
        <v>26887661</v>
      </c>
      <c r="U66" s="53">
        <v>24061939</v>
      </c>
      <c r="V66" s="53">
        <v>4070340059</v>
      </c>
      <c r="W66" s="54">
        <v>4210100950</v>
      </c>
      <c r="X66" s="53">
        <v>1563099</v>
      </c>
      <c r="Y66" s="53">
        <v>100480644</v>
      </c>
      <c r="Z66" s="53">
        <v>36182697</v>
      </c>
      <c r="AA66" s="53">
        <v>136748443</v>
      </c>
      <c r="AB66" s="54">
        <v>4089197298</v>
      </c>
      <c r="AC66" s="53">
        <v>1351032689</v>
      </c>
      <c r="AD66" s="54">
        <v>266310</v>
      </c>
      <c r="AE66" s="53">
        <v>0</v>
      </c>
      <c r="AF66" s="54">
        <v>10599107</v>
      </c>
      <c r="AG66" s="53">
        <v>0</v>
      </c>
      <c r="AH66" s="53">
        <v>2376</v>
      </c>
      <c r="AI66" s="53">
        <v>15240</v>
      </c>
      <c r="AJ66" s="53">
        <v>972968414</v>
      </c>
      <c r="AK66" s="54">
        <v>29137644</v>
      </c>
      <c r="AL66" s="53">
        <v>92047995</v>
      </c>
      <c r="AM66" s="53">
        <v>276702121</v>
      </c>
      <c r="AN66" s="53">
        <v>246528223</v>
      </c>
      <c r="AO66" s="54">
        <v>276704121</v>
      </c>
    </row>
    <row r="67" spans="1:41" ht="12.75" customHeight="1">
      <c r="A67" s="47">
        <f t="shared" si="0"/>
        <v>5.3350325070183086E-2</v>
      </c>
      <c r="B67" s="48">
        <f t="shared" si="1"/>
        <v>9.0345332435571571E-4</v>
      </c>
      <c r="C67" s="49">
        <v>290</v>
      </c>
      <c r="D67" s="50">
        <v>295</v>
      </c>
      <c r="E67" s="51">
        <v>80833440</v>
      </c>
      <c r="F67" s="52">
        <v>82227120</v>
      </c>
      <c r="G67" s="53">
        <v>61</v>
      </c>
      <c r="H67" s="53">
        <f t="shared" si="2"/>
        <v>1178819</v>
      </c>
      <c r="I67" s="53">
        <v>903925055</v>
      </c>
      <c r="J67" s="53">
        <v>331670155</v>
      </c>
      <c r="K67" s="53">
        <v>265287440</v>
      </c>
      <c r="L67" s="53">
        <v>64057730</v>
      </c>
      <c r="M67" s="54">
        <v>121763569</v>
      </c>
      <c r="N67" s="53">
        <v>598564572</v>
      </c>
      <c r="O67" s="54">
        <v>133303033</v>
      </c>
      <c r="P67" s="53">
        <v>30970736</v>
      </c>
      <c r="Q67" s="53">
        <v>2693802952</v>
      </c>
      <c r="R67" s="54">
        <v>200184432</v>
      </c>
      <c r="S67" s="53">
        <v>172448275</v>
      </c>
      <c r="T67" s="53">
        <v>10372215</v>
      </c>
      <c r="U67" s="53">
        <v>43609189</v>
      </c>
      <c r="V67" s="53">
        <v>4954145968</v>
      </c>
      <c r="W67" s="54">
        <v>5117099995</v>
      </c>
      <c r="X67" s="53">
        <v>0</v>
      </c>
      <c r="Y67" s="53">
        <v>101885472</v>
      </c>
      <c r="Z67" s="53">
        <v>47187911</v>
      </c>
      <c r="AA67" s="53">
        <v>149073383</v>
      </c>
      <c r="AB67" s="54">
        <v>4968026612</v>
      </c>
      <c r="AC67" s="53">
        <v>1681317614</v>
      </c>
      <c r="AD67" s="54">
        <v>435731</v>
      </c>
      <c r="AE67" s="53">
        <v>0</v>
      </c>
      <c r="AF67" s="54">
        <v>10741930</v>
      </c>
      <c r="AG67" s="53">
        <v>0</v>
      </c>
      <c r="AH67" s="53">
        <v>22359517</v>
      </c>
      <c r="AI67" s="53">
        <v>50550</v>
      </c>
      <c r="AJ67" s="53">
        <v>879661823</v>
      </c>
      <c r="AK67" s="54">
        <v>45418789</v>
      </c>
      <c r="AL67" s="53">
        <v>223167616</v>
      </c>
      <c r="AM67" s="53">
        <v>544439914</v>
      </c>
      <c r="AN67" s="53">
        <v>500353120</v>
      </c>
      <c r="AO67" s="54">
        <v>562958420</v>
      </c>
    </row>
    <row r="68" spans="1:41" ht="12.75" customHeight="1">
      <c r="A68" s="47">
        <f>A69+B68</f>
        <v>5.2446871745827371E-2</v>
      </c>
      <c r="B68" s="48">
        <f t="shared" si="1"/>
        <v>6.4982549308911829E-4</v>
      </c>
      <c r="C68" s="49">
        <v>295</v>
      </c>
      <c r="D68" s="50">
        <v>300</v>
      </c>
      <c r="E68" s="51">
        <v>82227120</v>
      </c>
      <c r="F68" s="52">
        <v>83620800</v>
      </c>
      <c r="G68" s="53">
        <v>52</v>
      </c>
      <c r="H68" s="53">
        <f t="shared" si="2"/>
        <v>1178871</v>
      </c>
      <c r="I68" s="53">
        <v>668003772</v>
      </c>
      <c r="J68" s="53">
        <v>146321909</v>
      </c>
      <c r="K68" s="53">
        <v>333973583</v>
      </c>
      <c r="L68" s="53">
        <v>101698012</v>
      </c>
      <c r="M68" s="54">
        <v>89624433</v>
      </c>
      <c r="N68" s="53">
        <v>925650300</v>
      </c>
      <c r="O68" s="54">
        <v>95880669</v>
      </c>
      <c r="P68" s="53">
        <v>101148102</v>
      </c>
      <c r="Q68" s="53">
        <v>2268280017</v>
      </c>
      <c r="R68" s="54">
        <v>136540865</v>
      </c>
      <c r="S68" s="53">
        <v>274589995</v>
      </c>
      <c r="T68" s="53">
        <v>9185948</v>
      </c>
      <c r="U68" s="53">
        <v>52155748</v>
      </c>
      <c r="V68" s="53">
        <v>4439854506</v>
      </c>
      <c r="W68" s="54">
        <v>4531189971</v>
      </c>
      <c r="X68" s="53">
        <v>7067175</v>
      </c>
      <c r="Y68" s="53">
        <v>140571073</v>
      </c>
      <c r="Z68" s="53">
        <v>55911243</v>
      </c>
      <c r="AA68" s="53">
        <v>213127013</v>
      </c>
      <c r="AB68" s="54">
        <v>4310995784</v>
      </c>
      <c r="AC68" s="53">
        <v>1467434833</v>
      </c>
      <c r="AD68" s="54">
        <v>117008</v>
      </c>
      <c r="AE68" s="53">
        <v>0</v>
      </c>
      <c r="AF68" s="54">
        <v>34936938</v>
      </c>
      <c r="AG68" s="53">
        <v>0</v>
      </c>
      <c r="AH68" s="53">
        <v>381</v>
      </c>
      <c r="AI68" s="53">
        <v>0</v>
      </c>
      <c r="AJ68" s="53">
        <v>731132657</v>
      </c>
      <c r="AK68" s="54">
        <v>29537078</v>
      </c>
      <c r="AL68" s="53">
        <v>161284180</v>
      </c>
      <c r="AM68" s="53">
        <v>534134660</v>
      </c>
      <c r="AN68" s="53">
        <v>510660607</v>
      </c>
      <c r="AO68" s="54">
        <v>534134660</v>
      </c>
    </row>
    <row r="69" spans="1:41" ht="12.75" customHeight="1">
      <c r="A69" s="47">
        <f>B69</f>
        <v>5.1797046252738253E-2</v>
      </c>
      <c r="B69" s="48">
        <f>O69/$O$70</f>
        <v>5.1797046252738253E-2</v>
      </c>
      <c r="C69" s="55">
        <v>300</v>
      </c>
      <c r="D69" s="61" t="s">
        <v>72</v>
      </c>
      <c r="E69" s="57">
        <v>83620800</v>
      </c>
      <c r="F69" s="58" t="s">
        <v>73</v>
      </c>
      <c r="G69" s="59">
        <v>1189</v>
      </c>
      <c r="H69" s="53">
        <f>G69+H68</f>
        <v>1180060</v>
      </c>
      <c r="I69" s="59">
        <v>15422290528</v>
      </c>
      <c r="J69" s="59">
        <v>30182768203</v>
      </c>
      <c r="K69" s="59">
        <v>7942790654</v>
      </c>
      <c r="L69" s="59">
        <v>5178072936</v>
      </c>
      <c r="M69" s="60">
        <v>2224771957</v>
      </c>
      <c r="N69" s="59">
        <v>43353775679</v>
      </c>
      <c r="O69" s="60">
        <v>7642567889</v>
      </c>
      <c r="P69" s="59">
        <v>3983083123</v>
      </c>
      <c r="Q69" s="59">
        <v>68075467377</v>
      </c>
      <c r="R69" s="60">
        <v>5812960369</v>
      </c>
      <c r="S69" s="59">
        <v>7195849286</v>
      </c>
      <c r="T69" s="59">
        <v>340776072</v>
      </c>
      <c r="U69" s="59">
        <v>1530442886</v>
      </c>
      <c r="V69" s="59">
        <v>177083165701</v>
      </c>
      <c r="W69" s="60">
        <v>180751480471</v>
      </c>
      <c r="X69" s="59">
        <v>25798199</v>
      </c>
      <c r="Y69" s="59">
        <v>4638583938</v>
      </c>
      <c r="Z69" s="59">
        <v>3749095196</v>
      </c>
      <c r="AA69" s="59">
        <v>8428432709</v>
      </c>
      <c r="AB69" s="60">
        <v>173675612226</v>
      </c>
      <c r="AC69" s="59">
        <v>67214810433</v>
      </c>
      <c r="AD69" s="60">
        <v>75429978</v>
      </c>
      <c r="AE69" s="59">
        <v>135314116</v>
      </c>
      <c r="AF69" s="60">
        <v>1620143071</v>
      </c>
      <c r="AG69" s="59">
        <v>2781339</v>
      </c>
      <c r="AH69" s="59">
        <v>2336800229</v>
      </c>
      <c r="AI69" s="59">
        <v>645022658</v>
      </c>
      <c r="AJ69" s="59">
        <v>23926567197</v>
      </c>
      <c r="AK69" s="60">
        <v>910191475</v>
      </c>
      <c r="AL69" s="59">
        <v>6692651323</v>
      </c>
      <c r="AM69" s="59">
        <v>31447460448</v>
      </c>
      <c r="AN69" s="59">
        <v>31020769003</v>
      </c>
      <c r="AO69" s="60">
        <v>31514501097</v>
      </c>
    </row>
    <row r="70" spans="1:41" s="62" customFormat="1" ht="12.75" customHeight="1">
      <c r="C70" s="131" t="s">
        <v>74</v>
      </c>
      <c r="D70" s="131"/>
      <c r="E70" s="131"/>
      <c r="F70" s="131"/>
      <c r="G70" s="63">
        <f>SUM(G4:G69)</f>
        <v>1180060</v>
      </c>
      <c r="H70" s="63"/>
      <c r="I70" s="63">
        <f t="shared" ref="I70:AO70" si="3">SUM(I4:I69)</f>
        <v>949006292310</v>
      </c>
      <c r="J70" s="63">
        <f t="shared" si="3"/>
        <v>150683766140</v>
      </c>
      <c r="K70" s="63">
        <f t="shared" si="3"/>
        <v>212483478490</v>
      </c>
      <c r="L70" s="63">
        <f t="shared" si="3"/>
        <v>198541590671</v>
      </c>
      <c r="M70" s="63">
        <f t="shared" si="3"/>
        <v>189761732191</v>
      </c>
      <c r="N70" s="63">
        <f t="shared" si="3"/>
        <v>1244843308198</v>
      </c>
      <c r="O70" s="63">
        <f t="shared" si="3"/>
        <v>147548334160</v>
      </c>
      <c r="P70" s="63">
        <f t="shared" si="3"/>
        <v>26404264049</v>
      </c>
      <c r="Q70" s="63">
        <f t="shared" si="3"/>
        <v>1941418960307</v>
      </c>
      <c r="R70" s="63">
        <f t="shared" si="3"/>
        <v>175890255271</v>
      </c>
      <c r="S70" s="63">
        <f t="shared" si="3"/>
        <v>183076426062</v>
      </c>
      <c r="T70" s="63">
        <f t="shared" si="3"/>
        <v>8365376525</v>
      </c>
      <c r="U70" s="63">
        <f t="shared" si="3"/>
        <v>52999933777</v>
      </c>
      <c r="V70" s="63">
        <f t="shared" si="3"/>
        <v>4577504920105</v>
      </c>
      <c r="W70" s="63">
        <f t="shared" si="3"/>
        <v>4992140245423</v>
      </c>
      <c r="X70" s="63">
        <f t="shared" si="3"/>
        <v>4315350250</v>
      </c>
      <c r="Y70" s="63">
        <f t="shared" si="3"/>
        <v>62007793835</v>
      </c>
      <c r="Z70" s="63">
        <f t="shared" si="3"/>
        <v>39498677231</v>
      </c>
      <c r="AA70" s="63">
        <f t="shared" si="3"/>
        <v>90424403776</v>
      </c>
      <c r="AB70" s="63">
        <f t="shared" si="3"/>
        <v>4861728213805</v>
      </c>
      <c r="AC70" s="63">
        <f t="shared" si="3"/>
        <v>410699412117</v>
      </c>
      <c r="AD70" s="63">
        <f t="shared" si="3"/>
        <v>417272227</v>
      </c>
      <c r="AE70" s="63">
        <f t="shared" si="3"/>
        <v>192966364</v>
      </c>
      <c r="AF70" s="63">
        <f t="shared" si="3"/>
        <v>3739247487</v>
      </c>
      <c r="AG70" s="63">
        <f t="shared" si="3"/>
        <v>118949572</v>
      </c>
      <c r="AH70" s="63">
        <f t="shared" si="3"/>
        <v>2918219226</v>
      </c>
      <c r="AI70" s="63">
        <f t="shared" si="3"/>
        <v>1358771703</v>
      </c>
      <c r="AJ70" s="63">
        <f t="shared" si="3"/>
        <v>145984662117</v>
      </c>
      <c r="AK70" s="63">
        <f t="shared" si="3"/>
        <v>4388726305</v>
      </c>
      <c r="AL70" s="63">
        <f t="shared" si="3"/>
        <v>222301070991</v>
      </c>
      <c r="AM70" s="63">
        <f t="shared" si="3"/>
        <v>233141841309</v>
      </c>
      <c r="AN70" s="63">
        <f t="shared" si="3"/>
        <v>30114070579</v>
      </c>
      <c r="AO70" s="63">
        <f t="shared" si="3"/>
        <v>147805736260</v>
      </c>
    </row>
    <row r="71" spans="1:41">
      <c r="C71" s="39"/>
    </row>
    <row r="74" spans="1:41">
      <c r="C74" s="132" t="s">
        <v>75</v>
      </c>
      <c r="D74" s="132"/>
      <c r="E74" s="132"/>
      <c r="F74" s="132"/>
      <c r="G74" s="132"/>
      <c r="H74" s="132"/>
      <c r="I74" s="132"/>
      <c r="J74" s="132"/>
      <c r="K74" s="132"/>
      <c r="L74" s="64"/>
      <c r="M74" s="64"/>
      <c r="N74" s="64"/>
      <c r="O74" s="64"/>
    </row>
    <row r="75" spans="1:41" ht="132">
      <c r="C75" s="132" t="s">
        <v>76</v>
      </c>
      <c r="D75" s="132"/>
      <c r="E75" s="132"/>
      <c r="F75" s="132"/>
      <c r="G75" s="132"/>
      <c r="H75" s="132"/>
      <c r="I75" s="132"/>
      <c r="J75" s="132"/>
      <c r="K75" s="132"/>
      <c r="L75" s="65" t="s">
        <v>77</v>
      </c>
      <c r="M75" s="64"/>
      <c r="N75" s="64"/>
      <c r="O75" s="64"/>
    </row>
    <row r="76" spans="1:41">
      <c r="C76" s="66"/>
      <c r="D76" s="66"/>
      <c r="E76" s="66"/>
      <c r="F76" s="66"/>
      <c r="G76" s="66"/>
      <c r="H76" s="66"/>
      <c r="I76" s="66"/>
      <c r="J76" s="66"/>
      <c r="K76" s="66"/>
      <c r="L76" s="66"/>
      <c r="M76" s="66"/>
      <c r="N76" s="66"/>
      <c r="O76" s="66"/>
    </row>
    <row r="77" spans="1:41">
      <c r="C77" s="67" t="s">
        <v>78</v>
      </c>
      <c r="D77" s="68" t="s">
        <v>79</v>
      </c>
      <c r="E77" s="68" t="s">
        <v>80</v>
      </c>
      <c r="F77" s="68" t="s">
        <v>81</v>
      </c>
      <c r="G77" s="68" t="s">
        <v>82</v>
      </c>
      <c r="H77" s="68" t="s">
        <v>83</v>
      </c>
      <c r="I77" s="133" t="s">
        <v>84</v>
      </c>
      <c r="J77" s="133"/>
      <c r="K77" s="134" t="s">
        <v>85</v>
      </c>
      <c r="L77" s="134"/>
      <c r="M77" s="66"/>
      <c r="N77" s="66"/>
      <c r="O77" s="66"/>
    </row>
    <row r="78" spans="1:41">
      <c r="C78" s="69"/>
      <c r="D78" s="70" t="s">
        <v>86</v>
      </c>
      <c r="E78" s="70" t="s">
        <v>87</v>
      </c>
      <c r="F78" s="70" t="s">
        <v>88</v>
      </c>
      <c r="G78" s="70" t="s">
        <v>89</v>
      </c>
      <c r="H78" s="70" t="s">
        <v>90</v>
      </c>
      <c r="I78" s="71" t="s">
        <v>91</v>
      </c>
      <c r="J78" s="70" t="s">
        <v>92</v>
      </c>
      <c r="K78" s="70" t="s">
        <v>93</v>
      </c>
      <c r="L78" s="72" t="s">
        <v>94</v>
      </c>
      <c r="M78" s="66"/>
      <c r="N78" s="71" t="s">
        <v>95</v>
      </c>
      <c r="O78" s="66"/>
    </row>
    <row r="79" spans="1:41" ht="14">
      <c r="C79" s="73" t="s">
        <v>96</v>
      </c>
      <c r="D79" s="74"/>
      <c r="E79" s="73" t="s">
        <v>96</v>
      </c>
      <c r="F79" s="74" t="s">
        <v>97</v>
      </c>
      <c r="G79" s="74" t="s">
        <v>98</v>
      </c>
      <c r="H79" s="74" t="s">
        <v>98</v>
      </c>
      <c r="I79" s="74" t="s">
        <v>98</v>
      </c>
      <c r="J79" s="74" t="s">
        <v>98</v>
      </c>
      <c r="K79" s="74" t="s">
        <v>98</v>
      </c>
      <c r="L79" s="75" t="s">
        <v>98</v>
      </c>
      <c r="M79" s="66"/>
      <c r="N79" s="76">
        <v>278736</v>
      </c>
      <c r="O79" s="66"/>
    </row>
    <row r="80" spans="1:41" hidden="1">
      <c r="C80" s="77"/>
      <c r="D80" s="78"/>
      <c r="E80" s="78"/>
      <c r="F80" s="78" t="s">
        <v>99</v>
      </c>
      <c r="G80" s="78" t="s">
        <v>100</v>
      </c>
      <c r="H80" s="78" t="s">
        <v>101</v>
      </c>
      <c r="I80" s="79" t="s">
        <v>102</v>
      </c>
      <c r="J80" s="79" t="s">
        <v>103</v>
      </c>
      <c r="K80" s="79" t="s">
        <v>104</v>
      </c>
      <c r="L80" s="80" t="s">
        <v>105</v>
      </c>
      <c r="M80" s="66"/>
      <c r="N80" s="66"/>
      <c r="O80" s="66"/>
    </row>
    <row r="81" spans="3:40">
      <c r="C81" s="81">
        <v>0</v>
      </c>
      <c r="D81" s="82">
        <v>0</v>
      </c>
      <c r="E81" s="83" t="s">
        <v>106</v>
      </c>
      <c r="F81" s="84">
        <f>+G4</f>
        <v>43815</v>
      </c>
      <c r="G81" s="84">
        <f>+AB4/1000000</f>
        <v>0</v>
      </c>
      <c r="H81" s="84">
        <f>+AC4/1000000</f>
        <v>1541.3920680000001</v>
      </c>
      <c r="I81" s="85">
        <f>+AJ4/1000000</f>
        <v>884.36650999999995</v>
      </c>
      <c r="J81" s="84">
        <f>+AL4/1000000</f>
        <v>1302.5581810000001</v>
      </c>
      <c r="K81" s="84">
        <f>+AN4/1000000</f>
        <v>-665.88396999999998</v>
      </c>
      <c r="L81" s="86">
        <f>+AO4/1000000</f>
        <v>480.418544</v>
      </c>
      <c r="M81" s="66"/>
      <c r="N81" s="66"/>
      <c r="O81" s="66"/>
    </row>
    <row r="82" spans="3:40" ht="72">
      <c r="C82" s="81" t="s">
        <v>107</v>
      </c>
      <c r="D82" s="82">
        <v>0</v>
      </c>
      <c r="E82" s="83" t="s">
        <v>106</v>
      </c>
      <c r="F82" s="84">
        <f>SUM(G5:G6)</f>
        <v>711439</v>
      </c>
      <c r="G82" s="84">
        <f>SUM(AB5:AB6)/1000000</f>
        <v>536928.06915400003</v>
      </c>
      <c r="H82" s="84">
        <f>SUM(AC5:AC6)/1000000</f>
        <v>206.91145700000001</v>
      </c>
      <c r="I82" s="84">
        <f>SUM(AJ5:AJ6)/1000000</f>
        <v>190.76572100000001</v>
      </c>
      <c r="J82" s="84">
        <f>SUM(AL5:AL6)/1000000</f>
        <v>23553.797287000001</v>
      </c>
      <c r="K82" s="84">
        <f>SUM(AN5:AN6)/1000000</f>
        <v>-23572.818962000001</v>
      </c>
      <c r="L82" s="84">
        <f>SUM(AO5:AO6)/1000000</f>
        <v>112.444042</v>
      </c>
      <c r="M82" s="87" t="s">
        <v>108</v>
      </c>
      <c r="N82" s="88" t="s">
        <v>109</v>
      </c>
      <c r="AN82" s="39"/>
    </row>
    <row r="83" spans="3:40">
      <c r="C83" s="81" t="s">
        <v>110</v>
      </c>
      <c r="D83" s="89">
        <v>0.05</v>
      </c>
      <c r="E83" s="78">
        <v>0.6</v>
      </c>
      <c r="F83" s="84">
        <f>SUM(G7:G12)</f>
        <v>171226</v>
      </c>
      <c r="G83" s="84">
        <f>SUM(AB7:AB12)/1000000</f>
        <v>684056.52471999999</v>
      </c>
      <c r="H83" s="84">
        <f>SUM(AC7:AC12)/1000000</f>
        <v>6422.5700319999996</v>
      </c>
      <c r="I83" s="84">
        <f>SUM(AJ7:AJ12)/1000000</f>
        <v>2217.3705639999998</v>
      </c>
      <c r="J83" s="84">
        <f>SUM(AL7:AL12)/1000000</f>
        <v>25240.887858999999</v>
      </c>
      <c r="K83" s="84">
        <f>SUM(AN7:AN12)/1000000</f>
        <v>-21102.770178999999</v>
      </c>
      <c r="L83" s="84">
        <f>SUM(AO7:AO12)/1000000</f>
        <v>2471.8232979999998</v>
      </c>
      <c r="M83" s="90">
        <f>(H83*1000000+E83*$N$79*F83)/D83</f>
        <v>701173604672.00012</v>
      </c>
      <c r="N83" s="48">
        <f>(M83/1000000-G83)/G83</f>
        <v>2.5022902835414935E-2</v>
      </c>
      <c r="P83" s="91"/>
      <c r="AL83" s="39"/>
      <c r="AM83" s="39"/>
      <c r="AN83" s="39"/>
    </row>
    <row r="84" spans="3:40">
      <c r="C84" s="81" t="s">
        <v>111</v>
      </c>
      <c r="D84" s="89">
        <v>0.05</v>
      </c>
      <c r="E84" s="78">
        <v>0.6</v>
      </c>
      <c r="F84" s="84">
        <f>SUM(G13:G14)</f>
        <v>86798</v>
      </c>
      <c r="G84" s="84">
        <f>SUM(AB13:AB14)/1000000</f>
        <v>593924.79584100004</v>
      </c>
      <c r="H84" s="84">
        <f>SUM(AC13:AC14)/1000000</f>
        <v>15358.264429999999</v>
      </c>
      <c r="I84" s="84">
        <f>SUM(AJ13:AJ14)/1000000</f>
        <v>5491.5662789999997</v>
      </c>
      <c r="J84" s="84">
        <f>SUM(AL13:AL14)/1000000</f>
        <v>22719.190436000001</v>
      </c>
      <c r="K84" s="84">
        <f>SUM(AN13:AN14)/1000000</f>
        <v>-12978.419506</v>
      </c>
      <c r="L84" s="84">
        <f>SUM(AO13:AO14)/1000000</f>
        <v>5254.6331399999999</v>
      </c>
      <c r="M84" s="92">
        <f t="shared" ref="M84:M102" si="4">(H84*1000000+E84*$N$79*F84)/D84</f>
        <v>597490016536</v>
      </c>
      <c r="N84" s="48">
        <f t="shared" ref="N84:N102" si="5">(M84/1000000-G84)/G84</f>
        <v>6.0028150364585158E-3</v>
      </c>
      <c r="AM84" s="39"/>
      <c r="AN84" s="39"/>
    </row>
    <row r="85" spans="3:40">
      <c r="C85" s="81" t="s">
        <v>112</v>
      </c>
      <c r="D85" s="89">
        <v>0.1</v>
      </c>
      <c r="E85" s="78">
        <v>2.1</v>
      </c>
      <c r="F85" s="84">
        <f>SUM(G15:G16)</f>
        <v>49014</v>
      </c>
      <c r="G85" s="84">
        <f>SUM(AB15:AB16)/1000000</f>
        <v>471669.93117900001</v>
      </c>
      <c r="H85" s="84">
        <f>SUM(AC15:AC16)/1000000</f>
        <v>18534.697871</v>
      </c>
      <c r="I85" s="84">
        <f>SUM(AJ15:AJ16)/1000000</f>
        <v>6348.7377239999996</v>
      </c>
      <c r="J85" s="84">
        <f>SUM(AL15:AL16)/1000000</f>
        <v>19554.991507999999</v>
      </c>
      <c r="K85" s="84">
        <f>SUM(AN15:AN16)/1000000</f>
        <v>-7512.7997939999996</v>
      </c>
      <c r="L85" s="84">
        <f>SUM(AO15:AO16)/1000000</f>
        <v>5998.7231279999996</v>
      </c>
      <c r="M85" s="92">
        <f t="shared" si="4"/>
        <v>472248271093.99994</v>
      </c>
      <c r="N85" s="48">
        <f t="shared" si="5"/>
        <v>1.2261538774675014E-3</v>
      </c>
      <c r="AM85" s="39"/>
      <c r="AN85" s="39"/>
    </row>
    <row r="86" spans="3:40">
      <c r="C86" s="81" t="s">
        <v>113</v>
      </c>
      <c r="D86" s="89">
        <v>0.1</v>
      </c>
      <c r="E86" s="78">
        <v>2.1</v>
      </c>
      <c r="F86" s="84">
        <f>SUM(G17:G18)</f>
        <v>32170</v>
      </c>
      <c r="G86" s="84">
        <f>SUM(AB17:AB18)/1000000</f>
        <v>400780.76500299998</v>
      </c>
      <c r="H86" s="84">
        <f>SUM(AC17:AC18)/1000000</f>
        <v>21300.745723</v>
      </c>
      <c r="I86" s="84">
        <f>SUM(AJ17:AJ18)/1000000</f>
        <v>6831.994189</v>
      </c>
      <c r="J86" s="84">
        <f>SUM(AL17:AL18)/1000000</f>
        <v>19727.360234</v>
      </c>
      <c r="K86" s="84">
        <f>SUM(AN17:AN18)/1000000</f>
        <v>-5444.8780850000003</v>
      </c>
      <c r="L86" s="84">
        <f>SUM(AO17:AO18)/1000000</f>
        <v>6232.0652620000001</v>
      </c>
      <c r="M86" s="92">
        <f t="shared" si="4"/>
        <v>401313136750</v>
      </c>
      <c r="N86" s="48">
        <f t="shared" si="5"/>
        <v>1.328336570733482E-3</v>
      </c>
      <c r="AM86" s="39"/>
      <c r="AN86" s="39"/>
    </row>
    <row r="87" spans="3:40">
      <c r="C87" s="81" t="s">
        <v>114</v>
      </c>
      <c r="D87" s="89">
        <v>0.15</v>
      </c>
      <c r="E87" s="78">
        <v>4.5999999999999996</v>
      </c>
      <c r="F87" s="84">
        <f>SUM(G19:G20)</f>
        <v>22332</v>
      </c>
      <c r="G87" s="84">
        <f>SUM(AB19:AB20)/1000000</f>
        <v>339852.359635</v>
      </c>
      <c r="H87" s="84">
        <f>SUM(AC19:AC20)/1000000</f>
        <v>22352.431791999999</v>
      </c>
      <c r="I87" s="84">
        <f>SUM(AJ19:AJ20)/1000000</f>
        <v>6980.8213610000003</v>
      </c>
      <c r="J87" s="84">
        <f>SUM(AL19:AL20)/1000000</f>
        <v>17746.678202999999</v>
      </c>
      <c r="K87" s="84">
        <f>SUM(AN19:AN20)/1000000</f>
        <v>-2574.8940750000002</v>
      </c>
      <c r="L87" s="84">
        <f>SUM(AO19:AO20)/1000000</f>
        <v>6340.0244830000001</v>
      </c>
      <c r="M87" s="92">
        <f t="shared" si="4"/>
        <v>339908004074.66669</v>
      </c>
      <c r="N87" s="48">
        <f t="shared" si="5"/>
        <v>1.6373121471473229E-4</v>
      </c>
      <c r="AM87" s="39"/>
      <c r="AN87" s="39"/>
    </row>
    <row r="88" spans="3:40">
      <c r="C88" s="81" t="s">
        <v>115</v>
      </c>
      <c r="D88" s="89">
        <v>0.15</v>
      </c>
      <c r="E88" s="78">
        <v>4.5999999999999996</v>
      </c>
      <c r="F88" s="84">
        <f>SUM(G21:G22)</f>
        <v>15803</v>
      </c>
      <c r="G88" s="84">
        <f>SUM(AB21:AB22)/1000000</f>
        <v>285764.478978</v>
      </c>
      <c r="H88" s="84">
        <f>SUM(AC21:AC22)/1000000</f>
        <v>22602.090099000001</v>
      </c>
      <c r="I88" s="84">
        <f>SUM(AJ21:AJ22)/1000000</f>
        <v>7041.8351339999999</v>
      </c>
      <c r="J88" s="84">
        <f>SUM(AL21:AL22)/1000000</f>
        <v>14535.97954</v>
      </c>
      <c r="K88" s="84">
        <f>SUM(AN21:AN22)/1000000</f>
        <v>806.57547799999998</v>
      </c>
      <c r="L88" s="84">
        <f>SUM(AO21:AO22)/1000000</f>
        <v>6597.1859130000003</v>
      </c>
      <c r="M88" s="92">
        <f t="shared" si="4"/>
        <v>285763127572.00006</v>
      </c>
      <c r="N88" s="48">
        <f t="shared" si="5"/>
        <v>-4.7290902100478252E-6</v>
      </c>
      <c r="AM88" s="39"/>
      <c r="AN88" s="39"/>
    </row>
    <row r="89" spans="3:40">
      <c r="C89" s="81" t="s">
        <v>116</v>
      </c>
      <c r="D89" s="89">
        <v>0.25</v>
      </c>
      <c r="E89" s="78">
        <v>11.6</v>
      </c>
      <c r="F89" s="84">
        <f>SUM(G23:G24)</f>
        <v>11726</v>
      </c>
      <c r="G89" s="84">
        <f>SUM(AB23:AB24)/1000000</f>
        <v>244556.63956099999</v>
      </c>
      <c r="H89" s="84">
        <f>SUM(AC23:AC24)/1000000</f>
        <v>23368.059150000001</v>
      </c>
      <c r="I89" s="84">
        <f>SUM(AJ23:AJ24)/1000000</f>
        <v>7209.746459</v>
      </c>
      <c r="J89" s="84">
        <f>SUM(AL23:AL24)/1000000</f>
        <v>12450.874986999999</v>
      </c>
      <c r="K89" s="84">
        <f>SUM(AN23:AN24)/1000000</f>
        <v>3422.6110560000002</v>
      </c>
      <c r="L89" s="84">
        <f>SUM(AO23:AO24)/1000000</f>
        <v>7048.5358429999997</v>
      </c>
      <c r="M89" s="92">
        <f t="shared" si="4"/>
        <v>245128703390.39999</v>
      </c>
      <c r="N89" s="48">
        <f t="shared" si="5"/>
        <v>2.3391874799510571E-3</v>
      </c>
      <c r="AM89" s="39"/>
      <c r="AN89" s="39"/>
    </row>
    <row r="90" spans="3:40">
      <c r="C90" s="81" t="s">
        <v>117</v>
      </c>
      <c r="D90" s="89">
        <v>0.25</v>
      </c>
      <c r="E90" s="78">
        <v>11.6</v>
      </c>
      <c r="F90" s="84">
        <f>SUM(G25:G26)</f>
        <v>8985</v>
      </c>
      <c r="G90" s="84">
        <f>SUM(AB25:AB26)/1000000</f>
        <v>212436.13835600001</v>
      </c>
      <c r="H90" s="84">
        <f>SUM(AC25:AC26)/1000000</f>
        <v>24088.036325000001</v>
      </c>
      <c r="I90" s="84">
        <f>SUM(AJ25:AJ26)/1000000</f>
        <v>6893.0279549999996</v>
      </c>
      <c r="J90" s="84">
        <f>SUM(AL25:AL26)/1000000</f>
        <v>10942.399159000001</v>
      </c>
      <c r="K90" s="84">
        <f>SUM(AN25:AN26)/1000000</f>
        <v>5947.4435370000001</v>
      </c>
      <c r="L90" s="84">
        <f>SUM(AO25:AO26)/1000000</f>
        <v>7946.0279119999996</v>
      </c>
      <c r="M90" s="92">
        <f t="shared" si="4"/>
        <v>212558298644</v>
      </c>
      <c r="N90" s="48">
        <f t="shared" si="5"/>
        <v>5.7504475907610712E-4</v>
      </c>
      <c r="AM90" s="39"/>
      <c r="AN90" s="39"/>
    </row>
    <row r="91" spans="3:40">
      <c r="C91" s="81" t="s">
        <v>118</v>
      </c>
      <c r="D91" s="89">
        <v>0.35</v>
      </c>
      <c r="E91" s="78">
        <v>20.6</v>
      </c>
      <c r="F91" s="84">
        <f>SUM(G27:G28)</f>
        <v>6575</v>
      </c>
      <c r="G91" s="84">
        <f>SUM(AB27:AB28)/1000000</f>
        <v>173565.43313799999</v>
      </c>
      <c r="H91" s="84">
        <f>SUM(AC27:AC28)/1000000</f>
        <v>22977.870679</v>
      </c>
      <c r="I91" s="84">
        <f>SUM(AJ27:AJ28)/1000000</f>
        <v>6663.3821040000003</v>
      </c>
      <c r="J91" s="84">
        <f>SUM(AL27:AL28)/1000000</f>
        <v>9012.7679869999993</v>
      </c>
      <c r="K91" s="84">
        <f>SUM(AN27:AN28)/1000000</f>
        <v>6962.3624330000002</v>
      </c>
      <c r="L91" s="84">
        <f>SUM(AO27:AO28)/1000000</f>
        <v>8011.6130160000002</v>
      </c>
      <c r="M91" s="92">
        <f t="shared" si="4"/>
        <v>173517909140</v>
      </c>
      <c r="N91" s="48">
        <f t="shared" si="5"/>
        <v>-2.738102693651209E-4</v>
      </c>
      <c r="AM91" s="39"/>
      <c r="AN91" s="39"/>
    </row>
    <row r="92" spans="3:40">
      <c r="C92" s="81" t="s">
        <v>119</v>
      </c>
      <c r="D92" s="89">
        <v>0.35</v>
      </c>
      <c r="E92" s="78">
        <v>20.6</v>
      </c>
      <c r="F92" s="84">
        <f>SUM(G29:G30)</f>
        <v>4782</v>
      </c>
      <c r="G92" s="84">
        <f>SUM(AB29:AB30)/1000000</f>
        <v>139579.32002399999</v>
      </c>
      <c r="H92" s="84">
        <f>SUM(AC29:AC30)/1000000</f>
        <v>21349.013953999998</v>
      </c>
      <c r="I92" s="84">
        <f>SUM(AJ29:AJ30)/1000000</f>
        <v>6019.603032</v>
      </c>
      <c r="J92" s="84">
        <f>SUM(AL29:AL30)/1000000</f>
        <v>7999.4718270000003</v>
      </c>
      <c r="K92" s="84">
        <f>SUM(AN29:AN30)/1000000</f>
        <v>6976.3762269999997</v>
      </c>
      <c r="L92" s="84">
        <f>SUM(AO29:AO30)/1000000</f>
        <v>7507.1062730000003</v>
      </c>
      <c r="M92" s="92">
        <f t="shared" si="4"/>
        <v>139448783786.28574</v>
      </c>
      <c r="N92" s="48">
        <f t="shared" si="5"/>
        <v>-9.3521187588400717E-4</v>
      </c>
      <c r="AM92" s="39"/>
      <c r="AN92" s="39"/>
    </row>
    <row r="93" spans="3:40">
      <c r="C93" s="81" t="s">
        <v>120</v>
      </c>
      <c r="D93" s="89">
        <v>0.35</v>
      </c>
      <c r="E93" s="78">
        <v>20.6</v>
      </c>
      <c r="F93" s="84">
        <f>SUM(G31:G32)</f>
        <v>3413</v>
      </c>
      <c r="G93" s="84">
        <f>SUM(AB31:AB32)/1000000</f>
        <v>109079.18106</v>
      </c>
      <c r="H93" s="84">
        <f>SUM(AC31:AC32)/1000000</f>
        <v>18531.391587999999</v>
      </c>
      <c r="I93" s="84">
        <f>SUM(AJ31:AJ32)/1000000</f>
        <v>5537.3139870000005</v>
      </c>
      <c r="J93" s="84">
        <f>SUM(AL31:AL32)/1000000</f>
        <v>6075.5646120000001</v>
      </c>
      <c r="K93" s="84">
        <f>SUM(AN31:AN32)/1000000</f>
        <v>6585.4461680000004</v>
      </c>
      <c r="L93" s="84">
        <f>SUM(AO31:AO32)/1000000</f>
        <v>6992.4743019999996</v>
      </c>
      <c r="M93" s="92">
        <f t="shared" si="4"/>
        <v>108939161510.85716</v>
      </c>
      <c r="N93" s="48">
        <f t="shared" si="5"/>
        <v>-1.2836505351633209E-3</v>
      </c>
      <c r="AM93" s="39"/>
      <c r="AN93" s="39"/>
    </row>
    <row r="94" spans="3:40">
      <c r="C94" s="81" t="s">
        <v>121</v>
      </c>
      <c r="D94" s="89">
        <v>0.45</v>
      </c>
      <c r="E94" s="78">
        <v>32.6</v>
      </c>
      <c r="F94" s="84">
        <f>SUM(G33:G34)</f>
        <v>2378</v>
      </c>
      <c r="G94" s="84">
        <f>SUM(AB33:AB34)/1000000</f>
        <v>82634.288855999999</v>
      </c>
      <c r="H94" s="84">
        <f>SUM(AC33:AC34)/1000000</f>
        <v>15546.307457999999</v>
      </c>
      <c r="I94" s="84">
        <f>SUM(AJ33:AJ34)/1000000</f>
        <v>5157.7338099999997</v>
      </c>
      <c r="J94" s="84">
        <f>SUM(AL33:AL34)/1000000</f>
        <v>4539.7992160000003</v>
      </c>
      <c r="K94" s="84">
        <f>SUM(AN33:AN34)/1000000</f>
        <v>5477.074901</v>
      </c>
      <c r="L94" s="84">
        <f>SUM(AO33:AO34)/1000000</f>
        <v>5890.931251</v>
      </c>
      <c r="M94" s="92">
        <f t="shared" si="4"/>
        <v>82566005864</v>
      </c>
      <c r="N94" s="48">
        <f t="shared" si="5"/>
        <v>-8.2632758078168096E-4</v>
      </c>
      <c r="AM94" s="39"/>
      <c r="AN94" s="39"/>
    </row>
    <row r="95" spans="3:40">
      <c r="C95" s="81" t="s">
        <v>122</v>
      </c>
      <c r="D95" s="89">
        <v>0.45</v>
      </c>
      <c r="E95" s="78">
        <v>32.6</v>
      </c>
      <c r="F95" s="84">
        <f>SUM(G35:G36)</f>
        <v>1672</v>
      </c>
      <c r="G95" s="84">
        <f>SUM(AB35:AB36)/1000000</f>
        <v>62815.355194000003</v>
      </c>
      <c r="H95" s="84">
        <f>SUM(AC35:AC36)/1000000</f>
        <v>13064.924555</v>
      </c>
      <c r="I95" s="84">
        <f>SUM(AJ35:AJ36)/1000000</f>
        <v>4415.9242169999998</v>
      </c>
      <c r="J95" s="84">
        <f>SUM(AL35:AL36)/1000000</f>
        <v>3572.8924430000002</v>
      </c>
      <c r="K95" s="84">
        <f>SUM(AN35:AN36)/1000000</f>
        <v>4761.8213820000001</v>
      </c>
      <c r="L95" s="84">
        <f>SUM(AO35:AO36)/1000000</f>
        <v>5007.6048350000001</v>
      </c>
      <c r="M95" s="92">
        <f t="shared" si="4"/>
        <v>62795652120.444435</v>
      </c>
      <c r="N95" s="48">
        <f t="shared" si="5"/>
        <v>-3.1366651505377848E-4</v>
      </c>
      <c r="AM95" s="39"/>
      <c r="AN95" s="39"/>
    </row>
    <row r="96" spans="3:40">
      <c r="C96" s="81" t="s">
        <v>123</v>
      </c>
      <c r="D96" s="89">
        <v>0.45</v>
      </c>
      <c r="E96" s="78">
        <v>32.6</v>
      </c>
      <c r="F96" s="84">
        <f>SUM(G37:G38)</f>
        <v>1269</v>
      </c>
      <c r="G96" s="84">
        <f>SUM(AB37:AB38)/1000000</f>
        <v>51182.135002000003</v>
      </c>
      <c r="H96" s="84">
        <f>SUM(AC37:AC38)/1000000</f>
        <v>11489.301492000001</v>
      </c>
      <c r="I96" s="84">
        <f>SUM(AJ37:AJ38)/1000000</f>
        <v>4437.9688390000001</v>
      </c>
      <c r="J96" s="84">
        <f>SUM(AL37:AL38)/1000000</f>
        <v>2603.58646</v>
      </c>
      <c r="K96" s="84">
        <f>SUM(AN37:AN38)/1000000</f>
        <v>4143.6548439999997</v>
      </c>
      <c r="L96" s="84">
        <f>SUM(AO37:AO38)/1000000</f>
        <v>4347.4463910000004</v>
      </c>
      <c r="M96" s="92">
        <f t="shared" si="4"/>
        <v>51156539045.333336</v>
      </c>
      <c r="N96" s="48">
        <f t="shared" si="5"/>
        <v>-5.0009552484795892E-4</v>
      </c>
      <c r="AM96" s="39"/>
      <c r="AN96" s="39"/>
    </row>
    <row r="97" spans="3:40">
      <c r="C97" s="81" t="s">
        <v>124</v>
      </c>
      <c r="D97" s="89">
        <v>0.45</v>
      </c>
      <c r="E97" s="78">
        <v>32.6</v>
      </c>
      <c r="F97" s="84">
        <f>SUM(G39:G40)</f>
        <v>1016</v>
      </c>
      <c r="G97" s="84">
        <f>SUM(AB39:AB40)/1000000</f>
        <v>43841.115396000001</v>
      </c>
      <c r="H97" s="84">
        <f>SUM(AC39:AC40)/1000000</f>
        <v>10459.809203999999</v>
      </c>
      <c r="I97" s="84">
        <f>SUM(AJ39:AJ40)/1000000</f>
        <v>4097.3928619999997</v>
      </c>
      <c r="J97" s="84">
        <f>SUM(AL39:AL40)/1000000</f>
        <v>2300.8485460000002</v>
      </c>
      <c r="K97" s="84">
        <f>SUM(AN39:AN40)/1000000</f>
        <v>3776.0063150000001</v>
      </c>
      <c r="L97" s="84">
        <f>SUM(AO39:AO40)/1000000</f>
        <v>4051.6589290000002</v>
      </c>
      <c r="M97" s="92">
        <f t="shared" si="4"/>
        <v>43759981114.666664</v>
      </c>
      <c r="N97" s="48">
        <f t="shared" si="5"/>
        <v>-1.8506436389787208E-3</v>
      </c>
      <c r="AM97" s="39"/>
      <c r="AN97" s="39"/>
    </row>
    <row r="98" spans="3:40">
      <c r="C98" s="81" t="s">
        <v>125</v>
      </c>
      <c r="D98" s="89">
        <v>0.45</v>
      </c>
      <c r="E98" s="78">
        <v>32.6</v>
      </c>
      <c r="F98" s="84">
        <f>SUM(G41:G42)</f>
        <v>788</v>
      </c>
      <c r="G98" s="84">
        <f>SUM(AB41:AB42)/1000000</f>
        <v>36170.276436</v>
      </c>
      <c r="H98" s="84">
        <f>SUM(AC41:AC42)/1000000</f>
        <v>9116.1300840000004</v>
      </c>
      <c r="I98" s="84">
        <f>SUM(AJ41:AJ42)/1000000</f>
        <v>3414.6768259999999</v>
      </c>
      <c r="J98" s="84">
        <f>SUM(AL41:AL42)/1000000</f>
        <v>1982.030195</v>
      </c>
      <c r="K98" s="84">
        <f>SUM(AN41:AN42)/1000000</f>
        <v>3420.034725</v>
      </c>
      <c r="L98" s="84">
        <f>SUM(AO41:AO42)/1000000</f>
        <v>3574.118657</v>
      </c>
      <c r="M98" s="92">
        <f t="shared" si="4"/>
        <v>36170052090.666664</v>
      </c>
      <c r="N98" s="48">
        <f t="shared" si="5"/>
        <v>-6.2024777093634693E-6</v>
      </c>
      <c r="AM98" s="39"/>
      <c r="AN98" s="39"/>
    </row>
    <row r="99" spans="3:40">
      <c r="C99" s="81" t="s">
        <v>126</v>
      </c>
      <c r="D99" s="89">
        <v>0.45</v>
      </c>
      <c r="E99" s="78">
        <v>32.6</v>
      </c>
      <c r="F99" s="84">
        <f>SUM(G43:G44)</f>
        <v>638</v>
      </c>
      <c r="G99" s="84">
        <f>SUM(AB43:AB44)/1000000</f>
        <v>31065.759185999999</v>
      </c>
      <c r="H99" s="84">
        <f>SUM(AC43:AC44)/1000000</f>
        <v>8156.9073639999997</v>
      </c>
      <c r="I99" s="84">
        <f>SUM(AJ43:AJ44)/1000000</f>
        <v>3546.594454</v>
      </c>
      <c r="J99" s="84">
        <f>SUM(AL43:AL44)/1000000</f>
        <v>1524.41452</v>
      </c>
      <c r="K99" s="84">
        <f>SUM(AN43:AN44)/1000000</f>
        <v>2717.1745679999999</v>
      </c>
      <c r="L99" s="84">
        <f>SUM(AO43:AO44)/1000000</f>
        <v>2983.154485</v>
      </c>
      <c r="M99" s="92">
        <f t="shared" si="4"/>
        <v>31009514846.222221</v>
      </c>
      <c r="N99" s="48">
        <f t="shared" si="5"/>
        <v>-1.8104930074628824E-3</v>
      </c>
      <c r="AM99" s="39"/>
      <c r="AN99" s="39"/>
    </row>
    <row r="100" spans="3:40">
      <c r="C100" s="81" t="s">
        <v>127</v>
      </c>
      <c r="D100" s="89">
        <v>0.45</v>
      </c>
      <c r="E100" s="78">
        <v>32.6</v>
      </c>
      <c r="F100" s="84">
        <f>SUM(G45:G46)</f>
        <v>543</v>
      </c>
      <c r="G100" s="84">
        <f>SUM(AB45:AB46)/1000000</f>
        <v>27976.497577999999</v>
      </c>
      <c r="H100" s="84">
        <f>SUM(AC45:AC46)/1000000</f>
        <v>7641.0679870000004</v>
      </c>
      <c r="I100" s="84">
        <f>SUM(AJ45:AJ46)/1000000</f>
        <v>3641.2148430000002</v>
      </c>
      <c r="J100" s="84">
        <f>SUM(AL45:AL46)/1000000</f>
        <v>1306.9572439999999</v>
      </c>
      <c r="K100" s="84">
        <f>SUM(AN45:AN46)/1000000</f>
        <v>2472.707758</v>
      </c>
      <c r="L100" s="84">
        <f>SUM(AO45:AO46)/1000000</f>
        <v>2676.2423319999998</v>
      </c>
      <c r="M100" s="92">
        <f t="shared" si="4"/>
        <v>27944882026.222221</v>
      </c>
      <c r="N100" s="48">
        <f t="shared" si="5"/>
        <v>-1.130075403099731E-3</v>
      </c>
      <c r="AM100" s="39"/>
      <c r="AN100" s="39"/>
    </row>
    <row r="101" spans="3:40">
      <c r="C101" s="81" t="s">
        <v>128</v>
      </c>
      <c r="D101" s="89">
        <v>0.45</v>
      </c>
      <c r="E101" s="78">
        <v>32.6</v>
      </c>
      <c r="F101" s="84">
        <f>SUM(G47:G48)</f>
        <v>432</v>
      </c>
      <c r="G101" s="84">
        <f>SUM(AB47:AB48)/1000000</f>
        <v>23470.629131000002</v>
      </c>
      <c r="H101" s="84">
        <f>SUM(AC47:AC48)/1000000</f>
        <v>6617.2115100000001</v>
      </c>
      <c r="I101" s="84">
        <f>SUM(AJ47:AJ48)/1000000</f>
        <v>3214.177432</v>
      </c>
      <c r="J101" s="84">
        <f>SUM(AL47:AL48)/1000000</f>
        <v>1034.3296049999999</v>
      </c>
      <c r="K101" s="84">
        <f>SUM(AN47:AN48)/1000000</f>
        <v>2124.2962440000001</v>
      </c>
      <c r="L101" s="84">
        <f>SUM(AO47:AO48)/1000000</f>
        <v>2307.6962239999998</v>
      </c>
      <c r="M101" s="92">
        <f t="shared" si="4"/>
        <v>23428236322.666668</v>
      </c>
      <c r="N101" s="48">
        <f t="shared" si="5"/>
        <v>-1.8062067316866914E-3</v>
      </c>
      <c r="AM101" s="39"/>
      <c r="AN101" s="39"/>
    </row>
    <row r="102" spans="3:40">
      <c r="C102" s="81" t="s">
        <v>129</v>
      </c>
      <c r="D102" s="89">
        <v>0.45</v>
      </c>
      <c r="E102" s="78">
        <v>32.6</v>
      </c>
      <c r="F102" s="84">
        <f>SUM(G49:G69)</f>
        <v>3246</v>
      </c>
      <c r="G102" s="84">
        <f>SUM(AB49:AB69)/1000000</f>
        <v>310378.52037699998</v>
      </c>
      <c r="H102" s="84">
        <f>SUM(AC49:AC69)/1000000</f>
        <v>109974.27729500001</v>
      </c>
      <c r="I102" s="84">
        <f>SUM(AJ49:AJ69)/1000000</f>
        <v>45748.447815</v>
      </c>
      <c r="J102" s="84">
        <f>SUM(AL49:AL69)/1000000</f>
        <v>12573.690941999999</v>
      </c>
      <c r="K102" s="84">
        <f>SUM(AN49:AN69)/1000000</f>
        <v>44372.949514</v>
      </c>
      <c r="L102" s="84">
        <f>SUM(AO49:AO69)/1000000</f>
        <v>45973.807999999997</v>
      </c>
      <c r="M102" s="92">
        <f t="shared" si="4"/>
        <v>309933354045.77777</v>
      </c>
      <c r="N102" s="48">
        <f t="shared" si="5"/>
        <v>-1.4342691326754932E-3</v>
      </c>
      <c r="AM102" s="39"/>
      <c r="AN102" s="39"/>
    </row>
    <row r="103" spans="3:40">
      <c r="C103" s="129" t="s">
        <v>130</v>
      </c>
      <c r="D103" s="129"/>
      <c r="E103" s="129"/>
      <c r="F103" s="93">
        <f t="shared" ref="F103:L103" si="6">SUM(F81:F102)</f>
        <v>1180060</v>
      </c>
      <c r="G103" s="93">
        <f t="shared" si="6"/>
        <v>4861728.2138049994</v>
      </c>
      <c r="H103" s="93">
        <f t="shared" si="6"/>
        <v>410699.41211699997</v>
      </c>
      <c r="I103" s="93">
        <f t="shared" si="6"/>
        <v>145984.662117</v>
      </c>
      <c r="J103" s="93">
        <f t="shared" si="6"/>
        <v>222301.07099099993</v>
      </c>
      <c r="K103" s="93">
        <f t="shared" si="6"/>
        <v>30114.070578999996</v>
      </c>
      <c r="L103" s="93">
        <f t="shared" si="6"/>
        <v>147805.73626000001</v>
      </c>
      <c r="M103" s="66"/>
      <c r="N103" s="66"/>
      <c r="AN103" s="39"/>
    </row>
    <row r="104" spans="3:40">
      <c r="C104" s="66" t="s">
        <v>131</v>
      </c>
      <c r="D104" s="66"/>
      <c r="E104" s="66"/>
      <c r="F104" s="66"/>
      <c r="G104" s="66"/>
      <c r="H104" s="66"/>
      <c r="I104" s="66"/>
      <c r="J104" s="66"/>
      <c r="K104" s="66"/>
      <c r="L104" s="66"/>
      <c r="M104" s="66"/>
      <c r="N104" s="66"/>
      <c r="O104" s="66"/>
    </row>
  </sheetData>
  <sheetProtection selectLockedCells="1" selectUnlockedCells="1"/>
  <mergeCells count="8">
    <mergeCell ref="C103:E103"/>
    <mergeCell ref="C3:D3"/>
    <mergeCell ref="E3:F3"/>
    <mergeCell ref="C70:F70"/>
    <mergeCell ref="C74:K74"/>
    <mergeCell ref="C75:K75"/>
    <mergeCell ref="I77:J77"/>
    <mergeCell ref="K77:L77"/>
  </mergeCells>
  <pageMargins left="0.75" right="0.75" top="1" bottom="1" header="0.51180555555555551" footer="0.51180555555555551"/>
  <pageSetup firstPageNumber="0" orientation="portrait" horizontalDpi="300" verticalDpi="300"/>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76"/>
  <sheetViews>
    <sheetView workbookViewId="0">
      <selection activeCell="E19" sqref="E19"/>
    </sheetView>
  </sheetViews>
  <sheetFormatPr baseColWidth="10" defaultColWidth="11.5" defaultRowHeight="12" x14ac:dyDescent="0"/>
  <cols>
    <col min="1" max="4" width="11.5" style="39"/>
    <col min="5" max="5" width="17.5" style="39" customWidth="1"/>
    <col min="6" max="6" width="16.5" style="39" customWidth="1"/>
    <col min="7" max="7" width="9.1640625" style="39" customWidth="1"/>
    <col min="8" max="8" width="16.33203125" style="39" customWidth="1"/>
    <col min="9" max="12" width="14.6640625" style="39" customWidth="1"/>
    <col min="13" max="13" width="16.33203125" style="39" customWidth="1"/>
    <col min="14" max="14" width="14.6640625" style="39" customWidth="1"/>
    <col min="15" max="15" width="13.6640625" style="39" customWidth="1"/>
    <col min="16" max="16" width="16.33203125" style="39" customWidth="1"/>
    <col min="17" max="18" width="14.6640625" style="39" customWidth="1"/>
    <col min="19" max="19" width="13.6640625" style="39" customWidth="1"/>
    <col min="20" max="20" width="20.6640625" style="39" customWidth="1"/>
    <col min="21" max="21" width="16.33203125" style="39" customWidth="1"/>
    <col min="22" max="22" width="12.6640625" style="39" customWidth="1"/>
    <col min="23" max="23" width="14.6640625" style="39" customWidth="1"/>
    <col min="24" max="24" width="16.33203125" style="39" customWidth="1"/>
    <col min="25" max="25" width="14.6640625" style="39" customWidth="1"/>
    <col min="26" max="27" width="16.33203125" style="39" customWidth="1"/>
    <col min="28" max="28" width="14.6640625" style="39" customWidth="1"/>
    <col min="29" max="29" width="12.6640625" style="39" customWidth="1"/>
    <col min="30" max="30" width="11.5" style="39"/>
    <col min="31" max="31" width="12.6640625" style="39" customWidth="1"/>
    <col min="32" max="34" width="11.5" style="39"/>
    <col min="35" max="35" width="12.6640625" style="39" customWidth="1"/>
    <col min="36" max="36" width="11.5" style="39"/>
    <col min="37" max="37" width="14.6640625" style="39" customWidth="1"/>
    <col min="38" max="38" width="12.6640625" style="39" customWidth="1"/>
    <col min="39" max="40" width="14.6640625" style="39" customWidth="1"/>
    <col min="41" max="42" width="13.6640625" style="39" customWidth="1"/>
    <col min="43" max="16384" width="11.5" style="39"/>
  </cols>
  <sheetData>
    <row r="1" spans="1:44">
      <c r="C1" s="39" t="s">
        <v>175</v>
      </c>
    </row>
    <row r="3" spans="1:44" s="104" customFormat="1">
      <c r="A3" s="104" t="s">
        <v>174</v>
      </c>
      <c r="B3" s="104" t="s">
        <v>34</v>
      </c>
      <c r="D3" s="104" t="s">
        <v>173</v>
      </c>
      <c r="E3" s="104" t="s">
        <v>172</v>
      </c>
      <c r="F3" s="104" t="s">
        <v>171</v>
      </c>
      <c r="G3" s="104" t="s">
        <v>170</v>
      </c>
      <c r="H3" s="104" t="s">
        <v>169</v>
      </c>
      <c r="I3" s="104" t="s">
        <v>168</v>
      </c>
      <c r="J3" s="104" t="s">
        <v>167</v>
      </c>
      <c r="K3" s="104" t="s">
        <v>166</v>
      </c>
      <c r="L3" s="104" t="s">
        <v>165</v>
      </c>
      <c r="M3" s="104" t="s">
        <v>164</v>
      </c>
      <c r="N3" s="107" t="s">
        <v>163</v>
      </c>
      <c r="O3" s="106" t="s">
        <v>162</v>
      </c>
      <c r="P3" s="104" t="s">
        <v>161</v>
      </c>
      <c r="Q3" s="104" t="s">
        <v>160</v>
      </c>
      <c r="R3" s="104" t="s">
        <v>159</v>
      </c>
      <c r="S3" s="104" t="s">
        <v>158</v>
      </c>
      <c r="T3" s="104" t="s">
        <v>157</v>
      </c>
      <c r="U3" s="104" t="s">
        <v>156</v>
      </c>
      <c r="V3" s="104" t="s">
        <v>155</v>
      </c>
      <c r="W3" s="104" t="s">
        <v>154</v>
      </c>
      <c r="X3" s="104" t="s">
        <v>153</v>
      </c>
      <c r="Y3" s="104" t="s">
        <v>152</v>
      </c>
      <c r="Z3" s="104" t="s">
        <v>151</v>
      </c>
      <c r="AA3" s="104" t="s">
        <v>150</v>
      </c>
      <c r="AB3" s="104" t="s">
        <v>149</v>
      </c>
      <c r="AC3" s="104" t="s">
        <v>148</v>
      </c>
      <c r="AD3" s="105" t="s">
        <v>147</v>
      </c>
      <c r="AE3" s="105" t="s">
        <v>146</v>
      </c>
      <c r="AF3" s="105" t="s">
        <v>145</v>
      </c>
      <c r="AG3" s="105" t="s">
        <v>144</v>
      </c>
      <c r="AH3" s="105" t="s">
        <v>143</v>
      </c>
      <c r="AI3" s="105" t="s">
        <v>142</v>
      </c>
      <c r="AJ3" s="105" t="s">
        <v>141</v>
      </c>
      <c r="AK3" s="105" t="s">
        <v>140</v>
      </c>
      <c r="AL3" s="105" t="s">
        <v>139</v>
      </c>
      <c r="AM3" s="105" t="s">
        <v>138</v>
      </c>
      <c r="AN3" s="105" t="s">
        <v>137</v>
      </c>
      <c r="AO3" s="105" t="s">
        <v>136</v>
      </c>
      <c r="AP3" s="105" t="s">
        <v>135</v>
      </c>
      <c r="AQ3" s="105" t="s">
        <v>134</v>
      </c>
      <c r="AR3" s="104" t="s">
        <v>133</v>
      </c>
    </row>
    <row r="4" spans="1:44">
      <c r="A4" s="47">
        <f t="shared" ref="A4:A35" si="0">A5+B4</f>
        <v>1</v>
      </c>
      <c r="B4" s="94">
        <f t="shared" ref="B4:B35" si="1">O4/$O$74</f>
        <v>1.6539440089794353E-3</v>
      </c>
      <c r="C4" s="135">
        <v>0</v>
      </c>
      <c r="D4" s="135"/>
      <c r="E4" s="103">
        <f t="shared" ref="E4:E35" si="2">C4*AR4</f>
        <v>0</v>
      </c>
      <c r="F4" s="103">
        <f t="shared" ref="F4:F35" si="3">D4*AR4</f>
        <v>0</v>
      </c>
      <c r="G4" s="99">
        <v>10899</v>
      </c>
      <c r="H4" s="99">
        <f>G4</f>
        <v>10899</v>
      </c>
      <c r="I4" s="99">
        <v>972735052</v>
      </c>
      <c r="J4" s="99">
        <v>271875084</v>
      </c>
      <c r="K4" s="99">
        <v>2617022047</v>
      </c>
      <c r="L4" s="99">
        <v>399010183</v>
      </c>
      <c r="M4" s="99">
        <v>207215077</v>
      </c>
      <c r="N4" s="101">
        <v>1384021594</v>
      </c>
      <c r="O4" s="100">
        <v>486833627</v>
      </c>
      <c r="P4" s="99">
        <v>271843032</v>
      </c>
      <c r="Q4" s="99">
        <v>2427273966</v>
      </c>
      <c r="R4" s="99">
        <v>205829853</v>
      </c>
      <c r="S4" s="99">
        <v>3099765909</v>
      </c>
      <c r="T4" s="99">
        <v>629593980</v>
      </c>
      <c r="U4" s="99">
        <v>1087224666</v>
      </c>
      <c r="V4" s="99">
        <v>4446057711</v>
      </c>
      <c r="W4" s="99">
        <v>146104760</v>
      </c>
      <c r="X4" s="99">
        <v>5316045437</v>
      </c>
      <c r="Y4" s="99">
        <v>0</v>
      </c>
      <c r="Z4" s="99">
        <v>324064141</v>
      </c>
      <c r="AA4" s="99">
        <v>4927732703</v>
      </c>
      <c r="AB4" s="99">
        <v>0</v>
      </c>
      <c r="AC4" s="99">
        <v>0</v>
      </c>
      <c r="AD4" s="99">
        <v>480470</v>
      </c>
      <c r="AE4" s="99">
        <v>14</v>
      </c>
      <c r="AF4" s="99">
        <v>1945450</v>
      </c>
      <c r="AG4" s="99">
        <v>0</v>
      </c>
      <c r="AH4" s="99">
        <v>11233</v>
      </c>
      <c r="AI4" s="99">
        <v>26484</v>
      </c>
      <c r="AJ4" s="99">
        <v>10262664</v>
      </c>
      <c r="AK4" s="99">
        <v>19382790</v>
      </c>
      <c r="AL4" s="99">
        <v>144466293</v>
      </c>
      <c r="AM4" s="99">
        <v>15386622</v>
      </c>
      <c r="AN4" s="99">
        <v>255521213</v>
      </c>
      <c r="AO4" s="99">
        <v>115562511</v>
      </c>
      <c r="AP4" s="99">
        <v>76637971</v>
      </c>
      <c r="AQ4" s="99">
        <v>184043011</v>
      </c>
      <c r="AR4" s="39">
        <v>331200</v>
      </c>
    </row>
    <row r="5" spans="1:44">
      <c r="A5" s="47">
        <f t="shared" si="0"/>
        <v>0.99834605599102055</v>
      </c>
      <c r="B5" s="94">
        <f t="shared" si="1"/>
        <v>3.5202745308060807E-2</v>
      </c>
      <c r="C5" s="39">
        <v>0</v>
      </c>
      <c r="D5" s="39">
        <v>5</v>
      </c>
      <c r="E5" s="103">
        <f t="shared" si="2"/>
        <v>0</v>
      </c>
      <c r="F5" s="103">
        <f t="shared" si="3"/>
        <v>1656000</v>
      </c>
      <c r="G5" s="99">
        <v>692584</v>
      </c>
      <c r="H5" s="99">
        <f t="shared" ref="H5:H36" si="4">H4+G5</f>
        <v>703483</v>
      </c>
      <c r="I5" s="99">
        <v>56592790065</v>
      </c>
      <c r="J5" s="99">
        <v>1939816820</v>
      </c>
      <c r="K5" s="99">
        <v>13542268264</v>
      </c>
      <c r="L5" s="99">
        <v>49234460485</v>
      </c>
      <c r="M5" s="99">
        <v>3962656746</v>
      </c>
      <c r="N5" s="101">
        <v>163319947425</v>
      </c>
      <c r="O5" s="100">
        <v>10361826087</v>
      </c>
      <c r="P5" s="99">
        <v>1134967741</v>
      </c>
      <c r="Q5" s="99">
        <v>40966139562</v>
      </c>
      <c r="R5" s="99">
        <v>6360070427</v>
      </c>
      <c r="S5" s="99">
        <v>13062143552</v>
      </c>
      <c r="T5" s="99">
        <v>582745474</v>
      </c>
      <c r="U5" s="99">
        <v>2721805197</v>
      </c>
      <c r="V5" s="99">
        <v>316170697818</v>
      </c>
      <c r="W5" s="99">
        <v>181251176</v>
      </c>
      <c r="X5" s="99">
        <v>5086718214</v>
      </c>
      <c r="Y5" s="99">
        <v>320020766405</v>
      </c>
      <c r="Z5" s="99">
        <v>116651552</v>
      </c>
      <c r="AA5" s="99">
        <v>331163143448</v>
      </c>
      <c r="AB5" s="99">
        <v>326483880653</v>
      </c>
      <c r="AC5" s="99">
        <v>0</v>
      </c>
      <c r="AD5" s="99">
        <v>7308008</v>
      </c>
      <c r="AE5" s="99">
        <v>16000</v>
      </c>
      <c r="AF5" s="99">
        <v>1229519</v>
      </c>
      <c r="AG5" s="99">
        <v>2935258</v>
      </c>
      <c r="AH5" s="99">
        <v>5146541</v>
      </c>
      <c r="AI5" s="99">
        <v>220450</v>
      </c>
      <c r="AJ5" s="99">
        <v>78710485</v>
      </c>
      <c r="AK5" s="99">
        <v>1789345</v>
      </c>
      <c r="AL5" s="99">
        <v>119881035</v>
      </c>
      <c r="AM5" s="99">
        <v>19252508</v>
      </c>
      <c r="AN5" s="99">
        <v>12754675541</v>
      </c>
      <c r="AO5" s="99">
        <v>330596057</v>
      </c>
      <c r="AP5" s="99">
        <v>276907344</v>
      </c>
      <c r="AQ5" s="99">
        <v>4110375994</v>
      </c>
      <c r="AR5" s="39">
        <v>331200</v>
      </c>
    </row>
    <row r="6" spans="1:44">
      <c r="A6" s="47">
        <f t="shared" si="0"/>
        <v>0.96314331068295977</v>
      </c>
      <c r="B6" s="94">
        <f t="shared" si="1"/>
        <v>5.8566188691478997E-2</v>
      </c>
      <c r="C6" s="39">
        <v>5</v>
      </c>
      <c r="D6" s="39">
        <v>10</v>
      </c>
      <c r="E6" s="103">
        <f t="shared" si="2"/>
        <v>1656000</v>
      </c>
      <c r="F6" s="103">
        <f t="shared" si="3"/>
        <v>3312000</v>
      </c>
      <c r="G6" s="99">
        <v>173798</v>
      </c>
      <c r="H6" s="99">
        <f t="shared" si="4"/>
        <v>877281</v>
      </c>
      <c r="I6" s="99">
        <v>65636981045</v>
      </c>
      <c r="J6" s="99">
        <v>2497689334</v>
      </c>
      <c r="K6" s="99">
        <v>9879686470</v>
      </c>
      <c r="L6" s="99">
        <v>28480766020</v>
      </c>
      <c r="M6" s="99">
        <v>10158853600</v>
      </c>
      <c r="N6" s="101">
        <v>143109746665</v>
      </c>
      <c r="O6" s="100">
        <v>17238787955</v>
      </c>
      <c r="P6" s="99">
        <v>951012794</v>
      </c>
      <c r="Q6" s="99">
        <v>135012517605</v>
      </c>
      <c r="R6" s="99">
        <v>8257322396</v>
      </c>
      <c r="S6" s="99">
        <v>9561010402</v>
      </c>
      <c r="T6" s="99">
        <v>668448369</v>
      </c>
      <c r="U6" s="99">
        <v>2299503236</v>
      </c>
      <c r="V6" s="99">
        <v>393320071944</v>
      </c>
      <c r="W6" s="99">
        <v>179462498</v>
      </c>
      <c r="X6" s="99">
        <v>7726803020</v>
      </c>
      <c r="Y6" s="99">
        <v>393924724666</v>
      </c>
      <c r="Z6" s="99">
        <v>56327994</v>
      </c>
      <c r="AA6" s="99">
        <v>408811770742</v>
      </c>
      <c r="AB6" s="99">
        <v>401519063334</v>
      </c>
      <c r="AC6" s="99">
        <v>0</v>
      </c>
      <c r="AD6" s="99">
        <v>11856799</v>
      </c>
      <c r="AE6" s="99">
        <v>114</v>
      </c>
      <c r="AF6" s="99">
        <v>801870</v>
      </c>
      <c r="AG6" s="99">
        <v>636195</v>
      </c>
      <c r="AH6" s="99">
        <v>4054893</v>
      </c>
      <c r="AI6" s="99">
        <v>0</v>
      </c>
      <c r="AJ6" s="99">
        <v>58655623</v>
      </c>
      <c r="AK6" s="99">
        <v>97291</v>
      </c>
      <c r="AL6" s="99">
        <v>201808402</v>
      </c>
      <c r="AM6" s="99">
        <v>14263167</v>
      </c>
      <c r="AN6" s="99">
        <v>14197635959</v>
      </c>
      <c r="AO6" s="99">
        <v>239143062</v>
      </c>
      <c r="AP6" s="99">
        <v>544683536</v>
      </c>
      <c r="AQ6" s="99">
        <v>4994479962</v>
      </c>
      <c r="AR6" s="39">
        <v>331200</v>
      </c>
    </row>
    <row r="7" spans="1:44">
      <c r="A7" s="47">
        <f t="shared" si="0"/>
        <v>0.90457712199148077</v>
      </c>
      <c r="B7" s="94">
        <f t="shared" si="1"/>
        <v>1.3872841795077509E-2</v>
      </c>
      <c r="C7" s="39">
        <v>10</v>
      </c>
      <c r="D7" s="39">
        <v>11</v>
      </c>
      <c r="E7" s="103">
        <f t="shared" si="2"/>
        <v>3312000</v>
      </c>
      <c r="F7" s="103">
        <f t="shared" si="3"/>
        <v>3643200</v>
      </c>
      <c r="G7" s="99">
        <v>25950</v>
      </c>
      <c r="H7" s="99">
        <f t="shared" si="4"/>
        <v>903231</v>
      </c>
      <c r="I7" s="99">
        <v>11290033920</v>
      </c>
      <c r="J7" s="99">
        <v>573735566</v>
      </c>
      <c r="K7" s="99">
        <v>1771410253</v>
      </c>
      <c r="L7" s="99">
        <v>4690835604</v>
      </c>
      <c r="M7" s="99">
        <v>2520618402</v>
      </c>
      <c r="N7" s="101">
        <v>26885332622</v>
      </c>
      <c r="O7" s="100">
        <v>4083430788</v>
      </c>
      <c r="P7" s="99">
        <v>191191690</v>
      </c>
      <c r="Q7" s="99">
        <v>36795185398</v>
      </c>
      <c r="R7" s="99">
        <v>1529016378</v>
      </c>
      <c r="S7" s="99">
        <v>1752619490</v>
      </c>
      <c r="T7" s="99">
        <v>172401909</v>
      </c>
      <c r="U7" s="99">
        <v>439978181</v>
      </c>
      <c r="V7" s="99">
        <v>84482482268</v>
      </c>
      <c r="W7" s="99">
        <v>30215217</v>
      </c>
      <c r="X7" s="99">
        <v>1833598315</v>
      </c>
      <c r="Y7" s="99">
        <v>85176372515</v>
      </c>
      <c r="Z7" s="99">
        <v>24460584</v>
      </c>
      <c r="AA7" s="99">
        <v>87990065503</v>
      </c>
      <c r="AB7" s="99">
        <v>86227499332</v>
      </c>
      <c r="AC7" s="99">
        <v>0</v>
      </c>
      <c r="AD7" s="99">
        <v>1226799</v>
      </c>
      <c r="AE7" s="99">
        <v>0</v>
      </c>
      <c r="AF7" s="99">
        <v>45285</v>
      </c>
      <c r="AG7" s="99">
        <v>23902</v>
      </c>
      <c r="AH7" s="99">
        <v>858942</v>
      </c>
      <c r="AI7" s="99">
        <v>0</v>
      </c>
      <c r="AJ7" s="99">
        <v>13003626</v>
      </c>
      <c r="AK7" s="99">
        <v>4154</v>
      </c>
      <c r="AL7" s="99">
        <v>72895839</v>
      </c>
      <c r="AM7" s="99">
        <v>4837711</v>
      </c>
      <c r="AN7" s="99">
        <v>2619124050</v>
      </c>
      <c r="AO7" s="99">
        <v>48654789</v>
      </c>
      <c r="AP7" s="99">
        <v>155741290</v>
      </c>
      <c r="AQ7" s="99">
        <v>1256733503</v>
      </c>
      <c r="AR7" s="39">
        <v>331200</v>
      </c>
    </row>
    <row r="8" spans="1:44">
      <c r="A8" s="47">
        <f t="shared" si="0"/>
        <v>0.89070428019640324</v>
      </c>
      <c r="B8" s="94">
        <f t="shared" si="1"/>
        <v>1.3262348665103001E-2</v>
      </c>
      <c r="C8" s="39">
        <v>11</v>
      </c>
      <c r="D8" s="39">
        <v>12</v>
      </c>
      <c r="E8" s="103">
        <f t="shared" si="2"/>
        <v>3643200</v>
      </c>
      <c r="F8" s="103">
        <f t="shared" si="3"/>
        <v>3974400</v>
      </c>
      <c r="G8" s="99">
        <v>27022</v>
      </c>
      <c r="H8" s="99">
        <f t="shared" si="4"/>
        <v>930253</v>
      </c>
      <c r="I8" s="99">
        <v>15567493072</v>
      </c>
      <c r="J8" s="99">
        <v>568600255</v>
      </c>
      <c r="K8" s="99">
        <v>2095371952</v>
      </c>
      <c r="L8" s="99">
        <v>5190668879</v>
      </c>
      <c r="M8" s="99">
        <v>3425541215</v>
      </c>
      <c r="N8" s="101">
        <v>28704156575</v>
      </c>
      <c r="O8" s="100">
        <v>3903733904</v>
      </c>
      <c r="P8" s="99">
        <v>238789357</v>
      </c>
      <c r="Q8" s="99">
        <v>41089347890</v>
      </c>
      <c r="R8" s="99">
        <v>1954678132</v>
      </c>
      <c r="S8" s="99">
        <v>2115321027</v>
      </c>
      <c r="T8" s="99">
        <v>144232183</v>
      </c>
      <c r="U8" s="99">
        <v>470529892</v>
      </c>
      <c r="V8" s="99">
        <v>96279831736</v>
      </c>
      <c r="W8" s="99">
        <v>66911552</v>
      </c>
      <c r="X8" s="99">
        <v>1741062317</v>
      </c>
      <c r="Y8" s="99">
        <v>97277933176</v>
      </c>
      <c r="Z8" s="99">
        <v>9757994</v>
      </c>
      <c r="AA8" s="99">
        <v>100056769810</v>
      </c>
      <c r="AB8" s="99">
        <v>98381532418</v>
      </c>
      <c r="AC8" s="99">
        <v>0</v>
      </c>
      <c r="AD8" s="99">
        <v>627108</v>
      </c>
      <c r="AE8" s="99">
        <v>0</v>
      </c>
      <c r="AF8" s="99">
        <v>608831</v>
      </c>
      <c r="AG8" s="99">
        <v>7896</v>
      </c>
      <c r="AH8" s="99">
        <v>717396</v>
      </c>
      <c r="AI8" s="99">
        <v>8477</v>
      </c>
      <c r="AJ8" s="99">
        <v>13343815</v>
      </c>
      <c r="AK8" s="99">
        <v>607785</v>
      </c>
      <c r="AL8" s="99">
        <v>96539846</v>
      </c>
      <c r="AM8" s="99">
        <v>5220692</v>
      </c>
      <c r="AN8" s="99">
        <v>3398117621</v>
      </c>
      <c r="AO8" s="99">
        <v>53623954</v>
      </c>
      <c r="AP8" s="99">
        <v>148343147</v>
      </c>
      <c r="AQ8" s="99">
        <v>1165613009</v>
      </c>
      <c r="AR8" s="39">
        <v>331200</v>
      </c>
    </row>
    <row r="9" spans="1:44">
      <c r="A9" s="47">
        <f t="shared" si="0"/>
        <v>0.87744193153130023</v>
      </c>
      <c r="B9" s="94">
        <f t="shared" si="1"/>
        <v>1.2836852300880434E-2</v>
      </c>
      <c r="C9" s="39">
        <v>12</v>
      </c>
      <c r="D9" s="39">
        <v>13</v>
      </c>
      <c r="E9" s="103">
        <f t="shared" si="2"/>
        <v>3974400</v>
      </c>
      <c r="F9" s="103">
        <f t="shared" si="3"/>
        <v>4305600</v>
      </c>
      <c r="G9" s="99">
        <v>23549</v>
      </c>
      <c r="H9" s="99">
        <f t="shared" si="4"/>
        <v>953802</v>
      </c>
      <c r="I9" s="99">
        <v>11893527286</v>
      </c>
      <c r="J9" s="99">
        <v>555914913</v>
      </c>
      <c r="K9" s="99">
        <v>1798481060</v>
      </c>
      <c r="L9" s="99">
        <v>4322759036</v>
      </c>
      <c r="M9" s="99">
        <v>3314751553</v>
      </c>
      <c r="N9" s="101">
        <v>27851488397</v>
      </c>
      <c r="O9" s="100">
        <v>3778490282</v>
      </c>
      <c r="P9" s="99">
        <v>175682427</v>
      </c>
      <c r="Q9" s="99">
        <v>41996481616</v>
      </c>
      <c r="R9" s="99">
        <v>1548017728</v>
      </c>
      <c r="S9" s="99">
        <v>1772865358</v>
      </c>
      <c r="T9" s="99">
        <v>118630413</v>
      </c>
      <c r="U9" s="99">
        <v>547232730</v>
      </c>
      <c r="V9" s="99">
        <v>91200384891</v>
      </c>
      <c r="W9" s="99">
        <v>56663760</v>
      </c>
      <c r="X9" s="99">
        <v>1780611054</v>
      </c>
      <c r="Y9" s="99">
        <v>92614038952</v>
      </c>
      <c r="Z9" s="99">
        <v>203170081</v>
      </c>
      <c r="AA9" s="99">
        <v>94832879023</v>
      </c>
      <c r="AB9" s="99">
        <v>93134246480</v>
      </c>
      <c r="AC9" s="99">
        <v>182553462</v>
      </c>
      <c r="AD9" s="99">
        <v>8038454</v>
      </c>
      <c r="AE9" s="99">
        <v>5954</v>
      </c>
      <c r="AF9" s="99">
        <v>682750</v>
      </c>
      <c r="AG9" s="99">
        <v>92250</v>
      </c>
      <c r="AH9" s="99">
        <v>883294</v>
      </c>
      <c r="AI9" s="99">
        <v>56040</v>
      </c>
      <c r="AJ9" s="99">
        <v>14039829</v>
      </c>
      <c r="AK9" s="99">
        <v>87618</v>
      </c>
      <c r="AL9" s="99">
        <v>144547455</v>
      </c>
      <c r="AM9" s="99">
        <v>11594743</v>
      </c>
      <c r="AN9" s="99">
        <v>2748413609</v>
      </c>
      <c r="AO9" s="99">
        <v>151239116</v>
      </c>
      <c r="AP9" s="99">
        <v>190022982</v>
      </c>
      <c r="AQ9" s="99">
        <v>1166639516</v>
      </c>
      <c r="AR9" s="39">
        <v>331200</v>
      </c>
    </row>
    <row r="10" spans="1:44">
      <c r="A10" s="47">
        <f t="shared" si="0"/>
        <v>0.86460507923041985</v>
      </c>
      <c r="B10" s="94">
        <f t="shared" si="1"/>
        <v>1.2409625387943777E-2</v>
      </c>
      <c r="C10" s="39">
        <v>13</v>
      </c>
      <c r="D10" s="39">
        <v>14</v>
      </c>
      <c r="E10" s="103">
        <f t="shared" si="2"/>
        <v>4305600</v>
      </c>
      <c r="F10" s="103">
        <f t="shared" si="3"/>
        <v>4636800</v>
      </c>
      <c r="G10" s="99">
        <v>22040</v>
      </c>
      <c r="H10" s="99">
        <f t="shared" si="4"/>
        <v>975842</v>
      </c>
      <c r="I10" s="99">
        <v>14228174676</v>
      </c>
      <c r="J10" s="99">
        <v>500652714</v>
      </c>
      <c r="K10" s="99">
        <v>2119953976</v>
      </c>
      <c r="L10" s="99">
        <v>3687564636</v>
      </c>
      <c r="M10" s="99">
        <v>3007507995</v>
      </c>
      <c r="N10" s="101">
        <v>26452005569</v>
      </c>
      <c r="O10" s="100">
        <v>3652737278</v>
      </c>
      <c r="P10" s="99">
        <v>237932707</v>
      </c>
      <c r="Q10" s="99">
        <v>42525430438</v>
      </c>
      <c r="R10" s="99">
        <v>2025569154</v>
      </c>
      <c r="S10" s="99">
        <v>2084279526</v>
      </c>
      <c r="T10" s="99">
        <v>171437729</v>
      </c>
      <c r="U10" s="99">
        <v>502323832</v>
      </c>
      <c r="V10" s="99">
        <v>92049159469</v>
      </c>
      <c r="W10" s="99">
        <v>72809180</v>
      </c>
      <c r="X10" s="99">
        <v>1648837163</v>
      </c>
      <c r="Y10" s="99">
        <v>93685412596</v>
      </c>
      <c r="Z10" s="99">
        <v>530791753</v>
      </c>
      <c r="AA10" s="99">
        <v>95709177935</v>
      </c>
      <c r="AB10" s="99">
        <v>94142113998</v>
      </c>
      <c r="AC10" s="99">
        <v>519647249</v>
      </c>
      <c r="AD10" s="99">
        <v>815014</v>
      </c>
      <c r="AE10" s="99">
        <v>120668</v>
      </c>
      <c r="AF10" s="99">
        <v>1503433</v>
      </c>
      <c r="AG10" s="99">
        <v>87721</v>
      </c>
      <c r="AH10" s="99">
        <v>1408863</v>
      </c>
      <c r="AI10" s="99">
        <v>0</v>
      </c>
      <c r="AJ10" s="99">
        <v>11962524</v>
      </c>
      <c r="AK10" s="99">
        <v>317110</v>
      </c>
      <c r="AL10" s="99">
        <v>209692909</v>
      </c>
      <c r="AM10" s="99">
        <v>5038315</v>
      </c>
      <c r="AN10" s="99">
        <v>3095243444</v>
      </c>
      <c r="AO10" s="99">
        <v>284985306</v>
      </c>
      <c r="AP10" s="99">
        <v>191408484</v>
      </c>
      <c r="AQ10" s="99">
        <v>1132180807</v>
      </c>
      <c r="AR10" s="39">
        <v>331200</v>
      </c>
    </row>
    <row r="11" spans="1:44">
      <c r="A11" s="47">
        <f t="shared" si="0"/>
        <v>0.85219545384247608</v>
      </c>
      <c r="B11" s="94">
        <f t="shared" si="1"/>
        <v>1.1954880663800941E-2</v>
      </c>
      <c r="C11" s="39">
        <v>14</v>
      </c>
      <c r="D11" s="39">
        <v>15</v>
      </c>
      <c r="E11" s="103">
        <f t="shared" si="2"/>
        <v>4636800</v>
      </c>
      <c r="F11" s="103">
        <f t="shared" si="3"/>
        <v>4968000</v>
      </c>
      <c r="G11" s="99">
        <v>19334</v>
      </c>
      <c r="H11" s="99">
        <f t="shared" si="4"/>
        <v>995176</v>
      </c>
      <c r="I11" s="99">
        <v>10961752258</v>
      </c>
      <c r="J11" s="99">
        <v>691756634</v>
      </c>
      <c r="K11" s="99">
        <v>1663373485</v>
      </c>
      <c r="L11" s="99">
        <v>3456641071</v>
      </c>
      <c r="M11" s="99">
        <v>2816928217</v>
      </c>
      <c r="N11" s="101">
        <v>25117365633</v>
      </c>
      <c r="O11" s="100">
        <v>3518884486</v>
      </c>
      <c r="P11" s="99">
        <v>175702143</v>
      </c>
      <c r="Q11" s="99">
        <v>42586594148</v>
      </c>
      <c r="R11" s="99">
        <v>1590500953</v>
      </c>
      <c r="S11" s="99">
        <v>1678925703</v>
      </c>
      <c r="T11" s="99">
        <v>114833054</v>
      </c>
      <c r="U11" s="99">
        <v>493499006</v>
      </c>
      <c r="V11" s="99">
        <v>87090898704</v>
      </c>
      <c r="W11" s="99">
        <v>50583996</v>
      </c>
      <c r="X11" s="99">
        <v>1693520890</v>
      </c>
      <c r="Y11" s="99">
        <v>88329990829</v>
      </c>
      <c r="Z11" s="99">
        <v>770287650</v>
      </c>
      <c r="AA11" s="99">
        <v>90350969069</v>
      </c>
      <c r="AB11" s="99">
        <v>88745832313</v>
      </c>
      <c r="AC11" s="99">
        <v>763955658</v>
      </c>
      <c r="AD11" s="99">
        <v>3562541</v>
      </c>
      <c r="AE11" s="99">
        <v>300</v>
      </c>
      <c r="AF11" s="99">
        <v>1278660</v>
      </c>
      <c r="AG11" s="99">
        <v>316886</v>
      </c>
      <c r="AH11" s="99">
        <v>1029111</v>
      </c>
      <c r="AI11" s="99">
        <v>0</v>
      </c>
      <c r="AJ11" s="99">
        <v>17218068</v>
      </c>
      <c r="AK11" s="99">
        <v>636190</v>
      </c>
      <c r="AL11" s="99">
        <v>273721079</v>
      </c>
      <c r="AM11" s="99">
        <v>6152573</v>
      </c>
      <c r="AN11" s="99">
        <v>2546125325</v>
      </c>
      <c r="AO11" s="99">
        <v>384320224</v>
      </c>
      <c r="AP11" s="99">
        <v>217361899</v>
      </c>
      <c r="AQ11" s="99">
        <v>1172059767</v>
      </c>
      <c r="AR11" s="39">
        <v>331200</v>
      </c>
    </row>
    <row r="12" spans="1:44">
      <c r="A12" s="47">
        <f t="shared" si="0"/>
        <v>0.84024057317867518</v>
      </c>
      <c r="B12" s="94">
        <f t="shared" si="1"/>
        <v>5.8755418232035762E-2</v>
      </c>
      <c r="C12" s="39">
        <v>15</v>
      </c>
      <c r="D12" s="39">
        <v>20</v>
      </c>
      <c r="E12" s="103">
        <f t="shared" si="2"/>
        <v>4968000</v>
      </c>
      <c r="F12" s="103">
        <f t="shared" si="3"/>
        <v>6624000</v>
      </c>
      <c r="G12" s="99">
        <v>77726</v>
      </c>
      <c r="H12" s="99">
        <f t="shared" si="4"/>
        <v>1072902</v>
      </c>
      <c r="I12" s="99">
        <v>57212849081</v>
      </c>
      <c r="J12" s="99">
        <v>3317141284</v>
      </c>
      <c r="K12" s="99">
        <v>8850654610</v>
      </c>
      <c r="L12" s="99">
        <v>15452951581</v>
      </c>
      <c r="M12" s="99">
        <v>14440758688</v>
      </c>
      <c r="N12" s="101">
        <v>115499387962</v>
      </c>
      <c r="O12" s="100">
        <v>17294487122</v>
      </c>
      <c r="P12" s="99">
        <v>1028631481</v>
      </c>
      <c r="Q12" s="99">
        <v>205529488197</v>
      </c>
      <c r="R12" s="99">
        <v>8047158326</v>
      </c>
      <c r="S12" s="99">
        <v>8787715312</v>
      </c>
      <c r="T12" s="99">
        <v>710575468</v>
      </c>
      <c r="U12" s="99">
        <v>2389159765</v>
      </c>
      <c r="V12" s="99">
        <v>419157074387</v>
      </c>
      <c r="W12" s="99">
        <v>288709534</v>
      </c>
      <c r="X12" s="99">
        <v>8347888025</v>
      </c>
      <c r="Y12" s="99">
        <v>424545435165</v>
      </c>
      <c r="Z12" s="99">
        <v>6564859826</v>
      </c>
      <c r="AA12" s="99">
        <v>434922941963</v>
      </c>
      <c r="AB12" s="99">
        <v>426834640095</v>
      </c>
      <c r="AC12" s="99">
        <v>6574290741</v>
      </c>
      <c r="AD12" s="99">
        <v>22580044</v>
      </c>
      <c r="AE12" s="99">
        <v>358747</v>
      </c>
      <c r="AF12" s="99">
        <v>13671292</v>
      </c>
      <c r="AG12" s="99">
        <v>636266</v>
      </c>
      <c r="AH12" s="99">
        <v>6210621</v>
      </c>
      <c r="AI12" s="99">
        <v>1163783</v>
      </c>
      <c r="AJ12" s="99">
        <v>69544194</v>
      </c>
      <c r="AK12" s="99">
        <v>3618381</v>
      </c>
      <c r="AL12" s="99">
        <v>2420560748</v>
      </c>
      <c r="AM12" s="99">
        <v>29842259</v>
      </c>
      <c r="AN12" s="99">
        <v>21004108063</v>
      </c>
      <c r="AO12" s="99">
        <v>2799606832</v>
      </c>
      <c r="AP12" s="99">
        <v>1145950583</v>
      </c>
      <c r="AQ12" s="99">
        <v>5813636615</v>
      </c>
      <c r="AR12" s="39">
        <v>331200</v>
      </c>
    </row>
    <row r="13" spans="1:44">
      <c r="A13" s="47">
        <f t="shared" si="0"/>
        <v>0.78148515494663939</v>
      </c>
      <c r="B13" s="94">
        <f t="shared" si="1"/>
        <v>5.7066896277806901E-2</v>
      </c>
      <c r="C13" s="39">
        <f t="shared" ref="C13:C44" si="5">+D12</f>
        <v>20</v>
      </c>
      <c r="D13" s="39">
        <f t="shared" ref="D13:D44" si="6">+C13+$D$5</f>
        <v>25</v>
      </c>
      <c r="E13" s="103">
        <f t="shared" si="2"/>
        <v>6624000</v>
      </c>
      <c r="F13" s="103">
        <f t="shared" si="3"/>
        <v>8280000</v>
      </c>
      <c r="G13" s="99">
        <v>54508</v>
      </c>
      <c r="H13" s="99">
        <f t="shared" si="4"/>
        <v>1127410</v>
      </c>
      <c r="I13" s="99">
        <v>53715294056</v>
      </c>
      <c r="J13" s="99">
        <v>3997828897</v>
      </c>
      <c r="K13" s="99">
        <v>8817723477</v>
      </c>
      <c r="L13" s="99">
        <v>11896144315</v>
      </c>
      <c r="M13" s="99">
        <v>14087147042</v>
      </c>
      <c r="N13" s="101">
        <v>101349107668</v>
      </c>
      <c r="O13" s="100">
        <v>16797475577</v>
      </c>
      <c r="P13" s="99">
        <v>1048778957</v>
      </c>
      <c r="Q13" s="99">
        <v>186320594418</v>
      </c>
      <c r="R13" s="99">
        <v>8151495586</v>
      </c>
      <c r="S13" s="99">
        <v>8698765952</v>
      </c>
      <c r="T13" s="99">
        <v>719343088</v>
      </c>
      <c r="U13" s="99">
        <v>2357541564</v>
      </c>
      <c r="V13" s="99">
        <v>381231408744</v>
      </c>
      <c r="W13" s="99">
        <v>334474394</v>
      </c>
      <c r="X13" s="99">
        <v>8414048149</v>
      </c>
      <c r="Y13" s="99">
        <v>384372792327</v>
      </c>
      <c r="Z13" s="99">
        <v>8934604438</v>
      </c>
      <c r="AA13" s="99">
        <v>394527774441</v>
      </c>
      <c r="AB13" s="99">
        <v>386212607996</v>
      </c>
      <c r="AC13" s="99">
        <v>8954460242</v>
      </c>
      <c r="AD13" s="99">
        <v>40923443</v>
      </c>
      <c r="AE13" s="99">
        <v>221797</v>
      </c>
      <c r="AF13" s="99">
        <v>13303420</v>
      </c>
      <c r="AG13" s="99">
        <v>1685051</v>
      </c>
      <c r="AH13" s="99">
        <v>3023783</v>
      </c>
      <c r="AI13" s="99">
        <v>179918</v>
      </c>
      <c r="AJ13" s="99">
        <v>63943913</v>
      </c>
      <c r="AK13" s="99">
        <v>4739670</v>
      </c>
      <c r="AL13" s="99">
        <v>3538515134</v>
      </c>
      <c r="AM13" s="99">
        <v>41410299</v>
      </c>
      <c r="AN13" s="99">
        <v>12394356275</v>
      </c>
      <c r="AO13" s="99">
        <v>3313936634</v>
      </c>
      <c r="AP13" s="99">
        <v>1479918013</v>
      </c>
      <c r="AQ13" s="99">
        <v>5817234475</v>
      </c>
      <c r="AR13" s="39">
        <v>331200</v>
      </c>
    </row>
    <row r="14" spans="1:44">
      <c r="A14" s="47">
        <f t="shared" si="0"/>
        <v>0.72441825866883247</v>
      </c>
      <c r="B14" s="94">
        <f t="shared" si="1"/>
        <v>5.39300672563372E-2</v>
      </c>
      <c r="C14" s="39">
        <f t="shared" si="5"/>
        <v>25</v>
      </c>
      <c r="D14" s="39">
        <f t="shared" si="6"/>
        <v>30</v>
      </c>
      <c r="E14" s="103">
        <f t="shared" si="2"/>
        <v>8280000</v>
      </c>
      <c r="F14" s="103">
        <f t="shared" si="3"/>
        <v>9936000</v>
      </c>
      <c r="G14" s="99">
        <v>41780</v>
      </c>
      <c r="H14" s="99">
        <f t="shared" si="4"/>
        <v>1169190</v>
      </c>
      <c r="I14" s="99">
        <v>50608560645</v>
      </c>
      <c r="J14" s="99">
        <v>3884793568</v>
      </c>
      <c r="K14" s="99">
        <v>8748994522</v>
      </c>
      <c r="L14" s="99">
        <v>9412948176</v>
      </c>
      <c r="M14" s="99">
        <v>14335929947</v>
      </c>
      <c r="N14" s="101">
        <v>94734005258</v>
      </c>
      <c r="O14" s="100">
        <v>15874159043</v>
      </c>
      <c r="P14" s="99">
        <v>887340742</v>
      </c>
      <c r="Q14" s="99">
        <v>175357508695</v>
      </c>
      <c r="R14" s="99">
        <v>7849000715</v>
      </c>
      <c r="S14" s="99">
        <v>8477882041</v>
      </c>
      <c r="T14" s="99">
        <v>669464378</v>
      </c>
      <c r="U14" s="99">
        <v>2190040272</v>
      </c>
      <c r="V14" s="99">
        <v>358436447185</v>
      </c>
      <c r="W14" s="99">
        <v>295837115</v>
      </c>
      <c r="X14" s="99">
        <v>7968407251</v>
      </c>
      <c r="Y14" s="99">
        <v>360754347186</v>
      </c>
      <c r="Z14" s="99">
        <v>10295157387</v>
      </c>
      <c r="AA14" s="99">
        <v>370482378299</v>
      </c>
      <c r="AB14" s="99">
        <v>362515403475</v>
      </c>
      <c r="AC14" s="99">
        <v>10187838455</v>
      </c>
      <c r="AD14" s="99">
        <v>26499941</v>
      </c>
      <c r="AE14" s="99">
        <v>286997</v>
      </c>
      <c r="AF14" s="99">
        <v>15404183</v>
      </c>
      <c r="AG14" s="99">
        <v>2820448</v>
      </c>
      <c r="AH14" s="99">
        <v>6953334</v>
      </c>
      <c r="AI14" s="99">
        <v>265559</v>
      </c>
      <c r="AJ14" s="99">
        <v>77316842</v>
      </c>
      <c r="AK14" s="99">
        <v>4156839</v>
      </c>
      <c r="AL14" s="99">
        <v>4299497249</v>
      </c>
      <c r="AM14" s="99">
        <v>55609806</v>
      </c>
      <c r="AN14" s="99">
        <v>11712424210</v>
      </c>
      <c r="AO14" s="99">
        <v>3481072770</v>
      </c>
      <c r="AP14" s="99">
        <v>1625809624</v>
      </c>
      <c r="AQ14" s="99">
        <v>5600368832</v>
      </c>
      <c r="AR14" s="39">
        <v>331200</v>
      </c>
    </row>
    <row r="15" spans="1:44">
      <c r="A15" s="47">
        <f t="shared" si="0"/>
        <v>0.67048819141249527</v>
      </c>
      <c r="B15" s="94">
        <f t="shared" si="1"/>
        <v>4.8349315843559754E-2</v>
      </c>
      <c r="C15" s="39">
        <f t="shared" si="5"/>
        <v>30</v>
      </c>
      <c r="D15" s="39">
        <f t="shared" si="6"/>
        <v>35</v>
      </c>
      <c r="E15" s="103">
        <f t="shared" si="2"/>
        <v>9936000</v>
      </c>
      <c r="F15" s="103">
        <f t="shared" si="3"/>
        <v>11592000</v>
      </c>
      <c r="G15" s="99">
        <v>30751</v>
      </c>
      <c r="H15" s="99">
        <f t="shared" si="4"/>
        <v>1199941</v>
      </c>
      <c r="I15" s="99">
        <v>46979876419</v>
      </c>
      <c r="J15" s="99">
        <v>3607960691</v>
      </c>
      <c r="K15" s="99">
        <v>8213481177</v>
      </c>
      <c r="L15" s="99">
        <v>8012491656</v>
      </c>
      <c r="M15" s="99">
        <v>12729310135</v>
      </c>
      <c r="N15" s="101">
        <v>81938175338</v>
      </c>
      <c r="O15" s="100">
        <v>14231481034</v>
      </c>
      <c r="P15" s="99">
        <v>868582815</v>
      </c>
      <c r="Q15" s="99">
        <v>148834227324</v>
      </c>
      <c r="R15" s="99">
        <v>7233327237</v>
      </c>
      <c r="S15" s="99">
        <v>7899019022</v>
      </c>
      <c r="T15" s="99">
        <v>589139509</v>
      </c>
      <c r="U15" s="99">
        <v>1957139508</v>
      </c>
      <c r="V15" s="99">
        <v>311905302979</v>
      </c>
      <c r="W15" s="99">
        <v>315315597</v>
      </c>
      <c r="X15" s="99">
        <v>7134049405</v>
      </c>
      <c r="Y15" s="99">
        <v>313790737305</v>
      </c>
      <c r="Z15" s="99">
        <v>11057739612</v>
      </c>
      <c r="AA15" s="99">
        <v>322360922497</v>
      </c>
      <c r="AB15" s="99">
        <v>315173810531</v>
      </c>
      <c r="AC15" s="99">
        <v>11068656189</v>
      </c>
      <c r="AD15" s="99">
        <v>44523491</v>
      </c>
      <c r="AE15" s="99">
        <v>682265</v>
      </c>
      <c r="AF15" s="99">
        <v>14555357</v>
      </c>
      <c r="AG15" s="99">
        <v>1159576</v>
      </c>
      <c r="AH15" s="99">
        <v>5121395</v>
      </c>
      <c r="AI15" s="99">
        <v>741196</v>
      </c>
      <c r="AJ15" s="99">
        <v>62343491</v>
      </c>
      <c r="AK15" s="99">
        <v>13803389</v>
      </c>
      <c r="AL15" s="99">
        <v>4417611235</v>
      </c>
      <c r="AM15" s="99">
        <v>60684068</v>
      </c>
      <c r="AN15" s="99">
        <v>10747223451</v>
      </c>
      <c r="AO15" s="99">
        <v>3762710460</v>
      </c>
      <c r="AP15" s="99">
        <v>1406500661</v>
      </c>
      <c r="AQ15" s="99">
        <v>5006794445</v>
      </c>
      <c r="AR15" s="39">
        <v>331200</v>
      </c>
    </row>
    <row r="16" spans="1:44">
      <c r="A16" s="47">
        <f t="shared" si="0"/>
        <v>0.62213887556893555</v>
      </c>
      <c r="B16" s="94">
        <f t="shared" si="1"/>
        <v>4.5106246411643611E-2</v>
      </c>
      <c r="C16" s="39">
        <f t="shared" si="5"/>
        <v>35</v>
      </c>
      <c r="D16" s="39">
        <f t="shared" si="6"/>
        <v>40</v>
      </c>
      <c r="E16" s="103">
        <f t="shared" si="2"/>
        <v>11592000</v>
      </c>
      <c r="F16" s="103">
        <f t="shared" si="3"/>
        <v>13248000</v>
      </c>
      <c r="G16" s="99">
        <v>23059</v>
      </c>
      <c r="H16" s="99">
        <f t="shared" si="4"/>
        <v>1223000</v>
      </c>
      <c r="I16" s="99">
        <v>44662047850</v>
      </c>
      <c r="J16" s="99">
        <v>3796039094</v>
      </c>
      <c r="K16" s="99">
        <v>8034837115</v>
      </c>
      <c r="L16" s="99">
        <v>6681752404</v>
      </c>
      <c r="M16" s="99">
        <v>11368926113</v>
      </c>
      <c r="N16" s="101">
        <v>63531768858</v>
      </c>
      <c r="O16" s="100">
        <v>13276892943</v>
      </c>
      <c r="P16" s="99">
        <v>797554451</v>
      </c>
      <c r="Q16" s="99">
        <v>130334999151</v>
      </c>
      <c r="R16" s="99">
        <v>7055910965</v>
      </c>
      <c r="S16" s="99">
        <v>7603592579</v>
      </c>
      <c r="T16" s="99">
        <v>703004937</v>
      </c>
      <c r="U16" s="99">
        <v>1831402418</v>
      </c>
      <c r="V16" s="99">
        <v>278225961669</v>
      </c>
      <c r="W16" s="99">
        <v>231834484</v>
      </c>
      <c r="X16" s="99">
        <v>6531556536</v>
      </c>
      <c r="Y16" s="99">
        <v>271927064783</v>
      </c>
      <c r="Z16" s="99">
        <v>11942072216</v>
      </c>
      <c r="AA16" s="99">
        <v>279484870820</v>
      </c>
      <c r="AB16" s="99">
        <v>273011163295</v>
      </c>
      <c r="AC16" s="99">
        <v>11967398701</v>
      </c>
      <c r="AD16" s="99">
        <v>31433468</v>
      </c>
      <c r="AE16" s="99">
        <v>198168</v>
      </c>
      <c r="AF16" s="99">
        <v>21251070</v>
      </c>
      <c r="AG16" s="99">
        <v>1181258</v>
      </c>
      <c r="AH16" s="99">
        <v>1518834</v>
      </c>
      <c r="AI16" s="99">
        <v>98261</v>
      </c>
      <c r="AJ16" s="99">
        <v>74271277</v>
      </c>
      <c r="AK16" s="99">
        <v>5908425</v>
      </c>
      <c r="AL16" s="99">
        <v>4653171883</v>
      </c>
      <c r="AM16" s="99">
        <v>61745433</v>
      </c>
      <c r="AN16" s="99">
        <v>10173502378</v>
      </c>
      <c r="AO16" s="99">
        <v>3757686594</v>
      </c>
      <c r="AP16" s="99">
        <v>1449067538</v>
      </c>
      <c r="AQ16" s="99">
        <v>4758388628</v>
      </c>
      <c r="AR16" s="39">
        <v>331200</v>
      </c>
    </row>
    <row r="17" spans="1:44">
      <c r="A17" s="47">
        <f t="shared" si="0"/>
        <v>0.57703262915729192</v>
      </c>
      <c r="B17" s="94">
        <f t="shared" si="1"/>
        <v>4.2686608845752788E-2</v>
      </c>
      <c r="C17" s="39">
        <f t="shared" si="5"/>
        <v>40</v>
      </c>
      <c r="D17" s="39">
        <f t="shared" si="6"/>
        <v>45</v>
      </c>
      <c r="E17" s="103">
        <f t="shared" si="2"/>
        <v>13248000</v>
      </c>
      <c r="F17" s="103">
        <f t="shared" si="3"/>
        <v>14904000</v>
      </c>
      <c r="G17" s="99">
        <v>18357</v>
      </c>
      <c r="H17" s="99">
        <f t="shared" si="4"/>
        <v>1241357</v>
      </c>
      <c r="I17" s="99">
        <v>41763912967</v>
      </c>
      <c r="J17" s="99">
        <v>3866126058</v>
      </c>
      <c r="K17" s="99">
        <v>7816065711</v>
      </c>
      <c r="L17" s="99">
        <v>5731084186</v>
      </c>
      <c r="M17" s="99">
        <v>10990050744</v>
      </c>
      <c r="N17" s="101">
        <v>57682008553</v>
      </c>
      <c r="O17" s="100">
        <v>12564679636</v>
      </c>
      <c r="P17" s="99">
        <v>716263558</v>
      </c>
      <c r="Q17" s="99">
        <v>114826109102</v>
      </c>
      <c r="R17" s="99">
        <v>6596716014</v>
      </c>
      <c r="S17" s="99">
        <v>7269926568</v>
      </c>
      <c r="T17" s="99">
        <v>492515718</v>
      </c>
      <c r="U17" s="99">
        <v>1789813875</v>
      </c>
      <c r="V17" s="99">
        <v>245658027105</v>
      </c>
      <c r="W17" s="99">
        <v>226172846</v>
      </c>
      <c r="X17" s="99">
        <v>6379535968</v>
      </c>
      <c r="Y17" s="99">
        <v>245679804389</v>
      </c>
      <c r="Z17" s="99">
        <v>12434845111</v>
      </c>
      <c r="AA17" s="99">
        <v>253039701594</v>
      </c>
      <c r="AB17" s="99">
        <v>246663883306</v>
      </c>
      <c r="AC17" s="99">
        <v>12459395378</v>
      </c>
      <c r="AD17" s="99">
        <v>38864798</v>
      </c>
      <c r="AE17" s="99">
        <v>49745</v>
      </c>
      <c r="AF17" s="99">
        <v>18680834</v>
      </c>
      <c r="AG17" s="99">
        <v>1130434</v>
      </c>
      <c r="AH17" s="99">
        <v>5278912</v>
      </c>
      <c r="AI17" s="99">
        <v>51150</v>
      </c>
      <c r="AJ17" s="99">
        <v>66913786</v>
      </c>
      <c r="AK17" s="99">
        <v>5639835</v>
      </c>
      <c r="AL17" s="99">
        <v>4793214767</v>
      </c>
      <c r="AM17" s="99">
        <v>75351799</v>
      </c>
      <c r="AN17" s="99">
        <v>9540798955</v>
      </c>
      <c r="AO17" s="99">
        <v>3814871793</v>
      </c>
      <c r="AP17" s="99">
        <v>1623836101</v>
      </c>
      <c r="AQ17" s="99">
        <v>4282350640</v>
      </c>
      <c r="AR17" s="39">
        <v>331200</v>
      </c>
    </row>
    <row r="18" spans="1:44">
      <c r="A18" s="47">
        <f t="shared" si="0"/>
        <v>0.5343460203115391</v>
      </c>
      <c r="B18" s="94">
        <f t="shared" si="1"/>
        <v>4.03406457709789E-2</v>
      </c>
      <c r="C18" s="39">
        <f t="shared" si="5"/>
        <v>45</v>
      </c>
      <c r="D18" s="39">
        <f t="shared" si="6"/>
        <v>50</v>
      </c>
      <c r="E18" s="103">
        <f t="shared" si="2"/>
        <v>14904000</v>
      </c>
      <c r="F18" s="103">
        <f t="shared" si="3"/>
        <v>16560000</v>
      </c>
      <c r="G18" s="99">
        <v>16361</v>
      </c>
      <c r="H18" s="99">
        <f t="shared" si="4"/>
        <v>1257718</v>
      </c>
      <c r="I18" s="99">
        <v>51183122972</v>
      </c>
      <c r="J18" s="99">
        <v>4125625231</v>
      </c>
      <c r="K18" s="99">
        <v>9605189267</v>
      </c>
      <c r="L18" s="99">
        <v>4674014818</v>
      </c>
      <c r="M18" s="99">
        <v>10126990362</v>
      </c>
      <c r="N18" s="101">
        <v>54602346095</v>
      </c>
      <c r="O18" s="100">
        <v>11874152202</v>
      </c>
      <c r="P18" s="99">
        <v>714420287</v>
      </c>
      <c r="Q18" s="99">
        <v>107233313096</v>
      </c>
      <c r="R18" s="99">
        <v>8496980335</v>
      </c>
      <c r="S18" s="99">
        <v>9210068694</v>
      </c>
      <c r="T18" s="99">
        <v>532613549</v>
      </c>
      <c r="U18" s="99">
        <v>1687258204</v>
      </c>
      <c r="V18" s="99">
        <v>244708296546</v>
      </c>
      <c r="W18" s="99">
        <v>262706731</v>
      </c>
      <c r="X18" s="99">
        <v>5894961750</v>
      </c>
      <c r="Y18" s="99">
        <v>244713862015</v>
      </c>
      <c r="Z18" s="99">
        <v>13724170852</v>
      </c>
      <c r="AA18" s="99">
        <v>251282689729</v>
      </c>
      <c r="AB18" s="99">
        <v>245489850122</v>
      </c>
      <c r="AC18" s="99">
        <v>13669287256</v>
      </c>
      <c r="AD18" s="99">
        <v>44768768</v>
      </c>
      <c r="AE18" s="99">
        <v>14926</v>
      </c>
      <c r="AF18" s="99">
        <v>23981137</v>
      </c>
      <c r="AG18" s="99">
        <v>618239</v>
      </c>
      <c r="AH18" s="99">
        <v>7020577</v>
      </c>
      <c r="AI18" s="99">
        <v>1468615</v>
      </c>
      <c r="AJ18" s="99">
        <v>52611278</v>
      </c>
      <c r="AK18" s="99">
        <v>10595863</v>
      </c>
      <c r="AL18" s="99">
        <v>4969134871</v>
      </c>
      <c r="AM18" s="99">
        <v>66669136</v>
      </c>
      <c r="AN18" s="99">
        <v>11202308827</v>
      </c>
      <c r="AO18" s="99">
        <v>3886098079</v>
      </c>
      <c r="AP18" s="99">
        <v>1587078003</v>
      </c>
      <c r="AQ18" s="99">
        <v>3980355033</v>
      </c>
      <c r="AR18" s="39">
        <v>331200</v>
      </c>
    </row>
    <row r="19" spans="1:44">
      <c r="A19" s="47">
        <f t="shared" si="0"/>
        <v>0.49400537454056015</v>
      </c>
      <c r="B19" s="94">
        <f t="shared" si="1"/>
        <v>4.0029491935343137E-2</v>
      </c>
      <c r="C19" s="39">
        <f t="shared" si="5"/>
        <v>50</v>
      </c>
      <c r="D19" s="39">
        <f t="shared" si="6"/>
        <v>55</v>
      </c>
      <c r="E19" s="103">
        <f t="shared" si="2"/>
        <v>16560000</v>
      </c>
      <c r="F19" s="103">
        <f t="shared" si="3"/>
        <v>18216000</v>
      </c>
      <c r="G19" s="99">
        <v>13068</v>
      </c>
      <c r="H19" s="99">
        <f t="shared" si="4"/>
        <v>1270786</v>
      </c>
      <c r="I19" s="99">
        <v>41128892037</v>
      </c>
      <c r="J19" s="99">
        <v>4157065374</v>
      </c>
      <c r="K19" s="99">
        <v>8649358128</v>
      </c>
      <c r="L19" s="99">
        <v>4009129039</v>
      </c>
      <c r="M19" s="99">
        <v>9060408837</v>
      </c>
      <c r="N19" s="101">
        <v>48278999427</v>
      </c>
      <c r="O19" s="100">
        <v>11782564972</v>
      </c>
      <c r="P19" s="99">
        <v>564152778</v>
      </c>
      <c r="Q19" s="99">
        <v>98517118744</v>
      </c>
      <c r="R19" s="99">
        <v>6902447144</v>
      </c>
      <c r="S19" s="99">
        <v>8039364724</v>
      </c>
      <c r="T19" s="99">
        <v>629268775</v>
      </c>
      <c r="U19" s="99">
        <v>1464814356</v>
      </c>
      <c r="V19" s="99">
        <v>217110464320</v>
      </c>
      <c r="W19" s="99">
        <v>168538955</v>
      </c>
      <c r="X19" s="99">
        <v>5967447299</v>
      </c>
      <c r="Y19" s="99">
        <v>215955318236</v>
      </c>
      <c r="Z19" s="99">
        <v>13480385884</v>
      </c>
      <c r="AA19" s="99">
        <v>223010019019</v>
      </c>
      <c r="AB19" s="99">
        <v>217026188311</v>
      </c>
      <c r="AC19" s="99">
        <v>13518849739</v>
      </c>
      <c r="AD19" s="99">
        <v>50597696</v>
      </c>
      <c r="AE19" s="99">
        <v>520564</v>
      </c>
      <c r="AF19" s="99">
        <v>24281832</v>
      </c>
      <c r="AG19" s="99">
        <v>695171</v>
      </c>
      <c r="AH19" s="99">
        <v>14207310</v>
      </c>
      <c r="AI19" s="99">
        <v>666093</v>
      </c>
      <c r="AJ19" s="99">
        <v>46909415</v>
      </c>
      <c r="AK19" s="99">
        <v>8900736</v>
      </c>
      <c r="AL19" s="99">
        <v>5072124125</v>
      </c>
      <c r="AM19" s="99">
        <v>77636760</v>
      </c>
      <c r="AN19" s="99">
        <v>9288882297</v>
      </c>
      <c r="AO19" s="99">
        <v>3881234737</v>
      </c>
      <c r="AP19" s="99">
        <v>1768616376</v>
      </c>
      <c r="AQ19" s="99">
        <v>3917632719</v>
      </c>
      <c r="AR19" s="39">
        <v>331200</v>
      </c>
    </row>
    <row r="20" spans="1:44">
      <c r="A20" s="47">
        <f t="shared" si="0"/>
        <v>0.45397588260521704</v>
      </c>
      <c r="B20" s="94">
        <f t="shared" si="1"/>
        <v>3.6096170997072755E-2</v>
      </c>
      <c r="C20" s="39">
        <f t="shared" si="5"/>
        <v>55</v>
      </c>
      <c r="D20" s="39">
        <f t="shared" si="6"/>
        <v>60</v>
      </c>
      <c r="E20" s="103">
        <f t="shared" si="2"/>
        <v>18216000</v>
      </c>
      <c r="F20" s="103">
        <f t="shared" si="3"/>
        <v>19872000</v>
      </c>
      <c r="G20" s="99">
        <v>11004</v>
      </c>
      <c r="H20" s="99">
        <f t="shared" si="4"/>
        <v>1281790</v>
      </c>
      <c r="I20" s="99">
        <v>37407508504</v>
      </c>
      <c r="J20" s="99">
        <v>4338024638</v>
      </c>
      <c r="K20" s="99">
        <v>7832792588</v>
      </c>
      <c r="L20" s="99">
        <v>3682706430</v>
      </c>
      <c r="M20" s="99">
        <v>8897701021</v>
      </c>
      <c r="N20" s="101">
        <v>45679731604</v>
      </c>
      <c r="O20" s="100">
        <v>10624803350</v>
      </c>
      <c r="P20" s="99">
        <v>558497815</v>
      </c>
      <c r="Q20" s="99">
        <v>89523726613</v>
      </c>
      <c r="R20" s="99">
        <v>6470416214</v>
      </c>
      <c r="S20" s="99">
        <v>7335696648</v>
      </c>
      <c r="T20" s="99">
        <v>510536981</v>
      </c>
      <c r="U20" s="99">
        <v>1407197377</v>
      </c>
      <c r="V20" s="99">
        <v>201093903876</v>
      </c>
      <c r="W20" s="99">
        <v>220521189</v>
      </c>
      <c r="X20" s="99">
        <v>5548127092</v>
      </c>
      <c r="Y20" s="99">
        <v>199510048267</v>
      </c>
      <c r="Z20" s="99">
        <v>13991956748</v>
      </c>
      <c r="AA20" s="99">
        <v>205816121575</v>
      </c>
      <c r="AB20" s="99">
        <v>200198586430</v>
      </c>
      <c r="AC20" s="99">
        <v>14001168134</v>
      </c>
      <c r="AD20" s="99">
        <v>32708595</v>
      </c>
      <c r="AE20" s="99">
        <v>87763</v>
      </c>
      <c r="AF20" s="99">
        <v>29598197</v>
      </c>
      <c r="AG20" s="99">
        <v>2773276</v>
      </c>
      <c r="AH20" s="99">
        <v>17720971</v>
      </c>
      <c r="AI20" s="99">
        <v>335080</v>
      </c>
      <c r="AJ20" s="99">
        <v>41371519</v>
      </c>
      <c r="AK20" s="99">
        <v>7799349</v>
      </c>
      <c r="AL20" s="99">
        <v>5139757787</v>
      </c>
      <c r="AM20" s="99">
        <v>78903966</v>
      </c>
      <c r="AN20" s="99">
        <v>8722510976</v>
      </c>
      <c r="AO20" s="99">
        <v>4058286551</v>
      </c>
      <c r="AP20" s="99">
        <v>1822535066</v>
      </c>
      <c r="AQ20" s="99">
        <v>3486376018</v>
      </c>
      <c r="AR20" s="39">
        <v>331200</v>
      </c>
    </row>
    <row r="21" spans="1:44">
      <c r="A21" s="47">
        <f t="shared" si="0"/>
        <v>0.4178797116081443</v>
      </c>
      <c r="B21" s="94">
        <f t="shared" si="1"/>
        <v>3.3855723090342467E-2</v>
      </c>
      <c r="C21" s="39">
        <f t="shared" si="5"/>
        <v>60</v>
      </c>
      <c r="D21" s="39">
        <f t="shared" si="6"/>
        <v>65</v>
      </c>
      <c r="E21" s="103">
        <f t="shared" si="2"/>
        <v>19872000</v>
      </c>
      <c r="F21" s="103">
        <f t="shared" si="3"/>
        <v>21528000</v>
      </c>
      <c r="G21" s="99">
        <v>9503</v>
      </c>
      <c r="H21" s="99">
        <f t="shared" si="4"/>
        <v>1291293</v>
      </c>
      <c r="I21" s="99">
        <v>36916472190</v>
      </c>
      <c r="J21" s="99">
        <v>3977472942</v>
      </c>
      <c r="K21" s="99">
        <v>8823119538</v>
      </c>
      <c r="L21" s="99">
        <v>3034791244</v>
      </c>
      <c r="M21" s="99">
        <v>7641546378</v>
      </c>
      <c r="N21" s="101">
        <v>41154425746</v>
      </c>
      <c r="O21" s="100">
        <v>9965334000</v>
      </c>
      <c r="P21" s="99">
        <v>568149681</v>
      </c>
      <c r="Q21" s="99">
        <v>84837826718</v>
      </c>
      <c r="R21" s="99">
        <v>6185965033</v>
      </c>
      <c r="S21" s="99">
        <v>8029955236</v>
      </c>
      <c r="T21" s="99">
        <v>394354205</v>
      </c>
      <c r="U21" s="99">
        <v>1463318600</v>
      </c>
      <c r="V21" s="99">
        <v>188850697433</v>
      </c>
      <c r="W21" s="99">
        <v>255616315</v>
      </c>
      <c r="X21" s="99">
        <v>5232078957</v>
      </c>
      <c r="Y21" s="99">
        <v>187008540140</v>
      </c>
      <c r="Z21" s="99">
        <v>14304999123</v>
      </c>
      <c r="AA21" s="99">
        <v>193217475429</v>
      </c>
      <c r="AB21" s="99">
        <v>187907049791</v>
      </c>
      <c r="AC21" s="99">
        <v>14343820647</v>
      </c>
      <c r="AD21" s="99">
        <v>34403549</v>
      </c>
      <c r="AE21" s="99">
        <v>352252</v>
      </c>
      <c r="AF21" s="99">
        <v>30733757</v>
      </c>
      <c r="AG21" s="99">
        <v>315384</v>
      </c>
      <c r="AH21" s="99">
        <v>13586016</v>
      </c>
      <c r="AI21" s="99">
        <v>674286</v>
      </c>
      <c r="AJ21" s="99">
        <v>37795862</v>
      </c>
      <c r="AK21" s="99">
        <v>2015104</v>
      </c>
      <c r="AL21" s="99">
        <v>5305609312</v>
      </c>
      <c r="AM21" s="99">
        <v>78417736</v>
      </c>
      <c r="AN21" s="99">
        <v>8344766957</v>
      </c>
      <c r="AO21" s="99">
        <v>4011268650</v>
      </c>
      <c r="AP21" s="99">
        <v>1766712808</v>
      </c>
      <c r="AQ21" s="99">
        <v>3259445824</v>
      </c>
      <c r="AR21" s="39">
        <v>331200</v>
      </c>
    </row>
    <row r="22" spans="1:44">
      <c r="A22" s="47">
        <f t="shared" si="0"/>
        <v>0.38402398851780184</v>
      </c>
      <c r="B22" s="94">
        <f t="shared" si="1"/>
        <v>3.2834382481631535E-2</v>
      </c>
      <c r="C22" s="39">
        <f t="shared" si="5"/>
        <v>65</v>
      </c>
      <c r="D22" s="39">
        <f t="shared" si="6"/>
        <v>70</v>
      </c>
      <c r="E22" s="103">
        <f t="shared" si="2"/>
        <v>21528000</v>
      </c>
      <c r="F22" s="103">
        <f t="shared" si="3"/>
        <v>23184000</v>
      </c>
      <c r="G22" s="99">
        <v>9003</v>
      </c>
      <c r="H22" s="99">
        <f t="shared" si="4"/>
        <v>1300296</v>
      </c>
      <c r="I22" s="99">
        <v>43628681961</v>
      </c>
      <c r="J22" s="99">
        <v>4495438837</v>
      </c>
      <c r="K22" s="99">
        <v>10262199936</v>
      </c>
      <c r="L22" s="99">
        <v>2940174917</v>
      </c>
      <c r="M22" s="99">
        <v>7502341901</v>
      </c>
      <c r="N22" s="101">
        <v>40998997187</v>
      </c>
      <c r="O22" s="100">
        <v>9664705351</v>
      </c>
      <c r="P22" s="99">
        <v>534952213</v>
      </c>
      <c r="Q22" s="99">
        <v>81278315973</v>
      </c>
      <c r="R22" s="99">
        <v>7735314038</v>
      </c>
      <c r="S22" s="99">
        <v>9448619949</v>
      </c>
      <c r="T22" s="99">
        <v>398180236</v>
      </c>
      <c r="U22" s="99">
        <v>1465580378</v>
      </c>
      <c r="V22" s="99">
        <v>192952638416</v>
      </c>
      <c r="W22" s="99">
        <v>246171670</v>
      </c>
      <c r="X22" s="99">
        <v>5327744999</v>
      </c>
      <c r="Y22" s="99">
        <v>191627817810</v>
      </c>
      <c r="Z22" s="99">
        <v>15720061669</v>
      </c>
      <c r="AA22" s="99">
        <v>197792433630</v>
      </c>
      <c r="AB22" s="99">
        <v>192434625183</v>
      </c>
      <c r="AC22" s="99">
        <v>15751265669</v>
      </c>
      <c r="AD22" s="99">
        <v>75196836</v>
      </c>
      <c r="AE22" s="99">
        <v>2465844</v>
      </c>
      <c r="AF22" s="99">
        <v>29158885</v>
      </c>
      <c r="AG22" s="99">
        <v>1045919</v>
      </c>
      <c r="AH22" s="99">
        <v>3316984</v>
      </c>
      <c r="AI22" s="99">
        <v>652895</v>
      </c>
      <c r="AJ22" s="99">
        <v>54517245</v>
      </c>
      <c r="AK22" s="99">
        <v>16303233</v>
      </c>
      <c r="AL22" s="99">
        <v>5505590678</v>
      </c>
      <c r="AM22" s="99">
        <v>106669329</v>
      </c>
      <c r="AN22" s="99">
        <v>9558944430</v>
      </c>
      <c r="AO22" s="99">
        <v>4229985699</v>
      </c>
      <c r="AP22" s="99">
        <v>1972900196</v>
      </c>
      <c r="AQ22" s="99">
        <v>3176072793</v>
      </c>
      <c r="AR22" s="39">
        <v>331200</v>
      </c>
    </row>
    <row r="23" spans="1:44">
      <c r="A23" s="47">
        <f t="shared" si="0"/>
        <v>0.35118960603617028</v>
      </c>
      <c r="B23" s="94">
        <f t="shared" si="1"/>
        <v>2.9521672190964059E-2</v>
      </c>
      <c r="C23" s="39">
        <f t="shared" si="5"/>
        <v>70</v>
      </c>
      <c r="D23" s="39">
        <f t="shared" si="6"/>
        <v>75</v>
      </c>
      <c r="E23" s="103">
        <f t="shared" si="2"/>
        <v>23184000</v>
      </c>
      <c r="F23" s="103">
        <f t="shared" si="3"/>
        <v>24840000</v>
      </c>
      <c r="G23" s="99">
        <v>7410</v>
      </c>
      <c r="H23" s="99">
        <f t="shared" si="4"/>
        <v>1307706</v>
      </c>
      <c r="I23" s="99">
        <v>34935474848</v>
      </c>
      <c r="J23" s="99">
        <v>4574849095</v>
      </c>
      <c r="K23" s="99">
        <v>8666913033</v>
      </c>
      <c r="L23" s="99">
        <v>2667637172</v>
      </c>
      <c r="M23" s="99">
        <v>7100875880</v>
      </c>
      <c r="N23" s="101">
        <v>36667656038</v>
      </c>
      <c r="O23" s="100">
        <v>8689618675</v>
      </c>
      <c r="P23" s="99">
        <v>532788318</v>
      </c>
      <c r="Q23" s="99">
        <v>74487401920</v>
      </c>
      <c r="R23" s="99">
        <v>6356451071</v>
      </c>
      <c r="S23" s="99">
        <v>7927944259</v>
      </c>
      <c r="T23" s="99">
        <v>490072718</v>
      </c>
      <c r="U23" s="99">
        <v>1331465232</v>
      </c>
      <c r="V23" s="99">
        <v>171153541301</v>
      </c>
      <c r="W23" s="99">
        <v>159465592</v>
      </c>
      <c r="X23" s="99">
        <v>5098758926</v>
      </c>
      <c r="Y23" s="99">
        <v>169447580709</v>
      </c>
      <c r="Z23" s="99">
        <v>15251392692</v>
      </c>
      <c r="AA23" s="99">
        <v>175003183122</v>
      </c>
      <c r="AB23" s="99">
        <v>169930845546</v>
      </c>
      <c r="AC23" s="99">
        <v>15264228072</v>
      </c>
      <c r="AD23" s="99">
        <v>109537416</v>
      </c>
      <c r="AE23" s="99">
        <v>2264110</v>
      </c>
      <c r="AF23" s="99">
        <v>33637353</v>
      </c>
      <c r="AG23" s="99">
        <v>943709</v>
      </c>
      <c r="AH23" s="99">
        <v>12496188</v>
      </c>
      <c r="AI23" s="99">
        <v>324537</v>
      </c>
      <c r="AJ23" s="99">
        <v>49711375</v>
      </c>
      <c r="AK23" s="99">
        <v>3272270</v>
      </c>
      <c r="AL23" s="99">
        <v>5521639806</v>
      </c>
      <c r="AM23" s="99">
        <v>117836388</v>
      </c>
      <c r="AN23" s="99">
        <v>7997512010</v>
      </c>
      <c r="AO23" s="99">
        <v>4270715906</v>
      </c>
      <c r="AP23" s="99">
        <v>2010197628</v>
      </c>
      <c r="AQ23" s="99">
        <v>2904457978</v>
      </c>
      <c r="AR23" s="39">
        <v>331200</v>
      </c>
    </row>
    <row r="24" spans="1:44">
      <c r="A24" s="47">
        <f t="shared" si="0"/>
        <v>0.3216679338452062</v>
      </c>
      <c r="B24" s="94">
        <f t="shared" si="1"/>
        <v>2.437419122606533E-2</v>
      </c>
      <c r="C24" s="39">
        <f t="shared" si="5"/>
        <v>75</v>
      </c>
      <c r="D24" s="39">
        <f t="shared" si="6"/>
        <v>80</v>
      </c>
      <c r="E24" s="103">
        <f t="shared" si="2"/>
        <v>24840000</v>
      </c>
      <c r="F24" s="103">
        <f t="shared" si="3"/>
        <v>26496000</v>
      </c>
      <c r="G24" s="99">
        <v>6145</v>
      </c>
      <c r="H24" s="99">
        <f t="shared" si="4"/>
        <v>1313851</v>
      </c>
      <c r="I24" s="99">
        <v>31768237882</v>
      </c>
      <c r="J24" s="99">
        <v>3740883826</v>
      </c>
      <c r="K24" s="99">
        <v>7355341501</v>
      </c>
      <c r="L24" s="99">
        <v>2389787923</v>
      </c>
      <c r="M24" s="99">
        <v>5671689707</v>
      </c>
      <c r="N24" s="101">
        <v>33683649633</v>
      </c>
      <c r="O24" s="100">
        <v>7174472567</v>
      </c>
      <c r="P24" s="99">
        <v>383310872</v>
      </c>
      <c r="Q24" s="99">
        <v>65718574467</v>
      </c>
      <c r="R24" s="99">
        <v>5541232881</v>
      </c>
      <c r="S24" s="99">
        <v>6764242204</v>
      </c>
      <c r="T24" s="99">
        <v>367650636</v>
      </c>
      <c r="U24" s="99">
        <v>1106044814</v>
      </c>
      <c r="V24" s="99">
        <v>151717677469</v>
      </c>
      <c r="W24" s="99">
        <v>124902976</v>
      </c>
      <c r="X24" s="99">
        <v>4540103387</v>
      </c>
      <c r="Y24" s="99">
        <v>150135228275</v>
      </c>
      <c r="Z24" s="99">
        <v>15077873314</v>
      </c>
      <c r="AA24" s="99">
        <v>155190890970</v>
      </c>
      <c r="AB24" s="99">
        <v>150676704572</v>
      </c>
      <c r="AC24" s="99">
        <v>15097303014</v>
      </c>
      <c r="AD24" s="99">
        <v>62281100</v>
      </c>
      <c r="AE24" s="99">
        <v>83626</v>
      </c>
      <c r="AF24" s="99">
        <v>31431310</v>
      </c>
      <c r="AG24" s="99">
        <v>963626</v>
      </c>
      <c r="AH24" s="99">
        <v>5087990</v>
      </c>
      <c r="AI24" s="99">
        <v>71629</v>
      </c>
      <c r="AJ24" s="99">
        <v>30946845</v>
      </c>
      <c r="AK24" s="99">
        <v>6580270</v>
      </c>
      <c r="AL24" s="99">
        <v>5301552553</v>
      </c>
      <c r="AM24" s="99">
        <v>96100515</v>
      </c>
      <c r="AN24" s="99">
        <v>7043105528</v>
      </c>
      <c r="AO24" s="99">
        <v>4489084841</v>
      </c>
      <c r="AP24" s="99">
        <v>1836403675</v>
      </c>
      <c r="AQ24" s="99">
        <v>2587660589</v>
      </c>
      <c r="AR24" s="39">
        <v>331200</v>
      </c>
    </row>
    <row r="25" spans="1:44">
      <c r="A25" s="47">
        <f t="shared" si="0"/>
        <v>0.29729374261914088</v>
      </c>
      <c r="B25" s="94">
        <f t="shared" si="1"/>
        <v>2.4378838287265024E-2</v>
      </c>
      <c r="C25" s="39">
        <f t="shared" si="5"/>
        <v>80</v>
      </c>
      <c r="D25" s="39">
        <f t="shared" si="6"/>
        <v>85</v>
      </c>
      <c r="E25" s="103">
        <f t="shared" si="2"/>
        <v>26496000</v>
      </c>
      <c r="F25" s="103">
        <f t="shared" si="3"/>
        <v>28152000</v>
      </c>
      <c r="G25" s="99">
        <v>5279</v>
      </c>
      <c r="H25" s="99">
        <f t="shared" si="4"/>
        <v>1319130</v>
      </c>
      <c r="I25" s="99">
        <v>29310737768</v>
      </c>
      <c r="J25" s="99">
        <v>3697527413</v>
      </c>
      <c r="K25" s="99">
        <v>7945316678</v>
      </c>
      <c r="L25" s="99">
        <v>2049364930</v>
      </c>
      <c r="M25" s="99">
        <v>4718023479</v>
      </c>
      <c r="N25" s="101">
        <v>31072087126</v>
      </c>
      <c r="O25" s="100">
        <v>7175840416</v>
      </c>
      <c r="P25" s="99">
        <v>489899319</v>
      </c>
      <c r="Q25" s="99">
        <v>58880366465</v>
      </c>
      <c r="R25" s="99">
        <v>5343595047</v>
      </c>
      <c r="S25" s="99">
        <v>7309016932</v>
      </c>
      <c r="T25" s="99">
        <v>274920033</v>
      </c>
      <c r="U25" s="99">
        <v>1097330747</v>
      </c>
      <c r="V25" s="99">
        <v>138423146612</v>
      </c>
      <c r="W25" s="99">
        <v>154246090</v>
      </c>
      <c r="X25" s="99">
        <v>4269462073</v>
      </c>
      <c r="Y25" s="99">
        <v>137355115995</v>
      </c>
      <c r="Z25" s="99">
        <v>15086496060</v>
      </c>
      <c r="AA25" s="99">
        <v>142028989116</v>
      </c>
      <c r="AB25" s="99">
        <v>137846722592</v>
      </c>
      <c r="AC25" s="99">
        <v>15070807020</v>
      </c>
      <c r="AD25" s="99">
        <v>68226110</v>
      </c>
      <c r="AE25" s="99">
        <v>2694512</v>
      </c>
      <c r="AF25" s="99">
        <v>44643096</v>
      </c>
      <c r="AG25" s="99">
        <v>1244059</v>
      </c>
      <c r="AH25" s="99">
        <v>10983964</v>
      </c>
      <c r="AI25" s="99">
        <v>50600</v>
      </c>
      <c r="AJ25" s="99">
        <v>31592873</v>
      </c>
      <c r="AK25" s="99">
        <v>10528138</v>
      </c>
      <c r="AL25" s="99">
        <v>5118979033</v>
      </c>
      <c r="AM25" s="99">
        <v>99520105</v>
      </c>
      <c r="AN25" s="99">
        <v>6506728560</v>
      </c>
      <c r="AO25" s="99">
        <v>4616503882</v>
      </c>
      <c r="AP25" s="99">
        <v>1808938961</v>
      </c>
      <c r="AQ25" s="99">
        <v>2376884422</v>
      </c>
      <c r="AR25" s="39">
        <v>331200</v>
      </c>
    </row>
    <row r="26" spans="1:44">
      <c r="A26" s="47">
        <f t="shared" si="0"/>
        <v>0.27291490433187587</v>
      </c>
      <c r="B26" s="94">
        <f t="shared" si="1"/>
        <v>2.2338815247868141E-2</v>
      </c>
      <c r="C26" s="39">
        <f t="shared" si="5"/>
        <v>85</v>
      </c>
      <c r="D26" s="39">
        <f t="shared" si="6"/>
        <v>90</v>
      </c>
      <c r="E26" s="103">
        <f t="shared" si="2"/>
        <v>28152000</v>
      </c>
      <c r="F26" s="103">
        <f t="shared" si="3"/>
        <v>29808000</v>
      </c>
      <c r="G26" s="99">
        <v>4744</v>
      </c>
      <c r="H26" s="99">
        <f t="shared" si="4"/>
        <v>1323874</v>
      </c>
      <c r="I26" s="99">
        <v>27705167846</v>
      </c>
      <c r="J26" s="99">
        <v>3532046720</v>
      </c>
      <c r="K26" s="99">
        <v>7617420794</v>
      </c>
      <c r="L26" s="99">
        <v>1732367002</v>
      </c>
      <c r="M26" s="99">
        <v>4590241205</v>
      </c>
      <c r="N26" s="101">
        <v>30164097585</v>
      </c>
      <c r="O26" s="100">
        <v>6575365545</v>
      </c>
      <c r="P26" s="99">
        <v>400001257</v>
      </c>
      <c r="Q26" s="99">
        <v>56099784554</v>
      </c>
      <c r="R26" s="99">
        <v>5036944503</v>
      </c>
      <c r="S26" s="99">
        <v>6923788464</v>
      </c>
      <c r="T26" s="99">
        <v>266915930</v>
      </c>
      <c r="U26" s="99">
        <v>894089405</v>
      </c>
      <c r="V26" s="99">
        <v>132713716303</v>
      </c>
      <c r="W26" s="99">
        <v>200142477</v>
      </c>
      <c r="X26" s="99">
        <v>3960351641</v>
      </c>
      <c r="Y26" s="99">
        <v>130937928239</v>
      </c>
      <c r="Z26" s="99">
        <v>15378383877</v>
      </c>
      <c r="AA26" s="99">
        <v>135418530182</v>
      </c>
      <c r="AB26" s="99">
        <v>131410634341</v>
      </c>
      <c r="AC26" s="99">
        <v>15426952116</v>
      </c>
      <c r="AD26" s="99">
        <v>69540335</v>
      </c>
      <c r="AE26" s="99">
        <v>64824</v>
      </c>
      <c r="AF26" s="99">
        <v>36872826</v>
      </c>
      <c r="AG26" s="99">
        <v>2420908</v>
      </c>
      <c r="AH26" s="99">
        <v>9832290</v>
      </c>
      <c r="AI26" s="99">
        <v>623375</v>
      </c>
      <c r="AJ26" s="99">
        <v>39946306</v>
      </c>
      <c r="AK26" s="99">
        <v>11869497</v>
      </c>
      <c r="AL26" s="99">
        <v>5330022549</v>
      </c>
      <c r="AM26" s="99">
        <v>92968930</v>
      </c>
      <c r="AN26" s="99">
        <v>6101927426</v>
      </c>
      <c r="AO26" s="99">
        <v>4857233835</v>
      </c>
      <c r="AP26" s="99">
        <v>1698891126</v>
      </c>
      <c r="AQ26" s="99">
        <v>2170911892</v>
      </c>
      <c r="AR26" s="39">
        <v>331200</v>
      </c>
    </row>
    <row r="27" spans="1:44">
      <c r="A27" s="47">
        <f t="shared" si="0"/>
        <v>0.25057608908400775</v>
      </c>
      <c r="B27" s="94">
        <f t="shared" si="1"/>
        <v>1.9034514301059176E-2</v>
      </c>
      <c r="C27" s="39">
        <f t="shared" si="5"/>
        <v>90</v>
      </c>
      <c r="D27" s="39">
        <f t="shared" si="6"/>
        <v>95</v>
      </c>
      <c r="E27" s="103">
        <f t="shared" si="2"/>
        <v>29808000</v>
      </c>
      <c r="F27" s="103">
        <f t="shared" si="3"/>
        <v>31464000</v>
      </c>
      <c r="G27" s="99">
        <v>4098</v>
      </c>
      <c r="H27" s="99">
        <f t="shared" si="4"/>
        <v>1327972</v>
      </c>
      <c r="I27" s="99">
        <v>28719975670</v>
      </c>
      <c r="J27" s="99">
        <v>3209132740</v>
      </c>
      <c r="K27" s="99">
        <v>8771636108</v>
      </c>
      <c r="L27" s="99">
        <v>1720647573</v>
      </c>
      <c r="M27" s="99">
        <v>3959160111</v>
      </c>
      <c r="N27" s="101">
        <v>25904289116</v>
      </c>
      <c r="O27" s="100">
        <v>5602754135</v>
      </c>
      <c r="P27" s="99">
        <v>306535972</v>
      </c>
      <c r="Q27" s="99">
        <v>49372847455</v>
      </c>
      <c r="R27" s="99">
        <v>5284014809</v>
      </c>
      <c r="S27" s="99">
        <v>7995698831</v>
      </c>
      <c r="T27" s="99">
        <v>263026801</v>
      </c>
      <c r="U27" s="99">
        <v>969444231</v>
      </c>
      <c r="V27" s="99">
        <v>121430000240</v>
      </c>
      <c r="W27" s="99">
        <v>89973703</v>
      </c>
      <c r="X27" s="99">
        <v>3754371896</v>
      </c>
      <c r="Y27" s="99">
        <v>119342786871</v>
      </c>
      <c r="Z27" s="99">
        <v>15231416451</v>
      </c>
      <c r="AA27" s="99">
        <v>123652539779</v>
      </c>
      <c r="AB27" s="99">
        <v>119899334677</v>
      </c>
      <c r="AC27" s="99">
        <v>15233047680</v>
      </c>
      <c r="AD27" s="99">
        <v>56970809</v>
      </c>
      <c r="AE27" s="99">
        <v>3815</v>
      </c>
      <c r="AF27" s="99">
        <v>28511135</v>
      </c>
      <c r="AG27" s="99">
        <v>614884</v>
      </c>
      <c r="AH27" s="99">
        <v>7559305</v>
      </c>
      <c r="AI27" s="99">
        <v>1460067</v>
      </c>
      <c r="AJ27" s="99">
        <v>21229975</v>
      </c>
      <c r="AK27" s="99">
        <v>20553359</v>
      </c>
      <c r="AL27" s="99">
        <v>5106474777</v>
      </c>
      <c r="AM27" s="99">
        <v>89903262</v>
      </c>
      <c r="AN27" s="99">
        <v>6220150502</v>
      </c>
      <c r="AO27" s="99">
        <v>4696759207</v>
      </c>
      <c r="AP27" s="99">
        <v>1704442735</v>
      </c>
      <c r="AQ27" s="99">
        <v>1989230358</v>
      </c>
      <c r="AR27" s="39">
        <v>331200</v>
      </c>
    </row>
    <row r="28" spans="1:44">
      <c r="A28" s="47">
        <f t="shared" si="0"/>
        <v>0.23154157478294857</v>
      </c>
      <c r="B28" s="94">
        <f t="shared" si="1"/>
        <v>1.6303856642992755E-2</v>
      </c>
      <c r="C28" s="39">
        <f t="shared" si="5"/>
        <v>95</v>
      </c>
      <c r="D28" s="39">
        <f t="shared" si="6"/>
        <v>100</v>
      </c>
      <c r="E28" s="103">
        <f t="shared" si="2"/>
        <v>31464000</v>
      </c>
      <c r="F28" s="103">
        <f t="shared" si="3"/>
        <v>33120000</v>
      </c>
      <c r="G28" s="99">
        <v>3332</v>
      </c>
      <c r="H28" s="99">
        <f t="shared" si="4"/>
        <v>1331304</v>
      </c>
      <c r="I28" s="99">
        <v>23845344208</v>
      </c>
      <c r="J28" s="99">
        <v>3368671299</v>
      </c>
      <c r="K28" s="99">
        <v>6888149057</v>
      </c>
      <c r="L28" s="99">
        <v>1408677492</v>
      </c>
      <c r="M28" s="99">
        <v>2845895638</v>
      </c>
      <c r="N28" s="101">
        <v>21755476488</v>
      </c>
      <c r="O28" s="100">
        <v>4798992965</v>
      </c>
      <c r="P28" s="99">
        <v>315370146</v>
      </c>
      <c r="Q28" s="99">
        <v>43961550450</v>
      </c>
      <c r="R28" s="99">
        <v>4291974012</v>
      </c>
      <c r="S28" s="99">
        <v>6241428471</v>
      </c>
      <c r="T28" s="99">
        <v>252548279</v>
      </c>
      <c r="U28" s="99">
        <v>830291929</v>
      </c>
      <c r="V28" s="99">
        <v>104176182855</v>
      </c>
      <c r="W28" s="99">
        <v>93858701</v>
      </c>
      <c r="X28" s="99">
        <v>3405582505</v>
      </c>
      <c r="Y28" s="99">
        <v>102526552692</v>
      </c>
      <c r="Z28" s="99">
        <v>14239505875</v>
      </c>
      <c r="AA28" s="99">
        <v>106155833076</v>
      </c>
      <c r="AB28" s="99">
        <v>102822323289</v>
      </c>
      <c r="AC28" s="99">
        <v>14252798676</v>
      </c>
      <c r="AD28" s="99">
        <v>51015646</v>
      </c>
      <c r="AE28" s="99">
        <v>1639800</v>
      </c>
      <c r="AF28" s="99">
        <v>31741594</v>
      </c>
      <c r="AG28" s="99">
        <v>704578</v>
      </c>
      <c r="AH28" s="99">
        <v>5410967</v>
      </c>
      <c r="AI28" s="99">
        <v>2517689</v>
      </c>
      <c r="AJ28" s="99">
        <v>31298453</v>
      </c>
      <c r="AK28" s="99">
        <v>21410991</v>
      </c>
      <c r="AL28" s="99">
        <v>4873928622</v>
      </c>
      <c r="AM28" s="99">
        <v>85732312</v>
      </c>
      <c r="AN28" s="99">
        <v>5145389757</v>
      </c>
      <c r="AO28" s="99">
        <v>4542389683</v>
      </c>
      <c r="AP28" s="99">
        <v>1566638346</v>
      </c>
      <c r="AQ28" s="99">
        <v>1770103397</v>
      </c>
      <c r="AR28" s="39">
        <v>331200</v>
      </c>
    </row>
    <row r="29" spans="1:44">
      <c r="A29" s="47">
        <f t="shared" si="0"/>
        <v>0.21523771813995582</v>
      </c>
      <c r="B29" s="94">
        <f t="shared" si="1"/>
        <v>1.4858915839564448E-2</v>
      </c>
      <c r="C29" s="39">
        <f t="shared" si="5"/>
        <v>100</v>
      </c>
      <c r="D29" s="39">
        <f t="shared" si="6"/>
        <v>105</v>
      </c>
      <c r="E29" s="103">
        <f t="shared" si="2"/>
        <v>33120000</v>
      </c>
      <c r="F29" s="103">
        <f t="shared" si="3"/>
        <v>34776000</v>
      </c>
      <c r="G29" s="99">
        <v>2744</v>
      </c>
      <c r="H29" s="99">
        <f t="shared" si="4"/>
        <v>1334048</v>
      </c>
      <c r="I29" s="99">
        <v>20513680688</v>
      </c>
      <c r="J29" s="99">
        <v>2966503100</v>
      </c>
      <c r="K29" s="99">
        <v>5740213324</v>
      </c>
      <c r="L29" s="99">
        <v>1489550106</v>
      </c>
      <c r="M29" s="99">
        <v>2833408679</v>
      </c>
      <c r="N29" s="101">
        <v>18385004232</v>
      </c>
      <c r="O29" s="100">
        <v>4373678826</v>
      </c>
      <c r="P29" s="99">
        <v>315463175</v>
      </c>
      <c r="Q29" s="99">
        <v>37646897672</v>
      </c>
      <c r="R29" s="99">
        <v>3758132178</v>
      </c>
      <c r="S29" s="99">
        <v>5258034418</v>
      </c>
      <c r="T29" s="99">
        <v>244126253</v>
      </c>
      <c r="U29" s="99">
        <v>682772955</v>
      </c>
      <c r="V29" s="99">
        <v>89799578718</v>
      </c>
      <c r="W29" s="99">
        <v>92732822</v>
      </c>
      <c r="X29" s="99">
        <v>2863929200</v>
      </c>
      <c r="Y29" s="99">
        <v>88792090049</v>
      </c>
      <c r="Z29" s="99">
        <v>13222404548</v>
      </c>
      <c r="AA29" s="99">
        <v>91874747548</v>
      </c>
      <c r="AB29" s="99">
        <v>88982072027</v>
      </c>
      <c r="AC29" s="99">
        <v>13244301549</v>
      </c>
      <c r="AD29" s="99">
        <v>70713198</v>
      </c>
      <c r="AE29" s="99">
        <v>706297</v>
      </c>
      <c r="AF29" s="99">
        <v>33029754</v>
      </c>
      <c r="AG29" s="99">
        <v>326155</v>
      </c>
      <c r="AH29" s="99">
        <v>4888522</v>
      </c>
      <c r="AI29" s="99">
        <v>143220</v>
      </c>
      <c r="AJ29" s="99">
        <v>30642895</v>
      </c>
      <c r="AK29" s="99">
        <v>9357877</v>
      </c>
      <c r="AL29" s="99">
        <v>4540846620</v>
      </c>
      <c r="AM29" s="99">
        <v>103236740</v>
      </c>
      <c r="AN29" s="99">
        <v>4510897228</v>
      </c>
      <c r="AO29" s="99">
        <v>4338471628</v>
      </c>
      <c r="AP29" s="99">
        <v>1260070756</v>
      </c>
      <c r="AQ29" s="99">
        <v>1534441232</v>
      </c>
      <c r="AR29" s="39">
        <v>331200</v>
      </c>
    </row>
    <row r="30" spans="1:44">
      <c r="A30" s="47">
        <f t="shared" si="0"/>
        <v>0.20037880230039137</v>
      </c>
      <c r="B30" s="94">
        <f t="shared" si="1"/>
        <v>1.3544192784685426E-2</v>
      </c>
      <c r="C30" s="39">
        <f t="shared" si="5"/>
        <v>105</v>
      </c>
      <c r="D30" s="39">
        <f t="shared" si="6"/>
        <v>110</v>
      </c>
      <c r="E30" s="103">
        <f t="shared" si="2"/>
        <v>34776000</v>
      </c>
      <c r="F30" s="103">
        <f t="shared" si="3"/>
        <v>36432000</v>
      </c>
      <c r="G30" s="99">
        <v>2265</v>
      </c>
      <c r="H30" s="99">
        <f t="shared" si="4"/>
        <v>1336313</v>
      </c>
      <c r="I30" s="99">
        <v>18104561474</v>
      </c>
      <c r="J30" s="99">
        <v>2515109977</v>
      </c>
      <c r="K30" s="99">
        <v>6767510526</v>
      </c>
      <c r="L30" s="99">
        <v>915913890</v>
      </c>
      <c r="M30" s="99">
        <v>2378631159</v>
      </c>
      <c r="N30" s="101">
        <v>15843762698</v>
      </c>
      <c r="O30" s="100">
        <v>3986693904</v>
      </c>
      <c r="P30" s="99">
        <v>230381076</v>
      </c>
      <c r="Q30" s="99">
        <v>32858921399</v>
      </c>
      <c r="R30" s="99">
        <v>3353792084</v>
      </c>
      <c r="S30" s="99">
        <v>6062651182</v>
      </c>
      <c r="T30" s="99">
        <v>234199978</v>
      </c>
      <c r="U30" s="99">
        <v>687198556</v>
      </c>
      <c r="V30" s="99">
        <v>78583097471</v>
      </c>
      <c r="W30" s="99">
        <v>116866502</v>
      </c>
      <c r="X30" s="99">
        <v>2893706042</v>
      </c>
      <c r="Y30" s="99">
        <v>76832366897</v>
      </c>
      <c r="Z30" s="99">
        <v>12186867618</v>
      </c>
      <c r="AA30" s="99">
        <v>79971228471</v>
      </c>
      <c r="AB30" s="99">
        <v>77062282898</v>
      </c>
      <c r="AC30" s="99">
        <v>12196946767</v>
      </c>
      <c r="AD30" s="99">
        <v>60680427</v>
      </c>
      <c r="AE30" s="99">
        <v>1350810</v>
      </c>
      <c r="AF30" s="99">
        <v>29848989</v>
      </c>
      <c r="AG30" s="99">
        <v>567903</v>
      </c>
      <c r="AH30" s="99">
        <v>13857210</v>
      </c>
      <c r="AI30" s="99">
        <v>650529</v>
      </c>
      <c r="AJ30" s="99">
        <v>24758446</v>
      </c>
      <c r="AK30" s="99">
        <v>868561</v>
      </c>
      <c r="AL30" s="99">
        <v>4189059541</v>
      </c>
      <c r="AM30" s="99">
        <v>87650217</v>
      </c>
      <c r="AN30" s="99">
        <v>3948074119</v>
      </c>
      <c r="AO30" s="99">
        <v>4170835531</v>
      </c>
      <c r="AP30" s="99">
        <v>1456526233</v>
      </c>
      <c r="AQ30" s="99">
        <v>1350464000</v>
      </c>
      <c r="AR30" s="39">
        <v>331200</v>
      </c>
    </row>
    <row r="31" spans="1:44">
      <c r="A31" s="47">
        <f t="shared" si="0"/>
        <v>0.18683460951570594</v>
      </c>
      <c r="B31" s="94">
        <f t="shared" si="1"/>
        <v>1.0790958542918967E-2</v>
      </c>
      <c r="C31" s="39">
        <f t="shared" si="5"/>
        <v>110</v>
      </c>
      <c r="D31" s="39">
        <f t="shared" si="6"/>
        <v>115</v>
      </c>
      <c r="E31" s="103">
        <f t="shared" si="2"/>
        <v>36432000</v>
      </c>
      <c r="F31" s="103">
        <f t="shared" si="3"/>
        <v>38088000</v>
      </c>
      <c r="G31" s="99">
        <v>1881</v>
      </c>
      <c r="H31" s="99">
        <f t="shared" si="4"/>
        <v>1338194</v>
      </c>
      <c r="I31" s="99">
        <v>16206457269</v>
      </c>
      <c r="J31" s="99">
        <v>2227787272</v>
      </c>
      <c r="K31" s="99">
        <v>5341911249</v>
      </c>
      <c r="L31" s="99">
        <v>814515845</v>
      </c>
      <c r="M31" s="99">
        <v>1790905542</v>
      </c>
      <c r="N31" s="101">
        <v>14083003325</v>
      </c>
      <c r="O31" s="100">
        <v>3176287382</v>
      </c>
      <c r="P31" s="99">
        <v>292721788</v>
      </c>
      <c r="Q31" s="99">
        <v>28061620478</v>
      </c>
      <c r="R31" s="99">
        <v>2970938288</v>
      </c>
      <c r="S31" s="99">
        <v>4877855841</v>
      </c>
      <c r="T31" s="99">
        <v>156719472</v>
      </c>
      <c r="U31" s="99">
        <v>550106305</v>
      </c>
      <c r="V31" s="99">
        <v>68736909228</v>
      </c>
      <c r="W31" s="99">
        <v>78560789</v>
      </c>
      <c r="X31" s="99">
        <v>2442414916</v>
      </c>
      <c r="Y31" s="99">
        <v>66683175593</v>
      </c>
      <c r="Z31" s="99">
        <v>11169764380</v>
      </c>
      <c r="AA31" s="99">
        <v>69381466820</v>
      </c>
      <c r="AB31" s="99">
        <v>67005955513</v>
      </c>
      <c r="AC31" s="99">
        <v>11182107799</v>
      </c>
      <c r="AD31" s="99">
        <v>82721709</v>
      </c>
      <c r="AE31" s="99">
        <v>1050482</v>
      </c>
      <c r="AF31" s="99">
        <v>43819637</v>
      </c>
      <c r="AG31" s="99">
        <v>118903</v>
      </c>
      <c r="AH31" s="99">
        <v>2726901</v>
      </c>
      <c r="AI31" s="99">
        <v>3604701</v>
      </c>
      <c r="AJ31" s="99">
        <v>22861946</v>
      </c>
      <c r="AK31" s="99">
        <v>14389086</v>
      </c>
      <c r="AL31" s="99">
        <v>3853578946</v>
      </c>
      <c r="AM31" s="99">
        <v>74446221</v>
      </c>
      <c r="AN31" s="99">
        <v>3507574398</v>
      </c>
      <c r="AO31" s="99">
        <v>3948988983</v>
      </c>
      <c r="AP31" s="99">
        <v>1217451236</v>
      </c>
      <c r="AQ31" s="99">
        <v>1173494793</v>
      </c>
      <c r="AR31" s="39">
        <v>331200</v>
      </c>
    </row>
    <row r="32" spans="1:44">
      <c r="A32" s="47">
        <f t="shared" si="0"/>
        <v>0.17604365097278696</v>
      </c>
      <c r="B32" s="94">
        <f t="shared" si="1"/>
        <v>1.0913577932320799E-2</v>
      </c>
      <c r="C32" s="39">
        <f t="shared" si="5"/>
        <v>115</v>
      </c>
      <c r="D32" s="39">
        <f t="shared" si="6"/>
        <v>120</v>
      </c>
      <c r="E32" s="103">
        <f t="shared" si="2"/>
        <v>38088000</v>
      </c>
      <c r="F32" s="103">
        <f t="shared" si="3"/>
        <v>39744000</v>
      </c>
      <c r="G32" s="99">
        <v>1659</v>
      </c>
      <c r="H32" s="99">
        <f t="shared" si="4"/>
        <v>1339853</v>
      </c>
      <c r="I32" s="99">
        <v>13298311798</v>
      </c>
      <c r="J32" s="99">
        <v>2338324334</v>
      </c>
      <c r="K32" s="99">
        <v>4693015991</v>
      </c>
      <c r="L32" s="99">
        <v>856384350</v>
      </c>
      <c r="M32" s="99">
        <v>1520954378</v>
      </c>
      <c r="N32" s="101">
        <v>11886735295</v>
      </c>
      <c r="O32" s="100">
        <v>3212380044</v>
      </c>
      <c r="P32" s="99">
        <v>255936350</v>
      </c>
      <c r="Q32" s="99">
        <v>28225554961</v>
      </c>
      <c r="R32" s="99">
        <v>2530904634</v>
      </c>
      <c r="S32" s="99">
        <v>4191511411</v>
      </c>
      <c r="T32" s="99">
        <v>210523835</v>
      </c>
      <c r="U32" s="99">
        <v>528818979</v>
      </c>
      <c r="V32" s="99">
        <v>62897347609</v>
      </c>
      <c r="W32" s="99">
        <v>47837706</v>
      </c>
      <c r="X32" s="99">
        <v>2179746111</v>
      </c>
      <c r="Y32" s="99">
        <v>61567389763</v>
      </c>
      <c r="Z32" s="99">
        <v>10759130548</v>
      </c>
      <c r="AA32" s="99">
        <v>63887647910</v>
      </c>
      <c r="AB32" s="99">
        <v>61698314254</v>
      </c>
      <c r="AC32" s="99">
        <v>10772564545</v>
      </c>
      <c r="AD32" s="99">
        <v>85629218</v>
      </c>
      <c r="AE32" s="99">
        <v>1931</v>
      </c>
      <c r="AF32" s="99">
        <v>40459631</v>
      </c>
      <c r="AG32" s="99">
        <v>2347821</v>
      </c>
      <c r="AH32" s="99">
        <v>9067636</v>
      </c>
      <c r="AI32" s="99">
        <v>0</v>
      </c>
      <c r="AJ32" s="99">
        <v>25158085</v>
      </c>
      <c r="AK32" s="99">
        <v>5963119</v>
      </c>
      <c r="AL32" s="99">
        <v>4153216069</v>
      </c>
      <c r="AM32" s="99">
        <v>104228714</v>
      </c>
      <c r="AN32" s="99">
        <v>2886112806</v>
      </c>
      <c r="AO32" s="99">
        <v>3801030560</v>
      </c>
      <c r="AP32" s="99">
        <v>1113024886</v>
      </c>
      <c r="AQ32" s="99">
        <v>1021655522</v>
      </c>
      <c r="AR32" s="39">
        <v>331200</v>
      </c>
    </row>
    <row r="33" spans="1:44">
      <c r="A33" s="47">
        <f t="shared" si="0"/>
        <v>0.16513007304046615</v>
      </c>
      <c r="B33" s="94">
        <f t="shared" si="1"/>
        <v>1.0122409274984394E-2</v>
      </c>
      <c r="C33" s="39">
        <f t="shared" si="5"/>
        <v>120</v>
      </c>
      <c r="D33" s="39">
        <f t="shared" si="6"/>
        <v>125</v>
      </c>
      <c r="E33" s="103">
        <f t="shared" si="2"/>
        <v>39744000</v>
      </c>
      <c r="F33" s="103">
        <f t="shared" si="3"/>
        <v>41400000</v>
      </c>
      <c r="G33" s="99">
        <v>1394</v>
      </c>
      <c r="H33" s="99">
        <f t="shared" si="4"/>
        <v>1341247</v>
      </c>
      <c r="I33" s="99">
        <v>11971167058</v>
      </c>
      <c r="J33" s="99">
        <v>2214276567</v>
      </c>
      <c r="K33" s="99">
        <v>6116050154</v>
      </c>
      <c r="L33" s="99">
        <v>762653783</v>
      </c>
      <c r="M33" s="99">
        <v>1151350904</v>
      </c>
      <c r="N33" s="101">
        <v>9795824924</v>
      </c>
      <c r="O33" s="100">
        <v>2979501842</v>
      </c>
      <c r="P33" s="99">
        <v>229470661</v>
      </c>
      <c r="Q33" s="99">
        <v>25118350100</v>
      </c>
      <c r="R33" s="99">
        <v>2305203410</v>
      </c>
      <c r="S33" s="99">
        <v>5660258036</v>
      </c>
      <c r="T33" s="99">
        <v>165265886</v>
      </c>
      <c r="U33" s="99">
        <v>467003877</v>
      </c>
      <c r="V33" s="99">
        <v>55522966305</v>
      </c>
      <c r="W33" s="99">
        <v>51139865</v>
      </c>
      <c r="X33" s="99">
        <v>2313924569</v>
      </c>
      <c r="Y33" s="99">
        <v>53821637610</v>
      </c>
      <c r="Z33" s="99">
        <v>9877041328</v>
      </c>
      <c r="AA33" s="99">
        <v>56351321604</v>
      </c>
      <c r="AB33" s="99">
        <v>54025204333</v>
      </c>
      <c r="AC33" s="99">
        <v>9921100063</v>
      </c>
      <c r="AD33" s="99">
        <v>66878332</v>
      </c>
      <c r="AE33" s="99">
        <v>120073</v>
      </c>
      <c r="AF33" s="99">
        <v>29790839</v>
      </c>
      <c r="AG33" s="99">
        <v>929603</v>
      </c>
      <c r="AH33" s="99">
        <v>17300447</v>
      </c>
      <c r="AI33" s="99">
        <v>107218</v>
      </c>
      <c r="AJ33" s="99">
        <v>14950892</v>
      </c>
      <c r="AK33" s="99">
        <v>4502600</v>
      </c>
      <c r="AL33" s="99">
        <v>3943786482</v>
      </c>
      <c r="AM33" s="99">
        <v>89714194</v>
      </c>
      <c r="AN33" s="99">
        <v>2629006914</v>
      </c>
      <c r="AO33" s="99">
        <v>3437398271</v>
      </c>
      <c r="AP33" s="99">
        <v>1290062894</v>
      </c>
      <c r="AQ33" s="99">
        <v>960149009</v>
      </c>
      <c r="AR33" s="39">
        <v>331200</v>
      </c>
    </row>
    <row r="34" spans="1:44">
      <c r="A34" s="47">
        <f t="shared" si="0"/>
        <v>0.15500766376548175</v>
      </c>
      <c r="B34" s="94">
        <f t="shared" si="1"/>
        <v>8.3928178048986481E-3</v>
      </c>
      <c r="C34" s="39">
        <f t="shared" si="5"/>
        <v>125</v>
      </c>
      <c r="D34" s="39">
        <f t="shared" si="6"/>
        <v>130</v>
      </c>
      <c r="E34" s="103">
        <f t="shared" si="2"/>
        <v>41400000</v>
      </c>
      <c r="F34" s="103">
        <f t="shared" si="3"/>
        <v>43056000</v>
      </c>
      <c r="G34" s="99">
        <v>1152</v>
      </c>
      <c r="H34" s="99">
        <f t="shared" si="4"/>
        <v>1342399</v>
      </c>
      <c r="I34" s="99">
        <v>8971884947</v>
      </c>
      <c r="J34" s="99">
        <v>1960946810</v>
      </c>
      <c r="K34" s="99">
        <v>3423131317</v>
      </c>
      <c r="L34" s="99">
        <v>778401737</v>
      </c>
      <c r="M34" s="99">
        <v>1051132653</v>
      </c>
      <c r="N34" s="101">
        <v>8570366551</v>
      </c>
      <c r="O34" s="100">
        <v>2470401604</v>
      </c>
      <c r="P34" s="99">
        <v>273073801</v>
      </c>
      <c r="Q34" s="99">
        <v>22675479945</v>
      </c>
      <c r="R34" s="99">
        <v>1762528610</v>
      </c>
      <c r="S34" s="99">
        <v>3018297021</v>
      </c>
      <c r="T34" s="99">
        <v>173323934</v>
      </c>
      <c r="U34" s="99">
        <v>471254830</v>
      </c>
      <c r="V34" s="99">
        <v>47371838661</v>
      </c>
      <c r="W34" s="99">
        <v>58633840</v>
      </c>
      <c r="X34" s="99">
        <v>1749014836</v>
      </c>
      <c r="Y34" s="99">
        <v>46326514501</v>
      </c>
      <c r="Z34" s="99">
        <v>9027678082</v>
      </c>
      <c r="AA34" s="99">
        <v>48274472190</v>
      </c>
      <c r="AB34" s="99">
        <v>46507467803</v>
      </c>
      <c r="AC34" s="99">
        <v>9036281120</v>
      </c>
      <c r="AD34" s="99">
        <v>76867189</v>
      </c>
      <c r="AE34" s="99">
        <v>176540</v>
      </c>
      <c r="AF34" s="99">
        <v>26681267</v>
      </c>
      <c r="AG34" s="99">
        <v>73774</v>
      </c>
      <c r="AH34" s="99">
        <v>14007579</v>
      </c>
      <c r="AI34" s="99">
        <v>409200</v>
      </c>
      <c r="AJ34" s="99">
        <v>16429494</v>
      </c>
      <c r="AK34" s="99">
        <v>7657187</v>
      </c>
      <c r="AL34" s="99">
        <v>3846518670</v>
      </c>
      <c r="AM34" s="99">
        <v>104389552</v>
      </c>
      <c r="AN34" s="99">
        <v>2085391530</v>
      </c>
      <c r="AO34" s="99">
        <v>3188633291</v>
      </c>
      <c r="AP34" s="99">
        <v>875488289</v>
      </c>
      <c r="AQ34" s="99">
        <v>848907523</v>
      </c>
      <c r="AR34" s="39">
        <v>331200</v>
      </c>
    </row>
    <row r="35" spans="1:44">
      <c r="A35" s="47">
        <f t="shared" si="0"/>
        <v>0.14661484596058311</v>
      </c>
      <c r="B35" s="94">
        <f t="shared" si="1"/>
        <v>8.1637933287224546E-3</v>
      </c>
      <c r="C35" s="39">
        <f t="shared" si="5"/>
        <v>130</v>
      </c>
      <c r="D35" s="39">
        <f t="shared" si="6"/>
        <v>135</v>
      </c>
      <c r="E35" s="103">
        <f t="shared" si="2"/>
        <v>43056000</v>
      </c>
      <c r="F35" s="103">
        <f t="shared" si="3"/>
        <v>44712000</v>
      </c>
      <c r="G35" s="99">
        <v>995</v>
      </c>
      <c r="H35" s="99">
        <f t="shared" si="4"/>
        <v>1343394</v>
      </c>
      <c r="I35" s="99">
        <v>8460554456</v>
      </c>
      <c r="J35" s="99">
        <v>1890427856</v>
      </c>
      <c r="K35" s="99">
        <v>3042814097</v>
      </c>
      <c r="L35" s="99">
        <v>627611867</v>
      </c>
      <c r="M35" s="99">
        <v>1120260213</v>
      </c>
      <c r="N35" s="101">
        <v>6550855923</v>
      </c>
      <c r="O35" s="100">
        <v>2402988913</v>
      </c>
      <c r="P35" s="99">
        <v>145236569</v>
      </c>
      <c r="Q35" s="99">
        <v>20568465387</v>
      </c>
      <c r="R35" s="99">
        <v>1743304749</v>
      </c>
      <c r="S35" s="99">
        <v>2561489778</v>
      </c>
      <c r="T35" s="99">
        <v>344570003</v>
      </c>
      <c r="U35" s="99">
        <v>355770971</v>
      </c>
      <c r="V35" s="99">
        <v>42531755724</v>
      </c>
      <c r="W35" s="99">
        <v>51821110</v>
      </c>
      <c r="X35" s="99">
        <v>1563081978</v>
      </c>
      <c r="Y35" s="99">
        <v>41616511440</v>
      </c>
      <c r="Z35" s="99">
        <v>8489552229</v>
      </c>
      <c r="AA35" s="99">
        <v>43336877477</v>
      </c>
      <c r="AB35" s="99">
        <v>41721974389</v>
      </c>
      <c r="AC35" s="99">
        <v>8503517834</v>
      </c>
      <c r="AD35" s="99">
        <v>47883676</v>
      </c>
      <c r="AE35" s="99">
        <v>22126</v>
      </c>
      <c r="AF35" s="99">
        <v>21945292</v>
      </c>
      <c r="AG35" s="99">
        <v>1463539</v>
      </c>
      <c r="AH35" s="99">
        <v>4254402</v>
      </c>
      <c r="AI35" s="99">
        <v>4460387</v>
      </c>
      <c r="AJ35" s="99">
        <v>24321160</v>
      </c>
      <c r="AK35" s="99">
        <v>1686462</v>
      </c>
      <c r="AL35" s="99">
        <v>3593700870</v>
      </c>
      <c r="AM35" s="99">
        <v>71156235</v>
      </c>
      <c r="AN35" s="99">
        <v>2020080810</v>
      </c>
      <c r="AO35" s="99">
        <v>2949627459</v>
      </c>
      <c r="AP35" s="99">
        <v>797911062</v>
      </c>
      <c r="AQ35" s="99">
        <v>733695598</v>
      </c>
      <c r="AR35" s="39">
        <v>331200</v>
      </c>
    </row>
    <row r="36" spans="1:44">
      <c r="A36" s="47">
        <f t="shared" ref="A36:A67" si="7">A37+B36</f>
        <v>0.13845105263186067</v>
      </c>
      <c r="B36" s="94">
        <f t="shared" ref="B36:B67" si="8">O36/$O$74</f>
        <v>6.6902671275645663E-3</v>
      </c>
      <c r="C36" s="39">
        <f t="shared" si="5"/>
        <v>135</v>
      </c>
      <c r="D36" s="39">
        <f t="shared" si="6"/>
        <v>140</v>
      </c>
      <c r="E36" s="103">
        <f t="shared" ref="E36:E72" si="9">C36*AR36</f>
        <v>44712000</v>
      </c>
      <c r="F36" s="103">
        <f t="shared" ref="F36:F72" si="10">D36*AR36</f>
        <v>46368000</v>
      </c>
      <c r="G36" s="99">
        <v>851</v>
      </c>
      <c r="H36" s="99">
        <f t="shared" si="4"/>
        <v>1344245</v>
      </c>
      <c r="I36" s="99">
        <v>7810321607</v>
      </c>
      <c r="J36" s="99">
        <v>1633462573</v>
      </c>
      <c r="K36" s="99">
        <v>2904763619</v>
      </c>
      <c r="L36" s="99">
        <v>580474456</v>
      </c>
      <c r="M36" s="99">
        <v>919258783</v>
      </c>
      <c r="N36" s="101">
        <v>6150640901</v>
      </c>
      <c r="O36" s="100">
        <v>1969260745</v>
      </c>
      <c r="P36" s="99">
        <v>173289008</v>
      </c>
      <c r="Q36" s="99">
        <v>17784852508</v>
      </c>
      <c r="R36" s="99">
        <v>1565113263</v>
      </c>
      <c r="S36" s="99">
        <v>2487768071</v>
      </c>
      <c r="T36" s="99">
        <v>87908590</v>
      </c>
      <c r="U36" s="99">
        <v>396478058</v>
      </c>
      <c r="V36" s="99">
        <v>37946049260</v>
      </c>
      <c r="W36" s="99">
        <v>47496958</v>
      </c>
      <c r="X36" s="99">
        <v>1472074116</v>
      </c>
      <c r="Y36" s="99">
        <v>36742015074</v>
      </c>
      <c r="Z36" s="99">
        <v>7848528917</v>
      </c>
      <c r="AA36" s="99">
        <v>38519282744</v>
      </c>
      <c r="AB36" s="99">
        <v>37043066624</v>
      </c>
      <c r="AC36" s="99">
        <v>7884519259</v>
      </c>
      <c r="AD36" s="99">
        <v>78948045</v>
      </c>
      <c r="AE36" s="99">
        <v>531</v>
      </c>
      <c r="AF36" s="99">
        <v>28255049</v>
      </c>
      <c r="AG36" s="99">
        <v>84427</v>
      </c>
      <c r="AH36" s="99">
        <v>258784</v>
      </c>
      <c r="AI36" s="99">
        <v>0</v>
      </c>
      <c r="AJ36" s="99">
        <v>9669560</v>
      </c>
      <c r="AK36" s="99">
        <v>10369000</v>
      </c>
      <c r="AL36" s="99">
        <v>3274618216</v>
      </c>
      <c r="AM36" s="99">
        <v>58789673</v>
      </c>
      <c r="AN36" s="99">
        <v>1811055168</v>
      </c>
      <c r="AO36" s="99">
        <v>2852241358</v>
      </c>
      <c r="AP36" s="99">
        <v>826291783</v>
      </c>
      <c r="AQ36" s="99">
        <v>635043689</v>
      </c>
      <c r="AR36" s="39">
        <v>331200</v>
      </c>
    </row>
    <row r="37" spans="1:44">
      <c r="A37" s="47">
        <f t="shared" si="7"/>
        <v>0.1317607855042961</v>
      </c>
      <c r="B37" s="94">
        <f t="shared" si="8"/>
        <v>7.8579559442624406E-3</v>
      </c>
      <c r="C37" s="39">
        <f t="shared" si="5"/>
        <v>140</v>
      </c>
      <c r="D37" s="39">
        <f t="shared" si="6"/>
        <v>145</v>
      </c>
      <c r="E37" s="103">
        <f t="shared" si="9"/>
        <v>46368000</v>
      </c>
      <c r="F37" s="103">
        <f t="shared" si="10"/>
        <v>48024000</v>
      </c>
      <c r="G37" s="99">
        <v>759</v>
      </c>
      <c r="H37" s="99">
        <f t="shared" ref="H37:H68" si="11">H36+G37</f>
        <v>1345004</v>
      </c>
      <c r="I37" s="99">
        <v>7089952680</v>
      </c>
      <c r="J37" s="99">
        <v>1753669147</v>
      </c>
      <c r="K37" s="99">
        <v>2890051491</v>
      </c>
      <c r="L37" s="99">
        <v>396373045</v>
      </c>
      <c r="M37" s="99">
        <v>811443790</v>
      </c>
      <c r="N37" s="101">
        <v>5521628427</v>
      </c>
      <c r="O37" s="100">
        <v>2312966565</v>
      </c>
      <c r="P37" s="99">
        <v>128982034</v>
      </c>
      <c r="Q37" s="99">
        <v>16314327902</v>
      </c>
      <c r="R37" s="99">
        <v>1494353031</v>
      </c>
      <c r="S37" s="99">
        <v>2509245638</v>
      </c>
      <c r="T37" s="99">
        <v>196048014</v>
      </c>
      <c r="U37" s="99">
        <v>376867371</v>
      </c>
      <c r="V37" s="99">
        <v>35125772181</v>
      </c>
      <c r="W37" s="99">
        <v>36703179</v>
      </c>
      <c r="X37" s="99">
        <v>1452340246</v>
      </c>
      <c r="Y37" s="99">
        <v>34097201829</v>
      </c>
      <c r="Z37" s="99">
        <v>7549562249</v>
      </c>
      <c r="AA37" s="99">
        <v>35676554795</v>
      </c>
      <c r="AB37" s="99">
        <v>34232835333</v>
      </c>
      <c r="AC37" s="99">
        <v>7569629859</v>
      </c>
      <c r="AD37" s="99">
        <v>49052305</v>
      </c>
      <c r="AE37" s="99">
        <v>127104</v>
      </c>
      <c r="AF37" s="99">
        <v>29610911</v>
      </c>
      <c r="AG37" s="99">
        <v>151083</v>
      </c>
      <c r="AH37" s="99">
        <v>1174567</v>
      </c>
      <c r="AI37" s="99">
        <v>5206893</v>
      </c>
      <c r="AJ37" s="99">
        <v>4990257</v>
      </c>
      <c r="AK37" s="99">
        <v>250000</v>
      </c>
      <c r="AL37" s="99">
        <v>3090478927</v>
      </c>
      <c r="AM37" s="99">
        <v>63755929</v>
      </c>
      <c r="AN37" s="99">
        <v>1674076729</v>
      </c>
      <c r="AO37" s="99">
        <v>2827602702</v>
      </c>
      <c r="AP37" s="99">
        <v>768344368</v>
      </c>
      <c r="AQ37" s="99">
        <v>656811692</v>
      </c>
      <c r="AR37" s="39">
        <v>331200</v>
      </c>
    </row>
    <row r="38" spans="1:44">
      <c r="A38" s="47">
        <f t="shared" si="7"/>
        <v>0.12390282956003365</v>
      </c>
      <c r="B38" s="94">
        <f t="shared" si="8"/>
        <v>6.0124358317950408E-3</v>
      </c>
      <c r="C38" s="39">
        <f t="shared" si="5"/>
        <v>145</v>
      </c>
      <c r="D38" s="39">
        <f t="shared" si="6"/>
        <v>150</v>
      </c>
      <c r="E38" s="103">
        <f t="shared" si="9"/>
        <v>48024000</v>
      </c>
      <c r="F38" s="103">
        <f t="shared" si="10"/>
        <v>49680000</v>
      </c>
      <c r="G38" s="99">
        <v>633</v>
      </c>
      <c r="H38" s="99">
        <f t="shared" si="11"/>
        <v>1345637</v>
      </c>
      <c r="I38" s="99">
        <v>5082316275</v>
      </c>
      <c r="J38" s="99">
        <v>1323802471</v>
      </c>
      <c r="K38" s="99">
        <v>1802814703</v>
      </c>
      <c r="L38" s="99">
        <v>403953581</v>
      </c>
      <c r="M38" s="99">
        <v>760039654</v>
      </c>
      <c r="N38" s="101">
        <v>4478773212</v>
      </c>
      <c r="O38" s="100">
        <v>1769743067</v>
      </c>
      <c r="P38" s="99">
        <v>254451206</v>
      </c>
      <c r="Q38" s="99">
        <v>15893344621</v>
      </c>
      <c r="R38" s="99">
        <v>1039229196</v>
      </c>
      <c r="S38" s="99">
        <v>1571570690</v>
      </c>
      <c r="T38" s="99">
        <v>78443429</v>
      </c>
      <c r="U38" s="99">
        <v>237436876</v>
      </c>
      <c r="V38" s="99">
        <v>30392768893</v>
      </c>
      <c r="W38" s="99">
        <v>20948394</v>
      </c>
      <c r="X38" s="99">
        <v>1338740486</v>
      </c>
      <c r="Y38" s="99">
        <v>29449394197</v>
      </c>
      <c r="Z38" s="99">
        <v>6748859539</v>
      </c>
      <c r="AA38" s="99">
        <v>30921016991</v>
      </c>
      <c r="AB38" s="99">
        <v>29561328111</v>
      </c>
      <c r="AC38" s="99">
        <v>6768147792</v>
      </c>
      <c r="AD38" s="99">
        <v>34625368</v>
      </c>
      <c r="AE38" s="99">
        <v>727</v>
      </c>
      <c r="AF38" s="99">
        <v>39776759</v>
      </c>
      <c r="AG38" s="99">
        <v>1162402</v>
      </c>
      <c r="AH38" s="99">
        <v>17509308</v>
      </c>
      <c r="AI38" s="99">
        <v>900000</v>
      </c>
      <c r="AJ38" s="99">
        <v>2747443</v>
      </c>
      <c r="AK38" s="99">
        <v>12067359</v>
      </c>
      <c r="AL38" s="99">
        <v>3279654314</v>
      </c>
      <c r="AM38" s="99">
        <v>55541724</v>
      </c>
      <c r="AN38" s="99">
        <v>1223654101</v>
      </c>
      <c r="AO38" s="99">
        <v>2303914764</v>
      </c>
      <c r="AP38" s="99">
        <v>796066464</v>
      </c>
      <c r="AQ38" s="99">
        <v>537000207</v>
      </c>
      <c r="AR38" s="39">
        <v>331200</v>
      </c>
    </row>
    <row r="39" spans="1:44">
      <c r="A39" s="47">
        <f t="shared" si="7"/>
        <v>0.1178903937282386</v>
      </c>
      <c r="B39" s="94">
        <f t="shared" si="8"/>
        <v>5.5139918258047173E-3</v>
      </c>
      <c r="C39" s="39">
        <f t="shared" si="5"/>
        <v>150</v>
      </c>
      <c r="D39" s="39">
        <f t="shared" si="6"/>
        <v>155</v>
      </c>
      <c r="E39" s="103">
        <f t="shared" si="9"/>
        <v>49680000</v>
      </c>
      <c r="F39" s="103">
        <f t="shared" si="10"/>
        <v>51336000</v>
      </c>
      <c r="G39" s="99">
        <v>504</v>
      </c>
      <c r="H39" s="99">
        <f t="shared" si="11"/>
        <v>1346141</v>
      </c>
      <c r="I39" s="99">
        <v>4395821714</v>
      </c>
      <c r="J39" s="99">
        <v>1224016043</v>
      </c>
      <c r="K39" s="99">
        <v>1664957781</v>
      </c>
      <c r="L39" s="99">
        <v>410449498</v>
      </c>
      <c r="M39" s="99">
        <v>713418720</v>
      </c>
      <c r="N39" s="101">
        <v>4044974598</v>
      </c>
      <c r="O39" s="100">
        <v>1623027518</v>
      </c>
      <c r="P39" s="99">
        <v>143721364</v>
      </c>
      <c r="Q39" s="99">
        <v>11989510216</v>
      </c>
      <c r="R39" s="99">
        <v>933335047</v>
      </c>
      <c r="S39" s="99">
        <v>1401855401</v>
      </c>
      <c r="T39" s="99">
        <v>92564348</v>
      </c>
      <c r="U39" s="99">
        <v>331827277</v>
      </c>
      <c r="V39" s="99">
        <v>24867705633</v>
      </c>
      <c r="W39" s="99">
        <v>13867257</v>
      </c>
      <c r="X39" s="99">
        <v>1021765515</v>
      </c>
      <c r="Y39" s="99">
        <v>24181158466</v>
      </c>
      <c r="Z39" s="99">
        <v>5708318523</v>
      </c>
      <c r="AA39" s="99">
        <v>25316985473</v>
      </c>
      <c r="AB39" s="99">
        <v>24329748491</v>
      </c>
      <c r="AC39" s="99">
        <v>5745602082</v>
      </c>
      <c r="AD39" s="99">
        <v>89753377</v>
      </c>
      <c r="AE39" s="99">
        <v>2339</v>
      </c>
      <c r="AF39" s="99">
        <v>24716910</v>
      </c>
      <c r="AG39" s="99">
        <v>12440</v>
      </c>
      <c r="AH39" s="99">
        <v>4279565</v>
      </c>
      <c r="AI39" s="99">
        <v>0</v>
      </c>
      <c r="AJ39" s="99">
        <v>15028289</v>
      </c>
      <c r="AK39" s="99">
        <v>10050000</v>
      </c>
      <c r="AL39" s="99">
        <v>2505818470</v>
      </c>
      <c r="AM39" s="99">
        <v>57674313</v>
      </c>
      <c r="AN39" s="99">
        <v>1061542376</v>
      </c>
      <c r="AO39" s="99">
        <v>2224953633</v>
      </c>
      <c r="AP39" s="99">
        <v>560599862</v>
      </c>
      <c r="AQ39" s="99">
        <v>445463195</v>
      </c>
      <c r="AR39" s="39">
        <v>331200</v>
      </c>
    </row>
    <row r="40" spans="1:44">
      <c r="A40" s="47">
        <f t="shared" si="7"/>
        <v>0.11237640190243389</v>
      </c>
      <c r="B40" s="94">
        <f t="shared" si="8"/>
        <v>4.5030530928804394E-3</v>
      </c>
      <c r="C40" s="39">
        <f t="shared" si="5"/>
        <v>155</v>
      </c>
      <c r="D40" s="39">
        <f t="shared" si="6"/>
        <v>160</v>
      </c>
      <c r="E40" s="103">
        <f t="shared" si="9"/>
        <v>51336000</v>
      </c>
      <c r="F40" s="103">
        <f t="shared" si="10"/>
        <v>52992000</v>
      </c>
      <c r="G40" s="99">
        <v>508</v>
      </c>
      <c r="H40" s="99">
        <f t="shared" si="11"/>
        <v>1346649</v>
      </c>
      <c r="I40" s="99">
        <v>5148775535</v>
      </c>
      <c r="J40" s="99">
        <v>1280595784</v>
      </c>
      <c r="K40" s="99">
        <v>2467544652</v>
      </c>
      <c r="L40" s="99">
        <v>293002682</v>
      </c>
      <c r="M40" s="99">
        <v>399774602</v>
      </c>
      <c r="N40" s="101">
        <v>3813347394</v>
      </c>
      <c r="O40" s="100">
        <v>1325460631</v>
      </c>
      <c r="P40" s="99">
        <v>71020589</v>
      </c>
      <c r="Q40" s="99">
        <v>12900441324</v>
      </c>
      <c r="R40" s="99">
        <v>1100280220</v>
      </c>
      <c r="S40" s="99">
        <v>2231645817</v>
      </c>
      <c r="T40" s="99">
        <v>58373494</v>
      </c>
      <c r="U40" s="99">
        <v>280344177</v>
      </c>
      <c r="V40" s="99">
        <v>25801532279</v>
      </c>
      <c r="W40" s="99">
        <v>19014976</v>
      </c>
      <c r="X40" s="99">
        <v>1013448511</v>
      </c>
      <c r="Y40" s="99">
        <v>25122271592</v>
      </c>
      <c r="Z40" s="99">
        <v>6117836695</v>
      </c>
      <c r="AA40" s="99">
        <v>26279402596</v>
      </c>
      <c r="AB40" s="99">
        <v>25307249626</v>
      </c>
      <c r="AC40" s="99">
        <v>6144185650</v>
      </c>
      <c r="AD40" s="99">
        <v>70022805</v>
      </c>
      <c r="AE40" s="99">
        <v>127927</v>
      </c>
      <c r="AF40" s="99">
        <v>18507587</v>
      </c>
      <c r="AG40" s="99">
        <v>0</v>
      </c>
      <c r="AH40" s="99">
        <v>15930504</v>
      </c>
      <c r="AI40" s="99">
        <v>997326</v>
      </c>
      <c r="AJ40" s="99">
        <v>7560888</v>
      </c>
      <c r="AK40" s="99">
        <v>0</v>
      </c>
      <c r="AL40" s="99">
        <v>2785384126</v>
      </c>
      <c r="AM40" s="99">
        <v>57491030</v>
      </c>
      <c r="AN40" s="99">
        <v>1177865733</v>
      </c>
      <c r="AO40" s="99">
        <v>2207321147</v>
      </c>
      <c r="AP40" s="99">
        <v>585060776</v>
      </c>
      <c r="AQ40" s="99">
        <v>413354403</v>
      </c>
      <c r="AR40" s="39">
        <v>331200</v>
      </c>
    </row>
    <row r="41" spans="1:44">
      <c r="A41" s="47">
        <f t="shared" si="7"/>
        <v>0.10787334880955345</v>
      </c>
      <c r="B41" s="94">
        <f t="shared" si="8"/>
        <v>4.4587536488488984E-3</v>
      </c>
      <c r="C41" s="39">
        <f t="shared" si="5"/>
        <v>160</v>
      </c>
      <c r="D41" s="39">
        <f t="shared" si="6"/>
        <v>165</v>
      </c>
      <c r="E41" s="103">
        <f t="shared" si="9"/>
        <v>52992000</v>
      </c>
      <c r="F41" s="103">
        <f t="shared" si="10"/>
        <v>54648000</v>
      </c>
      <c r="G41" s="99">
        <v>457</v>
      </c>
      <c r="H41" s="99">
        <f t="shared" si="11"/>
        <v>1347106</v>
      </c>
      <c r="I41" s="99">
        <v>3903861180</v>
      </c>
      <c r="J41" s="99">
        <v>1260096344</v>
      </c>
      <c r="K41" s="99">
        <v>1478874437</v>
      </c>
      <c r="L41" s="99">
        <v>254424023</v>
      </c>
      <c r="M41" s="99">
        <v>582223796</v>
      </c>
      <c r="N41" s="101">
        <v>2897892471</v>
      </c>
      <c r="O41" s="100">
        <v>1312421218</v>
      </c>
      <c r="P41" s="99">
        <v>90961035</v>
      </c>
      <c r="Q41" s="99">
        <v>13562743716</v>
      </c>
      <c r="R41" s="99">
        <v>826283593</v>
      </c>
      <c r="S41" s="99">
        <v>1351355730</v>
      </c>
      <c r="T41" s="99">
        <v>61907936</v>
      </c>
      <c r="U41" s="99">
        <v>197944255</v>
      </c>
      <c r="V41" s="99">
        <v>24212495038</v>
      </c>
      <c r="W41" s="99">
        <v>27977997</v>
      </c>
      <c r="X41" s="99">
        <v>1086248733</v>
      </c>
      <c r="Y41" s="99">
        <v>23407362958</v>
      </c>
      <c r="Z41" s="99">
        <v>5834312948</v>
      </c>
      <c r="AA41" s="99">
        <v>24558573892</v>
      </c>
      <c r="AB41" s="99">
        <v>23495633171</v>
      </c>
      <c r="AC41" s="99">
        <v>5855430508</v>
      </c>
      <c r="AD41" s="99">
        <v>51629233</v>
      </c>
      <c r="AE41" s="99">
        <v>7626</v>
      </c>
      <c r="AF41" s="99">
        <v>23425973</v>
      </c>
      <c r="AG41" s="99">
        <v>0</v>
      </c>
      <c r="AH41" s="99">
        <v>19799099</v>
      </c>
      <c r="AI41" s="99">
        <v>511000</v>
      </c>
      <c r="AJ41" s="99">
        <v>8467539</v>
      </c>
      <c r="AK41" s="99">
        <v>0</v>
      </c>
      <c r="AL41" s="99">
        <v>3115728725</v>
      </c>
      <c r="AM41" s="99">
        <v>30351992</v>
      </c>
      <c r="AN41" s="99">
        <v>937116087</v>
      </c>
      <c r="AO41" s="99">
        <v>1839334055</v>
      </c>
      <c r="AP41" s="99">
        <v>654946340</v>
      </c>
      <c r="AQ41" s="99">
        <v>421936041</v>
      </c>
      <c r="AR41" s="39">
        <v>331200</v>
      </c>
    </row>
    <row r="42" spans="1:44">
      <c r="A42" s="47">
        <f t="shared" si="7"/>
        <v>0.10341459516070454</v>
      </c>
      <c r="B42" s="94">
        <f t="shared" si="8"/>
        <v>4.6174586117254512E-3</v>
      </c>
      <c r="C42" s="39">
        <f t="shared" si="5"/>
        <v>165</v>
      </c>
      <c r="D42" s="39">
        <f t="shared" si="6"/>
        <v>170</v>
      </c>
      <c r="E42" s="103">
        <f t="shared" si="9"/>
        <v>54648000</v>
      </c>
      <c r="F42" s="103">
        <f t="shared" si="10"/>
        <v>56304000</v>
      </c>
      <c r="G42" s="99">
        <v>377</v>
      </c>
      <c r="H42" s="99">
        <f t="shared" si="11"/>
        <v>1347483</v>
      </c>
      <c r="I42" s="99">
        <v>3499132518</v>
      </c>
      <c r="J42" s="99">
        <v>933731500</v>
      </c>
      <c r="K42" s="99">
        <v>1293729911</v>
      </c>
      <c r="L42" s="99">
        <v>332547245</v>
      </c>
      <c r="M42" s="99">
        <v>663157836</v>
      </c>
      <c r="N42" s="101">
        <v>3229635064</v>
      </c>
      <c r="O42" s="100">
        <v>1359135564</v>
      </c>
      <c r="P42" s="99">
        <v>33392270</v>
      </c>
      <c r="Q42" s="99">
        <v>10238046050</v>
      </c>
      <c r="R42" s="99">
        <v>671059030</v>
      </c>
      <c r="S42" s="99">
        <v>1131076927</v>
      </c>
      <c r="T42" s="99">
        <v>47507408</v>
      </c>
      <c r="U42" s="99">
        <v>185900061</v>
      </c>
      <c r="V42" s="99">
        <v>20353124816</v>
      </c>
      <c r="W42" s="99">
        <v>18676440</v>
      </c>
      <c r="X42" s="99">
        <v>901824544</v>
      </c>
      <c r="Y42" s="99">
        <v>19968586074</v>
      </c>
      <c r="Z42" s="99">
        <v>5094098188</v>
      </c>
      <c r="AA42" s="99">
        <v>20889082592</v>
      </c>
      <c r="AB42" s="99">
        <v>19968581608</v>
      </c>
      <c r="AC42" s="99">
        <v>5094096169</v>
      </c>
      <c r="AD42" s="99">
        <v>69325224</v>
      </c>
      <c r="AE42" s="99">
        <v>0</v>
      </c>
      <c r="AF42" s="99">
        <v>8664270</v>
      </c>
      <c r="AG42" s="99">
        <v>42849</v>
      </c>
      <c r="AH42" s="99">
        <v>19993662</v>
      </c>
      <c r="AI42" s="99">
        <v>0</v>
      </c>
      <c r="AJ42" s="99">
        <v>7572884</v>
      </c>
      <c r="AK42" s="99">
        <v>293142</v>
      </c>
      <c r="AL42" s="99">
        <v>2345088646</v>
      </c>
      <c r="AM42" s="99">
        <v>34412448</v>
      </c>
      <c r="AN42" s="99">
        <v>841961760</v>
      </c>
      <c r="AO42" s="99">
        <v>2004235115</v>
      </c>
      <c r="AP42" s="99">
        <v>476096340</v>
      </c>
      <c r="AQ42" s="99">
        <v>413236005</v>
      </c>
      <c r="AR42" s="39">
        <v>331200</v>
      </c>
    </row>
    <row r="43" spans="1:44">
      <c r="A43" s="47">
        <f t="shared" si="7"/>
        <v>9.8797136548979092E-2</v>
      </c>
      <c r="B43" s="94">
        <f t="shared" si="8"/>
        <v>4.2460611323101721E-3</v>
      </c>
      <c r="C43" s="39">
        <f t="shared" si="5"/>
        <v>170</v>
      </c>
      <c r="D43" s="39">
        <f t="shared" si="6"/>
        <v>175</v>
      </c>
      <c r="E43" s="103">
        <f t="shared" si="9"/>
        <v>56304000</v>
      </c>
      <c r="F43" s="103">
        <f t="shared" si="10"/>
        <v>57960000</v>
      </c>
      <c r="G43" s="99">
        <v>380</v>
      </c>
      <c r="H43" s="99">
        <f t="shared" si="11"/>
        <v>1347863</v>
      </c>
      <c r="I43" s="99">
        <v>3791651029</v>
      </c>
      <c r="J43" s="99">
        <v>1022304945</v>
      </c>
      <c r="K43" s="99">
        <v>1756048013</v>
      </c>
      <c r="L43" s="99">
        <v>268275347</v>
      </c>
      <c r="M43" s="99">
        <v>305347421</v>
      </c>
      <c r="N43" s="101">
        <v>2579552400</v>
      </c>
      <c r="O43" s="100">
        <v>1249815792</v>
      </c>
      <c r="P43" s="99">
        <v>85971463</v>
      </c>
      <c r="Q43" s="99">
        <v>11705405601</v>
      </c>
      <c r="R43" s="99">
        <v>753624062</v>
      </c>
      <c r="S43" s="99">
        <v>1633509248</v>
      </c>
      <c r="T43" s="99">
        <v>75172340</v>
      </c>
      <c r="U43" s="99">
        <v>186692222</v>
      </c>
      <c r="V43" s="99">
        <v>21537989381</v>
      </c>
      <c r="W43" s="99">
        <v>12792379</v>
      </c>
      <c r="X43" s="99">
        <v>918873422</v>
      </c>
      <c r="Y43" s="99">
        <v>20690924383</v>
      </c>
      <c r="Z43" s="99">
        <v>5398495178</v>
      </c>
      <c r="AA43" s="99">
        <v>21678751031</v>
      </c>
      <c r="AB43" s="99">
        <v>20747085230</v>
      </c>
      <c r="AC43" s="99">
        <v>5413453845</v>
      </c>
      <c r="AD43" s="99">
        <v>28467550</v>
      </c>
      <c r="AE43" s="99">
        <v>0</v>
      </c>
      <c r="AF43" s="99">
        <v>24594895</v>
      </c>
      <c r="AG43" s="99">
        <v>0</v>
      </c>
      <c r="AH43" s="99">
        <v>12219706</v>
      </c>
      <c r="AI43" s="99">
        <v>425425</v>
      </c>
      <c r="AJ43" s="99">
        <v>13697152</v>
      </c>
      <c r="AK43" s="99">
        <v>1515000</v>
      </c>
      <c r="AL43" s="99">
        <v>2866789729</v>
      </c>
      <c r="AM43" s="99">
        <v>64695697</v>
      </c>
      <c r="AN43" s="99">
        <v>859044892</v>
      </c>
      <c r="AO43" s="99">
        <v>1715074141</v>
      </c>
      <c r="AP43" s="99">
        <v>566285713</v>
      </c>
      <c r="AQ43" s="99">
        <v>340260609</v>
      </c>
      <c r="AR43" s="39">
        <v>331200</v>
      </c>
    </row>
    <row r="44" spans="1:44">
      <c r="A44" s="47">
        <f t="shared" si="7"/>
        <v>9.455107541666892E-2</v>
      </c>
      <c r="B44" s="94">
        <f t="shared" si="8"/>
        <v>3.2653647558407261E-3</v>
      </c>
      <c r="C44" s="39">
        <f t="shared" si="5"/>
        <v>175</v>
      </c>
      <c r="D44" s="39">
        <f t="shared" si="6"/>
        <v>180</v>
      </c>
      <c r="E44" s="103">
        <f t="shared" si="9"/>
        <v>57960000</v>
      </c>
      <c r="F44" s="103">
        <f t="shared" si="10"/>
        <v>59616000</v>
      </c>
      <c r="G44" s="99">
        <v>325</v>
      </c>
      <c r="H44" s="99">
        <f t="shared" si="11"/>
        <v>1348188</v>
      </c>
      <c r="I44" s="99">
        <v>2946288692</v>
      </c>
      <c r="J44" s="99">
        <v>1082394792</v>
      </c>
      <c r="K44" s="99">
        <v>1129607559</v>
      </c>
      <c r="L44" s="99">
        <v>188072569</v>
      </c>
      <c r="M44" s="99">
        <v>343824327</v>
      </c>
      <c r="N44" s="101">
        <v>2047642271</v>
      </c>
      <c r="O44" s="100">
        <v>961150655</v>
      </c>
      <c r="P44" s="99">
        <v>33328456</v>
      </c>
      <c r="Q44" s="99">
        <v>10821943559</v>
      </c>
      <c r="R44" s="99">
        <v>643393298</v>
      </c>
      <c r="S44" s="99">
        <v>1051787503</v>
      </c>
      <c r="T44" s="99">
        <v>64654760</v>
      </c>
      <c r="U44" s="99">
        <v>171964690</v>
      </c>
      <c r="V44" s="99">
        <v>18801500933</v>
      </c>
      <c r="W44" s="99">
        <v>11819394</v>
      </c>
      <c r="X44" s="99">
        <v>743615613</v>
      </c>
      <c r="Y44" s="99">
        <v>18042199405</v>
      </c>
      <c r="Z44" s="99">
        <v>4820785920</v>
      </c>
      <c r="AA44" s="99">
        <v>18969984145</v>
      </c>
      <c r="AB44" s="99">
        <v>18270352057</v>
      </c>
      <c r="AC44" s="99">
        <v>4866688115</v>
      </c>
      <c r="AD44" s="99">
        <v>54652440</v>
      </c>
      <c r="AE44" s="99">
        <v>33588</v>
      </c>
      <c r="AF44" s="99">
        <v>9619377</v>
      </c>
      <c r="AG44" s="99">
        <v>0</v>
      </c>
      <c r="AH44" s="99">
        <v>10436204</v>
      </c>
      <c r="AI44" s="99">
        <v>0</v>
      </c>
      <c r="AJ44" s="99">
        <v>17964325</v>
      </c>
      <c r="AK44" s="99">
        <v>90158</v>
      </c>
      <c r="AL44" s="99">
        <v>2680745608</v>
      </c>
      <c r="AM44" s="99">
        <v>26585586</v>
      </c>
      <c r="AN44" s="99">
        <v>727517346</v>
      </c>
      <c r="AO44" s="99">
        <v>1484693087</v>
      </c>
      <c r="AP44" s="99">
        <v>457389792</v>
      </c>
      <c r="AQ44" s="99">
        <v>272282201</v>
      </c>
      <c r="AR44" s="39">
        <v>331200</v>
      </c>
    </row>
    <row r="45" spans="1:44">
      <c r="A45" s="47">
        <f t="shared" si="7"/>
        <v>9.128571066082819E-2</v>
      </c>
      <c r="B45" s="94">
        <f t="shared" si="8"/>
        <v>2.693970933778927E-3</v>
      </c>
      <c r="C45" s="39">
        <f t="shared" ref="C45:C72" si="12">+D44</f>
        <v>180</v>
      </c>
      <c r="D45" s="39">
        <f t="shared" ref="D45:D72" si="13">+C45+$D$5</f>
        <v>185</v>
      </c>
      <c r="E45" s="103">
        <f t="shared" si="9"/>
        <v>59616000</v>
      </c>
      <c r="F45" s="103">
        <f t="shared" si="10"/>
        <v>61272000</v>
      </c>
      <c r="G45" s="99">
        <v>247</v>
      </c>
      <c r="H45" s="99">
        <f t="shared" si="11"/>
        <v>1348435</v>
      </c>
      <c r="I45" s="99">
        <v>2172300667</v>
      </c>
      <c r="J45" s="99">
        <v>765850506</v>
      </c>
      <c r="K45" s="99">
        <v>820477786</v>
      </c>
      <c r="L45" s="99">
        <v>204207519</v>
      </c>
      <c r="M45" s="99">
        <v>241782624</v>
      </c>
      <c r="N45" s="101">
        <v>1932100283</v>
      </c>
      <c r="O45" s="100">
        <v>792962539</v>
      </c>
      <c r="P45" s="99">
        <v>45993474</v>
      </c>
      <c r="Q45" s="99">
        <v>8278346213</v>
      </c>
      <c r="R45" s="99">
        <v>507350237</v>
      </c>
      <c r="S45" s="99">
        <v>775077514</v>
      </c>
      <c r="T45" s="99">
        <v>45121934</v>
      </c>
      <c r="U45" s="99">
        <v>94805232</v>
      </c>
      <c r="V45" s="99">
        <v>14682778289</v>
      </c>
      <c r="W45" s="99">
        <v>10144948</v>
      </c>
      <c r="X45" s="99">
        <v>626176572</v>
      </c>
      <c r="Y45" s="99">
        <v>14064281167</v>
      </c>
      <c r="Z45" s="99">
        <v>3847110449</v>
      </c>
      <c r="AA45" s="99">
        <v>14904046149</v>
      </c>
      <c r="AB45" s="99">
        <v>14267724629</v>
      </c>
      <c r="AC45" s="99">
        <v>3870698640</v>
      </c>
      <c r="AD45" s="99">
        <v>32680242</v>
      </c>
      <c r="AE45" s="99">
        <v>0</v>
      </c>
      <c r="AF45" s="99">
        <v>13747106</v>
      </c>
      <c r="AG45" s="99">
        <v>190822</v>
      </c>
      <c r="AH45" s="99">
        <v>625423</v>
      </c>
      <c r="AI45" s="99">
        <v>0</v>
      </c>
      <c r="AJ45" s="99">
        <v>13147032</v>
      </c>
      <c r="AK45" s="99">
        <v>15981755</v>
      </c>
      <c r="AL45" s="99">
        <v>2063697414</v>
      </c>
      <c r="AM45" s="99">
        <v>27380346</v>
      </c>
      <c r="AN45" s="99">
        <v>540654445</v>
      </c>
      <c r="AO45" s="99">
        <v>1251487271</v>
      </c>
      <c r="AP45" s="99">
        <v>396535498</v>
      </c>
      <c r="AQ45" s="99">
        <v>224428319</v>
      </c>
      <c r="AR45" s="39">
        <v>331200</v>
      </c>
    </row>
    <row r="46" spans="1:44">
      <c r="A46" s="47">
        <f t="shared" si="7"/>
        <v>8.8591739727049257E-2</v>
      </c>
      <c r="B46" s="94">
        <f t="shared" si="8"/>
        <v>3.4668013266946026E-3</v>
      </c>
      <c r="C46" s="39">
        <f t="shared" si="12"/>
        <v>185</v>
      </c>
      <c r="D46" s="39">
        <f t="shared" si="13"/>
        <v>190</v>
      </c>
      <c r="E46" s="103">
        <f t="shared" si="9"/>
        <v>61272000</v>
      </c>
      <c r="F46" s="103">
        <f t="shared" si="10"/>
        <v>62928000</v>
      </c>
      <c r="G46" s="99">
        <v>293</v>
      </c>
      <c r="H46" s="99">
        <f t="shared" si="11"/>
        <v>1348728</v>
      </c>
      <c r="I46" s="99">
        <v>2568051322</v>
      </c>
      <c r="J46" s="99">
        <v>681927712</v>
      </c>
      <c r="K46" s="99">
        <v>798532132</v>
      </c>
      <c r="L46" s="99">
        <v>211773818</v>
      </c>
      <c r="M46" s="99">
        <v>374044930</v>
      </c>
      <c r="N46" s="101">
        <v>2173256653</v>
      </c>
      <c r="O46" s="100">
        <v>1020442926</v>
      </c>
      <c r="P46" s="99">
        <v>122634867</v>
      </c>
      <c r="Q46" s="99">
        <v>10590513803</v>
      </c>
      <c r="R46" s="99">
        <v>529998256</v>
      </c>
      <c r="S46" s="99">
        <v>663467533</v>
      </c>
      <c r="T46" s="99">
        <v>62020652</v>
      </c>
      <c r="U46" s="99">
        <v>114283549</v>
      </c>
      <c r="V46" s="99">
        <v>18046446348</v>
      </c>
      <c r="W46" s="99">
        <v>11415864</v>
      </c>
      <c r="X46" s="99">
        <v>811507570</v>
      </c>
      <c r="Y46" s="99">
        <v>17346746908</v>
      </c>
      <c r="Z46" s="99">
        <v>4791728377</v>
      </c>
      <c r="AA46" s="99">
        <v>18231404685</v>
      </c>
      <c r="AB46" s="99">
        <v>17408481251</v>
      </c>
      <c r="AC46" s="99">
        <v>4809181798</v>
      </c>
      <c r="AD46" s="99">
        <v>41559961</v>
      </c>
      <c r="AE46" s="99">
        <v>0</v>
      </c>
      <c r="AF46" s="99">
        <v>20623627</v>
      </c>
      <c r="AG46" s="99">
        <v>872143</v>
      </c>
      <c r="AH46" s="99">
        <v>1856395</v>
      </c>
      <c r="AI46" s="99">
        <v>0</v>
      </c>
      <c r="AJ46" s="99">
        <v>972736</v>
      </c>
      <c r="AK46" s="99">
        <v>50000</v>
      </c>
      <c r="AL46" s="99">
        <v>2727605148</v>
      </c>
      <c r="AM46" s="99">
        <v>44497223</v>
      </c>
      <c r="AN46" s="99">
        <v>639332594</v>
      </c>
      <c r="AO46" s="99">
        <v>1500656616</v>
      </c>
      <c r="AP46" s="99">
        <v>493868780</v>
      </c>
      <c r="AQ46" s="99">
        <v>294818051</v>
      </c>
      <c r="AR46" s="39">
        <v>331200</v>
      </c>
    </row>
    <row r="47" spans="1:44">
      <c r="A47" s="47">
        <f t="shared" si="7"/>
        <v>8.5124938400354649E-2</v>
      </c>
      <c r="B47" s="94">
        <f t="shared" si="8"/>
        <v>3.1908604994643525E-3</v>
      </c>
      <c r="C47" s="39">
        <f t="shared" si="12"/>
        <v>190</v>
      </c>
      <c r="D47" s="39">
        <f t="shared" si="13"/>
        <v>195</v>
      </c>
      <c r="E47" s="103">
        <f t="shared" si="9"/>
        <v>62928000</v>
      </c>
      <c r="F47" s="103">
        <f t="shared" si="10"/>
        <v>64584000</v>
      </c>
      <c r="G47" s="99">
        <v>252</v>
      </c>
      <c r="H47" s="99">
        <f t="shared" si="11"/>
        <v>1348980</v>
      </c>
      <c r="I47" s="99">
        <v>2501599259</v>
      </c>
      <c r="J47" s="99">
        <v>708170740</v>
      </c>
      <c r="K47" s="99">
        <v>981562619</v>
      </c>
      <c r="L47" s="99">
        <v>126556527</v>
      </c>
      <c r="M47" s="99">
        <v>410087836</v>
      </c>
      <c r="N47" s="101">
        <v>1614728363</v>
      </c>
      <c r="O47" s="100">
        <v>939220543</v>
      </c>
      <c r="P47" s="99">
        <v>35832464</v>
      </c>
      <c r="Q47" s="99">
        <v>9248296787</v>
      </c>
      <c r="R47" s="99">
        <v>577366972</v>
      </c>
      <c r="S47" s="99">
        <v>941228997</v>
      </c>
      <c r="T47" s="99">
        <v>67138293</v>
      </c>
      <c r="U47" s="99">
        <v>79347649</v>
      </c>
      <c r="V47" s="99">
        <v>15670799127</v>
      </c>
      <c r="W47" s="99">
        <v>12157772</v>
      </c>
      <c r="X47" s="99">
        <v>683607816</v>
      </c>
      <c r="Y47" s="99">
        <v>15145277475</v>
      </c>
      <c r="Z47" s="99">
        <v>4237090312</v>
      </c>
      <c r="AA47" s="99">
        <v>16055707171</v>
      </c>
      <c r="AB47" s="99">
        <v>15359941583</v>
      </c>
      <c r="AC47" s="99">
        <v>4310581355</v>
      </c>
      <c r="AD47" s="99">
        <v>40850940</v>
      </c>
      <c r="AE47" s="99">
        <v>44996</v>
      </c>
      <c r="AF47" s="99">
        <v>10818015</v>
      </c>
      <c r="AG47" s="99">
        <v>0</v>
      </c>
      <c r="AH47" s="99">
        <v>4403646</v>
      </c>
      <c r="AI47" s="99">
        <v>6363470</v>
      </c>
      <c r="AJ47" s="99">
        <v>97314</v>
      </c>
      <c r="AK47" s="99">
        <v>176000</v>
      </c>
      <c r="AL47" s="99">
        <v>2398762486</v>
      </c>
      <c r="AM47" s="99">
        <v>42359044</v>
      </c>
      <c r="AN47" s="99">
        <v>584220567</v>
      </c>
      <c r="AO47" s="99">
        <v>1327205498</v>
      </c>
      <c r="AP47" s="99">
        <v>448041351</v>
      </c>
      <c r="AQ47" s="99">
        <v>229564081</v>
      </c>
      <c r="AR47" s="39">
        <v>331200</v>
      </c>
    </row>
    <row r="48" spans="1:44">
      <c r="A48" s="47">
        <f t="shared" si="7"/>
        <v>8.1934077900890301E-2</v>
      </c>
      <c r="B48" s="94">
        <f t="shared" si="8"/>
        <v>3.0675126469722953E-3</v>
      </c>
      <c r="C48" s="39">
        <f t="shared" si="12"/>
        <v>195</v>
      </c>
      <c r="D48" s="39">
        <f t="shared" si="13"/>
        <v>200</v>
      </c>
      <c r="E48" s="103">
        <f t="shared" si="9"/>
        <v>64584000</v>
      </c>
      <c r="F48" s="103">
        <f t="shared" si="10"/>
        <v>66240000</v>
      </c>
      <c r="G48" s="99">
        <v>238</v>
      </c>
      <c r="H48" s="99">
        <f t="shared" si="11"/>
        <v>1349218</v>
      </c>
      <c r="I48" s="99">
        <v>2139117813</v>
      </c>
      <c r="J48" s="99">
        <v>1051205250</v>
      </c>
      <c r="K48" s="99">
        <v>1840391962</v>
      </c>
      <c r="L48" s="99">
        <v>261367434</v>
      </c>
      <c r="M48" s="99">
        <v>475319616</v>
      </c>
      <c r="N48" s="101">
        <v>1683033549</v>
      </c>
      <c r="O48" s="100">
        <v>902913460</v>
      </c>
      <c r="P48" s="99">
        <v>28252968</v>
      </c>
      <c r="Q48" s="99">
        <v>8678083578</v>
      </c>
      <c r="R48" s="99">
        <v>497833707</v>
      </c>
      <c r="S48" s="99">
        <v>1741844015</v>
      </c>
      <c r="T48" s="99">
        <v>44022109</v>
      </c>
      <c r="U48" s="99">
        <v>182394397</v>
      </c>
      <c r="V48" s="99">
        <v>15397273112</v>
      </c>
      <c r="W48" s="99">
        <v>6121901</v>
      </c>
      <c r="X48" s="99">
        <v>687745715</v>
      </c>
      <c r="Y48" s="99">
        <v>14893254287</v>
      </c>
      <c r="Z48" s="99">
        <v>4227577445</v>
      </c>
      <c r="AA48" s="99">
        <v>15589258816</v>
      </c>
      <c r="AB48" s="99">
        <v>14895391200</v>
      </c>
      <c r="AC48" s="99">
        <v>4246055466</v>
      </c>
      <c r="AD48" s="99">
        <v>57540404</v>
      </c>
      <c r="AE48" s="99">
        <v>218512</v>
      </c>
      <c r="AF48" s="99">
        <v>8471440</v>
      </c>
      <c r="AG48" s="99">
        <v>142474</v>
      </c>
      <c r="AH48" s="99">
        <v>0</v>
      </c>
      <c r="AI48" s="99">
        <v>0</v>
      </c>
      <c r="AJ48" s="99">
        <v>5529326</v>
      </c>
      <c r="AK48" s="99">
        <v>512000</v>
      </c>
      <c r="AL48" s="99">
        <v>2288437546</v>
      </c>
      <c r="AM48" s="99">
        <v>63293271</v>
      </c>
      <c r="AN48" s="99">
        <v>615777059</v>
      </c>
      <c r="AO48" s="99">
        <v>1399452781</v>
      </c>
      <c r="AP48" s="99">
        <v>411316467</v>
      </c>
      <c r="AQ48" s="99">
        <v>263804096</v>
      </c>
      <c r="AR48" s="39">
        <v>331200</v>
      </c>
    </row>
    <row r="49" spans="1:44">
      <c r="A49" s="47">
        <f t="shared" si="7"/>
        <v>7.8866565253918011E-2</v>
      </c>
      <c r="B49" s="94">
        <f t="shared" si="8"/>
        <v>2.7848256109902843E-3</v>
      </c>
      <c r="C49" s="39">
        <f t="shared" si="12"/>
        <v>200</v>
      </c>
      <c r="D49" s="39">
        <f t="shared" si="13"/>
        <v>205</v>
      </c>
      <c r="E49" s="103">
        <f t="shared" si="9"/>
        <v>66240000</v>
      </c>
      <c r="F49" s="103">
        <f t="shared" si="10"/>
        <v>67896000</v>
      </c>
      <c r="G49" s="99">
        <v>195</v>
      </c>
      <c r="H49" s="99">
        <f t="shared" si="11"/>
        <v>1349413</v>
      </c>
      <c r="I49" s="99">
        <v>1313952341</v>
      </c>
      <c r="J49" s="99">
        <v>591146457</v>
      </c>
      <c r="K49" s="99">
        <v>479153648</v>
      </c>
      <c r="L49" s="99">
        <v>135043557</v>
      </c>
      <c r="M49" s="99">
        <v>203129441</v>
      </c>
      <c r="N49" s="101">
        <v>1483426389</v>
      </c>
      <c r="O49" s="100">
        <v>819705350</v>
      </c>
      <c r="P49" s="99">
        <v>149207228</v>
      </c>
      <c r="Q49" s="99">
        <v>8113229375</v>
      </c>
      <c r="R49" s="99">
        <v>306550352</v>
      </c>
      <c r="S49" s="99">
        <v>373276490</v>
      </c>
      <c r="T49" s="99">
        <v>41593996</v>
      </c>
      <c r="U49" s="99">
        <v>86348221</v>
      </c>
      <c r="V49" s="99">
        <v>12898938730</v>
      </c>
      <c r="W49" s="99">
        <v>8127406</v>
      </c>
      <c r="X49" s="99">
        <v>588946394</v>
      </c>
      <c r="Y49" s="99">
        <v>12432049074</v>
      </c>
      <c r="Z49" s="99">
        <v>3591763860</v>
      </c>
      <c r="AA49" s="99">
        <v>13093325431</v>
      </c>
      <c r="AB49" s="99">
        <v>12496251631</v>
      </c>
      <c r="AC49" s="99">
        <v>3610331044</v>
      </c>
      <c r="AD49" s="99">
        <v>56125860</v>
      </c>
      <c r="AE49" s="99">
        <v>1392</v>
      </c>
      <c r="AF49" s="99">
        <v>43842157</v>
      </c>
      <c r="AG49" s="99">
        <v>0</v>
      </c>
      <c r="AH49" s="99">
        <v>869816</v>
      </c>
      <c r="AI49" s="99">
        <v>0</v>
      </c>
      <c r="AJ49" s="99">
        <v>883969</v>
      </c>
      <c r="AK49" s="99">
        <v>1250000</v>
      </c>
      <c r="AL49" s="99">
        <v>2288637114</v>
      </c>
      <c r="AM49" s="99">
        <v>40218515</v>
      </c>
      <c r="AN49" s="99">
        <v>371148053</v>
      </c>
      <c r="AO49" s="99">
        <v>998972824</v>
      </c>
      <c r="AP49" s="99">
        <v>399227312</v>
      </c>
      <c r="AQ49" s="99">
        <v>183159879</v>
      </c>
      <c r="AR49" s="39">
        <v>331200</v>
      </c>
    </row>
    <row r="50" spans="1:44">
      <c r="A50" s="47">
        <f t="shared" si="7"/>
        <v>7.608173964292772E-2</v>
      </c>
      <c r="B50" s="94">
        <f t="shared" si="8"/>
        <v>1.8523447150602811E-3</v>
      </c>
      <c r="C50" s="39">
        <f t="shared" si="12"/>
        <v>205</v>
      </c>
      <c r="D50" s="39">
        <f t="shared" si="13"/>
        <v>210</v>
      </c>
      <c r="E50" s="103">
        <f t="shared" si="9"/>
        <v>67896000</v>
      </c>
      <c r="F50" s="103">
        <f t="shared" si="10"/>
        <v>69552000</v>
      </c>
      <c r="G50" s="99">
        <v>210</v>
      </c>
      <c r="H50" s="99">
        <f t="shared" si="11"/>
        <v>1349623</v>
      </c>
      <c r="I50" s="99">
        <v>2294293788</v>
      </c>
      <c r="J50" s="99">
        <v>734338185</v>
      </c>
      <c r="K50" s="99">
        <v>976285374</v>
      </c>
      <c r="L50" s="99">
        <v>187283248</v>
      </c>
      <c r="M50" s="99">
        <v>416565019</v>
      </c>
      <c r="N50" s="101">
        <v>1796651615</v>
      </c>
      <c r="O50" s="100">
        <v>545232300</v>
      </c>
      <c r="P50" s="99">
        <v>132857675</v>
      </c>
      <c r="Q50" s="99">
        <v>7886622822</v>
      </c>
      <c r="R50" s="99">
        <v>511462370</v>
      </c>
      <c r="S50" s="99">
        <v>854876507</v>
      </c>
      <c r="T50" s="99">
        <v>20082284</v>
      </c>
      <c r="U50" s="99">
        <v>107817828</v>
      </c>
      <c r="V50" s="99">
        <v>14366694130</v>
      </c>
      <c r="W50" s="99">
        <v>8363229</v>
      </c>
      <c r="X50" s="99">
        <v>686155210</v>
      </c>
      <c r="Y50" s="99">
        <v>13464050861</v>
      </c>
      <c r="Z50" s="99">
        <v>3962365588</v>
      </c>
      <c r="AA50" s="99">
        <v>14498815777</v>
      </c>
      <c r="AB50" s="99">
        <v>13804297338</v>
      </c>
      <c r="AC50" s="99">
        <v>4044106828</v>
      </c>
      <c r="AD50" s="99">
        <v>49970881</v>
      </c>
      <c r="AE50" s="99">
        <v>7496141</v>
      </c>
      <c r="AF50" s="99">
        <v>41036071</v>
      </c>
      <c r="AG50" s="99">
        <v>0</v>
      </c>
      <c r="AH50" s="99">
        <v>3851316</v>
      </c>
      <c r="AI50" s="99">
        <v>0</v>
      </c>
      <c r="AJ50" s="99">
        <v>1314007</v>
      </c>
      <c r="AK50" s="99">
        <v>0</v>
      </c>
      <c r="AL50" s="99">
        <v>2197471760</v>
      </c>
      <c r="AM50" s="99">
        <v>45640016</v>
      </c>
      <c r="AN50" s="99">
        <v>603002392</v>
      </c>
      <c r="AO50" s="99">
        <v>1169612572</v>
      </c>
      <c r="AP50" s="99">
        <v>471799509</v>
      </c>
      <c r="AQ50" s="99">
        <v>219887462</v>
      </c>
      <c r="AR50" s="39">
        <v>331200</v>
      </c>
    </row>
    <row r="51" spans="1:44">
      <c r="A51" s="47">
        <f t="shared" si="7"/>
        <v>7.422939492786744E-2</v>
      </c>
      <c r="B51" s="94">
        <f t="shared" si="8"/>
        <v>2.32080750526713E-3</v>
      </c>
      <c r="C51" s="39">
        <f t="shared" si="12"/>
        <v>210</v>
      </c>
      <c r="D51" s="39">
        <f t="shared" si="13"/>
        <v>215</v>
      </c>
      <c r="E51" s="103">
        <f t="shared" si="9"/>
        <v>69552000</v>
      </c>
      <c r="F51" s="103">
        <f t="shared" si="10"/>
        <v>71208000</v>
      </c>
      <c r="G51" s="99">
        <v>188</v>
      </c>
      <c r="H51" s="99">
        <f t="shared" si="11"/>
        <v>1349811</v>
      </c>
      <c r="I51" s="99">
        <v>1896021101</v>
      </c>
      <c r="J51" s="99">
        <v>622478656</v>
      </c>
      <c r="K51" s="99">
        <v>889685980</v>
      </c>
      <c r="L51" s="99">
        <v>164520201</v>
      </c>
      <c r="M51" s="99">
        <v>273699835</v>
      </c>
      <c r="N51" s="101">
        <v>1375216011</v>
      </c>
      <c r="O51" s="100">
        <v>683122965</v>
      </c>
      <c r="P51" s="99">
        <v>27965240</v>
      </c>
      <c r="Q51" s="99">
        <v>7922637308</v>
      </c>
      <c r="R51" s="99">
        <v>417411081</v>
      </c>
      <c r="S51" s="99">
        <v>749402454</v>
      </c>
      <c r="T51" s="99">
        <v>29451418</v>
      </c>
      <c r="U51" s="99">
        <v>113985069</v>
      </c>
      <c r="V51" s="99">
        <v>13052472788</v>
      </c>
      <c r="W51" s="99">
        <v>19665012</v>
      </c>
      <c r="X51" s="99">
        <v>715452119</v>
      </c>
      <c r="Y51" s="99">
        <v>12517657464</v>
      </c>
      <c r="Z51" s="99">
        <v>3709797569</v>
      </c>
      <c r="AA51" s="99">
        <v>13379919437</v>
      </c>
      <c r="AB51" s="99">
        <v>12644802306</v>
      </c>
      <c r="AC51" s="99">
        <v>3749439749</v>
      </c>
      <c r="AD51" s="99">
        <v>26539240</v>
      </c>
      <c r="AE51" s="99">
        <v>6984</v>
      </c>
      <c r="AF51" s="99">
        <v>8375080</v>
      </c>
      <c r="AG51" s="99">
        <v>19078</v>
      </c>
      <c r="AH51" s="99">
        <v>1718954</v>
      </c>
      <c r="AI51" s="99">
        <v>50000</v>
      </c>
      <c r="AJ51" s="99">
        <v>1067123</v>
      </c>
      <c r="AK51" s="99">
        <v>7405655</v>
      </c>
      <c r="AL51" s="99">
        <v>2203622611</v>
      </c>
      <c r="AM51" s="99">
        <v>42126113</v>
      </c>
      <c r="AN51" s="99">
        <v>482195208</v>
      </c>
      <c r="AO51" s="99">
        <v>1077994456</v>
      </c>
      <c r="AP51" s="99">
        <v>501469918</v>
      </c>
      <c r="AQ51" s="99">
        <v>202375238</v>
      </c>
      <c r="AR51" s="39">
        <v>331200</v>
      </c>
    </row>
    <row r="52" spans="1:44">
      <c r="A52" s="47">
        <f t="shared" si="7"/>
        <v>7.1908587422600312E-2</v>
      </c>
      <c r="B52" s="94">
        <f t="shared" si="8"/>
        <v>2.9576182885498385E-3</v>
      </c>
      <c r="C52" s="39">
        <f t="shared" si="12"/>
        <v>215</v>
      </c>
      <c r="D52" s="39">
        <f t="shared" si="13"/>
        <v>220</v>
      </c>
      <c r="E52" s="103">
        <f t="shared" si="9"/>
        <v>71208000</v>
      </c>
      <c r="F52" s="103">
        <f t="shared" si="10"/>
        <v>72864000</v>
      </c>
      <c r="G52" s="99">
        <v>161</v>
      </c>
      <c r="H52" s="99">
        <f t="shared" si="11"/>
        <v>1349972</v>
      </c>
      <c r="I52" s="99">
        <v>1259285776</v>
      </c>
      <c r="J52" s="99">
        <v>503750414</v>
      </c>
      <c r="K52" s="99">
        <v>672686425</v>
      </c>
      <c r="L52" s="99">
        <v>47290964</v>
      </c>
      <c r="M52" s="99">
        <v>163997406</v>
      </c>
      <c r="N52" s="101">
        <v>1347553668</v>
      </c>
      <c r="O52" s="100">
        <v>870566374</v>
      </c>
      <c r="P52" s="99">
        <v>85432799</v>
      </c>
      <c r="Q52" s="99">
        <v>7048802681</v>
      </c>
      <c r="R52" s="99">
        <v>288152296</v>
      </c>
      <c r="S52" s="99">
        <v>554780406</v>
      </c>
      <c r="T52" s="99">
        <v>48786852</v>
      </c>
      <c r="U52" s="99">
        <v>53674225</v>
      </c>
      <c r="V52" s="99">
        <v>11417300818</v>
      </c>
      <c r="W52" s="99">
        <v>4918971</v>
      </c>
      <c r="X52" s="99">
        <v>534108878</v>
      </c>
      <c r="Y52" s="99">
        <v>11023044572</v>
      </c>
      <c r="Z52" s="99">
        <v>3329061583</v>
      </c>
      <c r="AA52" s="99">
        <v>11630277320</v>
      </c>
      <c r="AB52" s="99">
        <v>11091249471</v>
      </c>
      <c r="AC52" s="99">
        <v>3329061583</v>
      </c>
      <c r="AD52" s="99">
        <v>15922321</v>
      </c>
      <c r="AE52" s="99">
        <v>0</v>
      </c>
      <c r="AF52" s="99">
        <v>13053285</v>
      </c>
      <c r="AG52" s="99">
        <v>12</v>
      </c>
      <c r="AH52" s="99">
        <v>28353</v>
      </c>
      <c r="AI52" s="99">
        <v>0</v>
      </c>
      <c r="AJ52" s="99">
        <v>73885</v>
      </c>
      <c r="AK52" s="99">
        <v>75375</v>
      </c>
      <c r="AL52" s="99">
        <v>2029573705</v>
      </c>
      <c r="AM52" s="99">
        <v>49553542</v>
      </c>
      <c r="AN52" s="99">
        <v>350704734</v>
      </c>
      <c r="AO52" s="99">
        <v>962642783</v>
      </c>
      <c r="AP52" s="99">
        <v>337357957</v>
      </c>
      <c r="AQ52" s="99">
        <v>184058504</v>
      </c>
      <c r="AR52" s="39">
        <v>331200</v>
      </c>
    </row>
    <row r="53" spans="1:44">
      <c r="A53" s="47">
        <f t="shared" si="7"/>
        <v>6.895096913405048E-2</v>
      </c>
      <c r="B53" s="94">
        <f t="shared" si="8"/>
        <v>1.4760731601502907E-3</v>
      </c>
      <c r="C53" s="39">
        <f t="shared" si="12"/>
        <v>220</v>
      </c>
      <c r="D53" s="39">
        <f t="shared" si="13"/>
        <v>225</v>
      </c>
      <c r="E53" s="103">
        <f t="shared" si="9"/>
        <v>72864000</v>
      </c>
      <c r="F53" s="103">
        <f t="shared" si="10"/>
        <v>74520000</v>
      </c>
      <c r="G53" s="99">
        <v>135</v>
      </c>
      <c r="H53" s="99">
        <f t="shared" si="11"/>
        <v>1350107</v>
      </c>
      <c r="I53" s="99">
        <v>1612293860</v>
      </c>
      <c r="J53" s="99">
        <v>542369760</v>
      </c>
      <c r="K53" s="99">
        <v>598532645</v>
      </c>
      <c r="L53" s="99">
        <v>38929881</v>
      </c>
      <c r="M53" s="99">
        <v>103012302</v>
      </c>
      <c r="N53" s="101">
        <v>485143443</v>
      </c>
      <c r="O53" s="100">
        <v>434477858</v>
      </c>
      <c r="P53" s="99">
        <v>56593014</v>
      </c>
      <c r="Q53" s="99">
        <v>6304257055</v>
      </c>
      <c r="R53" s="99">
        <v>354927374</v>
      </c>
      <c r="S53" s="99">
        <v>524203075</v>
      </c>
      <c r="T53" s="99">
        <v>18543450</v>
      </c>
      <c r="U53" s="99">
        <v>42942574</v>
      </c>
      <c r="V53" s="99">
        <v>10537937807</v>
      </c>
      <c r="W53" s="99">
        <v>4104878</v>
      </c>
      <c r="X53" s="99">
        <v>435780914</v>
      </c>
      <c r="Y53" s="99">
        <v>9434788543</v>
      </c>
      <c r="Z53" s="99">
        <v>2883882324</v>
      </c>
      <c r="AA53" s="99">
        <v>9944848093</v>
      </c>
      <c r="AB53" s="99">
        <v>9504962301</v>
      </c>
      <c r="AC53" s="99">
        <v>2883629982</v>
      </c>
      <c r="AD53" s="99">
        <v>37836569</v>
      </c>
      <c r="AE53" s="99">
        <v>0</v>
      </c>
      <c r="AF53" s="99">
        <v>19587611</v>
      </c>
      <c r="AG53" s="99">
        <v>0</v>
      </c>
      <c r="AH53" s="99">
        <v>33425</v>
      </c>
      <c r="AI53" s="99">
        <v>0</v>
      </c>
      <c r="AJ53" s="99">
        <v>567642</v>
      </c>
      <c r="AK53" s="99">
        <v>105000</v>
      </c>
      <c r="AL53" s="99">
        <v>1820550039</v>
      </c>
      <c r="AM53" s="99">
        <v>24963535</v>
      </c>
      <c r="AN53" s="99">
        <v>387646632</v>
      </c>
      <c r="AO53" s="99">
        <v>726142184</v>
      </c>
      <c r="AP53" s="99">
        <v>294774143</v>
      </c>
      <c r="AQ53" s="99">
        <v>128519609</v>
      </c>
      <c r="AR53" s="39">
        <v>331200</v>
      </c>
    </row>
    <row r="54" spans="1:44">
      <c r="A54" s="47">
        <f t="shared" si="7"/>
        <v>6.747489597390019E-2</v>
      </c>
      <c r="B54" s="94">
        <f t="shared" si="8"/>
        <v>2.0708143565805344E-3</v>
      </c>
      <c r="C54" s="39">
        <f t="shared" si="12"/>
        <v>225</v>
      </c>
      <c r="D54" s="39">
        <f t="shared" si="13"/>
        <v>230</v>
      </c>
      <c r="E54" s="103">
        <f t="shared" si="9"/>
        <v>74520000</v>
      </c>
      <c r="F54" s="103">
        <f t="shared" si="10"/>
        <v>76176000</v>
      </c>
      <c r="G54" s="99">
        <v>138</v>
      </c>
      <c r="H54" s="99">
        <f t="shared" si="11"/>
        <v>1350245</v>
      </c>
      <c r="I54" s="99">
        <v>1728364377</v>
      </c>
      <c r="J54" s="99">
        <v>344918246</v>
      </c>
      <c r="K54" s="99">
        <v>700456509</v>
      </c>
      <c r="L54" s="99">
        <v>104263070</v>
      </c>
      <c r="M54" s="99">
        <v>106263985</v>
      </c>
      <c r="N54" s="101">
        <v>1759703592</v>
      </c>
      <c r="O54" s="100">
        <v>609538206</v>
      </c>
      <c r="P54" s="99">
        <v>104230903</v>
      </c>
      <c r="Q54" s="99">
        <v>5261092294</v>
      </c>
      <c r="R54" s="99">
        <v>329363130</v>
      </c>
      <c r="S54" s="99">
        <v>592390951</v>
      </c>
      <c r="T54" s="99">
        <v>27718752</v>
      </c>
      <c r="U54" s="99">
        <v>45403069</v>
      </c>
      <c r="V54" s="99">
        <v>10303832889</v>
      </c>
      <c r="W54" s="99">
        <v>2206474</v>
      </c>
      <c r="X54" s="99">
        <v>443187520</v>
      </c>
      <c r="Y54" s="99">
        <v>9865235070</v>
      </c>
      <c r="Z54" s="99">
        <v>3025106750</v>
      </c>
      <c r="AA54" s="99">
        <v>10382681540</v>
      </c>
      <c r="AB54" s="99">
        <v>9937287546</v>
      </c>
      <c r="AC54" s="99">
        <v>3047207382</v>
      </c>
      <c r="AD54" s="99">
        <v>69693453</v>
      </c>
      <c r="AE54" s="99">
        <v>0</v>
      </c>
      <c r="AF54" s="99">
        <v>32535582</v>
      </c>
      <c r="AG54" s="99">
        <v>0</v>
      </c>
      <c r="AH54" s="99">
        <v>314979</v>
      </c>
      <c r="AI54" s="99">
        <v>1389494</v>
      </c>
      <c r="AJ54" s="99">
        <v>6541718</v>
      </c>
      <c r="AK54" s="99">
        <v>12667650</v>
      </c>
      <c r="AL54" s="99">
        <v>1523462433</v>
      </c>
      <c r="AM54" s="99">
        <v>27694099</v>
      </c>
      <c r="AN54" s="99">
        <v>342548401</v>
      </c>
      <c r="AO54" s="99">
        <v>1173807258</v>
      </c>
      <c r="AP54" s="99">
        <v>293754732</v>
      </c>
      <c r="AQ54" s="99">
        <v>147187444</v>
      </c>
      <c r="AR54" s="39">
        <v>331200</v>
      </c>
    </row>
    <row r="55" spans="1:44">
      <c r="A55" s="47">
        <f t="shared" si="7"/>
        <v>6.5404081617319657E-2</v>
      </c>
      <c r="B55" s="94">
        <f t="shared" si="8"/>
        <v>1.8645066557340154E-3</v>
      </c>
      <c r="C55" s="39">
        <f t="shared" si="12"/>
        <v>230</v>
      </c>
      <c r="D55" s="39">
        <f t="shared" si="13"/>
        <v>235</v>
      </c>
      <c r="E55" s="103">
        <f t="shared" si="9"/>
        <v>76176000</v>
      </c>
      <c r="F55" s="103">
        <f t="shared" si="10"/>
        <v>77832000</v>
      </c>
      <c r="G55" s="99">
        <v>139</v>
      </c>
      <c r="H55" s="99">
        <f t="shared" si="11"/>
        <v>1350384</v>
      </c>
      <c r="I55" s="99">
        <v>1570594644</v>
      </c>
      <c r="J55" s="99">
        <v>530258676</v>
      </c>
      <c r="K55" s="99">
        <v>515092333</v>
      </c>
      <c r="L55" s="99">
        <v>71619907</v>
      </c>
      <c r="M55" s="99">
        <v>86889211</v>
      </c>
      <c r="N55" s="101">
        <v>1629974705</v>
      </c>
      <c r="O55" s="100">
        <v>548812132</v>
      </c>
      <c r="P55" s="99">
        <v>24394340</v>
      </c>
      <c r="Q55" s="99">
        <v>5863302461</v>
      </c>
      <c r="R55" s="99">
        <v>316921160</v>
      </c>
      <c r="S55" s="99">
        <v>446257385</v>
      </c>
      <c r="T55" s="99">
        <v>25766961</v>
      </c>
      <c r="U55" s="99">
        <v>40630056</v>
      </c>
      <c r="V55" s="99">
        <v>10494384562</v>
      </c>
      <c r="W55" s="99">
        <v>3158620</v>
      </c>
      <c r="X55" s="99">
        <v>409010140</v>
      </c>
      <c r="Y55" s="99">
        <v>10233036407</v>
      </c>
      <c r="Z55" s="99">
        <v>3169971383</v>
      </c>
      <c r="AA55" s="99">
        <v>10645205167</v>
      </c>
      <c r="AB55" s="99">
        <v>10233036407</v>
      </c>
      <c r="AC55" s="99">
        <v>3169971385</v>
      </c>
      <c r="AD55" s="99">
        <v>31580852</v>
      </c>
      <c r="AE55" s="99">
        <v>0</v>
      </c>
      <c r="AF55" s="99">
        <v>8387199</v>
      </c>
      <c r="AG55" s="99">
        <v>0</v>
      </c>
      <c r="AH55" s="99">
        <v>30952760</v>
      </c>
      <c r="AI55" s="99">
        <v>0</v>
      </c>
      <c r="AJ55" s="99">
        <v>852461</v>
      </c>
      <c r="AK55" s="99">
        <v>100000</v>
      </c>
      <c r="AL55" s="99">
        <v>1727125248</v>
      </c>
      <c r="AM55" s="99">
        <v>26808627</v>
      </c>
      <c r="AN55" s="99">
        <v>334897695</v>
      </c>
      <c r="AO55" s="99">
        <v>1101378467</v>
      </c>
      <c r="AP55" s="99">
        <v>269560523</v>
      </c>
      <c r="AQ55" s="99">
        <v>132491098</v>
      </c>
      <c r="AR55" s="39">
        <v>331200</v>
      </c>
    </row>
    <row r="56" spans="1:44">
      <c r="A56" s="47">
        <f t="shared" si="7"/>
        <v>6.3539574961585646E-2</v>
      </c>
      <c r="B56" s="94">
        <f t="shared" si="8"/>
        <v>1.3813066795285843E-3</v>
      </c>
      <c r="C56" s="39">
        <f t="shared" si="12"/>
        <v>235</v>
      </c>
      <c r="D56" s="39">
        <f t="shared" si="13"/>
        <v>240</v>
      </c>
      <c r="E56" s="103">
        <f t="shared" si="9"/>
        <v>77832000</v>
      </c>
      <c r="F56" s="103">
        <f t="shared" si="10"/>
        <v>79488000</v>
      </c>
      <c r="G56" s="99">
        <v>130</v>
      </c>
      <c r="H56" s="99">
        <f t="shared" si="11"/>
        <v>1350514</v>
      </c>
      <c r="I56" s="99">
        <v>1302892259</v>
      </c>
      <c r="J56" s="99">
        <v>684368617</v>
      </c>
      <c r="K56" s="99">
        <v>421869235</v>
      </c>
      <c r="L56" s="99">
        <v>130270891</v>
      </c>
      <c r="M56" s="99">
        <v>191818584</v>
      </c>
      <c r="N56" s="101">
        <v>1255084931</v>
      </c>
      <c r="O56" s="100">
        <v>406583619</v>
      </c>
      <c r="P56" s="99">
        <v>26242946</v>
      </c>
      <c r="Q56" s="99">
        <v>6116927705</v>
      </c>
      <c r="R56" s="99">
        <v>294255063</v>
      </c>
      <c r="S56" s="99">
        <v>395063339</v>
      </c>
      <c r="T56" s="99">
        <v>24163448</v>
      </c>
      <c r="U56" s="99">
        <v>42924809</v>
      </c>
      <c r="V56" s="99">
        <v>10293931086</v>
      </c>
      <c r="W56" s="99">
        <v>8896116</v>
      </c>
      <c r="X56" s="99">
        <v>585447958</v>
      </c>
      <c r="Y56" s="99">
        <v>9774437976</v>
      </c>
      <c r="Z56" s="99">
        <v>3056508957</v>
      </c>
      <c r="AA56" s="99">
        <v>10368162254</v>
      </c>
      <c r="AB56" s="99">
        <v>9773818180</v>
      </c>
      <c r="AC56" s="99">
        <v>3056230053</v>
      </c>
      <c r="AD56" s="99">
        <v>27277720</v>
      </c>
      <c r="AE56" s="99">
        <v>22098</v>
      </c>
      <c r="AF56" s="99">
        <v>8875438</v>
      </c>
      <c r="AG56" s="99">
        <v>0</v>
      </c>
      <c r="AH56" s="99">
        <v>25967</v>
      </c>
      <c r="AI56" s="99">
        <v>0</v>
      </c>
      <c r="AJ56" s="99">
        <v>225514</v>
      </c>
      <c r="AK56" s="99">
        <v>21482580</v>
      </c>
      <c r="AL56" s="99">
        <v>1844027627</v>
      </c>
      <c r="AM56" s="99">
        <v>19954525</v>
      </c>
      <c r="AN56" s="99">
        <v>351030958</v>
      </c>
      <c r="AO56" s="99">
        <v>916886790</v>
      </c>
      <c r="AP56" s="99">
        <v>418364957</v>
      </c>
      <c r="AQ56" s="99">
        <v>160369708</v>
      </c>
      <c r="AR56" s="39">
        <v>331200</v>
      </c>
    </row>
    <row r="57" spans="1:44">
      <c r="A57" s="47">
        <f t="shared" si="7"/>
        <v>6.2158268282057061E-2</v>
      </c>
      <c r="B57" s="94">
        <f t="shared" si="8"/>
        <v>1.8808600764286612E-3</v>
      </c>
      <c r="C57" s="39">
        <f t="shared" si="12"/>
        <v>240</v>
      </c>
      <c r="D57" s="39">
        <f t="shared" si="13"/>
        <v>245</v>
      </c>
      <c r="E57" s="103">
        <f t="shared" si="9"/>
        <v>79488000</v>
      </c>
      <c r="F57" s="103">
        <f t="shared" si="10"/>
        <v>81144000</v>
      </c>
      <c r="G57" s="99">
        <v>112</v>
      </c>
      <c r="H57" s="99">
        <f t="shared" si="11"/>
        <v>1350626</v>
      </c>
      <c r="I57" s="99">
        <v>1373215593</v>
      </c>
      <c r="J57" s="99">
        <v>493478765</v>
      </c>
      <c r="K57" s="99">
        <v>909275995</v>
      </c>
      <c r="L57" s="99">
        <v>105910892</v>
      </c>
      <c r="M57" s="99">
        <v>90134032</v>
      </c>
      <c r="N57" s="101">
        <v>791441835</v>
      </c>
      <c r="O57" s="100">
        <v>553625714</v>
      </c>
      <c r="P57" s="99">
        <v>17800071</v>
      </c>
      <c r="Q57" s="99">
        <v>5251605739</v>
      </c>
      <c r="R57" s="99">
        <v>274934957</v>
      </c>
      <c r="S57" s="99">
        <v>829995839</v>
      </c>
      <c r="T57" s="99">
        <v>10796701</v>
      </c>
      <c r="U57" s="99">
        <v>56935814</v>
      </c>
      <c r="V57" s="99">
        <v>8705896467</v>
      </c>
      <c r="W57" s="99">
        <v>7555928</v>
      </c>
      <c r="X57" s="99">
        <v>361380832</v>
      </c>
      <c r="Y57" s="99">
        <v>8594761559</v>
      </c>
      <c r="Z57" s="99">
        <v>2711467664</v>
      </c>
      <c r="AA57" s="99">
        <v>8963695239</v>
      </c>
      <c r="AB57" s="99">
        <v>8594758479</v>
      </c>
      <c r="AC57" s="99">
        <v>2711466930</v>
      </c>
      <c r="AD57" s="99">
        <v>14401693</v>
      </c>
      <c r="AE57" s="99">
        <v>0</v>
      </c>
      <c r="AF57" s="99">
        <v>6297858</v>
      </c>
      <c r="AG57" s="99">
        <v>0</v>
      </c>
      <c r="AH57" s="99">
        <v>31789997</v>
      </c>
      <c r="AI57" s="99">
        <v>0</v>
      </c>
      <c r="AJ57" s="99">
        <v>9430460</v>
      </c>
      <c r="AK57" s="99">
        <v>27927567</v>
      </c>
      <c r="AL57" s="99">
        <v>1565956575</v>
      </c>
      <c r="AM57" s="99">
        <v>12589024</v>
      </c>
      <c r="AN57" s="99">
        <v>299534668</v>
      </c>
      <c r="AO57" s="99">
        <v>813018656</v>
      </c>
      <c r="AP57" s="99">
        <v>230091732</v>
      </c>
      <c r="AQ57" s="99">
        <v>119537633</v>
      </c>
      <c r="AR57" s="39">
        <v>331200</v>
      </c>
    </row>
    <row r="58" spans="1:44">
      <c r="A58" s="47">
        <f t="shared" si="7"/>
        <v>6.0277408205628401E-2</v>
      </c>
      <c r="B58" s="94">
        <f t="shared" si="8"/>
        <v>8.1026894386632456E-4</v>
      </c>
      <c r="C58" s="39">
        <f t="shared" si="12"/>
        <v>245</v>
      </c>
      <c r="D58" s="39">
        <f t="shared" si="13"/>
        <v>250</v>
      </c>
      <c r="E58" s="103">
        <f t="shared" si="9"/>
        <v>81144000</v>
      </c>
      <c r="F58" s="103">
        <f t="shared" si="10"/>
        <v>82800000</v>
      </c>
      <c r="G58" s="99">
        <v>97</v>
      </c>
      <c r="H58" s="99">
        <f t="shared" si="11"/>
        <v>1350723</v>
      </c>
      <c r="I58" s="99">
        <v>1208550741</v>
      </c>
      <c r="J58" s="99">
        <v>470165544</v>
      </c>
      <c r="K58" s="99">
        <v>482838769</v>
      </c>
      <c r="L58" s="99">
        <v>21185061</v>
      </c>
      <c r="M58" s="99">
        <v>53463931</v>
      </c>
      <c r="N58" s="101">
        <v>1216837133</v>
      </c>
      <c r="O58" s="100">
        <v>238500316</v>
      </c>
      <c r="P58" s="99">
        <v>12770712</v>
      </c>
      <c r="Q58" s="99">
        <v>4459505641</v>
      </c>
      <c r="R58" s="99">
        <v>250386479</v>
      </c>
      <c r="S58" s="99">
        <v>381033919</v>
      </c>
      <c r="T58" s="99">
        <v>16170202</v>
      </c>
      <c r="U58" s="99">
        <v>41649216</v>
      </c>
      <c r="V58" s="99">
        <v>7896281903</v>
      </c>
      <c r="W58" s="99">
        <v>5594584</v>
      </c>
      <c r="X58" s="99">
        <v>369414070</v>
      </c>
      <c r="Y58" s="99">
        <v>7600180236</v>
      </c>
      <c r="Z58" s="99">
        <v>2418751498</v>
      </c>
      <c r="AA58" s="99">
        <v>7975350990</v>
      </c>
      <c r="AB58" s="99">
        <v>7600342336</v>
      </c>
      <c r="AC58" s="99">
        <v>2418824449</v>
      </c>
      <c r="AD58" s="99">
        <v>29298950</v>
      </c>
      <c r="AE58" s="99">
        <v>7558947</v>
      </c>
      <c r="AF58" s="99">
        <v>4617754</v>
      </c>
      <c r="AG58" s="99">
        <v>359509</v>
      </c>
      <c r="AH58" s="99">
        <v>10724835</v>
      </c>
      <c r="AI58" s="99">
        <v>1500000</v>
      </c>
      <c r="AJ58" s="99">
        <v>566143</v>
      </c>
      <c r="AK58" s="99">
        <v>12637500</v>
      </c>
      <c r="AL58" s="99">
        <v>1354240218</v>
      </c>
      <c r="AM58" s="99">
        <v>24988333</v>
      </c>
      <c r="AN58" s="99">
        <v>264681968</v>
      </c>
      <c r="AO58" s="99">
        <v>803090336</v>
      </c>
      <c r="AP58" s="99">
        <v>253495777</v>
      </c>
      <c r="AQ58" s="99">
        <v>109517486</v>
      </c>
      <c r="AR58" s="39">
        <v>331200</v>
      </c>
    </row>
    <row r="59" spans="1:44">
      <c r="A59" s="47">
        <f t="shared" si="7"/>
        <v>5.9467139261762079E-2</v>
      </c>
      <c r="B59" s="94">
        <f t="shared" si="8"/>
        <v>1.5185754300454976E-3</v>
      </c>
      <c r="C59" s="39">
        <f t="shared" si="12"/>
        <v>250</v>
      </c>
      <c r="D59" s="39">
        <f t="shared" si="13"/>
        <v>255</v>
      </c>
      <c r="E59" s="103">
        <f t="shared" si="9"/>
        <v>82800000</v>
      </c>
      <c r="F59" s="103">
        <f t="shared" si="10"/>
        <v>84456000</v>
      </c>
      <c r="G59" s="99">
        <v>81</v>
      </c>
      <c r="H59" s="99">
        <f t="shared" si="11"/>
        <v>1350804</v>
      </c>
      <c r="I59" s="99">
        <v>976224717</v>
      </c>
      <c r="J59" s="99">
        <v>344610647</v>
      </c>
      <c r="K59" s="99">
        <v>293510341</v>
      </c>
      <c r="L59" s="99">
        <v>55166913</v>
      </c>
      <c r="M59" s="99">
        <v>50473582</v>
      </c>
      <c r="N59" s="101">
        <v>609378872</v>
      </c>
      <c r="O59" s="100">
        <v>446988278</v>
      </c>
      <c r="P59" s="99">
        <v>12079780</v>
      </c>
      <c r="Q59" s="99">
        <v>3967009229</v>
      </c>
      <c r="R59" s="99">
        <v>255150556</v>
      </c>
      <c r="S59" s="99">
        <v>232857132</v>
      </c>
      <c r="T59" s="99">
        <v>12571329</v>
      </c>
      <c r="U59" s="99">
        <v>70724179</v>
      </c>
      <c r="V59" s="99">
        <v>6614836254</v>
      </c>
      <c r="W59" s="99">
        <v>3094422</v>
      </c>
      <c r="X59" s="99">
        <v>210518601</v>
      </c>
      <c r="Y59" s="99">
        <v>6474385539</v>
      </c>
      <c r="Z59" s="99">
        <v>2077311664</v>
      </c>
      <c r="AA59" s="99">
        <v>6694440275</v>
      </c>
      <c r="AB59" s="99">
        <v>6480827252</v>
      </c>
      <c r="AC59" s="99">
        <v>2080210437</v>
      </c>
      <c r="AD59" s="99">
        <v>48066553</v>
      </c>
      <c r="AE59" s="99">
        <v>0</v>
      </c>
      <c r="AF59" s="99">
        <v>4263443</v>
      </c>
      <c r="AG59" s="99">
        <v>464250</v>
      </c>
      <c r="AH59" s="99">
        <v>8946182</v>
      </c>
      <c r="AI59" s="99">
        <v>0</v>
      </c>
      <c r="AJ59" s="99">
        <v>15977</v>
      </c>
      <c r="AK59" s="99">
        <v>0</v>
      </c>
      <c r="AL59" s="99">
        <v>1242547204</v>
      </c>
      <c r="AM59" s="99">
        <v>18753885</v>
      </c>
      <c r="AN59" s="99">
        <v>230880761</v>
      </c>
      <c r="AO59" s="99">
        <v>645592785</v>
      </c>
      <c r="AP59" s="99">
        <v>121048104</v>
      </c>
      <c r="AQ59" s="99">
        <v>93204379</v>
      </c>
      <c r="AR59" s="39">
        <v>331200</v>
      </c>
    </row>
    <row r="60" spans="1:44">
      <c r="A60" s="47">
        <f t="shared" si="7"/>
        <v>5.7948563831716579E-2</v>
      </c>
      <c r="B60" s="94">
        <f t="shared" si="8"/>
        <v>1.0396317315091554E-3</v>
      </c>
      <c r="C60" s="39">
        <f t="shared" si="12"/>
        <v>255</v>
      </c>
      <c r="D60" s="39">
        <f t="shared" si="13"/>
        <v>260</v>
      </c>
      <c r="E60" s="103">
        <f t="shared" si="9"/>
        <v>84456000</v>
      </c>
      <c r="F60" s="103">
        <f t="shared" si="10"/>
        <v>86112000</v>
      </c>
      <c r="G60" s="99">
        <v>101</v>
      </c>
      <c r="H60" s="99">
        <f t="shared" si="11"/>
        <v>1350905</v>
      </c>
      <c r="I60" s="99">
        <v>998040735</v>
      </c>
      <c r="J60" s="99">
        <v>434817013</v>
      </c>
      <c r="K60" s="99">
        <v>1076616110</v>
      </c>
      <c r="L60" s="99">
        <v>36846728</v>
      </c>
      <c r="M60" s="99">
        <v>92227721</v>
      </c>
      <c r="N60" s="101">
        <v>945283752</v>
      </c>
      <c r="O60" s="100">
        <v>306012588</v>
      </c>
      <c r="P60" s="99">
        <v>45574075</v>
      </c>
      <c r="Q60" s="99">
        <v>5473908186</v>
      </c>
      <c r="R60" s="99">
        <v>233452099</v>
      </c>
      <c r="S60" s="99">
        <v>967963190</v>
      </c>
      <c r="T60" s="99">
        <v>10785064</v>
      </c>
      <c r="U60" s="99">
        <v>83363665</v>
      </c>
      <c r="V60" s="99">
        <v>8496668245</v>
      </c>
      <c r="W60" s="99">
        <v>1778081</v>
      </c>
      <c r="X60" s="99">
        <v>350793145</v>
      </c>
      <c r="Y60" s="99">
        <v>8146075129</v>
      </c>
      <c r="Z60" s="99">
        <v>2633435262</v>
      </c>
      <c r="AA60" s="99">
        <v>8580667088</v>
      </c>
      <c r="AB60" s="99">
        <v>8228095862</v>
      </c>
      <c r="AC60" s="99">
        <v>2660021586</v>
      </c>
      <c r="AD60" s="99">
        <v>50986326</v>
      </c>
      <c r="AE60" s="99">
        <v>9209195</v>
      </c>
      <c r="AF60" s="99">
        <v>18609202</v>
      </c>
      <c r="AG60" s="99">
        <v>0</v>
      </c>
      <c r="AH60" s="99">
        <v>8549180</v>
      </c>
      <c r="AI60" s="99">
        <v>0</v>
      </c>
      <c r="AJ60" s="99">
        <v>2283860</v>
      </c>
      <c r="AK60" s="99">
        <v>2901167</v>
      </c>
      <c r="AL60" s="99">
        <v>1720331319</v>
      </c>
      <c r="AM60" s="99">
        <v>26757328</v>
      </c>
      <c r="AN60" s="99">
        <v>246619744</v>
      </c>
      <c r="AO60" s="99">
        <v>713861123</v>
      </c>
      <c r="AP60" s="99">
        <v>242629852</v>
      </c>
      <c r="AQ60" s="99">
        <v>102860018</v>
      </c>
      <c r="AR60" s="39">
        <v>331200</v>
      </c>
    </row>
    <row r="61" spans="1:44">
      <c r="A61" s="47">
        <f t="shared" si="7"/>
        <v>5.6908932100207421E-2</v>
      </c>
      <c r="B61" s="94">
        <f t="shared" si="8"/>
        <v>9.8291564410994074E-4</v>
      </c>
      <c r="C61" s="39">
        <f t="shared" si="12"/>
        <v>260</v>
      </c>
      <c r="D61" s="39">
        <f t="shared" si="13"/>
        <v>265</v>
      </c>
      <c r="E61" s="103">
        <f t="shared" si="9"/>
        <v>86112000</v>
      </c>
      <c r="F61" s="103">
        <f t="shared" si="10"/>
        <v>87768000</v>
      </c>
      <c r="G61" s="99">
        <v>81</v>
      </c>
      <c r="H61" s="99">
        <f t="shared" si="11"/>
        <v>1350986</v>
      </c>
      <c r="I61" s="99">
        <v>1187501505</v>
      </c>
      <c r="J61" s="99">
        <v>443548121</v>
      </c>
      <c r="K61" s="99">
        <v>260335082</v>
      </c>
      <c r="L61" s="99">
        <v>63962707</v>
      </c>
      <c r="M61" s="99">
        <v>62465186</v>
      </c>
      <c r="N61" s="101">
        <v>798794223</v>
      </c>
      <c r="O61" s="100">
        <v>289318372</v>
      </c>
      <c r="P61" s="99">
        <v>53841436</v>
      </c>
      <c r="Q61" s="99">
        <v>3887181679</v>
      </c>
      <c r="R61" s="99">
        <v>238097769</v>
      </c>
      <c r="S61" s="99">
        <v>250009085</v>
      </c>
      <c r="T61" s="99">
        <v>38533733</v>
      </c>
      <c r="U61" s="99">
        <v>11596943</v>
      </c>
      <c r="V61" s="99">
        <v>6487870748</v>
      </c>
      <c r="W61" s="99">
        <v>5208972</v>
      </c>
      <c r="X61" s="99">
        <v>251803098</v>
      </c>
      <c r="Y61" s="99">
        <v>6646662249</v>
      </c>
      <c r="Z61" s="99">
        <v>2164604768</v>
      </c>
      <c r="AA61" s="99">
        <v>6984906319</v>
      </c>
      <c r="AB61" s="99">
        <v>6727894249</v>
      </c>
      <c r="AC61" s="99">
        <v>2191390582</v>
      </c>
      <c r="AD61" s="99">
        <v>14375497</v>
      </c>
      <c r="AE61" s="99">
        <v>0</v>
      </c>
      <c r="AF61" s="99">
        <v>19219906</v>
      </c>
      <c r="AG61" s="99">
        <v>12403</v>
      </c>
      <c r="AH61" s="99">
        <v>8534285</v>
      </c>
      <c r="AI61" s="99">
        <v>0</v>
      </c>
      <c r="AJ61" s="99">
        <v>8514988</v>
      </c>
      <c r="AK61" s="99">
        <v>0</v>
      </c>
      <c r="AL61" s="99">
        <v>1213273789</v>
      </c>
      <c r="AM61" s="99">
        <v>8983928</v>
      </c>
      <c r="AN61" s="99">
        <v>271666971</v>
      </c>
      <c r="AO61" s="99">
        <v>673963362</v>
      </c>
      <c r="AP61" s="99">
        <v>148100347</v>
      </c>
      <c r="AQ61" s="99">
        <v>86520613</v>
      </c>
      <c r="AR61" s="39">
        <v>331200</v>
      </c>
    </row>
    <row r="62" spans="1:44">
      <c r="A62" s="47">
        <f t="shared" si="7"/>
        <v>5.5926016456097481E-2</v>
      </c>
      <c r="B62" s="94">
        <f t="shared" si="8"/>
        <v>1.2727798698143242E-3</v>
      </c>
      <c r="C62" s="39">
        <f t="shared" si="12"/>
        <v>265</v>
      </c>
      <c r="D62" s="39">
        <f t="shared" si="13"/>
        <v>270</v>
      </c>
      <c r="E62" s="103">
        <f t="shared" si="9"/>
        <v>87768000</v>
      </c>
      <c r="F62" s="103">
        <f t="shared" si="10"/>
        <v>89424000</v>
      </c>
      <c r="G62" s="99">
        <v>75</v>
      </c>
      <c r="H62" s="99">
        <f t="shared" si="11"/>
        <v>1351061</v>
      </c>
      <c r="I62" s="99">
        <v>945276553</v>
      </c>
      <c r="J62" s="99">
        <v>231054877</v>
      </c>
      <c r="K62" s="99">
        <v>427401223</v>
      </c>
      <c r="L62" s="99">
        <v>115121108</v>
      </c>
      <c r="M62" s="99">
        <v>22610283</v>
      </c>
      <c r="N62" s="101">
        <v>824806671</v>
      </c>
      <c r="O62" s="100">
        <v>374639067</v>
      </c>
      <c r="P62" s="99">
        <v>162609832</v>
      </c>
      <c r="Q62" s="99">
        <v>3755335673</v>
      </c>
      <c r="R62" s="99">
        <v>210183280</v>
      </c>
      <c r="S62" s="99">
        <v>348360018</v>
      </c>
      <c r="T62" s="99">
        <v>21400738</v>
      </c>
      <c r="U62" s="99">
        <v>69475768</v>
      </c>
      <c r="V62" s="99">
        <v>6629792043</v>
      </c>
      <c r="W62" s="99">
        <v>3077905</v>
      </c>
      <c r="X62" s="99">
        <v>275196668</v>
      </c>
      <c r="Y62" s="99">
        <v>6331736470</v>
      </c>
      <c r="Z62" s="99">
        <v>2075057497</v>
      </c>
      <c r="AA62" s="99">
        <v>6629802043</v>
      </c>
      <c r="AB62" s="99">
        <v>6351527470</v>
      </c>
      <c r="AC62" s="99">
        <v>2083963447</v>
      </c>
      <c r="AD62" s="99">
        <v>15841662</v>
      </c>
      <c r="AE62" s="99">
        <v>0</v>
      </c>
      <c r="AF62" s="99">
        <v>58707525</v>
      </c>
      <c r="AG62" s="99">
        <v>0</v>
      </c>
      <c r="AH62" s="99">
        <v>1889998</v>
      </c>
      <c r="AI62" s="99">
        <v>750000</v>
      </c>
      <c r="AJ62" s="99">
        <v>25397</v>
      </c>
      <c r="AK62" s="99">
        <v>3830477</v>
      </c>
      <c r="AL62" s="99">
        <v>1133708783</v>
      </c>
      <c r="AM62" s="99">
        <v>24173796</v>
      </c>
      <c r="AN62" s="99">
        <v>220335162</v>
      </c>
      <c r="AO62" s="99">
        <v>681412000</v>
      </c>
      <c r="AP62" s="99">
        <v>200917518</v>
      </c>
      <c r="AQ62" s="99">
        <v>92963790</v>
      </c>
      <c r="AR62" s="39">
        <v>331200</v>
      </c>
    </row>
    <row r="63" spans="1:44">
      <c r="A63" s="47">
        <f t="shared" si="7"/>
        <v>5.4653236586283155E-2</v>
      </c>
      <c r="B63" s="94">
        <f t="shared" si="8"/>
        <v>1.1316633491315882E-3</v>
      </c>
      <c r="C63" s="39">
        <f t="shared" si="12"/>
        <v>270</v>
      </c>
      <c r="D63" s="39">
        <f t="shared" si="13"/>
        <v>275</v>
      </c>
      <c r="E63" s="103">
        <f t="shared" si="9"/>
        <v>89424000</v>
      </c>
      <c r="F63" s="103">
        <f t="shared" si="10"/>
        <v>91080000</v>
      </c>
      <c r="G63" s="99">
        <v>67</v>
      </c>
      <c r="H63" s="99">
        <f t="shared" si="11"/>
        <v>1351128</v>
      </c>
      <c r="I63" s="99">
        <v>603846991</v>
      </c>
      <c r="J63" s="99">
        <v>288530540</v>
      </c>
      <c r="K63" s="99">
        <v>231674259</v>
      </c>
      <c r="L63" s="99">
        <v>127042543</v>
      </c>
      <c r="M63" s="99">
        <v>142276932</v>
      </c>
      <c r="N63" s="101">
        <v>690256750</v>
      </c>
      <c r="O63" s="100">
        <v>333101828</v>
      </c>
      <c r="P63" s="99">
        <v>17479970</v>
      </c>
      <c r="Q63" s="99">
        <v>3637105838</v>
      </c>
      <c r="R63" s="99">
        <v>180437400</v>
      </c>
      <c r="S63" s="99">
        <v>243321108</v>
      </c>
      <c r="T63" s="99">
        <v>6556158</v>
      </c>
      <c r="U63" s="99">
        <v>17850022</v>
      </c>
      <c r="V63" s="99">
        <v>5940652531</v>
      </c>
      <c r="W63" s="99">
        <v>1062189</v>
      </c>
      <c r="X63" s="99">
        <v>200848876</v>
      </c>
      <c r="Y63" s="99">
        <v>5738741466</v>
      </c>
      <c r="Z63" s="99">
        <v>1890793646</v>
      </c>
      <c r="AA63" s="99">
        <v>5984025763</v>
      </c>
      <c r="AB63" s="99">
        <v>5782114698</v>
      </c>
      <c r="AC63" s="99">
        <v>1910311584</v>
      </c>
      <c r="AD63" s="99">
        <v>11336286</v>
      </c>
      <c r="AE63" s="99">
        <v>0</v>
      </c>
      <c r="AF63" s="99">
        <v>6300050</v>
      </c>
      <c r="AG63" s="99">
        <v>0</v>
      </c>
      <c r="AH63" s="99">
        <v>91547</v>
      </c>
      <c r="AI63" s="99">
        <v>0</v>
      </c>
      <c r="AJ63" s="99">
        <v>45421</v>
      </c>
      <c r="AK63" s="99">
        <v>29143865</v>
      </c>
      <c r="AL63" s="99">
        <v>1101641025</v>
      </c>
      <c r="AM63" s="99">
        <v>8474407</v>
      </c>
      <c r="AN63" s="99">
        <v>196722707</v>
      </c>
      <c r="AO63" s="99">
        <v>542470008</v>
      </c>
      <c r="AP63" s="99">
        <v>113282942</v>
      </c>
      <c r="AQ63" s="99">
        <v>85018777</v>
      </c>
      <c r="AR63" s="39">
        <v>331200</v>
      </c>
    </row>
    <row r="64" spans="1:44">
      <c r="A64" s="47">
        <f t="shared" si="7"/>
        <v>5.3521573237151565E-2</v>
      </c>
      <c r="B64" s="94">
        <f t="shared" si="8"/>
        <v>1.324749893850286E-3</v>
      </c>
      <c r="C64" s="39">
        <f t="shared" si="12"/>
        <v>275</v>
      </c>
      <c r="D64" s="39">
        <f t="shared" si="13"/>
        <v>280</v>
      </c>
      <c r="E64" s="103">
        <f t="shared" si="9"/>
        <v>91080000</v>
      </c>
      <c r="F64" s="103">
        <f t="shared" si="10"/>
        <v>92736000</v>
      </c>
      <c r="G64" s="99">
        <v>80</v>
      </c>
      <c r="H64" s="99">
        <f t="shared" si="11"/>
        <v>1351208</v>
      </c>
      <c r="I64" s="99">
        <v>835609805</v>
      </c>
      <c r="J64" s="99">
        <v>504080646</v>
      </c>
      <c r="K64" s="99">
        <v>269591402</v>
      </c>
      <c r="L64" s="99">
        <v>117610660</v>
      </c>
      <c r="M64" s="99">
        <v>15310506</v>
      </c>
      <c r="N64" s="101">
        <v>683761538</v>
      </c>
      <c r="O64" s="100">
        <v>389936293</v>
      </c>
      <c r="P64" s="99">
        <v>14706081</v>
      </c>
      <c r="Q64" s="99">
        <v>4696663221</v>
      </c>
      <c r="R64" s="99">
        <v>206883576</v>
      </c>
      <c r="S64" s="99">
        <v>250796612</v>
      </c>
      <c r="T64" s="99">
        <v>32997797</v>
      </c>
      <c r="U64" s="99">
        <v>43014149</v>
      </c>
      <c r="V64" s="99">
        <v>7407341175</v>
      </c>
      <c r="W64" s="99">
        <v>2432752</v>
      </c>
      <c r="X64" s="99">
        <v>372727229</v>
      </c>
      <c r="Y64" s="99">
        <v>7032181194</v>
      </c>
      <c r="Z64" s="99">
        <v>2338643689</v>
      </c>
      <c r="AA64" s="99">
        <v>7407345170</v>
      </c>
      <c r="AB64" s="99">
        <v>7032185189</v>
      </c>
      <c r="AC64" s="99">
        <v>2338644487</v>
      </c>
      <c r="AD64" s="99">
        <v>7278832</v>
      </c>
      <c r="AE64" s="99">
        <v>22544</v>
      </c>
      <c r="AF64" s="99">
        <v>5475214</v>
      </c>
      <c r="AG64" s="99">
        <v>0</v>
      </c>
      <c r="AH64" s="99">
        <v>0</v>
      </c>
      <c r="AI64" s="99">
        <v>0</v>
      </c>
      <c r="AJ64" s="99">
        <v>0</v>
      </c>
      <c r="AK64" s="99">
        <v>75375</v>
      </c>
      <c r="AL64" s="99">
        <v>1507062202</v>
      </c>
      <c r="AM64" s="99">
        <v>17739282</v>
      </c>
      <c r="AN64" s="99">
        <v>213237503</v>
      </c>
      <c r="AO64" s="99">
        <v>661520762</v>
      </c>
      <c r="AP64" s="99">
        <v>271727271</v>
      </c>
      <c r="AQ64" s="99">
        <v>100503722</v>
      </c>
      <c r="AR64" s="39">
        <v>331200</v>
      </c>
    </row>
    <row r="65" spans="1:44">
      <c r="A65" s="47">
        <f t="shared" si="7"/>
        <v>5.219682334330128E-2</v>
      </c>
      <c r="B65" s="94">
        <f t="shared" si="8"/>
        <v>5.8141578243909404E-4</v>
      </c>
      <c r="C65" s="39">
        <f t="shared" si="12"/>
        <v>280</v>
      </c>
      <c r="D65" s="39">
        <f t="shared" si="13"/>
        <v>285</v>
      </c>
      <c r="E65" s="103">
        <f t="shared" si="9"/>
        <v>92736000</v>
      </c>
      <c r="F65" s="103">
        <f t="shared" si="10"/>
        <v>94392000</v>
      </c>
      <c r="G65" s="99">
        <v>61</v>
      </c>
      <c r="H65" s="99">
        <f t="shared" si="11"/>
        <v>1351269</v>
      </c>
      <c r="I65" s="99">
        <v>454338753</v>
      </c>
      <c r="J65" s="99">
        <v>425582924</v>
      </c>
      <c r="K65" s="99">
        <v>485113268</v>
      </c>
      <c r="L65" s="99">
        <v>36219253</v>
      </c>
      <c r="M65" s="99">
        <v>171486678</v>
      </c>
      <c r="N65" s="101">
        <v>825436485</v>
      </c>
      <c r="O65" s="100">
        <v>171138051</v>
      </c>
      <c r="P65" s="99">
        <v>123903654</v>
      </c>
      <c r="Q65" s="99">
        <v>3394968032</v>
      </c>
      <c r="R65" s="99">
        <v>138268263</v>
      </c>
      <c r="S65" s="99">
        <v>433629419</v>
      </c>
      <c r="T65" s="99">
        <v>23409805</v>
      </c>
      <c r="U65" s="99">
        <v>35950155</v>
      </c>
      <c r="V65" s="99">
        <v>5723465982</v>
      </c>
      <c r="W65" s="99">
        <v>1847160</v>
      </c>
      <c r="X65" s="99">
        <v>273225593</v>
      </c>
      <c r="Y65" s="99">
        <v>5448393229</v>
      </c>
      <c r="Z65" s="99">
        <v>1822074834</v>
      </c>
      <c r="AA65" s="99">
        <v>5733465982</v>
      </c>
      <c r="AB65" s="99">
        <v>5458393229</v>
      </c>
      <c r="AC65" s="99">
        <v>1826574835</v>
      </c>
      <c r="AD65" s="99">
        <v>4136489</v>
      </c>
      <c r="AE65" s="99">
        <v>0</v>
      </c>
      <c r="AF65" s="99">
        <v>42451280</v>
      </c>
      <c r="AG65" s="99">
        <v>0</v>
      </c>
      <c r="AH65" s="99">
        <v>0</v>
      </c>
      <c r="AI65" s="99">
        <v>0</v>
      </c>
      <c r="AJ65" s="99">
        <v>778381</v>
      </c>
      <c r="AK65" s="99">
        <v>0</v>
      </c>
      <c r="AL65" s="99">
        <v>1098904601</v>
      </c>
      <c r="AM65" s="99">
        <v>9550468</v>
      </c>
      <c r="AN65" s="99">
        <v>149029639</v>
      </c>
      <c r="AO65" s="99">
        <v>557945689</v>
      </c>
      <c r="AP65" s="99">
        <v>211209208</v>
      </c>
      <c r="AQ65" s="99">
        <v>61505195</v>
      </c>
      <c r="AR65" s="39">
        <v>331200</v>
      </c>
    </row>
    <row r="66" spans="1:44">
      <c r="A66" s="47">
        <f t="shared" si="7"/>
        <v>5.1615407560862185E-2</v>
      </c>
      <c r="B66" s="94">
        <f t="shared" si="8"/>
        <v>6.7566716711240683E-4</v>
      </c>
      <c r="C66" s="39">
        <f t="shared" si="12"/>
        <v>285</v>
      </c>
      <c r="D66" s="39">
        <f t="shared" si="13"/>
        <v>290</v>
      </c>
      <c r="E66" s="103">
        <f t="shared" si="9"/>
        <v>94392000</v>
      </c>
      <c r="F66" s="103">
        <f t="shared" si="10"/>
        <v>96048000</v>
      </c>
      <c r="G66" s="99">
        <v>61</v>
      </c>
      <c r="H66" s="99">
        <f t="shared" si="11"/>
        <v>1351330</v>
      </c>
      <c r="I66" s="99">
        <v>730725815</v>
      </c>
      <c r="J66" s="99">
        <v>402773957</v>
      </c>
      <c r="K66" s="99">
        <v>374566015</v>
      </c>
      <c r="L66" s="99">
        <v>15210216</v>
      </c>
      <c r="M66" s="99">
        <v>28485080</v>
      </c>
      <c r="N66" s="101">
        <v>476362624</v>
      </c>
      <c r="O66" s="100">
        <v>198880673</v>
      </c>
      <c r="P66" s="99">
        <v>24393019</v>
      </c>
      <c r="Q66" s="99">
        <v>3747618341</v>
      </c>
      <c r="R66" s="99">
        <v>201125784</v>
      </c>
      <c r="S66" s="99">
        <v>311219835</v>
      </c>
      <c r="T66" s="99">
        <v>4465351</v>
      </c>
      <c r="U66" s="99">
        <v>9924605</v>
      </c>
      <c r="V66" s="99">
        <v>5782819418</v>
      </c>
      <c r="W66" s="99">
        <v>3150602</v>
      </c>
      <c r="X66" s="99">
        <v>312803000</v>
      </c>
      <c r="Y66" s="99">
        <v>5558578132</v>
      </c>
      <c r="Z66" s="99">
        <v>1840790595</v>
      </c>
      <c r="AA66" s="99">
        <v>5874531733</v>
      </c>
      <c r="AB66" s="99">
        <v>5558578131</v>
      </c>
      <c r="AC66" s="99">
        <v>1871658039</v>
      </c>
      <c r="AD66" s="99">
        <v>16466125</v>
      </c>
      <c r="AE66" s="99">
        <v>0</v>
      </c>
      <c r="AF66" s="99">
        <v>9329058</v>
      </c>
      <c r="AG66" s="99">
        <v>0</v>
      </c>
      <c r="AH66" s="99">
        <v>32880</v>
      </c>
      <c r="AI66" s="99">
        <v>151350</v>
      </c>
      <c r="AJ66" s="99">
        <v>728139</v>
      </c>
      <c r="AK66" s="99">
        <v>0</v>
      </c>
      <c r="AL66" s="99">
        <v>1212099620</v>
      </c>
      <c r="AM66" s="99">
        <v>17273652</v>
      </c>
      <c r="AN66" s="99">
        <v>209461099</v>
      </c>
      <c r="AO66" s="99">
        <v>476502799</v>
      </c>
      <c r="AP66" s="99">
        <v>218531912</v>
      </c>
      <c r="AQ66" s="99">
        <v>90312888</v>
      </c>
      <c r="AR66" s="39">
        <v>331200</v>
      </c>
    </row>
    <row r="67" spans="1:44">
      <c r="A67" s="47">
        <f t="shared" si="7"/>
        <v>5.093974039374978E-2</v>
      </c>
      <c r="B67" s="94">
        <f t="shared" si="8"/>
        <v>1.3448679753484433E-3</v>
      </c>
      <c r="C67" s="39">
        <f t="shared" si="12"/>
        <v>290</v>
      </c>
      <c r="D67" s="39">
        <f t="shared" si="13"/>
        <v>295</v>
      </c>
      <c r="E67" s="103">
        <f t="shared" si="9"/>
        <v>96048000</v>
      </c>
      <c r="F67" s="103">
        <f t="shared" si="10"/>
        <v>97704000</v>
      </c>
      <c r="G67" s="99">
        <v>77</v>
      </c>
      <c r="H67" s="99">
        <f t="shared" si="11"/>
        <v>1351407</v>
      </c>
      <c r="I67" s="99">
        <v>771894841</v>
      </c>
      <c r="J67" s="99">
        <v>443673364</v>
      </c>
      <c r="K67" s="99">
        <v>378886495</v>
      </c>
      <c r="L67" s="99">
        <v>31736774</v>
      </c>
      <c r="M67" s="99">
        <v>153995086</v>
      </c>
      <c r="N67" s="101">
        <v>658696982</v>
      </c>
      <c r="O67" s="100">
        <v>395857992</v>
      </c>
      <c r="P67" s="99">
        <v>62285786</v>
      </c>
      <c r="Q67" s="99">
        <v>4794502176</v>
      </c>
      <c r="R67" s="99">
        <v>175360698</v>
      </c>
      <c r="S67" s="99">
        <v>334066954</v>
      </c>
      <c r="T67" s="99">
        <v>46899395</v>
      </c>
      <c r="U67" s="99">
        <v>56068448</v>
      </c>
      <c r="V67" s="99">
        <v>7337939889</v>
      </c>
      <c r="W67" s="99">
        <v>2906704</v>
      </c>
      <c r="X67" s="99">
        <v>293088771</v>
      </c>
      <c r="Y67" s="99">
        <v>7133859922</v>
      </c>
      <c r="Z67" s="99">
        <v>2415367190</v>
      </c>
      <c r="AA67" s="99">
        <v>7429855397</v>
      </c>
      <c r="AB67" s="99">
        <v>7133859922</v>
      </c>
      <c r="AC67" s="99">
        <v>2415367075</v>
      </c>
      <c r="AD67" s="99">
        <v>47362815</v>
      </c>
      <c r="AE67" s="99">
        <v>0</v>
      </c>
      <c r="AF67" s="99">
        <v>21661061</v>
      </c>
      <c r="AG67" s="99">
        <v>56293</v>
      </c>
      <c r="AH67" s="99">
        <v>31909</v>
      </c>
      <c r="AI67" s="99">
        <v>50000</v>
      </c>
      <c r="AJ67" s="99">
        <v>1240425</v>
      </c>
      <c r="AK67" s="99">
        <v>0</v>
      </c>
      <c r="AL67" s="99">
        <v>1548452945</v>
      </c>
      <c r="AM67" s="99">
        <v>44996068</v>
      </c>
      <c r="AN67" s="99">
        <v>204501632</v>
      </c>
      <c r="AO67" s="99">
        <v>673838429</v>
      </c>
      <c r="AP67" s="99">
        <v>172717070</v>
      </c>
      <c r="AQ67" s="99">
        <v>111066092</v>
      </c>
      <c r="AR67" s="39">
        <v>331200</v>
      </c>
    </row>
    <row r="68" spans="1:44">
      <c r="A68" s="47">
        <f t="shared" ref="A68:A72" si="14">A69+B68</f>
        <v>4.959487241840134E-2</v>
      </c>
      <c r="B68" s="94">
        <f t="shared" ref="B68:B73" si="15">O68/$O$74</f>
        <v>1.2192251418835748E-3</v>
      </c>
      <c r="C68" s="39">
        <f t="shared" si="12"/>
        <v>295</v>
      </c>
      <c r="D68" s="39">
        <f t="shared" si="13"/>
        <v>300</v>
      </c>
      <c r="E68" s="103">
        <f t="shared" si="9"/>
        <v>97704000</v>
      </c>
      <c r="F68" s="103">
        <f t="shared" si="10"/>
        <v>99360000</v>
      </c>
      <c r="G68" s="99">
        <v>70</v>
      </c>
      <c r="H68" s="99">
        <f t="shared" si="11"/>
        <v>1351477</v>
      </c>
      <c r="I68" s="99">
        <v>834182261</v>
      </c>
      <c r="J68" s="99">
        <v>432870595</v>
      </c>
      <c r="K68" s="99">
        <v>340079458</v>
      </c>
      <c r="L68" s="99">
        <v>19702157</v>
      </c>
      <c r="M68" s="99">
        <v>207620609</v>
      </c>
      <c r="N68" s="101">
        <v>834282459</v>
      </c>
      <c r="O68" s="100">
        <v>358875388</v>
      </c>
      <c r="P68" s="99">
        <v>120503436</v>
      </c>
      <c r="Q68" s="99">
        <v>3939926213</v>
      </c>
      <c r="R68" s="99">
        <v>216974981</v>
      </c>
      <c r="S68" s="99">
        <v>318934230</v>
      </c>
      <c r="T68" s="99">
        <v>11720807</v>
      </c>
      <c r="U68" s="99">
        <v>24314369</v>
      </c>
      <c r="V68" s="99">
        <v>6950048131</v>
      </c>
      <c r="W68" s="99">
        <v>2832685</v>
      </c>
      <c r="X68" s="99">
        <v>358932722</v>
      </c>
      <c r="Y68" s="99">
        <v>6400289369</v>
      </c>
      <c r="Z68" s="99">
        <v>2210003918</v>
      </c>
      <c r="AA68" s="99">
        <v>6950048151</v>
      </c>
      <c r="AB68" s="99">
        <v>6588282744</v>
      </c>
      <c r="AC68" s="99">
        <v>2242118247</v>
      </c>
      <c r="AD68" s="99">
        <v>78935772</v>
      </c>
      <c r="AE68" s="99">
        <v>0</v>
      </c>
      <c r="AF68" s="99">
        <v>42188558</v>
      </c>
      <c r="AG68" s="99">
        <v>559020</v>
      </c>
      <c r="AH68" s="99">
        <v>5318714</v>
      </c>
      <c r="AI68" s="99">
        <v>0</v>
      </c>
      <c r="AJ68" s="99">
        <v>1129085</v>
      </c>
      <c r="AK68" s="99">
        <v>45792092</v>
      </c>
      <c r="AL68" s="99">
        <v>1270629781</v>
      </c>
      <c r="AM68" s="99">
        <v>34752521</v>
      </c>
      <c r="AN68" s="99">
        <v>223205066</v>
      </c>
      <c r="AO68" s="99">
        <v>707526470</v>
      </c>
      <c r="AP68" s="99">
        <v>263806063</v>
      </c>
      <c r="AQ68" s="99">
        <v>93819366</v>
      </c>
      <c r="AR68" s="39">
        <v>331200</v>
      </c>
    </row>
    <row r="69" spans="1:44">
      <c r="A69" s="47">
        <f t="shared" si="14"/>
        <v>4.8375647276517768E-2</v>
      </c>
      <c r="B69" s="94">
        <f t="shared" si="15"/>
        <v>9.9683946725276904E-4</v>
      </c>
      <c r="C69" s="39">
        <f t="shared" si="12"/>
        <v>300</v>
      </c>
      <c r="D69" s="39">
        <f t="shared" si="13"/>
        <v>305</v>
      </c>
      <c r="E69" s="103">
        <f t="shared" si="9"/>
        <v>99360000</v>
      </c>
      <c r="F69" s="103">
        <f t="shared" si="10"/>
        <v>101016000</v>
      </c>
      <c r="G69" s="99">
        <v>43</v>
      </c>
      <c r="H69" s="99">
        <f t="shared" ref="H69:H73" si="16">H68+G69</f>
        <v>1351520</v>
      </c>
      <c r="I69" s="99">
        <v>425385241</v>
      </c>
      <c r="J69" s="99">
        <v>363818848</v>
      </c>
      <c r="K69" s="99">
        <v>562350114</v>
      </c>
      <c r="L69" s="99">
        <v>64517337</v>
      </c>
      <c r="M69" s="99">
        <v>207751789</v>
      </c>
      <c r="N69" s="101">
        <v>653354444</v>
      </c>
      <c r="O69" s="100">
        <v>293416809</v>
      </c>
      <c r="P69" s="99">
        <v>109022971</v>
      </c>
      <c r="Q69" s="99">
        <v>2139106421</v>
      </c>
      <c r="R69" s="99">
        <v>128076575</v>
      </c>
      <c r="S69" s="99">
        <v>567549705</v>
      </c>
      <c r="T69" s="99">
        <v>33365635</v>
      </c>
      <c r="U69" s="99">
        <v>35281881</v>
      </c>
      <c r="V69" s="99">
        <v>4310603408</v>
      </c>
      <c r="W69" s="99">
        <v>2368046</v>
      </c>
      <c r="X69" s="99">
        <v>189144723</v>
      </c>
      <c r="Y69" s="99">
        <v>4017832796</v>
      </c>
      <c r="Z69" s="99">
        <v>1374459361</v>
      </c>
      <c r="AA69" s="99">
        <v>4310603328</v>
      </c>
      <c r="AB69" s="99">
        <v>4119090559</v>
      </c>
      <c r="AC69" s="99">
        <v>1409702371</v>
      </c>
      <c r="AD69" s="99">
        <v>7988044</v>
      </c>
      <c r="AE69" s="99">
        <v>0</v>
      </c>
      <c r="AF69" s="99">
        <v>37758077</v>
      </c>
      <c r="AG69" s="99">
        <v>0</v>
      </c>
      <c r="AH69" s="99">
        <v>9400</v>
      </c>
      <c r="AI69" s="99">
        <v>0</v>
      </c>
      <c r="AJ69" s="99">
        <v>313440</v>
      </c>
      <c r="AK69" s="99">
        <v>0</v>
      </c>
      <c r="AL69" s="99">
        <v>691067530</v>
      </c>
      <c r="AM69" s="99">
        <v>5939077</v>
      </c>
      <c r="AN69" s="99">
        <v>174781817</v>
      </c>
      <c r="AO69" s="99">
        <v>496279280</v>
      </c>
      <c r="AP69" s="99">
        <v>132790805</v>
      </c>
      <c r="AQ69" s="99">
        <v>58863549</v>
      </c>
      <c r="AR69" s="39">
        <v>331200</v>
      </c>
    </row>
    <row r="70" spans="1:44">
      <c r="A70" s="47">
        <f t="shared" si="14"/>
        <v>4.7378807809264997E-2</v>
      </c>
      <c r="B70" s="94">
        <f t="shared" si="15"/>
        <v>1.2313742779468137E-3</v>
      </c>
      <c r="C70" s="39">
        <f t="shared" si="12"/>
        <v>305</v>
      </c>
      <c r="D70" s="39">
        <f t="shared" si="13"/>
        <v>310</v>
      </c>
      <c r="E70" s="103">
        <f t="shared" si="9"/>
        <v>101016000</v>
      </c>
      <c r="F70" s="103">
        <f t="shared" si="10"/>
        <v>102672000</v>
      </c>
      <c r="G70" s="99">
        <v>67</v>
      </c>
      <c r="H70" s="99">
        <f t="shared" si="16"/>
        <v>1351587</v>
      </c>
      <c r="I70" s="99">
        <v>759701086</v>
      </c>
      <c r="J70" s="99">
        <v>223266601</v>
      </c>
      <c r="K70" s="99">
        <v>493619619</v>
      </c>
      <c r="L70" s="99">
        <v>197488083</v>
      </c>
      <c r="M70" s="99">
        <v>275081260</v>
      </c>
      <c r="N70" s="101">
        <v>679806137</v>
      </c>
      <c r="O70" s="100">
        <v>362451451</v>
      </c>
      <c r="P70" s="99">
        <v>84902425</v>
      </c>
      <c r="Q70" s="99">
        <v>4121663605</v>
      </c>
      <c r="R70" s="99">
        <v>160736587</v>
      </c>
      <c r="S70" s="99">
        <v>499697898</v>
      </c>
      <c r="T70" s="99">
        <v>35063873</v>
      </c>
      <c r="U70" s="99">
        <v>36471151</v>
      </c>
      <c r="V70" s="99">
        <v>6589049437</v>
      </c>
      <c r="W70" s="99">
        <v>1846535</v>
      </c>
      <c r="X70" s="99">
        <v>268992365</v>
      </c>
      <c r="Y70" s="99">
        <v>6516645032</v>
      </c>
      <c r="Z70" s="99">
        <v>2240850229</v>
      </c>
      <c r="AA70" s="99">
        <v>6787483932</v>
      </c>
      <c r="AB70" s="99">
        <v>6516645032</v>
      </c>
      <c r="AC70" s="99">
        <v>2240850230</v>
      </c>
      <c r="AD70" s="99">
        <v>24817692</v>
      </c>
      <c r="AE70" s="99">
        <v>0</v>
      </c>
      <c r="AF70" s="99">
        <v>30518344</v>
      </c>
      <c r="AG70" s="99">
        <v>261865</v>
      </c>
      <c r="AH70" s="99">
        <v>0</v>
      </c>
      <c r="AI70" s="99">
        <v>0</v>
      </c>
      <c r="AJ70" s="99">
        <v>0</v>
      </c>
      <c r="AK70" s="99">
        <v>0</v>
      </c>
      <c r="AL70" s="99">
        <v>1337900013</v>
      </c>
      <c r="AM70" s="99">
        <v>15717911</v>
      </c>
      <c r="AN70" s="99">
        <v>202389175</v>
      </c>
      <c r="AO70" s="99">
        <v>681636841</v>
      </c>
      <c r="AP70" s="99">
        <v>177954355</v>
      </c>
      <c r="AQ70" s="99">
        <v>88778290</v>
      </c>
      <c r="AR70" s="39">
        <v>331200</v>
      </c>
    </row>
    <row r="71" spans="1:44">
      <c r="A71" s="47">
        <f t="shared" si="14"/>
        <v>4.6147433531318185E-2</v>
      </c>
      <c r="B71" s="94">
        <f t="shared" si="15"/>
        <v>7.420397959701328E-4</v>
      </c>
      <c r="C71" s="39">
        <f t="shared" si="12"/>
        <v>310</v>
      </c>
      <c r="D71" s="39">
        <f t="shared" si="13"/>
        <v>315</v>
      </c>
      <c r="E71" s="103">
        <f t="shared" si="9"/>
        <v>102672000</v>
      </c>
      <c r="F71" s="103">
        <f t="shared" si="10"/>
        <v>104328000</v>
      </c>
      <c r="G71" s="99">
        <v>52</v>
      </c>
      <c r="H71" s="99">
        <f t="shared" si="16"/>
        <v>1351639</v>
      </c>
      <c r="I71" s="99">
        <v>568857678</v>
      </c>
      <c r="J71" s="99">
        <v>39415122</v>
      </c>
      <c r="K71" s="99">
        <v>171241531</v>
      </c>
      <c r="L71" s="99">
        <v>82304677</v>
      </c>
      <c r="M71" s="99">
        <v>113877527</v>
      </c>
      <c r="N71" s="101">
        <v>781455020</v>
      </c>
      <c r="O71" s="100">
        <v>218417264</v>
      </c>
      <c r="P71" s="99">
        <v>11874702</v>
      </c>
      <c r="Q71" s="99">
        <v>3392792775</v>
      </c>
      <c r="R71" s="99">
        <v>120706512</v>
      </c>
      <c r="S71" s="99">
        <v>175297880</v>
      </c>
      <c r="T71" s="99">
        <v>5952888</v>
      </c>
      <c r="U71" s="99">
        <v>209389340</v>
      </c>
      <c r="V71" s="99">
        <v>4911141380</v>
      </c>
      <c r="W71" s="99">
        <v>1814546</v>
      </c>
      <c r="X71" s="99">
        <v>162882245</v>
      </c>
      <c r="Y71" s="99">
        <v>5142725201</v>
      </c>
      <c r="Z71" s="99">
        <v>1777431086</v>
      </c>
      <c r="AA71" s="99">
        <v>5110302700</v>
      </c>
      <c r="AB71" s="99">
        <v>5145995760</v>
      </c>
      <c r="AC71" s="99">
        <v>1778902841</v>
      </c>
      <c r="AD71" s="99">
        <v>14279458</v>
      </c>
      <c r="AE71" s="99">
        <v>0</v>
      </c>
      <c r="AF71" s="99">
        <v>3822422</v>
      </c>
      <c r="AG71" s="99">
        <v>0</v>
      </c>
      <c r="AH71" s="99">
        <v>76423</v>
      </c>
      <c r="AI71" s="99">
        <v>0</v>
      </c>
      <c r="AJ71" s="99">
        <v>10648271</v>
      </c>
      <c r="AK71" s="99">
        <v>0</v>
      </c>
      <c r="AL71" s="99">
        <v>1143537822</v>
      </c>
      <c r="AM71" s="99">
        <v>15940836</v>
      </c>
      <c r="AN71" s="99">
        <v>121638382</v>
      </c>
      <c r="AO71" s="99">
        <v>506914551</v>
      </c>
      <c r="AP71" s="99">
        <v>122901199</v>
      </c>
      <c r="AQ71" s="99">
        <v>42794534</v>
      </c>
      <c r="AR71" s="39">
        <v>331200</v>
      </c>
    </row>
    <row r="72" spans="1:44">
      <c r="A72" s="47">
        <f t="shared" si="14"/>
        <v>4.5405393735348056E-2</v>
      </c>
      <c r="B72" s="94">
        <f t="shared" si="15"/>
        <v>1.263184963071549E-3</v>
      </c>
      <c r="C72" s="39">
        <f t="shared" si="12"/>
        <v>315</v>
      </c>
      <c r="D72" s="39">
        <f t="shared" si="13"/>
        <v>320</v>
      </c>
      <c r="E72" s="103">
        <f t="shared" si="9"/>
        <v>104328000</v>
      </c>
      <c r="F72" s="103">
        <f t="shared" si="10"/>
        <v>105984000</v>
      </c>
      <c r="G72" s="99">
        <v>44</v>
      </c>
      <c r="H72" s="99">
        <f t="shared" si="16"/>
        <v>1351683</v>
      </c>
      <c r="I72" s="99">
        <v>621883116</v>
      </c>
      <c r="J72" s="99">
        <v>291750198</v>
      </c>
      <c r="K72" s="99">
        <v>323146188</v>
      </c>
      <c r="L72" s="99">
        <v>35225419</v>
      </c>
      <c r="M72" s="99">
        <v>54119520</v>
      </c>
      <c r="N72" s="101">
        <v>701882249</v>
      </c>
      <c r="O72" s="100">
        <v>371814834</v>
      </c>
      <c r="P72" s="99">
        <v>72394259</v>
      </c>
      <c r="Q72" s="99">
        <v>2328498892</v>
      </c>
      <c r="R72" s="99">
        <v>149482664</v>
      </c>
      <c r="S72" s="99">
        <v>253324564</v>
      </c>
      <c r="T72" s="99">
        <v>21348173</v>
      </c>
      <c r="U72" s="99">
        <v>27601851</v>
      </c>
      <c r="V72" s="99">
        <v>4547632660</v>
      </c>
      <c r="W72" s="99">
        <v>527760</v>
      </c>
      <c r="X72" s="99">
        <v>219853589</v>
      </c>
      <c r="Y72" s="99">
        <v>4326895818</v>
      </c>
      <c r="Z72" s="99">
        <v>1538182263</v>
      </c>
      <c r="AA72" s="99">
        <v>4647922751</v>
      </c>
      <c r="AB72" s="99">
        <v>4427541402</v>
      </c>
      <c r="AC72" s="99">
        <v>1538182263</v>
      </c>
      <c r="AD72" s="99">
        <v>5250166</v>
      </c>
      <c r="AE72" s="99">
        <v>0</v>
      </c>
      <c r="AF72" s="99">
        <v>26534476</v>
      </c>
      <c r="AG72" s="99">
        <v>0</v>
      </c>
      <c r="AH72" s="99">
        <v>8467</v>
      </c>
      <c r="AI72" s="99">
        <v>23040000</v>
      </c>
      <c r="AJ72" s="99">
        <v>274065</v>
      </c>
      <c r="AK72" s="99">
        <v>17625000</v>
      </c>
      <c r="AL72" s="99">
        <v>760344814</v>
      </c>
      <c r="AM72" s="99">
        <v>7624898</v>
      </c>
      <c r="AN72" s="99">
        <v>159018355</v>
      </c>
      <c r="AO72" s="99">
        <v>561517006</v>
      </c>
      <c r="AP72" s="99">
        <v>151741192</v>
      </c>
      <c r="AQ72" s="99">
        <v>66456253</v>
      </c>
      <c r="AR72" s="39">
        <v>331200</v>
      </c>
    </row>
    <row r="73" spans="1:44">
      <c r="A73" s="47">
        <f>B73</f>
        <v>4.4142208772276509E-2</v>
      </c>
      <c r="B73" s="94">
        <f t="shared" si="15"/>
        <v>4.4142208772276509E-2</v>
      </c>
      <c r="C73" s="39" t="s">
        <v>132</v>
      </c>
      <c r="E73" s="103">
        <f>320*AR73</f>
        <v>105984000</v>
      </c>
      <c r="F73" s="102"/>
      <c r="G73" s="99">
        <v>1108</v>
      </c>
      <c r="H73" s="99">
        <f t="shared" si="16"/>
        <v>1352791</v>
      </c>
      <c r="I73" s="99">
        <v>16905358424</v>
      </c>
      <c r="J73" s="99">
        <v>21751892969</v>
      </c>
      <c r="K73" s="99">
        <v>9441176470</v>
      </c>
      <c r="L73" s="99">
        <v>2800099802</v>
      </c>
      <c r="M73" s="99">
        <v>2118577662</v>
      </c>
      <c r="N73" s="101">
        <v>41357870462</v>
      </c>
      <c r="O73" s="100">
        <v>12993131257</v>
      </c>
      <c r="P73" s="99">
        <v>13108177622</v>
      </c>
      <c r="Q73" s="99">
        <v>89980919748</v>
      </c>
      <c r="R73" s="99">
        <v>5583354681</v>
      </c>
      <c r="S73" s="99">
        <v>8870763193</v>
      </c>
      <c r="T73" s="99">
        <v>646406992</v>
      </c>
      <c r="U73" s="99">
        <v>739097375</v>
      </c>
      <c r="V73" s="99">
        <v>203893900973</v>
      </c>
      <c r="W73" s="99">
        <v>41512722</v>
      </c>
      <c r="X73" s="99">
        <v>6740555701</v>
      </c>
      <c r="Y73" s="99">
        <v>196633792582</v>
      </c>
      <c r="Z73" s="99">
        <v>77294608486</v>
      </c>
      <c r="AA73" s="99">
        <v>205784291537</v>
      </c>
      <c r="AB73" s="99">
        <v>199106722506</v>
      </c>
      <c r="AC73" s="99">
        <v>78160157094</v>
      </c>
      <c r="AD73" s="99">
        <v>636788090</v>
      </c>
      <c r="AE73" s="99">
        <v>57783705</v>
      </c>
      <c r="AF73" s="99">
        <v>5512428089</v>
      </c>
      <c r="AG73" s="99">
        <v>409366</v>
      </c>
      <c r="AH73" s="99">
        <v>298858144</v>
      </c>
      <c r="AI73" s="99">
        <v>60971006</v>
      </c>
      <c r="AJ73" s="99">
        <v>88713670</v>
      </c>
      <c r="AK73" s="99">
        <v>300573044</v>
      </c>
      <c r="AL73" s="99">
        <v>32763987586</v>
      </c>
      <c r="AM73" s="99">
        <v>446493421</v>
      </c>
      <c r="AN73" s="99">
        <v>6212665872</v>
      </c>
      <c r="AO73" s="99">
        <v>32596871722</v>
      </c>
      <c r="AP73" s="99">
        <v>4803131064</v>
      </c>
      <c r="AQ73" s="99">
        <v>1846596080</v>
      </c>
      <c r="AR73" s="39">
        <v>331200</v>
      </c>
    </row>
    <row r="74" spans="1:44" s="95" customFormat="1">
      <c r="C74" s="95" t="s">
        <v>130</v>
      </c>
      <c r="G74" s="96">
        <f>SUM(G4:G73)</f>
        <v>1352791</v>
      </c>
      <c r="H74" s="96"/>
      <c r="I74" s="96">
        <f t="shared" ref="I74:AQ74" si="17">SUM(I4:I73)</f>
        <v>1062389744260</v>
      </c>
      <c r="J74" s="96">
        <f t="shared" si="17"/>
        <v>136260232492</v>
      </c>
      <c r="K74" s="96">
        <f t="shared" si="17"/>
        <v>257115948558</v>
      </c>
      <c r="L74" s="96">
        <f t="shared" si="17"/>
        <v>201940458143</v>
      </c>
      <c r="M74" s="96">
        <f t="shared" si="17"/>
        <v>203732770623</v>
      </c>
      <c r="N74" s="98">
        <f t="shared" si="17"/>
        <v>1559465494686</v>
      </c>
      <c r="O74" s="97">
        <f t="shared" si="17"/>
        <v>294347102657</v>
      </c>
      <c r="P74" s="96">
        <f t="shared" si="17"/>
        <v>31743711147</v>
      </c>
      <c r="Q74" s="96">
        <f t="shared" si="17"/>
        <v>2715159052895</v>
      </c>
      <c r="R74" s="96">
        <f t="shared" si="17"/>
        <v>177156628503</v>
      </c>
      <c r="S74" s="96">
        <f t="shared" si="17"/>
        <v>239970258812</v>
      </c>
      <c r="T74" s="96">
        <f t="shared" si="17"/>
        <v>14590618822</v>
      </c>
      <c r="U74" s="96">
        <f t="shared" si="17"/>
        <v>43475676484</v>
      </c>
      <c r="V74" s="96">
        <f t="shared" si="17"/>
        <v>6173855234441</v>
      </c>
      <c r="W74" s="96">
        <f t="shared" si="17"/>
        <v>5347272900</v>
      </c>
      <c r="X74" s="96">
        <f t="shared" si="17"/>
        <v>168975709141</v>
      </c>
      <c r="Y74" s="96">
        <f t="shared" si="17"/>
        <v>6135938595101</v>
      </c>
      <c r="Z74" s="96">
        <f t="shared" si="17"/>
        <v>509260468021</v>
      </c>
      <c r="AA74" s="96">
        <f t="shared" si="17"/>
        <v>6343689589991</v>
      </c>
      <c r="AB74" s="96">
        <f t="shared" si="17"/>
        <v>6176917792211</v>
      </c>
      <c r="AC74" s="96">
        <f t="shared" si="17"/>
        <v>510511138816</v>
      </c>
      <c r="AD74" s="96">
        <f t="shared" si="17"/>
        <v>3427026227</v>
      </c>
      <c r="AE74" s="96">
        <f t="shared" si="17"/>
        <v>98225420</v>
      </c>
      <c r="AF74" s="96">
        <f t="shared" si="17"/>
        <v>6961835144</v>
      </c>
      <c r="AG74" s="96">
        <f t="shared" si="17"/>
        <v>35681028</v>
      </c>
      <c r="AH74" s="96">
        <f t="shared" si="17"/>
        <v>736686805</v>
      </c>
      <c r="AI74" s="96">
        <f t="shared" si="17"/>
        <v>123337403</v>
      </c>
      <c r="AJ74" s="96">
        <f t="shared" si="17"/>
        <v>1472262987</v>
      </c>
      <c r="AK74" s="96">
        <f t="shared" si="17"/>
        <v>759989285</v>
      </c>
      <c r="AL74" s="96">
        <f t="shared" si="17"/>
        <v>214474610904</v>
      </c>
      <c r="AM74" s="96">
        <f t="shared" si="17"/>
        <v>3676106390</v>
      </c>
      <c r="AN74" s="96">
        <f t="shared" si="17"/>
        <v>250423998620</v>
      </c>
      <c r="AO74" s="96">
        <f t="shared" si="17"/>
        <v>171772128216</v>
      </c>
      <c r="AP74" s="96">
        <f t="shared" si="17"/>
        <v>56349308445</v>
      </c>
      <c r="AQ74" s="96">
        <f t="shared" si="17"/>
        <v>95459208100</v>
      </c>
    </row>
    <row r="75" spans="1:44">
      <c r="I75" s="94"/>
      <c r="J75" s="94"/>
      <c r="K75" s="94"/>
      <c r="L75" s="94"/>
      <c r="M75" s="94"/>
      <c r="N75" s="94"/>
      <c r="O75" s="94"/>
      <c r="P75" s="94"/>
      <c r="Q75" s="94"/>
      <c r="R75" s="94"/>
      <c r="S75" s="94"/>
      <c r="T75" s="91"/>
      <c r="U75" s="94"/>
      <c r="V75" s="94"/>
      <c r="W75" s="94"/>
      <c r="X75" s="94"/>
      <c r="Y75" s="94"/>
      <c r="Z75" s="94"/>
      <c r="AA75" s="94"/>
      <c r="AB75" s="94"/>
      <c r="AC75" s="94"/>
      <c r="AD75" s="94"/>
      <c r="AE75" s="94"/>
      <c r="AF75" s="94"/>
      <c r="AG75" s="94"/>
      <c r="AH75" s="94"/>
      <c r="AI75" s="94"/>
      <c r="AJ75" s="94"/>
      <c r="AK75" s="94"/>
      <c r="AL75" s="94"/>
      <c r="AM75" s="94"/>
      <c r="AN75" s="94"/>
      <c r="AO75" s="94"/>
      <c r="AP75" s="94"/>
      <c r="AQ75" s="94"/>
    </row>
    <row r="76" spans="1:44">
      <c r="I76" s="91"/>
    </row>
  </sheetData>
  <sheetProtection selectLockedCells="1" selectUnlockedCells="1"/>
  <mergeCells count="1">
    <mergeCell ref="C4:D4"/>
  </mergeCells>
  <pageMargins left="0.75" right="0.75" top="1" bottom="1" header="0.51180555555555551" footer="0.51180555555555551"/>
  <pageSetup firstPageNumber="0" orientation="portrait" horizontalDpi="300" verticalDpi="30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enableFormatConditionsCalculation="0"/>
  <dimension ref="A2:Q57"/>
  <sheetViews>
    <sheetView workbookViewId="0">
      <selection activeCell="D4" sqref="D4:G4"/>
    </sheetView>
  </sheetViews>
  <sheetFormatPr baseColWidth="10" defaultColWidth="11.5" defaultRowHeight="14" x14ac:dyDescent="0"/>
  <cols>
    <col min="2" max="2" width="11.1640625" customWidth="1"/>
    <col min="3" max="3" width="13.33203125" bestFit="1" customWidth="1"/>
    <col min="4" max="4" width="25.5" bestFit="1" customWidth="1"/>
    <col min="5" max="5" width="17.6640625" bestFit="1" customWidth="1"/>
    <col min="6" max="7" width="14.6640625" bestFit="1" customWidth="1"/>
    <col min="8" max="8" width="16.5" bestFit="1" customWidth="1"/>
    <col min="9" max="9" width="13.6640625" bestFit="1" customWidth="1"/>
    <col min="10" max="10" width="11" bestFit="1" customWidth="1"/>
    <col min="11" max="12" width="16.6640625" bestFit="1" customWidth="1"/>
    <col min="13" max="13" width="11" bestFit="1" customWidth="1"/>
    <col min="14" max="14" width="15.83203125" customWidth="1"/>
    <col min="15" max="15" width="13.83203125" bestFit="1" customWidth="1"/>
    <col min="16" max="16" width="19" customWidth="1"/>
    <col min="20" max="20" width="16.5" bestFit="1" customWidth="1"/>
    <col min="25" max="25" width="14.6640625" bestFit="1" customWidth="1"/>
  </cols>
  <sheetData>
    <row r="2" spans="1:17" ht="15" thickBot="1"/>
    <row r="3" spans="1:17" ht="30" customHeight="1">
      <c r="B3" s="123" t="s">
        <v>9</v>
      </c>
      <c r="C3" s="124"/>
      <c r="D3" s="123" t="s">
        <v>10</v>
      </c>
      <c r="E3" s="125"/>
      <c r="F3" s="125"/>
      <c r="G3" s="123" t="s">
        <v>11</v>
      </c>
      <c r="H3" s="125"/>
      <c r="I3" s="124"/>
      <c r="J3" s="123" t="s">
        <v>12</v>
      </c>
      <c r="K3" s="125"/>
      <c r="L3" s="124"/>
      <c r="M3" s="123" t="s">
        <v>13</v>
      </c>
      <c r="N3" s="124"/>
      <c r="O3" s="10" t="s">
        <v>14</v>
      </c>
      <c r="P3" s="10" t="s">
        <v>15</v>
      </c>
    </row>
    <row r="4" spans="1:17" ht="43" thickBot="1">
      <c r="B4" s="11" t="s">
        <v>3</v>
      </c>
      <c r="C4" s="12" t="s">
        <v>4</v>
      </c>
      <c r="D4" s="11" t="s">
        <v>270</v>
      </c>
      <c r="E4" s="13" t="s">
        <v>2</v>
      </c>
      <c r="F4" s="13" t="s">
        <v>1</v>
      </c>
      <c r="G4" s="11" t="s">
        <v>271</v>
      </c>
      <c r="H4" s="13" t="s">
        <v>5</v>
      </c>
      <c r="I4" s="14" t="s">
        <v>6</v>
      </c>
      <c r="J4" s="11" t="s">
        <v>0</v>
      </c>
      <c r="K4" s="13" t="s">
        <v>5</v>
      </c>
      <c r="L4" s="14" t="s">
        <v>6</v>
      </c>
      <c r="M4" s="11" t="s">
        <v>0</v>
      </c>
      <c r="N4" s="12" t="s">
        <v>7</v>
      </c>
      <c r="O4" s="15" t="s">
        <v>8</v>
      </c>
      <c r="P4" s="15" t="s">
        <v>8</v>
      </c>
    </row>
    <row r="5" spans="1:17">
      <c r="A5" s="27"/>
      <c r="B5" s="2">
        <v>0</v>
      </c>
      <c r="C5" s="6">
        <v>2000000</v>
      </c>
      <c r="D5" s="2">
        <v>727901</v>
      </c>
      <c r="E5" s="8">
        <v>400986144576</v>
      </c>
      <c r="F5" s="8">
        <v>1865342709</v>
      </c>
      <c r="G5" s="2">
        <v>1350878</v>
      </c>
      <c r="H5" s="8">
        <v>1103570683469</v>
      </c>
      <c r="I5" s="3">
        <v>842879428</v>
      </c>
      <c r="J5" s="2">
        <v>985576</v>
      </c>
      <c r="K5" s="8">
        <v>725919851434</v>
      </c>
      <c r="L5" s="3">
        <v>25049196</v>
      </c>
      <c r="M5" s="2">
        <v>562161</v>
      </c>
      <c r="N5" s="6">
        <v>286131503163</v>
      </c>
      <c r="O5" s="16">
        <v>74058127512</v>
      </c>
      <c r="P5" s="16">
        <v>220653323862</v>
      </c>
      <c r="Q5" s="21"/>
    </row>
    <row r="6" spans="1:17">
      <c r="A6" s="27"/>
      <c r="B6" s="2">
        <v>2000000</v>
      </c>
      <c r="C6" s="6">
        <v>4000000</v>
      </c>
      <c r="D6" s="2">
        <v>182964</v>
      </c>
      <c r="E6" s="8">
        <v>536125286483</v>
      </c>
      <c r="F6" s="8">
        <v>234475466</v>
      </c>
      <c r="G6" s="2">
        <v>602665</v>
      </c>
      <c r="H6" s="8">
        <v>1733770157004</v>
      </c>
      <c r="I6" s="3">
        <v>4735626358</v>
      </c>
      <c r="J6" s="2">
        <v>118525</v>
      </c>
      <c r="K6" s="8">
        <v>328967938912</v>
      </c>
      <c r="L6" s="3">
        <v>179720007</v>
      </c>
      <c r="M6" s="2">
        <v>80974</v>
      </c>
      <c r="N6" s="6">
        <v>230514879765</v>
      </c>
      <c r="O6" s="16">
        <v>49815767747</v>
      </c>
      <c r="P6" s="16">
        <v>194025312785</v>
      </c>
    </row>
    <row r="7" spans="1:17">
      <c r="A7" s="27"/>
      <c r="B7" s="2">
        <v>4000000</v>
      </c>
      <c r="C7" s="6">
        <v>6000000</v>
      </c>
      <c r="D7" s="2">
        <v>112926</v>
      </c>
      <c r="E7" s="8">
        <v>554928519368</v>
      </c>
      <c r="F7" s="8">
        <v>7238835925</v>
      </c>
      <c r="G7" s="2">
        <v>244304</v>
      </c>
      <c r="H7" s="8">
        <v>1185102886044</v>
      </c>
      <c r="I7" s="3">
        <v>15944558198</v>
      </c>
      <c r="J7" s="2">
        <v>34348</v>
      </c>
      <c r="K7" s="8">
        <v>163793535845</v>
      </c>
      <c r="L7" s="3">
        <v>1683295399</v>
      </c>
      <c r="M7" s="2">
        <v>35513</v>
      </c>
      <c r="N7" s="6">
        <v>173869471172</v>
      </c>
      <c r="O7" s="16">
        <v>34671495354</v>
      </c>
      <c r="P7" s="16">
        <v>161475344110</v>
      </c>
    </row>
    <row r="8" spans="1:17">
      <c r="A8" s="27"/>
      <c r="B8" s="2">
        <v>6000000</v>
      </c>
      <c r="C8" s="6">
        <v>8000000</v>
      </c>
      <c r="D8" s="2">
        <v>71078</v>
      </c>
      <c r="E8" s="8">
        <v>493092529110</v>
      </c>
      <c r="F8" s="8">
        <v>11863450819</v>
      </c>
      <c r="G8" s="2">
        <v>114772</v>
      </c>
      <c r="H8" s="8">
        <v>792485781701</v>
      </c>
      <c r="I8" s="3">
        <v>19679142255</v>
      </c>
      <c r="J8" s="2">
        <v>10396</v>
      </c>
      <c r="K8" s="8">
        <v>71160196196</v>
      </c>
      <c r="L8" s="3">
        <v>1512644400</v>
      </c>
      <c r="M8" s="2">
        <v>20172</v>
      </c>
      <c r="N8" s="6">
        <v>139603687102</v>
      </c>
      <c r="O8" s="16">
        <v>26090092126</v>
      </c>
      <c r="P8" s="16">
        <v>143316790272</v>
      </c>
    </row>
    <row r="9" spans="1:17">
      <c r="A9" s="27"/>
      <c r="B9" s="2">
        <v>8000000</v>
      </c>
      <c r="C9" s="6">
        <v>10000000</v>
      </c>
      <c r="D9" s="2">
        <v>49573</v>
      </c>
      <c r="E9" s="8">
        <v>443112712648</v>
      </c>
      <c r="F9" s="8">
        <v>13271553654</v>
      </c>
      <c r="G9" s="2">
        <v>67332</v>
      </c>
      <c r="H9" s="8">
        <v>596574742810</v>
      </c>
      <c r="I9" s="3">
        <v>19696719440</v>
      </c>
      <c r="J9" s="2">
        <v>2408</v>
      </c>
      <c r="K9" s="8">
        <v>21553567450</v>
      </c>
      <c r="L9" s="3">
        <v>573166873</v>
      </c>
      <c r="M9" s="2">
        <v>13037</v>
      </c>
      <c r="N9" s="6">
        <v>116414353067</v>
      </c>
      <c r="O9" s="16">
        <v>19412850337</v>
      </c>
      <c r="P9" s="16">
        <v>123739007926</v>
      </c>
    </row>
    <row r="10" spans="1:17">
      <c r="A10" s="27"/>
      <c r="B10" s="2">
        <v>10000000</v>
      </c>
      <c r="C10" s="6">
        <v>12000000</v>
      </c>
      <c r="D10" s="2">
        <v>34074</v>
      </c>
      <c r="E10" s="8">
        <v>372811381041</v>
      </c>
      <c r="F10" s="8">
        <v>15207305208</v>
      </c>
      <c r="G10" s="2">
        <v>36359</v>
      </c>
      <c r="H10" s="8">
        <v>397209589674</v>
      </c>
      <c r="I10" s="3">
        <v>17242184514</v>
      </c>
      <c r="J10" s="2">
        <v>1131</v>
      </c>
      <c r="K10" s="8">
        <v>12392089266</v>
      </c>
      <c r="L10" s="3">
        <v>436311236</v>
      </c>
      <c r="M10" s="2">
        <v>7696</v>
      </c>
      <c r="N10" s="6">
        <v>83595948233</v>
      </c>
      <c r="O10" s="16">
        <v>15112670341</v>
      </c>
      <c r="P10" s="16">
        <v>108858788073</v>
      </c>
    </row>
    <row r="11" spans="1:17">
      <c r="A11" s="27"/>
      <c r="B11" s="2">
        <v>12000000</v>
      </c>
      <c r="C11" s="6">
        <v>14000000</v>
      </c>
      <c r="D11" s="2">
        <v>24549</v>
      </c>
      <c r="E11" s="8">
        <v>317854016962</v>
      </c>
      <c r="F11" s="8">
        <v>15993871187</v>
      </c>
      <c r="G11" s="2">
        <v>24414</v>
      </c>
      <c r="H11" s="8">
        <v>316042934419</v>
      </c>
      <c r="I11" s="3">
        <v>16663367043</v>
      </c>
      <c r="J11" s="2">
        <v>468</v>
      </c>
      <c r="K11" s="8">
        <v>6027734660</v>
      </c>
      <c r="L11" s="3">
        <v>243826089</v>
      </c>
      <c r="M11" s="2">
        <v>5028</v>
      </c>
      <c r="N11" s="6">
        <v>65052819252</v>
      </c>
      <c r="O11" s="16">
        <v>11942124615</v>
      </c>
      <c r="P11" s="16">
        <v>103564437317</v>
      </c>
    </row>
    <row r="12" spans="1:17">
      <c r="A12" s="27"/>
      <c r="B12" s="2">
        <v>14000000</v>
      </c>
      <c r="C12" s="6">
        <v>16000000</v>
      </c>
      <c r="D12" s="2">
        <v>20292</v>
      </c>
      <c r="E12" s="8">
        <v>303454994416</v>
      </c>
      <c r="F12" s="8">
        <v>17247819175</v>
      </c>
      <c r="G12" s="2">
        <v>16910</v>
      </c>
      <c r="H12" s="8">
        <v>252782648977</v>
      </c>
      <c r="I12" s="3">
        <v>15476270414</v>
      </c>
      <c r="J12" s="2">
        <v>199</v>
      </c>
      <c r="K12" s="8">
        <v>2934746520</v>
      </c>
      <c r="L12" s="3">
        <v>135226677</v>
      </c>
      <c r="M12" s="2">
        <v>3919</v>
      </c>
      <c r="N12" s="6">
        <v>58646503522</v>
      </c>
      <c r="O12" s="16">
        <v>9612925428</v>
      </c>
      <c r="P12" s="16">
        <v>93980426562</v>
      </c>
    </row>
    <row r="13" spans="1:17">
      <c r="A13" s="27"/>
      <c r="B13" s="2">
        <v>16000000</v>
      </c>
      <c r="C13" s="6">
        <v>18000000</v>
      </c>
      <c r="D13" s="2">
        <v>15680</v>
      </c>
      <c r="E13" s="8">
        <v>266047967895</v>
      </c>
      <c r="F13" s="8">
        <v>17654383613</v>
      </c>
      <c r="G13" s="2">
        <v>12481</v>
      </c>
      <c r="H13" s="8">
        <v>211423333380</v>
      </c>
      <c r="I13" s="3">
        <v>14859615801</v>
      </c>
      <c r="J13" s="2">
        <v>108</v>
      </c>
      <c r="K13" s="8">
        <v>1820523700</v>
      </c>
      <c r="L13" s="3">
        <v>98433871</v>
      </c>
      <c r="M13" s="2">
        <v>2909</v>
      </c>
      <c r="N13" s="6">
        <v>49335940935</v>
      </c>
      <c r="O13" s="16">
        <v>8549910576</v>
      </c>
      <c r="P13" s="16">
        <v>80056800048</v>
      </c>
    </row>
    <row r="14" spans="1:17">
      <c r="A14" s="27"/>
      <c r="B14" s="2">
        <v>18000000</v>
      </c>
      <c r="C14" s="6">
        <v>20000000</v>
      </c>
      <c r="D14" s="2">
        <v>12695</v>
      </c>
      <c r="E14" s="8">
        <v>240673321990</v>
      </c>
      <c r="F14" s="8">
        <v>18271794040</v>
      </c>
      <c r="G14" s="2">
        <v>9524</v>
      </c>
      <c r="H14" s="8">
        <v>180796990470</v>
      </c>
      <c r="I14" s="3">
        <v>14568039207</v>
      </c>
      <c r="J14" s="2">
        <v>36</v>
      </c>
      <c r="K14" s="8">
        <v>683175589</v>
      </c>
      <c r="L14" s="3">
        <v>49407916</v>
      </c>
      <c r="M14" s="2">
        <v>2380</v>
      </c>
      <c r="N14" s="6">
        <v>45108297474</v>
      </c>
      <c r="O14" s="16">
        <v>7301045814</v>
      </c>
      <c r="P14" s="16">
        <v>72897015282</v>
      </c>
    </row>
    <row r="15" spans="1:17">
      <c r="A15" s="27"/>
      <c r="B15" s="2">
        <v>20000000</v>
      </c>
      <c r="C15" s="6">
        <v>22000000</v>
      </c>
      <c r="D15" s="2">
        <v>11184</v>
      </c>
      <c r="E15" s="8">
        <v>234848657306</v>
      </c>
      <c r="F15" s="8">
        <v>19373837698</v>
      </c>
      <c r="G15" s="2">
        <v>7108</v>
      </c>
      <c r="H15" s="8">
        <v>148937728533</v>
      </c>
      <c r="I15" s="3">
        <v>13420255568</v>
      </c>
      <c r="J15" s="2">
        <v>27</v>
      </c>
      <c r="K15" s="8">
        <v>563298170</v>
      </c>
      <c r="L15" s="3">
        <v>42823137</v>
      </c>
      <c r="M15" s="2">
        <v>1846</v>
      </c>
      <c r="N15" s="6">
        <v>38723314922</v>
      </c>
      <c r="O15" s="16">
        <v>5377912872</v>
      </c>
      <c r="P15" s="16">
        <v>67409063528</v>
      </c>
    </row>
    <row r="16" spans="1:17">
      <c r="A16" s="27"/>
      <c r="B16" s="2">
        <v>22000000</v>
      </c>
      <c r="C16" s="6">
        <v>24000000</v>
      </c>
      <c r="D16" s="2">
        <v>9132</v>
      </c>
      <c r="E16" s="8">
        <v>209749158927</v>
      </c>
      <c r="F16" s="8">
        <v>19736465892</v>
      </c>
      <c r="G16" s="2">
        <v>5562</v>
      </c>
      <c r="H16" s="8">
        <v>127672027610</v>
      </c>
      <c r="I16" s="3">
        <v>12853800766</v>
      </c>
      <c r="J16" s="2">
        <v>22</v>
      </c>
      <c r="K16" s="8">
        <v>500743035</v>
      </c>
      <c r="L16" s="3">
        <v>44637626</v>
      </c>
      <c r="M16" s="2">
        <v>1477</v>
      </c>
      <c r="N16" s="6">
        <v>33893973228</v>
      </c>
      <c r="O16" s="16">
        <v>4472040202</v>
      </c>
      <c r="P16" s="16">
        <v>56580132722</v>
      </c>
    </row>
    <row r="17" spans="1:16">
      <c r="A17" s="27"/>
      <c r="B17" s="2">
        <v>24000000</v>
      </c>
      <c r="C17" s="6">
        <v>26000000</v>
      </c>
      <c r="D17" s="2">
        <v>7486</v>
      </c>
      <c r="E17" s="8">
        <v>186877049264</v>
      </c>
      <c r="F17" s="8">
        <v>19908814183</v>
      </c>
      <c r="G17" s="2">
        <v>4306</v>
      </c>
      <c r="H17" s="8">
        <v>107424316949</v>
      </c>
      <c r="I17" s="3">
        <v>12106277845</v>
      </c>
      <c r="J17" s="24">
        <v>16</v>
      </c>
      <c r="K17" s="8">
        <v>395208187</v>
      </c>
      <c r="L17" s="3">
        <v>39706234</v>
      </c>
      <c r="M17" s="2">
        <v>1125</v>
      </c>
      <c r="N17" s="6">
        <v>28110598164</v>
      </c>
      <c r="O17" s="16">
        <v>4737220311</v>
      </c>
      <c r="P17" s="16">
        <v>51965124977</v>
      </c>
    </row>
    <row r="18" spans="1:16">
      <c r="A18" s="27"/>
      <c r="B18" s="2">
        <v>26000000</v>
      </c>
      <c r="C18" s="6">
        <v>28000000</v>
      </c>
      <c r="D18" s="2">
        <v>6346</v>
      </c>
      <c r="E18" s="8">
        <v>171081001713</v>
      </c>
      <c r="F18" s="8">
        <v>20052267749</v>
      </c>
      <c r="G18" s="2">
        <v>3392</v>
      </c>
      <c r="H18" s="8">
        <v>91447139139</v>
      </c>
      <c r="I18" s="3">
        <v>11331727670</v>
      </c>
      <c r="J18" s="24" t="s">
        <v>26</v>
      </c>
      <c r="K18" s="8">
        <v>245590394</v>
      </c>
      <c r="L18" s="3">
        <v>30430320</v>
      </c>
      <c r="M18" s="2">
        <v>915</v>
      </c>
      <c r="N18" s="6">
        <v>24634377002</v>
      </c>
      <c r="O18" s="16">
        <v>3531541613</v>
      </c>
      <c r="P18" s="16">
        <v>46804833949</v>
      </c>
    </row>
    <row r="19" spans="1:16">
      <c r="A19" s="27"/>
      <c r="B19" s="2">
        <v>28000000</v>
      </c>
      <c r="C19" s="6">
        <v>30000000</v>
      </c>
      <c r="D19" s="2">
        <v>5279</v>
      </c>
      <c r="E19" s="8">
        <v>152954678240</v>
      </c>
      <c r="F19" s="8">
        <v>19966685299</v>
      </c>
      <c r="G19" s="2">
        <v>2992</v>
      </c>
      <c r="H19" s="8">
        <v>86629465568</v>
      </c>
      <c r="I19" s="3">
        <v>11688005478</v>
      </c>
      <c r="J19" s="24" t="s">
        <v>26</v>
      </c>
      <c r="K19" s="8">
        <v>288040994</v>
      </c>
      <c r="L19" s="3">
        <v>31174377</v>
      </c>
      <c r="M19" s="2">
        <v>697</v>
      </c>
      <c r="N19" s="6">
        <v>20204032129</v>
      </c>
      <c r="O19" s="16">
        <v>3563452556</v>
      </c>
      <c r="P19" s="16">
        <v>39984825352</v>
      </c>
    </row>
    <row r="20" spans="1:16">
      <c r="A20" s="27"/>
      <c r="B20" s="2">
        <v>30000000</v>
      </c>
      <c r="C20" s="6">
        <v>32000000</v>
      </c>
      <c r="D20" s="2">
        <v>4260</v>
      </c>
      <c r="E20" s="8">
        <v>131890725519</v>
      </c>
      <c r="F20" s="8">
        <v>19085949134</v>
      </c>
      <c r="G20" s="2">
        <v>2274</v>
      </c>
      <c r="H20" s="8">
        <v>70408784148</v>
      </c>
      <c r="I20" s="3">
        <v>10577188965</v>
      </c>
      <c r="J20" s="24" t="s">
        <v>26</v>
      </c>
      <c r="K20" s="8">
        <v>219365703</v>
      </c>
      <c r="L20" s="3">
        <v>30941419</v>
      </c>
      <c r="M20" s="2">
        <v>554</v>
      </c>
      <c r="N20" s="6">
        <v>17153602385</v>
      </c>
      <c r="O20" s="16">
        <v>2815237290</v>
      </c>
      <c r="P20" s="16">
        <v>33710396511</v>
      </c>
    </row>
    <row r="21" spans="1:16">
      <c r="A21" s="27"/>
      <c r="B21" s="2">
        <v>32000000</v>
      </c>
      <c r="C21" s="6">
        <v>34000000</v>
      </c>
      <c r="D21" s="2">
        <v>3320</v>
      </c>
      <c r="E21" s="8">
        <v>109423154337</v>
      </c>
      <c r="F21" s="8">
        <v>17180697867</v>
      </c>
      <c r="G21" s="2">
        <v>1781</v>
      </c>
      <c r="H21" s="8">
        <v>58759185305</v>
      </c>
      <c r="I21" s="3">
        <v>9513831561</v>
      </c>
      <c r="J21" s="24" t="s">
        <v>26</v>
      </c>
      <c r="K21" s="8">
        <v>32779398</v>
      </c>
      <c r="L21" s="3">
        <v>5122613</v>
      </c>
      <c r="M21" s="2">
        <v>416</v>
      </c>
      <c r="N21" s="6">
        <v>13689363517</v>
      </c>
      <c r="O21" s="16">
        <v>2776337725</v>
      </c>
      <c r="P21" s="16">
        <v>28795051046</v>
      </c>
    </row>
    <row r="22" spans="1:16">
      <c r="A22" s="27"/>
      <c r="B22" s="2">
        <v>34000000</v>
      </c>
      <c r="C22" s="6">
        <v>36000000</v>
      </c>
      <c r="D22" s="2">
        <v>2645</v>
      </c>
      <c r="E22" s="8">
        <v>92472726016</v>
      </c>
      <c r="F22" s="8">
        <v>15577575751</v>
      </c>
      <c r="G22" s="2">
        <v>1511</v>
      </c>
      <c r="H22" s="8">
        <v>52776181266</v>
      </c>
      <c r="I22" s="3">
        <v>9117371009</v>
      </c>
      <c r="J22" s="24" t="s">
        <v>26</v>
      </c>
      <c r="K22" s="8">
        <v>139309977</v>
      </c>
      <c r="L22" s="3">
        <v>23357787</v>
      </c>
      <c r="M22" s="2">
        <v>336</v>
      </c>
      <c r="N22" s="6">
        <v>11731231723</v>
      </c>
      <c r="O22" s="16">
        <v>2310828077</v>
      </c>
      <c r="P22" s="16">
        <v>25380466772</v>
      </c>
    </row>
    <row r="23" spans="1:16">
      <c r="A23" s="27"/>
      <c r="B23" s="2">
        <v>36000000</v>
      </c>
      <c r="C23" s="6">
        <v>38000000</v>
      </c>
      <c r="D23" s="2">
        <v>2287</v>
      </c>
      <c r="E23" s="8">
        <v>84538747749</v>
      </c>
      <c r="F23" s="8">
        <v>15062581708</v>
      </c>
      <c r="G23" s="2">
        <v>1243</v>
      </c>
      <c r="H23" s="8">
        <v>45965127797</v>
      </c>
      <c r="I23" s="3">
        <v>8433001034</v>
      </c>
      <c r="J23" s="24">
        <v>0</v>
      </c>
      <c r="K23" s="8">
        <v>0</v>
      </c>
      <c r="L23" s="3">
        <v>0</v>
      </c>
      <c r="M23" s="2">
        <v>241</v>
      </c>
      <c r="N23" s="6">
        <v>8884730246</v>
      </c>
      <c r="O23" s="16">
        <v>2218083484</v>
      </c>
      <c r="P23" s="16">
        <v>22273752905</v>
      </c>
    </row>
    <row r="24" spans="1:16">
      <c r="A24" s="27"/>
      <c r="B24" s="2">
        <v>38000000</v>
      </c>
      <c r="C24" s="6">
        <v>40000000</v>
      </c>
      <c r="D24" s="2">
        <v>1742</v>
      </c>
      <c r="E24" s="8">
        <v>67880222555</v>
      </c>
      <c r="F24" s="8">
        <v>12994628503</v>
      </c>
      <c r="G24" s="2">
        <v>929</v>
      </c>
      <c r="H24" s="8">
        <v>36170934616</v>
      </c>
      <c r="I24" s="3">
        <v>7073260512</v>
      </c>
      <c r="J24" s="24">
        <v>0</v>
      </c>
      <c r="K24" s="8">
        <v>0</v>
      </c>
      <c r="L24" s="3">
        <v>0</v>
      </c>
      <c r="M24" s="2">
        <v>182</v>
      </c>
      <c r="N24" s="6">
        <v>7094982687</v>
      </c>
      <c r="O24" s="16">
        <v>1678645922</v>
      </c>
      <c r="P24" s="16">
        <v>17172994281</v>
      </c>
    </row>
    <row r="25" spans="1:16">
      <c r="A25" s="27"/>
      <c r="B25" s="2">
        <v>40000000</v>
      </c>
      <c r="C25" s="6">
        <v>45000000</v>
      </c>
      <c r="D25" s="2">
        <v>2991</v>
      </c>
      <c r="E25" s="8">
        <v>126601627400</v>
      </c>
      <c r="F25" s="8">
        <v>26886738511</v>
      </c>
      <c r="G25" s="2">
        <v>1857</v>
      </c>
      <c r="H25" s="8">
        <v>78607113582</v>
      </c>
      <c r="I25" s="3">
        <v>16806832211</v>
      </c>
      <c r="J25" s="24" t="s">
        <v>26</v>
      </c>
      <c r="K25" s="8">
        <v>211523573</v>
      </c>
      <c r="L25" s="3">
        <v>42451651</v>
      </c>
      <c r="M25" s="2">
        <v>295</v>
      </c>
      <c r="N25" s="6">
        <v>12490284303</v>
      </c>
      <c r="O25" s="16">
        <v>4131735498</v>
      </c>
      <c r="P25" s="16">
        <v>38860728880</v>
      </c>
    </row>
    <row r="26" spans="1:16">
      <c r="A26" s="27"/>
      <c r="B26" s="2">
        <v>45000000</v>
      </c>
      <c r="C26" s="6">
        <v>50000000</v>
      </c>
      <c r="D26" s="2">
        <v>1962</v>
      </c>
      <c r="E26" s="8">
        <v>92908670457</v>
      </c>
      <c r="F26" s="8">
        <v>22040057535</v>
      </c>
      <c r="G26" s="2">
        <v>1284</v>
      </c>
      <c r="H26" s="8">
        <v>60889817041</v>
      </c>
      <c r="I26" s="3">
        <v>14534119566</v>
      </c>
      <c r="J26" s="24" t="s">
        <v>26</v>
      </c>
      <c r="K26" s="8">
        <v>236751588</v>
      </c>
      <c r="L26" s="3">
        <v>51863298</v>
      </c>
      <c r="M26" s="2">
        <v>187</v>
      </c>
      <c r="N26" s="6">
        <v>8839725847</v>
      </c>
      <c r="O26" s="16">
        <v>3534688935</v>
      </c>
      <c r="P26" s="16">
        <v>29199087233</v>
      </c>
    </row>
    <row r="27" spans="1:16">
      <c r="A27" s="27"/>
      <c r="B27" s="2">
        <v>50000000</v>
      </c>
      <c r="C27" s="6">
        <v>55000000</v>
      </c>
      <c r="D27" s="2">
        <v>1397</v>
      </c>
      <c r="E27" s="8">
        <v>73075220993</v>
      </c>
      <c r="F27" s="8">
        <v>18912623922</v>
      </c>
      <c r="G27" s="2">
        <v>1056</v>
      </c>
      <c r="H27" s="8">
        <v>55338069032</v>
      </c>
      <c r="I27" s="3">
        <v>14299326585</v>
      </c>
      <c r="J27" s="24" t="s">
        <v>26</v>
      </c>
      <c r="K27" s="8">
        <v>51176771</v>
      </c>
      <c r="L27" s="3">
        <v>12243807</v>
      </c>
      <c r="M27" s="2">
        <v>118</v>
      </c>
      <c r="N27" s="6">
        <v>6183535743</v>
      </c>
      <c r="O27" s="16">
        <v>2671810750</v>
      </c>
      <c r="P27" s="16">
        <v>23982676165</v>
      </c>
    </row>
    <row r="28" spans="1:16">
      <c r="A28" s="27"/>
      <c r="B28" s="2">
        <v>55000000</v>
      </c>
      <c r="C28" s="6">
        <v>60000000</v>
      </c>
      <c r="D28" s="2">
        <v>970</v>
      </c>
      <c r="E28" s="8">
        <v>55663499084</v>
      </c>
      <c r="F28" s="8">
        <v>15378498876</v>
      </c>
      <c r="G28" s="2">
        <v>720</v>
      </c>
      <c r="H28" s="8">
        <v>41375422952</v>
      </c>
      <c r="I28" s="3">
        <v>11389547276</v>
      </c>
      <c r="J28" s="24" t="s">
        <v>26</v>
      </c>
      <c r="K28" s="8">
        <v>58246843</v>
      </c>
      <c r="L28" s="3">
        <v>16161780</v>
      </c>
      <c r="M28" s="2">
        <v>95</v>
      </c>
      <c r="N28" s="6">
        <v>5460818030</v>
      </c>
      <c r="O28" s="16">
        <v>2409341248</v>
      </c>
      <c r="P28" s="16">
        <v>18295071135</v>
      </c>
    </row>
    <row r="29" spans="1:16">
      <c r="A29" s="27"/>
      <c r="B29" s="2">
        <v>60000000</v>
      </c>
      <c r="C29" s="6">
        <v>70000000</v>
      </c>
      <c r="D29" s="2">
        <v>1395</v>
      </c>
      <c r="E29" s="8">
        <v>89915333809</v>
      </c>
      <c r="F29" s="8">
        <v>26855873838</v>
      </c>
      <c r="G29" s="2">
        <v>1072</v>
      </c>
      <c r="H29" s="8">
        <v>69223270238</v>
      </c>
      <c r="I29" s="3">
        <v>20336630399</v>
      </c>
      <c r="J29" s="24">
        <v>0</v>
      </c>
      <c r="K29" s="8">
        <v>0</v>
      </c>
      <c r="L29" s="3">
        <v>0</v>
      </c>
      <c r="M29" s="2">
        <v>97</v>
      </c>
      <c r="N29" s="6">
        <v>6266907785</v>
      </c>
      <c r="O29" s="16">
        <v>3159671430</v>
      </c>
      <c r="P29" s="16">
        <v>26562315434</v>
      </c>
    </row>
    <row r="30" spans="1:16">
      <c r="A30" s="27"/>
      <c r="B30" s="2">
        <v>70000000</v>
      </c>
      <c r="C30" s="6">
        <v>80000000</v>
      </c>
      <c r="D30" s="2">
        <v>804</v>
      </c>
      <c r="E30" s="8">
        <v>59993642304</v>
      </c>
      <c r="F30" s="8">
        <v>18834614994</v>
      </c>
      <c r="G30" s="2">
        <v>664</v>
      </c>
      <c r="H30" s="8">
        <v>49473305888</v>
      </c>
      <c r="I30" s="3">
        <v>15524987127</v>
      </c>
      <c r="J30" s="24">
        <v>0</v>
      </c>
      <c r="K30" s="8">
        <v>0</v>
      </c>
      <c r="L30" s="3">
        <v>0</v>
      </c>
      <c r="M30" s="2">
        <v>62</v>
      </c>
      <c r="N30" s="6">
        <v>4611958590</v>
      </c>
      <c r="O30" s="16">
        <v>2298456547</v>
      </c>
      <c r="P30" s="16">
        <v>18814129682</v>
      </c>
    </row>
    <row r="31" spans="1:16">
      <c r="A31" s="27"/>
      <c r="B31" s="2">
        <v>80000000</v>
      </c>
      <c r="C31" s="6">
        <v>90000000</v>
      </c>
      <c r="D31" s="2">
        <v>500</v>
      </c>
      <c r="E31" s="8">
        <v>42301398682</v>
      </c>
      <c r="F31" s="8">
        <v>13972022923</v>
      </c>
      <c r="G31" s="2">
        <v>437</v>
      </c>
      <c r="H31" s="8">
        <v>37143283453</v>
      </c>
      <c r="I31" s="3">
        <v>12240774200</v>
      </c>
      <c r="J31" s="24" t="s">
        <v>26</v>
      </c>
      <c r="K31" s="8">
        <v>82310084</v>
      </c>
      <c r="L31" s="3">
        <v>26990237</v>
      </c>
      <c r="M31" s="2">
        <v>45</v>
      </c>
      <c r="N31" s="6">
        <v>3801241164</v>
      </c>
      <c r="O31" s="16">
        <v>840990309</v>
      </c>
      <c r="P31" s="16">
        <v>13731183142</v>
      </c>
    </row>
    <row r="32" spans="1:16">
      <c r="A32" s="27"/>
      <c r="B32" s="2">
        <v>90000000</v>
      </c>
      <c r="C32" s="6">
        <v>100000000</v>
      </c>
      <c r="D32" s="2">
        <v>345</v>
      </c>
      <c r="E32" s="8">
        <v>32708018156</v>
      </c>
      <c r="F32" s="8">
        <v>11210240304</v>
      </c>
      <c r="G32" s="2">
        <v>253</v>
      </c>
      <c r="H32" s="8">
        <v>23912915015</v>
      </c>
      <c r="I32" s="3">
        <v>8085871516</v>
      </c>
      <c r="J32" s="24" t="s">
        <v>26</v>
      </c>
      <c r="K32" s="8">
        <v>99633111</v>
      </c>
      <c r="L32" s="3">
        <v>0</v>
      </c>
      <c r="M32" s="2">
        <v>35</v>
      </c>
      <c r="N32" s="6">
        <v>3303010807</v>
      </c>
      <c r="O32" s="16">
        <v>741297920</v>
      </c>
      <c r="P32" s="16">
        <v>10523798861</v>
      </c>
    </row>
    <row r="33" spans="1:17">
      <c r="A33" s="27"/>
      <c r="B33" s="2">
        <v>100000000</v>
      </c>
      <c r="C33" s="6">
        <v>120000000</v>
      </c>
      <c r="D33" s="2">
        <v>433</v>
      </c>
      <c r="E33" s="8">
        <v>47155848212</v>
      </c>
      <c r="F33" s="8">
        <v>16704225722</v>
      </c>
      <c r="G33" s="2">
        <v>331</v>
      </c>
      <c r="H33" s="8">
        <v>35930118127</v>
      </c>
      <c r="I33" s="3">
        <v>12358655778</v>
      </c>
      <c r="J33" s="2">
        <v>0</v>
      </c>
      <c r="K33" s="8">
        <v>0</v>
      </c>
      <c r="L33" s="3">
        <v>0</v>
      </c>
      <c r="M33" s="2">
        <v>58</v>
      </c>
      <c r="N33" s="6">
        <v>6242630984</v>
      </c>
      <c r="O33" s="16">
        <v>1295993848</v>
      </c>
      <c r="P33" s="16">
        <v>16524701940</v>
      </c>
    </row>
    <row r="34" spans="1:17">
      <c r="A34" s="27"/>
      <c r="B34" s="2">
        <v>120000000</v>
      </c>
      <c r="C34" s="6">
        <v>140000000</v>
      </c>
      <c r="D34" s="2">
        <v>234</v>
      </c>
      <c r="E34" s="8">
        <v>30251943407</v>
      </c>
      <c r="F34" s="8">
        <v>11212988850</v>
      </c>
      <c r="G34" s="2">
        <v>142</v>
      </c>
      <c r="H34" s="8">
        <v>18409973971</v>
      </c>
      <c r="I34" s="3">
        <v>6709375380</v>
      </c>
      <c r="J34" s="2">
        <v>0</v>
      </c>
      <c r="K34" s="8">
        <v>0</v>
      </c>
      <c r="L34" s="3">
        <v>0</v>
      </c>
      <c r="M34" s="2">
        <v>34</v>
      </c>
      <c r="N34" s="6">
        <v>4373715212</v>
      </c>
      <c r="O34" s="16">
        <v>1018943680</v>
      </c>
      <c r="P34" s="16">
        <v>12071280774</v>
      </c>
    </row>
    <row r="35" spans="1:17">
      <c r="A35" s="27"/>
      <c r="B35" s="2">
        <v>140000000</v>
      </c>
      <c r="C35" s="6">
        <v>160000000</v>
      </c>
      <c r="D35" s="2">
        <v>134</v>
      </c>
      <c r="E35" s="8">
        <v>20068532399</v>
      </c>
      <c r="F35" s="8">
        <v>7577530397</v>
      </c>
      <c r="G35" s="2">
        <v>83</v>
      </c>
      <c r="H35" s="8">
        <v>12377195315</v>
      </c>
      <c r="I35" s="3">
        <v>4552014556</v>
      </c>
      <c r="J35" s="2">
        <v>0</v>
      </c>
      <c r="K35" s="8">
        <v>0</v>
      </c>
      <c r="L35" s="3">
        <v>0</v>
      </c>
      <c r="M35" s="2">
        <v>22</v>
      </c>
      <c r="N35" s="6">
        <v>3308988911</v>
      </c>
      <c r="O35" s="16">
        <v>302555757</v>
      </c>
      <c r="P35" s="16">
        <v>10582387699</v>
      </c>
    </row>
    <row r="36" spans="1:17">
      <c r="A36" s="27"/>
      <c r="B36" s="2">
        <v>160000000</v>
      </c>
      <c r="C36" s="6">
        <v>180000000</v>
      </c>
      <c r="D36" s="2">
        <v>95</v>
      </c>
      <c r="E36" s="8">
        <v>15979190023</v>
      </c>
      <c r="F36" s="8">
        <v>6103922907</v>
      </c>
      <c r="G36" s="2">
        <v>56</v>
      </c>
      <c r="H36" s="8">
        <v>9420993011</v>
      </c>
      <c r="I36" s="3">
        <v>3416163250</v>
      </c>
      <c r="J36" s="2">
        <v>0</v>
      </c>
      <c r="K36" s="8">
        <v>0</v>
      </c>
      <c r="L36" s="3">
        <v>0</v>
      </c>
      <c r="M36" s="2">
        <v>13</v>
      </c>
      <c r="N36" s="6">
        <v>2178494431</v>
      </c>
      <c r="O36" s="16">
        <v>687982452</v>
      </c>
      <c r="P36" s="16">
        <v>6455050684</v>
      </c>
    </row>
    <row r="37" spans="1:17">
      <c r="A37" s="27"/>
      <c r="B37" s="2">
        <v>180000000</v>
      </c>
      <c r="C37" s="6">
        <v>200000000</v>
      </c>
      <c r="D37" s="2">
        <v>52</v>
      </c>
      <c r="E37" s="8">
        <v>9836937840</v>
      </c>
      <c r="F37" s="8">
        <v>3903028999</v>
      </c>
      <c r="G37" s="2">
        <v>29</v>
      </c>
      <c r="H37" s="8">
        <v>5523594883</v>
      </c>
      <c r="I37" s="3">
        <v>2203588351</v>
      </c>
      <c r="J37" s="2">
        <v>0</v>
      </c>
      <c r="K37" s="8">
        <v>0</v>
      </c>
      <c r="L37" s="3">
        <v>0</v>
      </c>
      <c r="M37" s="2">
        <v>10</v>
      </c>
      <c r="N37" s="6">
        <v>1879317705</v>
      </c>
      <c r="O37" s="16">
        <v>0</v>
      </c>
      <c r="P37" s="16">
        <v>6072337384</v>
      </c>
    </row>
    <row r="38" spans="1:17">
      <c r="A38" s="27"/>
      <c r="B38" s="2">
        <v>200000000</v>
      </c>
      <c r="C38" s="6">
        <v>250000000</v>
      </c>
      <c r="D38" s="2">
        <v>88</v>
      </c>
      <c r="E38" s="8">
        <v>19341994307</v>
      </c>
      <c r="F38" s="8">
        <v>7635183520</v>
      </c>
      <c r="G38" s="2">
        <v>47</v>
      </c>
      <c r="H38" s="8">
        <v>10311684027</v>
      </c>
      <c r="I38" s="3">
        <v>3806753563</v>
      </c>
      <c r="J38" s="2">
        <v>0</v>
      </c>
      <c r="K38" s="8">
        <v>0</v>
      </c>
      <c r="L38" s="3">
        <v>0</v>
      </c>
      <c r="M38" s="2">
        <v>19</v>
      </c>
      <c r="N38" s="6">
        <v>4374514006</v>
      </c>
      <c r="O38" s="16">
        <v>677949629</v>
      </c>
      <c r="P38" s="16">
        <v>8984225444</v>
      </c>
    </row>
    <row r="39" spans="1:17">
      <c r="A39" s="27"/>
      <c r="B39" s="2">
        <v>250000000</v>
      </c>
      <c r="C39" s="6">
        <v>300000000</v>
      </c>
      <c r="D39" s="2">
        <v>54</v>
      </c>
      <c r="E39" s="8">
        <v>14659909014</v>
      </c>
      <c r="F39" s="8">
        <v>5840361998</v>
      </c>
      <c r="G39" s="2">
        <v>19</v>
      </c>
      <c r="H39" s="8">
        <v>5277167303</v>
      </c>
      <c r="I39" s="3">
        <v>1360825565</v>
      </c>
      <c r="J39" s="2">
        <v>0</v>
      </c>
      <c r="K39" s="8">
        <v>0</v>
      </c>
      <c r="L39" s="3">
        <v>0</v>
      </c>
      <c r="M39" s="24" t="s">
        <v>26</v>
      </c>
      <c r="N39" s="6">
        <v>1880856672</v>
      </c>
      <c r="O39" s="16">
        <v>0</v>
      </c>
      <c r="P39" s="16">
        <v>6091428938</v>
      </c>
    </row>
    <row r="40" spans="1:17">
      <c r="A40" s="27"/>
      <c r="B40" s="2">
        <v>300000000</v>
      </c>
      <c r="C40" s="6">
        <v>350000000</v>
      </c>
      <c r="D40" s="2">
        <v>27</v>
      </c>
      <c r="E40" s="8">
        <v>8693789114</v>
      </c>
      <c r="F40" s="8">
        <v>3640339485</v>
      </c>
      <c r="G40" s="28">
        <f>H40/(($B40+$C40)/2)</f>
        <v>8.7182704369230777</v>
      </c>
      <c r="H40" s="8">
        <v>2833437892</v>
      </c>
      <c r="I40" s="3">
        <v>538152531</v>
      </c>
      <c r="J40" s="2">
        <v>0</v>
      </c>
      <c r="K40" s="8">
        <v>0</v>
      </c>
      <c r="L40" s="3">
        <v>0</v>
      </c>
      <c r="M40" s="24" t="s">
        <v>26</v>
      </c>
      <c r="N40" s="6">
        <v>1912597075</v>
      </c>
      <c r="O40" s="16">
        <v>338622768</v>
      </c>
      <c r="P40" s="16">
        <v>4118237461</v>
      </c>
    </row>
    <row r="41" spans="1:17">
      <c r="A41" s="27"/>
      <c r="B41" s="2">
        <v>350000000</v>
      </c>
      <c r="C41" s="6">
        <v>400000000</v>
      </c>
      <c r="D41" s="2">
        <v>18</v>
      </c>
      <c r="E41" s="8">
        <v>6804827270</v>
      </c>
      <c r="F41" s="8">
        <v>2728925006</v>
      </c>
      <c r="G41" s="28">
        <f t="shared" ref="G41:G46" si="0">H41/(($B41+$C41)/2)</f>
        <v>4.0534703360000002</v>
      </c>
      <c r="H41" s="8">
        <v>1520051376</v>
      </c>
      <c r="I41" s="3">
        <v>329588523</v>
      </c>
      <c r="J41" s="2">
        <v>0</v>
      </c>
      <c r="K41" s="8">
        <v>0</v>
      </c>
      <c r="L41" s="3">
        <v>0</v>
      </c>
      <c r="M41" s="24" t="s">
        <v>26</v>
      </c>
      <c r="N41" s="6">
        <v>1504167305</v>
      </c>
      <c r="O41" s="16">
        <v>0</v>
      </c>
      <c r="P41" s="16">
        <v>5237079515</v>
      </c>
    </row>
    <row r="42" spans="1:17">
      <c r="A42" s="27"/>
      <c r="B42" s="2">
        <v>400000000</v>
      </c>
      <c r="C42" s="6">
        <v>450000000</v>
      </c>
      <c r="D42" s="2">
        <v>13</v>
      </c>
      <c r="E42" s="8">
        <v>5466868896</v>
      </c>
      <c r="F42" s="8">
        <v>2329192745</v>
      </c>
      <c r="G42" s="28">
        <f t="shared" si="0"/>
        <v>7.9072251317647062</v>
      </c>
      <c r="H42" s="8">
        <v>3360570681</v>
      </c>
      <c r="I42" s="3">
        <v>688765109</v>
      </c>
      <c r="J42" s="2">
        <v>0</v>
      </c>
      <c r="K42" s="8">
        <v>0</v>
      </c>
      <c r="L42" s="3">
        <v>0</v>
      </c>
      <c r="M42" s="24" t="s">
        <v>26</v>
      </c>
      <c r="N42" s="6">
        <v>1310829056</v>
      </c>
      <c r="O42" s="16">
        <v>430950459</v>
      </c>
      <c r="P42" s="16">
        <v>2549169407</v>
      </c>
    </row>
    <row r="43" spans="1:17">
      <c r="A43" s="27"/>
      <c r="B43" s="2">
        <v>450000000</v>
      </c>
      <c r="C43" s="6">
        <v>500000000</v>
      </c>
      <c r="D43" s="28">
        <f>E43/(($B43+$C43)/2)</f>
        <v>4.999482147368421</v>
      </c>
      <c r="E43" s="8">
        <v>2374754020</v>
      </c>
      <c r="F43" s="8">
        <v>1018293826</v>
      </c>
      <c r="G43" s="28">
        <f t="shared" si="0"/>
        <v>2.9921723368421054</v>
      </c>
      <c r="H43" s="8">
        <v>1421281860</v>
      </c>
      <c r="I43" s="3">
        <v>0</v>
      </c>
      <c r="J43" s="2">
        <v>0</v>
      </c>
      <c r="K43" s="8">
        <v>0</v>
      </c>
      <c r="L43" s="3">
        <v>0</v>
      </c>
      <c r="M43" s="24" t="s">
        <v>26</v>
      </c>
      <c r="N43" s="6">
        <v>1414373198</v>
      </c>
      <c r="O43" s="16">
        <v>0</v>
      </c>
      <c r="P43" s="16">
        <v>4225867415</v>
      </c>
    </row>
    <row r="44" spans="1:17">
      <c r="A44" s="27"/>
      <c r="B44" s="2">
        <v>500000000</v>
      </c>
      <c r="C44" s="6">
        <v>550000000</v>
      </c>
      <c r="D44" s="28">
        <f>E44/((B44+C44)/2)</f>
        <v>3.9486172685714287</v>
      </c>
      <c r="E44" s="8">
        <v>2073024066</v>
      </c>
      <c r="F44" s="8">
        <v>892584443</v>
      </c>
      <c r="G44" s="28">
        <f t="shared" si="0"/>
        <v>5.9616546876190473</v>
      </c>
      <c r="H44" s="8">
        <v>3129868711</v>
      </c>
      <c r="I44" s="3">
        <v>668760564</v>
      </c>
      <c r="J44" s="2">
        <v>0</v>
      </c>
      <c r="K44" s="8">
        <v>0</v>
      </c>
      <c r="L44" s="3">
        <v>0</v>
      </c>
      <c r="M44" s="24" t="s">
        <v>26</v>
      </c>
      <c r="N44" s="6">
        <v>529363241</v>
      </c>
      <c r="O44" s="16">
        <v>0</v>
      </c>
      <c r="P44" s="16">
        <v>1021437933</v>
      </c>
    </row>
    <row r="45" spans="1:17">
      <c r="A45" s="27"/>
      <c r="B45" s="2">
        <v>550000000</v>
      </c>
      <c r="C45" s="6">
        <v>600000000</v>
      </c>
      <c r="D45" s="28">
        <f>E45/((B45+C45)/2)</f>
        <v>7.1276431860869565</v>
      </c>
      <c r="E45" s="8">
        <v>4098394832</v>
      </c>
      <c r="F45" s="8">
        <v>1522327346</v>
      </c>
      <c r="G45" s="28">
        <f t="shared" si="0"/>
        <v>3.006673375652174</v>
      </c>
      <c r="H45" s="8">
        <v>1728837191</v>
      </c>
      <c r="I45" s="3">
        <v>0</v>
      </c>
      <c r="J45" s="2">
        <v>0</v>
      </c>
      <c r="K45" s="8">
        <v>0</v>
      </c>
      <c r="L45" s="3">
        <v>0</v>
      </c>
      <c r="M45" s="2">
        <v>0</v>
      </c>
      <c r="N45" s="6">
        <v>0</v>
      </c>
      <c r="O45" s="16">
        <v>0</v>
      </c>
      <c r="P45" s="16">
        <v>7567084936</v>
      </c>
    </row>
    <row r="46" spans="1:17">
      <c r="A46" s="27"/>
      <c r="B46" s="2">
        <v>600000000</v>
      </c>
      <c r="C46" s="6">
        <v>650000000</v>
      </c>
      <c r="D46" s="28">
        <f>E46/((B46+C46)/2)</f>
        <v>2.9473207216000001</v>
      </c>
      <c r="E46" s="8">
        <v>1842075451</v>
      </c>
      <c r="F46" s="8">
        <v>798726662</v>
      </c>
      <c r="G46" s="28">
        <f t="shared" si="0"/>
        <v>1.0354007152</v>
      </c>
      <c r="H46" s="8">
        <v>647125447</v>
      </c>
      <c r="I46" s="3">
        <v>0</v>
      </c>
      <c r="J46" s="2">
        <v>0</v>
      </c>
      <c r="K46" s="8">
        <v>0</v>
      </c>
      <c r="L46" s="3">
        <v>0</v>
      </c>
      <c r="M46" s="2">
        <v>0</v>
      </c>
      <c r="N46" s="6">
        <v>0</v>
      </c>
      <c r="O46" s="16">
        <v>602241961</v>
      </c>
      <c r="P46" s="16">
        <v>3709167830</v>
      </c>
    </row>
    <row r="47" spans="1:17" ht="15" thickBot="1">
      <c r="A47" s="27"/>
      <c r="B47" s="4">
        <v>650000000</v>
      </c>
      <c r="C47" s="7"/>
      <c r="D47" s="4">
        <v>29</v>
      </c>
      <c r="E47" s="9">
        <v>35658884515</v>
      </c>
      <c r="F47" s="9">
        <v>13021101535</v>
      </c>
      <c r="G47" s="4">
        <v>64</v>
      </c>
      <c r="H47" s="9">
        <v>1208776692677</v>
      </c>
      <c r="I47" s="5">
        <v>2110134027</v>
      </c>
      <c r="J47" s="25" t="s">
        <v>26</v>
      </c>
      <c r="K47" s="9">
        <v>1682928904</v>
      </c>
      <c r="L47" s="5">
        <v>3889412</v>
      </c>
      <c r="M47" s="25" t="s">
        <v>26</v>
      </c>
      <c r="N47" s="17">
        <v>1903903250</v>
      </c>
      <c r="O47" s="18">
        <v>4521438901</v>
      </c>
      <c r="P47" s="18">
        <v>68370364377</v>
      </c>
    </row>
    <row r="48" spans="1:17">
      <c r="D48" s="21">
        <f>SUM(D5:D47)</f>
        <v>1316973.0230633237</v>
      </c>
      <c r="E48" s="21">
        <f>SUM(E5:E47)</f>
        <v>6168277380366</v>
      </c>
      <c r="G48" s="21">
        <f>SUM(G13:G47)</f>
        <v>61250.674867020003</v>
      </c>
      <c r="J48" s="21">
        <f>SUM(J5:J47)</f>
        <v>1153260</v>
      </c>
      <c r="M48" s="21">
        <f>SUM(M5:M47)</f>
        <v>742668</v>
      </c>
      <c r="N48" s="21">
        <f>SUM(N5:N47)</f>
        <v>1536164843003</v>
      </c>
      <c r="O48" s="21">
        <f>SUM(O5:O47)</f>
        <v>319712981994</v>
      </c>
      <c r="P48" s="21">
        <f>SUM(P5:P47)</f>
        <v>2036192700549</v>
      </c>
      <c r="Q48" s="21">
        <f>M48+J48+G48</f>
        <v>1957178.67486702</v>
      </c>
    </row>
    <row r="49" spans="2:14">
      <c r="G49" s="26">
        <v>5400000</v>
      </c>
      <c r="N49" s="21">
        <f>N48+O48+P48</f>
        <v>3892070525546</v>
      </c>
    </row>
    <row r="50" spans="2:14">
      <c r="B50" t="s">
        <v>16</v>
      </c>
      <c r="G50" s="27">
        <f>G48/G49</f>
        <v>1.1342717567966667E-2</v>
      </c>
    </row>
    <row r="51" spans="2:14">
      <c r="B51" t="s">
        <v>18</v>
      </c>
    </row>
    <row r="52" spans="2:14">
      <c r="B52" t="s">
        <v>19</v>
      </c>
    </row>
    <row r="53" spans="2:14">
      <c r="B53" t="s">
        <v>20</v>
      </c>
    </row>
    <row r="54" spans="2:14">
      <c r="B54" t="s">
        <v>21</v>
      </c>
    </row>
    <row r="55" spans="2:14">
      <c r="B55" t="s">
        <v>22</v>
      </c>
    </row>
    <row r="56" spans="2:14">
      <c r="B56" t="s">
        <v>23</v>
      </c>
    </row>
    <row r="57" spans="2:14">
      <c r="B57" t="s">
        <v>25</v>
      </c>
    </row>
  </sheetData>
  <mergeCells count="5">
    <mergeCell ref="B3:C3"/>
    <mergeCell ref="D3:F3"/>
    <mergeCell ref="G3:I3"/>
    <mergeCell ref="J3:L3"/>
    <mergeCell ref="M3:N3"/>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9" enableFormatConditionsCalculation="0"/>
  <dimension ref="B2:P59"/>
  <sheetViews>
    <sheetView topLeftCell="D1" workbookViewId="0">
      <selection activeCell="G48" sqref="G48"/>
    </sheetView>
  </sheetViews>
  <sheetFormatPr baseColWidth="10" defaultColWidth="11.5" defaultRowHeight="14" x14ac:dyDescent="0"/>
  <cols>
    <col min="2" max="2" width="11.1640625" customWidth="1"/>
    <col min="3" max="3" width="11.1640625" bestFit="1" customWidth="1"/>
    <col min="4" max="4" width="25.5" bestFit="1" customWidth="1"/>
    <col min="5" max="5" width="17.6640625" bestFit="1" customWidth="1"/>
    <col min="6" max="6" width="13.6640625" bestFit="1" customWidth="1"/>
    <col min="7" max="7" width="11" bestFit="1" customWidth="1"/>
    <col min="8" max="8" width="16.5" bestFit="1" customWidth="1"/>
    <col min="9" max="9" width="13.6640625" bestFit="1" customWidth="1"/>
    <col min="10" max="10" width="11" bestFit="1" customWidth="1"/>
    <col min="11" max="12" width="16.6640625" bestFit="1" customWidth="1"/>
    <col min="13" max="13" width="11" bestFit="1" customWidth="1"/>
    <col min="14" max="14" width="14.6640625" bestFit="1" customWidth="1"/>
    <col min="15" max="15" width="13.83203125" bestFit="1" customWidth="1"/>
    <col min="16" max="16" width="14.6640625" bestFit="1" customWidth="1"/>
  </cols>
  <sheetData>
    <row r="2" spans="2:16" ht="15" thickBot="1"/>
    <row r="3" spans="2:16" ht="30" customHeight="1">
      <c r="B3" s="123" t="s">
        <v>9</v>
      </c>
      <c r="C3" s="124"/>
      <c r="D3" s="123" t="s">
        <v>10</v>
      </c>
      <c r="E3" s="125"/>
      <c r="F3" s="125"/>
      <c r="G3" s="123" t="s">
        <v>11</v>
      </c>
      <c r="H3" s="125"/>
      <c r="I3" s="124"/>
      <c r="J3" s="123" t="s">
        <v>12</v>
      </c>
      <c r="K3" s="125"/>
      <c r="L3" s="124"/>
      <c r="M3" s="123" t="s">
        <v>13</v>
      </c>
      <c r="N3" s="124"/>
      <c r="O3" s="10" t="s">
        <v>14</v>
      </c>
      <c r="P3" s="10" t="s">
        <v>15</v>
      </c>
    </row>
    <row r="4" spans="2:16" ht="43" thickBot="1">
      <c r="B4" s="11" t="s">
        <v>3</v>
      </c>
      <c r="C4" s="12" t="s">
        <v>4</v>
      </c>
      <c r="D4" s="11" t="s">
        <v>270</v>
      </c>
      <c r="E4" s="13" t="s">
        <v>2</v>
      </c>
      <c r="F4" s="13" t="s">
        <v>1</v>
      </c>
      <c r="G4" s="11" t="s">
        <v>271</v>
      </c>
      <c r="H4" s="13" t="s">
        <v>5</v>
      </c>
      <c r="I4" s="14" t="s">
        <v>6</v>
      </c>
      <c r="J4" s="11" t="s">
        <v>0</v>
      </c>
      <c r="K4" s="13" t="s">
        <v>5</v>
      </c>
      <c r="L4" s="14" t="s">
        <v>6</v>
      </c>
      <c r="M4" s="11" t="s">
        <v>0</v>
      </c>
      <c r="N4" s="12" t="s">
        <v>7</v>
      </c>
      <c r="O4" s="15" t="s">
        <v>8</v>
      </c>
      <c r="P4" s="15" t="s">
        <v>8</v>
      </c>
    </row>
    <row r="5" spans="2:16">
      <c r="B5" s="2">
        <v>0</v>
      </c>
      <c r="C5" s="6">
        <v>2000000</v>
      </c>
      <c r="D5" s="2">
        <v>764256</v>
      </c>
      <c r="E5" s="8">
        <v>418159806990</v>
      </c>
      <c r="F5" s="8">
        <v>1185729958</v>
      </c>
      <c r="G5" s="2">
        <v>1298799</v>
      </c>
      <c r="H5" s="8">
        <v>1071441042958</v>
      </c>
      <c r="I5" s="3">
        <v>737695562</v>
      </c>
      <c r="J5" s="2">
        <v>1096320</v>
      </c>
      <c r="K5" s="8">
        <v>894597256655</v>
      </c>
      <c r="L5" s="3">
        <v>35189038</v>
      </c>
      <c r="M5" s="2">
        <v>606885</v>
      </c>
      <c r="N5" s="6">
        <v>303925496898</v>
      </c>
      <c r="O5" s="16">
        <v>77352301878</v>
      </c>
      <c r="P5" s="16">
        <v>214820789578</v>
      </c>
    </row>
    <row r="6" spans="2:16">
      <c r="B6" s="2">
        <v>2000000</v>
      </c>
      <c r="C6" s="6">
        <v>4000000</v>
      </c>
      <c r="D6" s="2">
        <v>185142</v>
      </c>
      <c r="E6" s="8">
        <v>542491490259</v>
      </c>
      <c r="F6" s="8">
        <v>125101164</v>
      </c>
      <c r="G6" s="2">
        <v>581195</v>
      </c>
      <c r="H6" s="8">
        <v>1672271725953</v>
      </c>
      <c r="I6" s="3">
        <v>3850029242</v>
      </c>
      <c r="J6" s="2">
        <v>164023</v>
      </c>
      <c r="K6" s="8">
        <v>462506165382</v>
      </c>
      <c r="L6" s="3">
        <v>213952955</v>
      </c>
      <c r="M6" s="2">
        <v>84231</v>
      </c>
      <c r="N6" s="6">
        <v>240065245449</v>
      </c>
      <c r="O6" s="16">
        <v>49465980937</v>
      </c>
      <c r="P6" s="16">
        <v>189764887107</v>
      </c>
    </row>
    <row r="7" spans="2:16">
      <c r="B7" s="2">
        <v>4000000</v>
      </c>
      <c r="C7" s="6">
        <v>6000000</v>
      </c>
      <c r="D7" s="2">
        <v>114557</v>
      </c>
      <c r="E7" s="8">
        <v>563020221042</v>
      </c>
      <c r="F7" s="8">
        <v>6411816294</v>
      </c>
      <c r="G7" s="2">
        <v>245739</v>
      </c>
      <c r="H7" s="8">
        <v>1191395276059</v>
      </c>
      <c r="I7" s="3">
        <v>14606762960</v>
      </c>
      <c r="J7" s="2">
        <v>57035</v>
      </c>
      <c r="K7" s="8">
        <v>271989131713</v>
      </c>
      <c r="L7" s="3">
        <v>2563521483</v>
      </c>
      <c r="M7" s="2">
        <v>37433</v>
      </c>
      <c r="N7" s="6">
        <v>182951685010</v>
      </c>
      <c r="O7" s="16">
        <v>36097879999</v>
      </c>
      <c r="P7" s="16">
        <v>157875223258</v>
      </c>
    </row>
    <row r="8" spans="2:16">
      <c r="B8" s="2">
        <v>6000000</v>
      </c>
      <c r="C8" s="6">
        <v>8000000</v>
      </c>
      <c r="D8" s="2">
        <v>72641</v>
      </c>
      <c r="E8" s="8">
        <v>503623249761</v>
      </c>
      <c r="F8" s="8">
        <v>11370431477</v>
      </c>
      <c r="G8" s="2">
        <v>117793</v>
      </c>
      <c r="H8" s="8">
        <v>813793109554</v>
      </c>
      <c r="I8" s="3">
        <v>19255658309</v>
      </c>
      <c r="J8" s="2">
        <v>14914</v>
      </c>
      <c r="K8" s="8">
        <v>102283193187</v>
      </c>
      <c r="L8" s="3">
        <v>2107858427</v>
      </c>
      <c r="M8" s="2">
        <v>20780</v>
      </c>
      <c r="N8" s="6">
        <v>143614480375</v>
      </c>
      <c r="O8" s="16">
        <v>27552887848</v>
      </c>
      <c r="P8" s="16">
        <v>138817292361</v>
      </c>
    </row>
    <row r="9" spans="2:16">
      <c r="B9" s="2">
        <v>8000000</v>
      </c>
      <c r="C9" s="6">
        <v>10000000</v>
      </c>
      <c r="D9" s="2">
        <v>51250</v>
      </c>
      <c r="E9" s="8">
        <v>458183471819</v>
      </c>
      <c r="F9" s="8">
        <v>13324045501</v>
      </c>
      <c r="G9" s="2">
        <v>72107</v>
      </c>
      <c r="H9" s="8">
        <v>640618828178</v>
      </c>
      <c r="I9" s="3">
        <v>20357693422</v>
      </c>
      <c r="J9" s="2">
        <v>5068</v>
      </c>
      <c r="K9" s="8">
        <v>44772579740</v>
      </c>
      <c r="L9" s="3">
        <v>1197774369</v>
      </c>
      <c r="M9" s="2">
        <v>13564</v>
      </c>
      <c r="N9" s="6">
        <v>121070137855</v>
      </c>
      <c r="O9" s="16">
        <v>21312279764</v>
      </c>
      <c r="P9" s="16">
        <v>120994519862</v>
      </c>
    </row>
    <row r="10" spans="2:16">
      <c r="B10" s="2">
        <v>10000000</v>
      </c>
      <c r="C10" s="6">
        <v>12000000</v>
      </c>
      <c r="D10" s="2">
        <v>35277</v>
      </c>
      <c r="E10" s="8">
        <v>385983613094</v>
      </c>
      <c r="F10" s="8">
        <v>15143891805</v>
      </c>
      <c r="G10" s="2">
        <v>39378</v>
      </c>
      <c r="H10" s="8">
        <v>430400921761</v>
      </c>
      <c r="I10" s="3">
        <v>17824074925</v>
      </c>
      <c r="J10" s="2">
        <v>2536</v>
      </c>
      <c r="K10" s="8">
        <v>27475985203</v>
      </c>
      <c r="L10" s="3">
        <v>963611249</v>
      </c>
      <c r="M10" s="2">
        <v>7993</v>
      </c>
      <c r="N10" s="6">
        <v>86916289408</v>
      </c>
      <c r="O10" s="16">
        <v>16417089315</v>
      </c>
      <c r="P10" s="16">
        <v>106884398090</v>
      </c>
    </row>
    <row r="11" spans="2:16">
      <c r="B11" s="2">
        <v>12000000</v>
      </c>
      <c r="C11" s="6">
        <v>14000000</v>
      </c>
      <c r="D11" s="2">
        <v>25263</v>
      </c>
      <c r="E11" s="8">
        <v>327316487245</v>
      </c>
      <c r="F11" s="8">
        <v>15928913069</v>
      </c>
      <c r="G11" s="2">
        <v>25156</v>
      </c>
      <c r="H11" s="8">
        <v>325476338409</v>
      </c>
      <c r="I11" s="3">
        <v>16622232166</v>
      </c>
      <c r="J11" s="2">
        <v>1006</v>
      </c>
      <c r="K11" s="8">
        <v>12961145909</v>
      </c>
      <c r="L11" s="3">
        <v>539058873</v>
      </c>
      <c r="M11" s="2">
        <v>4972</v>
      </c>
      <c r="N11" s="6">
        <v>64452374031</v>
      </c>
      <c r="O11" s="16">
        <v>13584406047</v>
      </c>
      <c r="P11" s="16">
        <v>106659406710</v>
      </c>
    </row>
    <row r="12" spans="2:16">
      <c r="B12" s="2">
        <v>14000000</v>
      </c>
      <c r="C12" s="6">
        <v>16000000</v>
      </c>
      <c r="D12" s="2">
        <v>21294</v>
      </c>
      <c r="E12" s="8">
        <v>318291823202</v>
      </c>
      <c r="F12" s="8">
        <v>17666911659</v>
      </c>
      <c r="G12" s="2">
        <v>18116</v>
      </c>
      <c r="H12" s="8">
        <v>270623142408</v>
      </c>
      <c r="I12" s="3">
        <v>16009066286</v>
      </c>
      <c r="J12" s="2">
        <v>404</v>
      </c>
      <c r="K12" s="8">
        <v>5995486071</v>
      </c>
      <c r="L12" s="3">
        <v>292745290</v>
      </c>
      <c r="M12" s="2">
        <v>4001</v>
      </c>
      <c r="N12" s="6">
        <v>59896123457</v>
      </c>
      <c r="O12" s="16">
        <v>11205736516</v>
      </c>
      <c r="P12" s="16">
        <v>92934088547</v>
      </c>
    </row>
    <row r="13" spans="2:16">
      <c r="B13" s="2">
        <v>16000000</v>
      </c>
      <c r="C13" s="6">
        <v>18000000</v>
      </c>
      <c r="D13" s="2">
        <v>16532</v>
      </c>
      <c r="E13" s="8">
        <v>280470643050</v>
      </c>
      <c r="F13" s="8">
        <v>17979150963</v>
      </c>
      <c r="G13" s="2">
        <v>13224</v>
      </c>
      <c r="H13" s="8">
        <v>224103752156</v>
      </c>
      <c r="I13" s="3">
        <v>15207132531</v>
      </c>
      <c r="J13" s="2">
        <v>173</v>
      </c>
      <c r="K13" s="8">
        <v>2921207797</v>
      </c>
      <c r="L13" s="3">
        <v>162422793</v>
      </c>
      <c r="M13" s="2">
        <v>2917</v>
      </c>
      <c r="N13" s="6">
        <v>49512544574</v>
      </c>
      <c r="O13" s="16">
        <v>9376903108</v>
      </c>
      <c r="P13" s="16">
        <v>77375651351</v>
      </c>
    </row>
    <row r="14" spans="2:16">
      <c r="B14" s="2">
        <v>18000000</v>
      </c>
      <c r="C14" s="6">
        <v>20000000</v>
      </c>
      <c r="D14" s="2">
        <v>13449</v>
      </c>
      <c r="E14" s="8">
        <v>255070929346</v>
      </c>
      <c r="F14" s="8">
        <v>18660898405</v>
      </c>
      <c r="G14" s="2">
        <v>10362</v>
      </c>
      <c r="H14" s="8">
        <v>196420398662</v>
      </c>
      <c r="I14" s="3">
        <v>15096443453</v>
      </c>
      <c r="J14" s="2">
        <v>59</v>
      </c>
      <c r="K14" s="8">
        <v>1111627337</v>
      </c>
      <c r="L14" s="3">
        <v>73290284</v>
      </c>
      <c r="M14" s="2">
        <v>2276</v>
      </c>
      <c r="N14" s="6">
        <v>43162158024</v>
      </c>
      <c r="O14" s="16">
        <v>7312280042</v>
      </c>
      <c r="P14" s="16">
        <v>75879280864</v>
      </c>
    </row>
    <row r="15" spans="2:16">
      <c r="B15" s="2">
        <v>20000000</v>
      </c>
      <c r="C15" s="6">
        <v>22000000</v>
      </c>
      <c r="D15" s="2">
        <v>11829</v>
      </c>
      <c r="E15" s="8">
        <v>248271624036</v>
      </c>
      <c r="F15" s="8">
        <v>20001457090</v>
      </c>
      <c r="G15" s="2">
        <v>7829</v>
      </c>
      <c r="H15" s="8">
        <v>164117029989</v>
      </c>
      <c r="I15" s="3">
        <v>14057260376</v>
      </c>
      <c r="J15" s="2">
        <v>42</v>
      </c>
      <c r="K15" s="8">
        <v>877226574</v>
      </c>
      <c r="L15" s="3">
        <v>64710447</v>
      </c>
      <c r="M15" s="2">
        <v>1801</v>
      </c>
      <c r="N15" s="6">
        <v>37710930640</v>
      </c>
      <c r="O15" s="16">
        <v>6140913413</v>
      </c>
      <c r="P15" s="16">
        <v>68003744208</v>
      </c>
    </row>
    <row r="16" spans="2:16">
      <c r="B16" s="2">
        <v>22000000</v>
      </c>
      <c r="C16" s="6">
        <v>24000000</v>
      </c>
      <c r="D16" s="2">
        <v>9810</v>
      </c>
      <c r="E16" s="8">
        <v>225156280312</v>
      </c>
      <c r="F16" s="8">
        <v>20263030870</v>
      </c>
      <c r="G16" s="2">
        <v>5970</v>
      </c>
      <c r="H16" s="8">
        <v>137111507293</v>
      </c>
      <c r="I16" s="3">
        <v>13086962540</v>
      </c>
      <c r="J16" s="2">
        <v>26</v>
      </c>
      <c r="K16" s="8">
        <v>601132480</v>
      </c>
      <c r="L16" s="3">
        <v>51856071</v>
      </c>
      <c r="M16" s="2">
        <v>1392</v>
      </c>
      <c r="N16" s="6">
        <v>31938952762</v>
      </c>
      <c r="O16" s="16">
        <v>5462619580</v>
      </c>
      <c r="P16" s="16">
        <v>56773863533</v>
      </c>
    </row>
    <row r="17" spans="2:16">
      <c r="B17" s="2">
        <v>24000000</v>
      </c>
      <c r="C17" s="6">
        <v>26000000</v>
      </c>
      <c r="D17" s="2">
        <v>7755</v>
      </c>
      <c r="E17" s="8">
        <v>193603758173</v>
      </c>
      <c r="F17" s="8">
        <v>19953264514</v>
      </c>
      <c r="G17" s="2">
        <v>4751</v>
      </c>
      <c r="H17" s="8">
        <v>118594513778</v>
      </c>
      <c r="I17" s="3">
        <v>12804588687</v>
      </c>
      <c r="J17" s="2">
        <v>19</v>
      </c>
      <c r="K17" s="8">
        <v>473120968</v>
      </c>
      <c r="L17" s="3">
        <v>44755100</v>
      </c>
      <c r="M17" s="2">
        <v>1132</v>
      </c>
      <c r="N17" s="6">
        <v>28268128512</v>
      </c>
      <c r="O17" s="16">
        <v>3816386345</v>
      </c>
      <c r="P17" s="16">
        <v>52445104693</v>
      </c>
    </row>
    <row r="18" spans="2:16">
      <c r="B18" s="2">
        <v>26000000</v>
      </c>
      <c r="C18" s="6">
        <v>28000000</v>
      </c>
      <c r="D18" s="2">
        <v>6647</v>
      </c>
      <c r="E18" s="8">
        <v>179375942824</v>
      </c>
      <c r="F18" s="8">
        <v>20421669077</v>
      </c>
      <c r="G18" s="2">
        <v>3805</v>
      </c>
      <c r="H18" s="8">
        <v>102716358871</v>
      </c>
      <c r="I18" s="3">
        <v>12262757773</v>
      </c>
      <c r="J18" s="24" t="s">
        <v>26</v>
      </c>
      <c r="K18" s="8">
        <v>245775263</v>
      </c>
      <c r="L18" s="3">
        <v>26280566</v>
      </c>
      <c r="M18" s="2">
        <v>879</v>
      </c>
      <c r="N18" s="6">
        <v>23736408806</v>
      </c>
      <c r="O18" s="16">
        <v>3905571310</v>
      </c>
      <c r="P18" s="16">
        <v>47343728085</v>
      </c>
    </row>
    <row r="19" spans="2:16">
      <c r="B19" s="2">
        <v>28000000</v>
      </c>
      <c r="C19" s="6">
        <v>30000000</v>
      </c>
      <c r="D19" s="2">
        <v>5661</v>
      </c>
      <c r="E19" s="8">
        <v>163934360402</v>
      </c>
      <c r="F19" s="8">
        <v>20476909730</v>
      </c>
      <c r="G19" s="2">
        <v>3069</v>
      </c>
      <c r="H19" s="8">
        <v>88858589515</v>
      </c>
      <c r="I19" s="3">
        <v>11569987097</v>
      </c>
      <c r="J19" s="2">
        <v>16</v>
      </c>
      <c r="K19" s="8">
        <v>463529109</v>
      </c>
      <c r="L19" s="3">
        <v>55919490</v>
      </c>
      <c r="M19" s="2">
        <v>700</v>
      </c>
      <c r="N19" s="6">
        <v>20256308116</v>
      </c>
      <c r="O19" s="16">
        <v>3092894369</v>
      </c>
      <c r="P19" s="16">
        <v>40477101947</v>
      </c>
    </row>
    <row r="20" spans="2:16">
      <c r="B20" s="2">
        <v>30000000</v>
      </c>
      <c r="C20" s="6">
        <v>32000000</v>
      </c>
      <c r="D20" s="2">
        <v>4393</v>
      </c>
      <c r="E20" s="8">
        <v>136027694157</v>
      </c>
      <c r="F20" s="8">
        <v>18952805952</v>
      </c>
      <c r="G20" s="2">
        <v>2425</v>
      </c>
      <c r="H20" s="8">
        <v>75111139483</v>
      </c>
      <c r="I20" s="3">
        <v>10799658347</v>
      </c>
      <c r="J20" s="24" t="s">
        <v>26</v>
      </c>
      <c r="K20" s="8">
        <v>216056652</v>
      </c>
      <c r="L20" s="3">
        <v>28856014</v>
      </c>
      <c r="M20" s="2">
        <v>499</v>
      </c>
      <c r="N20" s="6">
        <v>15455662065</v>
      </c>
      <c r="O20" s="16">
        <v>2749214480</v>
      </c>
      <c r="P20" s="16">
        <v>33975540936</v>
      </c>
    </row>
    <row r="21" spans="2:16">
      <c r="B21" s="2">
        <v>32000000</v>
      </c>
      <c r="C21" s="6">
        <v>34000000</v>
      </c>
      <c r="D21" s="2">
        <v>3440</v>
      </c>
      <c r="E21" s="8">
        <v>113366765306</v>
      </c>
      <c r="F21" s="8">
        <v>17234908608</v>
      </c>
      <c r="G21" s="2">
        <v>1949</v>
      </c>
      <c r="H21" s="8">
        <v>64251523862</v>
      </c>
      <c r="I21" s="3">
        <v>10023342983</v>
      </c>
      <c r="J21" s="24" t="s">
        <v>26</v>
      </c>
      <c r="K21" s="8">
        <v>197663684</v>
      </c>
      <c r="L21" s="3">
        <v>30312717</v>
      </c>
      <c r="M21" s="2">
        <v>397</v>
      </c>
      <c r="N21" s="6">
        <v>13091786158</v>
      </c>
      <c r="O21" s="16">
        <v>2178725477</v>
      </c>
      <c r="P21" s="16">
        <v>28838602210</v>
      </c>
    </row>
    <row r="22" spans="2:16">
      <c r="B22" s="2">
        <v>34000000</v>
      </c>
      <c r="C22" s="6">
        <v>36000000</v>
      </c>
      <c r="D22" s="2">
        <v>2670</v>
      </c>
      <c r="E22" s="8">
        <v>93364560016</v>
      </c>
      <c r="F22" s="8">
        <v>15253254202</v>
      </c>
      <c r="G22" s="2">
        <v>1636</v>
      </c>
      <c r="H22" s="8">
        <v>57191970991</v>
      </c>
      <c r="I22" s="3">
        <v>9589684301</v>
      </c>
      <c r="J22" s="24" t="s">
        <v>26</v>
      </c>
      <c r="K22" s="8">
        <v>177948607</v>
      </c>
      <c r="L22" s="3">
        <v>27632021</v>
      </c>
      <c r="M22" s="2">
        <v>302</v>
      </c>
      <c r="N22" s="6">
        <v>10567685491</v>
      </c>
      <c r="O22" s="16">
        <v>2401888891</v>
      </c>
      <c r="P22" s="16">
        <v>26853254709</v>
      </c>
    </row>
    <row r="23" spans="2:16">
      <c r="B23" s="2">
        <v>36000000</v>
      </c>
      <c r="C23" s="6">
        <v>38000000</v>
      </c>
      <c r="D23" s="2">
        <v>2317</v>
      </c>
      <c r="E23" s="8">
        <v>85619373986</v>
      </c>
      <c r="F23" s="8">
        <v>14852608978</v>
      </c>
      <c r="G23" s="2">
        <v>1353</v>
      </c>
      <c r="H23" s="8">
        <v>50001607210</v>
      </c>
      <c r="I23" s="3">
        <v>8936608922</v>
      </c>
      <c r="J23" s="24" t="s">
        <v>26</v>
      </c>
      <c r="K23" s="8">
        <v>73356298</v>
      </c>
      <c r="L23" s="3">
        <v>12635754</v>
      </c>
      <c r="M23" s="2">
        <v>249</v>
      </c>
      <c r="N23" s="6">
        <v>9200747159</v>
      </c>
      <c r="O23" s="16">
        <v>2221233280</v>
      </c>
      <c r="P23" s="16">
        <v>22454480431</v>
      </c>
    </row>
    <row r="24" spans="2:16">
      <c r="B24" s="2">
        <v>38000000</v>
      </c>
      <c r="C24" s="6">
        <v>40000000</v>
      </c>
      <c r="D24" s="2">
        <v>1802</v>
      </c>
      <c r="E24" s="8">
        <v>70163437426</v>
      </c>
      <c r="F24" s="8">
        <v>12971569376</v>
      </c>
      <c r="G24" s="2">
        <v>1091</v>
      </c>
      <c r="H24" s="8">
        <v>42530371658</v>
      </c>
      <c r="I24" s="3">
        <v>8023152644</v>
      </c>
      <c r="J24" s="24" t="s">
        <v>26</v>
      </c>
      <c r="K24" s="8">
        <v>38667912</v>
      </c>
      <c r="L24" s="3">
        <v>301110</v>
      </c>
      <c r="M24" s="2">
        <v>174</v>
      </c>
      <c r="N24" s="6">
        <v>6788198609</v>
      </c>
      <c r="O24" s="16">
        <v>1633903246</v>
      </c>
      <c r="P24" s="16">
        <v>18783758159</v>
      </c>
    </row>
    <row r="25" spans="2:16">
      <c r="B25" s="2">
        <v>40000000</v>
      </c>
      <c r="C25" s="6">
        <v>45000000</v>
      </c>
      <c r="D25" s="2">
        <v>3269</v>
      </c>
      <c r="E25" s="8">
        <v>138201477399</v>
      </c>
      <c r="F25" s="8">
        <v>28429125638</v>
      </c>
      <c r="G25" s="2">
        <v>1967</v>
      </c>
      <c r="H25" s="8">
        <v>83305052040</v>
      </c>
      <c r="I25" s="3">
        <v>17457547450</v>
      </c>
      <c r="J25" s="24" t="s">
        <v>26</v>
      </c>
      <c r="K25" s="8">
        <v>85302070</v>
      </c>
      <c r="L25" s="3">
        <v>17750991</v>
      </c>
      <c r="M25" s="2">
        <v>281</v>
      </c>
      <c r="N25" s="6">
        <v>11897852647</v>
      </c>
      <c r="O25" s="16">
        <v>3535140010</v>
      </c>
      <c r="P25" s="16">
        <v>37270544981</v>
      </c>
    </row>
    <row r="26" spans="2:16">
      <c r="B26" s="2">
        <v>45000000</v>
      </c>
      <c r="C26" s="6">
        <v>50000000</v>
      </c>
      <c r="D26" s="2">
        <v>2018</v>
      </c>
      <c r="E26" s="8">
        <v>95454361662</v>
      </c>
      <c r="F26" s="8">
        <v>22122676399</v>
      </c>
      <c r="G26" s="2">
        <v>1419</v>
      </c>
      <c r="H26" s="8">
        <v>67250737444</v>
      </c>
      <c r="I26" s="3">
        <v>15777136598</v>
      </c>
      <c r="J26" s="24" t="s">
        <v>26</v>
      </c>
      <c r="K26" s="8">
        <v>137821991</v>
      </c>
      <c r="L26" s="3">
        <v>28608721</v>
      </c>
      <c r="M26" s="2">
        <v>190</v>
      </c>
      <c r="N26" s="6">
        <v>8981029130</v>
      </c>
      <c r="O26" s="16">
        <v>1992046964</v>
      </c>
      <c r="P26" s="16">
        <v>27998062711</v>
      </c>
    </row>
    <row r="27" spans="2:16">
      <c r="B27" s="2">
        <v>50000000</v>
      </c>
      <c r="C27" s="6">
        <v>55000000</v>
      </c>
      <c r="D27" s="2">
        <v>1376</v>
      </c>
      <c r="E27" s="8">
        <v>72041607293</v>
      </c>
      <c r="F27" s="8">
        <v>18214315177</v>
      </c>
      <c r="G27" s="2">
        <v>1107</v>
      </c>
      <c r="H27" s="8">
        <v>58013777907</v>
      </c>
      <c r="I27" s="3">
        <v>14757424469</v>
      </c>
      <c r="J27" s="24" t="s">
        <v>26</v>
      </c>
      <c r="K27" s="8">
        <v>107830352</v>
      </c>
      <c r="L27" s="3">
        <v>27394918</v>
      </c>
      <c r="M27" s="2">
        <v>115</v>
      </c>
      <c r="N27" s="6">
        <v>6020556788</v>
      </c>
      <c r="O27" s="16">
        <v>2200452185</v>
      </c>
      <c r="P27" s="16">
        <v>22789934204</v>
      </c>
    </row>
    <row r="28" spans="2:16">
      <c r="B28" s="2">
        <v>55000000</v>
      </c>
      <c r="C28" s="6">
        <v>60000000</v>
      </c>
      <c r="D28" s="2">
        <v>976</v>
      </c>
      <c r="E28" s="8">
        <v>56014139472</v>
      </c>
      <c r="F28" s="8">
        <v>15116569793</v>
      </c>
      <c r="G28" s="2">
        <v>831</v>
      </c>
      <c r="H28" s="8">
        <v>47635018180</v>
      </c>
      <c r="I28" s="3">
        <v>12905882899</v>
      </c>
      <c r="J28" s="2">
        <v>0</v>
      </c>
      <c r="K28" s="8">
        <v>0</v>
      </c>
      <c r="L28" s="3">
        <v>0</v>
      </c>
      <c r="M28" s="2">
        <v>79</v>
      </c>
      <c r="N28" s="6">
        <v>4537601013</v>
      </c>
      <c r="O28" s="16">
        <v>1359542360</v>
      </c>
      <c r="P28" s="16">
        <v>17754167926</v>
      </c>
    </row>
    <row r="29" spans="2:16">
      <c r="B29" s="2">
        <v>60000000</v>
      </c>
      <c r="C29" s="6">
        <v>70000000</v>
      </c>
      <c r="D29" s="2">
        <v>1362</v>
      </c>
      <c r="E29" s="8">
        <v>87918975465</v>
      </c>
      <c r="F29" s="8">
        <v>25485815360</v>
      </c>
      <c r="G29" s="2">
        <v>1170</v>
      </c>
      <c r="H29" s="8">
        <v>75548556729</v>
      </c>
      <c r="I29" s="3">
        <v>21971254395</v>
      </c>
      <c r="J29" s="2">
        <v>0</v>
      </c>
      <c r="K29" s="8">
        <v>0</v>
      </c>
      <c r="L29" s="3">
        <v>0</v>
      </c>
      <c r="M29" s="2">
        <v>110</v>
      </c>
      <c r="N29" s="6">
        <v>7130067881</v>
      </c>
      <c r="O29" s="16">
        <v>2564597001</v>
      </c>
      <c r="P29" s="16">
        <v>24352469747</v>
      </c>
    </row>
    <row r="30" spans="2:16">
      <c r="B30" s="2">
        <v>70000000</v>
      </c>
      <c r="C30" s="6">
        <v>80000000</v>
      </c>
      <c r="D30" s="2">
        <v>822</v>
      </c>
      <c r="E30" s="8">
        <v>61188293224</v>
      </c>
      <c r="F30" s="8">
        <v>19049237890</v>
      </c>
      <c r="G30" s="2">
        <v>701</v>
      </c>
      <c r="H30" s="8">
        <v>52266439155</v>
      </c>
      <c r="I30" s="3">
        <v>16319833146</v>
      </c>
      <c r="J30" s="2">
        <v>0</v>
      </c>
      <c r="K30" s="8">
        <v>0</v>
      </c>
      <c r="L30" s="3">
        <v>0</v>
      </c>
      <c r="M30" s="2">
        <v>71</v>
      </c>
      <c r="N30" s="6">
        <v>5318371834</v>
      </c>
      <c r="O30" s="16">
        <v>1791176491</v>
      </c>
      <c r="P30" s="16">
        <v>19332792909</v>
      </c>
    </row>
    <row r="31" spans="2:16">
      <c r="B31" s="2">
        <v>80000000</v>
      </c>
      <c r="C31" s="6">
        <v>90000000</v>
      </c>
      <c r="D31" s="2">
        <v>544</v>
      </c>
      <c r="E31" s="8">
        <v>46052878902</v>
      </c>
      <c r="F31" s="8">
        <v>15108092378</v>
      </c>
      <c r="G31" s="2">
        <v>471</v>
      </c>
      <c r="H31" s="8">
        <v>39907042277</v>
      </c>
      <c r="I31" s="3">
        <v>13019490001</v>
      </c>
      <c r="J31" s="24" t="s">
        <v>26</v>
      </c>
      <c r="K31" s="8">
        <v>73143485</v>
      </c>
      <c r="L31" s="3">
        <v>0</v>
      </c>
      <c r="M31" s="2">
        <v>42</v>
      </c>
      <c r="N31" s="6">
        <v>3563226127</v>
      </c>
      <c r="O31" s="16">
        <v>1363020843</v>
      </c>
      <c r="P31" s="16">
        <v>14424837670</v>
      </c>
    </row>
    <row r="32" spans="2:16">
      <c r="B32" s="2">
        <v>90000000</v>
      </c>
      <c r="C32" s="6">
        <v>100000000</v>
      </c>
      <c r="D32" s="2">
        <v>401</v>
      </c>
      <c r="E32" s="8">
        <v>37920515444</v>
      </c>
      <c r="F32" s="8">
        <v>12862986793</v>
      </c>
      <c r="G32" s="2">
        <v>321</v>
      </c>
      <c r="H32" s="8">
        <v>30372165070</v>
      </c>
      <c r="I32" s="3">
        <v>10343909421</v>
      </c>
      <c r="J32" s="2">
        <v>0</v>
      </c>
      <c r="K32" s="8">
        <v>0</v>
      </c>
      <c r="L32" s="3">
        <v>0</v>
      </c>
      <c r="M32" s="2">
        <v>41</v>
      </c>
      <c r="N32" s="6">
        <v>3892046611</v>
      </c>
      <c r="O32" s="16">
        <v>768272393</v>
      </c>
      <c r="P32" s="16">
        <v>10529276554</v>
      </c>
    </row>
    <row r="33" spans="2:16">
      <c r="B33" s="2">
        <v>100000000</v>
      </c>
      <c r="C33" s="6">
        <v>120000000</v>
      </c>
      <c r="D33" s="2">
        <v>449</v>
      </c>
      <c r="E33" s="8">
        <v>48895982031</v>
      </c>
      <c r="F33" s="8">
        <v>17368362426</v>
      </c>
      <c r="G33" s="2">
        <v>376</v>
      </c>
      <c r="H33" s="8">
        <v>40859793881</v>
      </c>
      <c r="I33" s="3">
        <v>14504582553</v>
      </c>
      <c r="J33" s="2">
        <v>0</v>
      </c>
      <c r="K33" s="8">
        <v>0</v>
      </c>
      <c r="L33" s="3">
        <v>0</v>
      </c>
      <c r="M33" s="2">
        <v>51</v>
      </c>
      <c r="N33" s="6">
        <v>5527895295</v>
      </c>
      <c r="O33" s="16">
        <v>663591723</v>
      </c>
      <c r="P33" s="16">
        <v>14713592954</v>
      </c>
    </row>
    <row r="34" spans="2:16">
      <c r="B34" s="2">
        <v>120000000</v>
      </c>
      <c r="C34" s="6">
        <v>140000000</v>
      </c>
      <c r="D34" s="2">
        <v>227</v>
      </c>
      <c r="E34" s="8">
        <v>29309821049</v>
      </c>
      <c r="F34" s="8">
        <v>10846101748</v>
      </c>
      <c r="G34" s="2">
        <v>185</v>
      </c>
      <c r="H34" s="8">
        <v>23805181001</v>
      </c>
      <c r="I34" s="3">
        <v>8726210379</v>
      </c>
      <c r="J34" s="2">
        <v>0</v>
      </c>
      <c r="K34" s="8">
        <v>0</v>
      </c>
      <c r="L34" s="3">
        <v>0</v>
      </c>
      <c r="M34" s="2">
        <v>32</v>
      </c>
      <c r="N34" s="6">
        <v>4104875622</v>
      </c>
      <c r="O34" s="16">
        <v>379427365</v>
      </c>
      <c r="P34" s="16">
        <v>8218259487</v>
      </c>
    </row>
    <row r="35" spans="2:16">
      <c r="B35" s="2">
        <v>140000000</v>
      </c>
      <c r="C35" s="6">
        <v>160000000</v>
      </c>
      <c r="D35" s="2">
        <v>160</v>
      </c>
      <c r="E35" s="8">
        <v>23820692105</v>
      </c>
      <c r="F35" s="8">
        <v>9067636199</v>
      </c>
      <c r="G35" s="2">
        <v>108</v>
      </c>
      <c r="H35" s="8">
        <v>16085279109</v>
      </c>
      <c r="I35" s="3">
        <v>6107337772</v>
      </c>
      <c r="J35" s="2">
        <v>0</v>
      </c>
      <c r="K35" s="8">
        <v>0</v>
      </c>
      <c r="L35" s="3">
        <v>0</v>
      </c>
      <c r="M35" s="2">
        <v>40</v>
      </c>
      <c r="N35" s="6">
        <v>5786885207</v>
      </c>
      <c r="O35" s="16">
        <v>436486761</v>
      </c>
      <c r="P35" s="16">
        <v>6567427108</v>
      </c>
    </row>
    <row r="36" spans="2:16">
      <c r="B36" s="2">
        <v>160000000</v>
      </c>
      <c r="C36" s="6">
        <v>180000000</v>
      </c>
      <c r="D36" s="2">
        <v>92</v>
      </c>
      <c r="E36" s="8">
        <v>15542097802</v>
      </c>
      <c r="F36" s="8">
        <v>6044229339</v>
      </c>
      <c r="G36" s="2">
        <v>63</v>
      </c>
      <c r="H36" s="8">
        <v>10611527662</v>
      </c>
      <c r="I36" s="3">
        <v>3965418558</v>
      </c>
      <c r="J36" s="2">
        <v>0</v>
      </c>
      <c r="K36" s="8">
        <v>0</v>
      </c>
      <c r="L36" s="3">
        <v>0</v>
      </c>
      <c r="M36" s="2">
        <v>10</v>
      </c>
      <c r="N36" s="6">
        <v>1719409017</v>
      </c>
      <c r="O36" s="16">
        <v>333039244</v>
      </c>
      <c r="P36" s="16">
        <v>7439222458</v>
      </c>
    </row>
    <row r="37" spans="2:16">
      <c r="B37" s="2">
        <v>180000000</v>
      </c>
      <c r="C37" s="6">
        <v>200000000</v>
      </c>
      <c r="D37" s="2">
        <v>54</v>
      </c>
      <c r="E37" s="8">
        <v>10224439797</v>
      </c>
      <c r="F37" s="8">
        <v>4043556680</v>
      </c>
      <c r="G37" s="2">
        <v>31</v>
      </c>
      <c r="H37" s="8">
        <v>5917228588</v>
      </c>
      <c r="I37" s="3">
        <v>2309111956</v>
      </c>
      <c r="J37" s="2">
        <v>0</v>
      </c>
      <c r="K37" s="8">
        <v>0</v>
      </c>
      <c r="L37" s="3">
        <v>0</v>
      </c>
      <c r="M37" s="2">
        <v>11</v>
      </c>
      <c r="N37" s="6">
        <v>2076712945</v>
      </c>
      <c r="O37" s="16">
        <v>192354289</v>
      </c>
      <c r="P37" s="16">
        <v>4140412090</v>
      </c>
    </row>
    <row r="38" spans="2:16">
      <c r="B38" s="2">
        <v>200000000</v>
      </c>
      <c r="C38" s="6">
        <v>250000000</v>
      </c>
      <c r="D38" s="2">
        <v>84</v>
      </c>
      <c r="E38" s="8">
        <v>18616485986</v>
      </c>
      <c r="F38" s="8">
        <v>7510287904</v>
      </c>
      <c r="G38" s="2">
        <v>49</v>
      </c>
      <c r="H38" s="8">
        <v>10821092618</v>
      </c>
      <c r="I38" s="3">
        <v>4352545656</v>
      </c>
      <c r="J38" s="24" t="s">
        <v>26</v>
      </c>
      <c r="K38" s="8">
        <v>213911005</v>
      </c>
      <c r="L38" s="3">
        <v>0</v>
      </c>
      <c r="M38" s="2">
        <v>14</v>
      </c>
      <c r="N38" s="6">
        <v>3111006183</v>
      </c>
      <c r="O38" s="16">
        <v>246560618</v>
      </c>
      <c r="P38" s="16">
        <v>7843497476</v>
      </c>
    </row>
    <row r="39" spans="2:16">
      <c r="B39" s="2">
        <v>250000000</v>
      </c>
      <c r="C39" s="6">
        <v>300000000</v>
      </c>
      <c r="D39" s="2">
        <v>41</v>
      </c>
      <c r="E39" s="8">
        <v>11205274124</v>
      </c>
      <c r="F39" s="8">
        <v>4619130947</v>
      </c>
      <c r="G39" s="2">
        <v>13</v>
      </c>
      <c r="H39" s="8">
        <v>3513785011</v>
      </c>
      <c r="I39" s="3">
        <v>1349166979</v>
      </c>
      <c r="J39" s="2">
        <v>0</v>
      </c>
      <c r="K39" s="8">
        <v>0</v>
      </c>
      <c r="L39" s="3">
        <v>0</v>
      </c>
      <c r="M39" s="2">
        <v>11</v>
      </c>
      <c r="N39" s="6">
        <v>3032056570</v>
      </c>
      <c r="O39" s="16">
        <v>275923727</v>
      </c>
      <c r="P39" s="16">
        <v>5970152269</v>
      </c>
    </row>
    <row r="40" spans="2:16">
      <c r="B40" s="2">
        <v>300000000</v>
      </c>
      <c r="C40" s="6">
        <v>350000000</v>
      </c>
      <c r="D40" s="2">
        <v>22</v>
      </c>
      <c r="E40" s="8">
        <v>7088775144</v>
      </c>
      <c r="F40" s="8">
        <v>2962843132</v>
      </c>
      <c r="G40" s="28">
        <f>H40/(($B40+$C40)/2)</f>
        <v>6.8959405169230772</v>
      </c>
      <c r="H40" s="8">
        <v>2241180668</v>
      </c>
      <c r="I40" s="3">
        <v>937169253</v>
      </c>
      <c r="J40" s="2">
        <v>0</v>
      </c>
      <c r="K40" s="8">
        <v>0</v>
      </c>
      <c r="L40" s="3">
        <v>0</v>
      </c>
      <c r="M40" s="24" t="s">
        <v>26</v>
      </c>
      <c r="N40" s="6">
        <v>1274223864</v>
      </c>
      <c r="O40" s="16">
        <v>343714072</v>
      </c>
      <c r="P40" s="16">
        <v>5771562474</v>
      </c>
    </row>
    <row r="41" spans="2:16">
      <c r="B41" s="2">
        <v>350000000</v>
      </c>
      <c r="C41" s="6">
        <v>400000000</v>
      </c>
      <c r="D41" s="2">
        <v>12</v>
      </c>
      <c r="E41" s="8">
        <v>4472644137</v>
      </c>
      <c r="F41" s="8">
        <v>1888814036</v>
      </c>
      <c r="G41" s="28">
        <f t="shared" ref="G41:G46" si="0">H41/(($B41+$C41)/2)</f>
        <v>8.9612418293333338</v>
      </c>
      <c r="H41" s="8">
        <v>3360465686</v>
      </c>
      <c r="I41" s="3">
        <v>795002845</v>
      </c>
      <c r="J41" s="2">
        <v>0</v>
      </c>
      <c r="K41" s="8">
        <v>0</v>
      </c>
      <c r="L41" s="3">
        <v>0</v>
      </c>
      <c r="M41" s="24" t="s">
        <v>26</v>
      </c>
      <c r="N41" s="6">
        <v>766227806</v>
      </c>
      <c r="O41" s="16">
        <v>0</v>
      </c>
      <c r="P41" s="16">
        <v>3333533162</v>
      </c>
    </row>
    <row r="42" spans="2:16">
      <c r="B42" s="2">
        <v>400000000</v>
      </c>
      <c r="C42" s="6">
        <v>450000000</v>
      </c>
      <c r="D42" s="2">
        <v>11</v>
      </c>
      <c r="E42" s="8">
        <v>4612354749</v>
      </c>
      <c r="F42" s="8">
        <v>1789077100</v>
      </c>
      <c r="G42" s="28">
        <f t="shared" si="0"/>
        <v>4.0891955505882356</v>
      </c>
      <c r="H42" s="8">
        <v>1737908109</v>
      </c>
      <c r="I42" s="3">
        <v>197326648</v>
      </c>
      <c r="J42" s="2">
        <v>0</v>
      </c>
      <c r="K42" s="8">
        <v>0</v>
      </c>
      <c r="L42" s="3">
        <v>0</v>
      </c>
      <c r="M42" s="24" t="s">
        <v>26</v>
      </c>
      <c r="N42" s="6">
        <v>1276916148</v>
      </c>
      <c r="O42" s="16">
        <v>415025403</v>
      </c>
      <c r="P42" s="16">
        <v>2951144725</v>
      </c>
    </row>
    <row r="43" spans="2:16">
      <c r="B43" s="2">
        <v>450000000</v>
      </c>
      <c r="C43" s="6">
        <v>500000000</v>
      </c>
      <c r="D43" s="29">
        <f>E43/((B43+C43)/2)</f>
        <v>9.7833671599999992</v>
      </c>
      <c r="E43" s="8">
        <v>4647099401</v>
      </c>
      <c r="F43" s="8">
        <v>1987964874</v>
      </c>
      <c r="G43" s="28">
        <f t="shared" si="0"/>
        <v>3.888694665263158</v>
      </c>
      <c r="H43" s="8">
        <v>1847129966</v>
      </c>
      <c r="I43" s="3">
        <v>573724561</v>
      </c>
      <c r="J43" s="2">
        <v>0</v>
      </c>
      <c r="K43" s="8">
        <v>0</v>
      </c>
      <c r="L43" s="3">
        <v>0</v>
      </c>
      <c r="M43" s="24" t="s">
        <v>26</v>
      </c>
      <c r="N43" s="6">
        <v>487026382</v>
      </c>
      <c r="O43" s="16">
        <v>478957440</v>
      </c>
      <c r="P43" s="16">
        <v>3271048807</v>
      </c>
    </row>
    <row r="44" spans="2:16">
      <c r="B44" s="2">
        <v>500000000</v>
      </c>
      <c r="C44" s="6">
        <v>550000000</v>
      </c>
      <c r="D44" s="29">
        <f>E44/((B44+C44)/2)</f>
        <v>9.0905750628571429</v>
      </c>
      <c r="E44" s="8">
        <v>4772551908</v>
      </c>
      <c r="F44" s="8">
        <v>2054741489</v>
      </c>
      <c r="G44" s="28">
        <f t="shared" si="0"/>
        <v>1.9905207295238094</v>
      </c>
      <c r="H44" s="8">
        <v>1045023383</v>
      </c>
      <c r="I44" s="3">
        <v>236234636</v>
      </c>
      <c r="J44" s="2">
        <v>0</v>
      </c>
      <c r="K44" s="8">
        <v>0</v>
      </c>
      <c r="L44" s="3">
        <v>0</v>
      </c>
      <c r="M44" s="24" t="s">
        <v>26</v>
      </c>
      <c r="N44" s="6">
        <v>1052046179</v>
      </c>
      <c r="O44" s="16">
        <v>542841156</v>
      </c>
      <c r="P44" s="16">
        <v>3101613631</v>
      </c>
    </row>
    <row r="45" spans="2:16">
      <c r="B45" s="2">
        <v>550000000</v>
      </c>
      <c r="C45" s="6">
        <v>600000000</v>
      </c>
      <c r="D45" s="29">
        <f>E45/((B45+C45)/2)</f>
        <v>1.0133826399999999</v>
      </c>
      <c r="E45" s="8">
        <v>582695018</v>
      </c>
      <c r="F45" s="8">
        <v>251889773</v>
      </c>
      <c r="G45" s="28">
        <f t="shared" si="0"/>
        <v>3.0240971304347828</v>
      </c>
      <c r="H45" s="8">
        <v>1738855850</v>
      </c>
      <c r="I45" s="3">
        <v>198054450</v>
      </c>
      <c r="J45" s="2">
        <v>0</v>
      </c>
      <c r="K45" s="8">
        <v>0</v>
      </c>
      <c r="L45" s="3">
        <v>0</v>
      </c>
      <c r="M45" s="24">
        <v>0</v>
      </c>
      <c r="N45" s="6">
        <v>0</v>
      </c>
      <c r="O45" s="16">
        <v>0</v>
      </c>
      <c r="P45" s="16">
        <v>1152041099</v>
      </c>
    </row>
    <row r="46" spans="2:16">
      <c r="B46" s="2">
        <v>600000000</v>
      </c>
      <c r="C46" s="6">
        <v>650000000</v>
      </c>
      <c r="D46" s="29">
        <f>E46/((B46+C46)/2)</f>
        <v>5.0521729696</v>
      </c>
      <c r="E46" s="8">
        <v>3157608106</v>
      </c>
      <c r="F46" s="8">
        <v>1369308720</v>
      </c>
      <c r="G46" s="28">
        <f t="shared" si="0"/>
        <v>2.0348182272000002</v>
      </c>
      <c r="H46" s="8">
        <v>1271761392</v>
      </c>
      <c r="I46" s="3">
        <v>551657692</v>
      </c>
      <c r="J46" s="2">
        <v>0</v>
      </c>
      <c r="K46" s="8">
        <v>0</v>
      </c>
      <c r="L46" s="3">
        <v>0</v>
      </c>
      <c r="M46" s="24">
        <v>0</v>
      </c>
      <c r="N46" s="6">
        <v>0</v>
      </c>
      <c r="O46" s="16">
        <v>0</v>
      </c>
      <c r="P46" s="16">
        <v>1282364696</v>
      </c>
    </row>
    <row r="47" spans="2:16" ht="15" thickBot="1">
      <c r="B47" s="4">
        <v>650000000</v>
      </c>
      <c r="C47" s="7"/>
      <c r="D47" s="4">
        <v>18</v>
      </c>
      <c r="E47" s="9">
        <v>31916809469</v>
      </c>
      <c r="F47" s="9">
        <v>14176750520</v>
      </c>
      <c r="G47" s="28">
        <v>10</v>
      </c>
      <c r="H47" s="9">
        <v>1053560665900</v>
      </c>
      <c r="I47" s="5">
        <v>2197950973</v>
      </c>
      <c r="J47" s="25" t="s">
        <v>26</v>
      </c>
      <c r="K47" s="9">
        <v>2723158339</v>
      </c>
      <c r="L47" s="5">
        <v>3275516</v>
      </c>
      <c r="M47" s="25" t="s">
        <v>26</v>
      </c>
      <c r="N47" s="17">
        <v>4711960355</v>
      </c>
      <c r="O47" s="18">
        <v>13781143387</v>
      </c>
      <c r="P47" s="18">
        <v>79317273682</v>
      </c>
    </row>
    <row r="48" spans="2:16">
      <c r="D48" s="21">
        <f>SUM(D5:D47)</f>
        <v>1367947.9394978324</v>
      </c>
      <c r="E48" s="21">
        <f>SUM(E5:E47)</f>
        <v>6375153112133</v>
      </c>
      <c r="G48" s="21">
        <f>SUM(G13:G47)</f>
        <v>66316.88450864928</v>
      </c>
      <c r="O48" s="21">
        <f>SUM(O5:O47)</f>
        <v>336944409277</v>
      </c>
    </row>
    <row r="50" spans="2:16">
      <c r="B50" t="s">
        <v>16</v>
      </c>
    </row>
    <row r="51" spans="2:16">
      <c r="B51" t="s">
        <v>18</v>
      </c>
    </row>
    <row r="52" spans="2:16">
      <c r="B52" t="s">
        <v>19</v>
      </c>
    </row>
    <row r="53" spans="2:16">
      <c r="B53" t="s">
        <v>20</v>
      </c>
    </row>
    <row r="54" spans="2:16">
      <c r="B54" t="s">
        <v>21</v>
      </c>
    </row>
    <row r="55" spans="2:16">
      <c r="B55" t="s">
        <v>22</v>
      </c>
    </row>
    <row r="56" spans="2:16">
      <c r="B56" t="s">
        <v>17</v>
      </c>
    </row>
    <row r="57" spans="2:16">
      <c r="B57" t="s">
        <v>25</v>
      </c>
      <c r="N57" s="1"/>
      <c r="O57" s="1"/>
      <c r="P57" s="1"/>
    </row>
    <row r="58" spans="2:16">
      <c r="N58" s="1"/>
      <c r="O58" s="1"/>
      <c r="P58" s="1"/>
    </row>
    <row r="59" spans="2:16">
      <c r="N59" s="1"/>
      <c r="O59" s="1"/>
      <c r="P59" s="1"/>
    </row>
  </sheetData>
  <mergeCells count="5">
    <mergeCell ref="B3:C3"/>
    <mergeCell ref="D3:F3"/>
    <mergeCell ref="G3:I3"/>
    <mergeCell ref="J3:L3"/>
    <mergeCell ref="M3:N3"/>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0" enableFormatConditionsCalculation="0"/>
  <dimension ref="B2:P57"/>
  <sheetViews>
    <sheetView workbookViewId="0">
      <selection activeCell="G48" sqref="G48"/>
    </sheetView>
  </sheetViews>
  <sheetFormatPr baseColWidth="10" defaultColWidth="11.5" defaultRowHeight="14" x14ac:dyDescent="0"/>
  <cols>
    <col min="2" max="2" width="11.1640625" customWidth="1"/>
    <col min="3" max="3" width="11.1640625" bestFit="1" customWidth="1"/>
    <col min="4" max="4" width="25.5" bestFit="1" customWidth="1"/>
    <col min="5" max="5" width="17.6640625" bestFit="1" customWidth="1"/>
    <col min="6" max="6" width="13.6640625" bestFit="1" customWidth="1"/>
    <col min="7" max="7" width="11" bestFit="1" customWidth="1"/>
    <col min="8" max="8" width="16.5" bestFit="1" customWidth="1"/>
    <col min="9" max="9" width="13.6640625" bestFit="1" customWidth="1"/>
    <col min="10" max="10" width="11" bestFit="1" customWidth="1"/>
    <col min="11" max="12" width="16.6640625" bestFit="1" customWidth="1"/>
    <col min="13" max="13" width="11" bestFit="1" customWidth="1"/>
    <col min="14" max="14" width="14.6640625" bestFit="1" customWidth="1"/>
    <col min="15" max="15" width="13.83203125" bestFit="1" customWidth="1"/>
    <col min="16" max="16" width="14.6640625" bestFit="1" customWidth="1"/>
  </cols>
  <sheetData>
    <row r="2" spans="2:16" ht="15" thickBot="1"/>
    <row r="3" spans="2:16" ht="30" customHeight="1">
      <c r="B3" s="123" t="s">
        <v>9</v>
      </c>
      <c r="C3" s="124"/>
      <c r="D3" s="123" t="s">
        <v>10</v>
      </c>
      <c r="E3" s="125"/>
      <c r="F3" s="125"/>
      <c r="G3" s="123" t="s">
        <v>11</v>
      </c>
      <c r="H3" s="125"/>
      <c r="I3" s="124"/>
      <c r="J3" s="123" t="s">
        <v>12</v>
      </c>
      <c r="K3" s="125"/>
      <c r="L3" s="124"/>
      <c r="M3" s="123" t="s">
        <v>13</v>
      </c>
      <c r="N3" s="124"/>
      <c r="O3" s="10" t="s">
        <v>14</v>
      </c>
      <c r="P3" s="10" t="s">
        <v>15</v>
      </c>
    </row>
    <row r="4" spans="2:16" ht="43" thickBot="1">
      <c r="B4" s="11" t="s">
        <v>3</v>
      </c>
      <c r="C4" s="12" t="s">
        <v>4</v>
      </c>
      <c r="D4" s="11" t="s">
        <v>270</v>
      </c>
      <c r="E4" s="13" t="s">
        <v>2</v>
      </c>
      <c r="F4" s="13" t="s">
        <v>1</v>
      </c>
      <c r="G4" s="11" t="s">
        <v>271</v>
      </c>
      <c r="H4" s="13" t="s">
        <v>5</v>
      </c>
      <c r="I4" s="14" t="s">
        <v>6</v>
      </c>
      <c r="J4" s="11" t="s">
        <v>0</v>
      </c>
      <c r="K4" s="13" t="s">
        <v>5</v>
      </c>
      <c r="L4" s="14" t="s">
        <v>6</v>
      </c>
      <c r="M4" s="11" t="s">
        <v>0</v>
      </c>
      <c r="N4" s="12" t="s">
        <v>7</v>
      </c>
      <c r="O4" s="15" t="s">
        <v>8</v>
      </c>
      <c r="P4" s="15" t="s">
        <v>8</v>
      </c>
    </row>
    <row r="5" spans="2:16">
      <c r="B5" s="2">
        <v>0</v>
      </c>
      <c r="C5" s="6">
        <v>2000000</v>
      </c>
      <c r="D5" s="2">
        <v>776962</v>
      </c>
      <c r="E5" s="8">
        <v>443647874321</v>
      </c>
      <c r="F5" s="8">
        <v>1227810194</v>
      </c>
      <c r="G5" s="2">
        <v>1342050</v>
      </c>
      <c r="H5" s="8">
        <v>1131150003298</v>
      </c>
      <c r="I5" s="3">
        <v>709720946</v>
      </c>
      <c r="J5" s="2">
        <v>1114631</v>
      </c>
      <c r="K5" s="8">
        <v>934299632110</v>
      </c>
      <c r="L5" s="3">
        <v>37017710</v>
      </c>
      <c r="M5" s="24">
        <v>638820</v>
      </c>
      <c r="N5" s="6">
        <v>327248240445</v>
      </c>
      <c r="O5" s="16">
        <v>78200412869</v>
      </c>
      <c r="P5" s="16">
        <v>203506086434</v>
      </c>
    </row>
    <row r="6" spans="2:16">
      <c r="B6" s="2">
        <v>2000000</v>
      </c>
      <c r="C6" s="6">
        <v>4000000</v>
      </c>
      <c r="D6" s="2">
        <v>194706</v>
      </c>
      <c r="E6" s="8">
        <v>568526200053</v>
      </c>
      <c r="F6" s="8">
        <v>38075855</v>
      </c>
      <c r="G6" s="2">
        <v>608369</v>
      </c>
      <c r="H6" s="8">
        <v>1750242221731</v>
      </c>
      <c r="I6" s="3">
        <v>3447644251</v>
      </c>
      <c r="J6" s="2">
        <v>176978</v>
      </c>
      <c r="K6" s="8">
        <v>501064179818</v>
      </c>
      <c r="L6" s="3">
        <v>178347350</v>
      </c>
      <c r="M6" s="24">
        <v>91047</v>
      </c>
      <c r="N6" s="6">
        <v>258974399978</v>
      </c>
      <c r="O6" s="16">
        <v>42795615991</v>
      </c>
      <c r="P6" s="16">
        <v>187163881652</v>
      </c>
    </row>
    <row r="7" spans="2:16">
      <c r="B7" s="2">
        <v>4000000</v>
      </c>
      <c r="C7" s="6">
        <v>6000000</v>
      </c>
      <c r="D7" s="2">
        <v>123146</v>
      </c>
      <c r="E7" s="8">
        <v>605115141639</v>
      </c>
      <c r="F7" s="8">
        <v>5782349571</v>
      </c>
      <c r="G7" s="2">
        <v>283472</v>
      </c>
      <c r="H7" s="8">
        <v>1377090824341</v>
      </c>
      <c r="I7" s="3">
        <v>14955452552</v>
      </c>
      <c r="J7" s="24">
        <v>66919</v>
      </c>
      <c r="K7" s="8">
        <v>322199668231</v>
      </c>
      <c r="L7" s="3">
        <v>2646180644</v>
      </c>
      <c r="M7" s="24">
        <v>40852</v>
      </c>
      <c r="N7" s="6">
        <v>199111106547</v>
      </c>
      <c r="O7" s="16">
        <v>28160969659</v>
      </c>
      <c r="P7" s="16">
        <v>162125397331</v>
      </c>
    </row>
    <row r="8" spans="2:16">
      <c r="B8" s="2">
        <v>6000000</v>
      </c>
      <c r="C8" s="6">
        <v>8000000</v>
      </c>
      <c r="D8" s="2">
        <v>78760</v>
      </c>
      <c r="E8" s="8">
        <v>546244375239</v>
      </c>
      <c r="F8" s="8">
        <v>11652375305</v>
      </c>
      <c r="G8" s="2">
        <v>134397</v>
      </c>
      <c r="H8" s="8">
        <v>926414920159</v>
      </c>
      <c r="I8" s="3">
        <v>20702116263</v>
      </c>
      <c r="J8" s="24">
        <v>19794</v>
      </c>
      <c r="K8" s="8">
        <v>136316177153</v>
      </c>
      <c r="L8" s="3">
        <v>2676152112</v>
      </c>
      <c r="M8" s="24">
        <v>22773</v>
      </c>
      <c r="N8" s="6">
        <v>157598778585</v>
      </c>
      <c r="O8" s="16">
        <v>19829723431</v>
      </c>
      <c r="P8" s="16">
        <v>140620420050</v>
      </c>
    </row>
    <row r="9" spans="2:16">
      <c r="B9" s="2">
        <v>8000000</v>
      </c>
      <c r="C9" s="6">
        <v>10000000</v>
      </c>
      <c r="D9" s="2">
        <v>55303</v>
      </c>
      <c r="E9" s="8">
        <v>494689794353</v>
      </c>
      <c r="F9" s="8">
        <v>14052251707</v>
      </c>
      <c r="G9" s="2">
        <v>81618</v>
      </c>
      <c r="H9" s="8">
        <v>728781899352</v>
      </c>
      <c r="I9" s="3">
        <v>22159159075</v>
      </c>
      <c r="J9" s="24">
        <v>6480</v>
      </c>
      <c r="K9" s="8">
        <v>57330167442</v>
      </c>
      <c r="L9" s="3">
        <v>1486632092</v>
      </c>
      <c r="M9" s="24">
        <v>14454</v>
      </c>
      <c r="N9" s="6">
        <v>129113845324</v>
      </c>
      <c r="O9" s="16">
        <v>15540637410</v>
      </c>
      <c r="P9" s="16">
        <v>126224935266</v>
      </c>
    </row>
    <row r="10" spans="2:16">
      <c r="B10" s="2">
        <v>10000000</v>
      </c>
      <c r="C10" s="6">
        <v>12000000</v>
      </c>
      <c r="D10" s="2">
        <v>38057</v>
      </c>
      <c r="E10" s="8">
        <v>416390417283</v>
      </c>
      <c r="F10" s="8">
        <v>15167574838</v>
      </c>
      <c r="G10" s="2">
        <v>44516</v>
      </c>
      <c r="H10" s="8">
        <v>486180343758</v>
      </c>
      <c r="I10" s="3">
        <v>18988060979</v>
      </c>
      <c r="J10" s="24">
        <v>3037</v>
      </c>
      <c r="K10" s="8">
        <v>33002020545</v>
      </c>
      <c r="L10" s="3">
        <v>1087698528</v>
      </c>
      <c r="M10" s="24">
        <v>9402</v>
      </c>
      <c r="N10" s="6">
        <v>102355867451</v>
      </c>
      <c r="O10" s="16">
        <v>12029886689</v>
      </c>
      <c r="P10" s="16">
        <v>115664289065</v>
      </c>
    </row>
    <row r="11" spans="2:16">
      <c r="B11" s="2">
        <v>12000000</v>
      </c>
      <c r="C11" s="6">
        <v>14000000</v>
      </c>
      <c r="D11" s="2">
        <v>27246</v>
      </c>
      <c r="E11" s="8">
        <v>352732164164</v>
      </c>
      <c r="F11" s="8">
        <v>16327460724</v>
      </c>
      <c r="G11" s="2">
        <v>29275</v>
      </c>
      <c r="H11" s="8">
        <v>378594217027</v>
      </c>
      <c r="I11" s="3">
        <v>18338258046</v>
      </c>
      <c r="J11" s="24">
        <v>1428</v>
      </c>
      <c r="K11" s="8">
        <v>18360479232</v>
      </c>
      <c r="L11" s="3">
        <v>747150883</v>
      </c>
      <c r="M11" s="24">
        <v>5205</v>
      </c>
      <c r="N11" s="6">
        <v>67431979080</v>
      </c>
      <c r="O11" s="16">
        <v>9454279834</v>
      </c>
      <c r="P11" s="16">
        <v>101259567946</v>
      </c>
    </row>
    <row r="12" spans="2:16">
      <c r="B12" s="2">
        <v>14000000</v>
      </c>
      <c r="C12" s="6">
        <v>16000000</v>
      </c>
      <c r="D12" s="2">
        <v>22028</v>
      </c>
      <c r="E12" s="8">
        <v>329459150848</v>
      </c>
      <c r="F12" s="8">
        <v>17633546517</v>
      </c>
      <c r="G12" s="2">
        <v>20649</v>
      </c>
      <c r="H12" s="8">
        <v>308743877552</v>
      </c>
      <c r="I12" s="3">
        <v>17466218448</v>
      </c>
      <c r="J12" s="24">
        <v>632</v>
      </c>
      <c r="K12" s="8">
        <v>9401683027</v>
      </c>
      <c r="L12" s="3">
        <v>441333208</v>
      </c>
      <c r="M12" s="24">
        <v>4225</v>
      </c>
      <c r="N12" s="6">
        <v>63241008365</v>
      </c>
      <c r="O12" s="16">
        <v>7506074473</v>
      </c>
      <c r="P12" s="16">
        <v>101979271523</v>
      </c>
    </row>
    <row r="13" spans="2:16">
      <c r="B13" s="2">
        <v>16000000</v>
      </c>
      <c r="C13" s="6">
        <v>18000000</v>
      </c>
      <c r="D13" s="2">
        <v>17252</v>
      </c>
      <c r="E13" s="8">
        <v>292614702284</v>
      </c>
      <c r="F13" s="8">
        <v>17701168585</v>
      </c>
      <c r="G13" s="2">
        <v>15119</v>
      </c>
      <c r="H13" s="8">
        <v>256108997469</v>
      </c>
      <c r="I13" s="3">
        <v>16440954999</v>
      </c>
      <c r="J13" s="24">
        <v>291</v>
      </c>
      <c r="K13" s="8">
        <v>4899551499</v>
      </c>
      <c r="L13" s="3">
        <v>251280320</v>
      </c>
      <c r="M13" s="24">
        <v>3199</v>
      </c>
      <c r="N13" s="6">
        <v>54189330783</v>
      </c>
      <c r="O13" s="16">
        <v>6140753416</v>
      </c>
      <c r="P13" s="16">
        <v>90953251275</v>
      </c>
    </row>
    <row r="14" spans="2:16">
      <c r="B14" s="2">
        <v>18000000</v>
      </c>
      <c r="C14" s="6">
        <v>20000000</v>
      </c>
      <c r="D14" s="2">
        <v>14048</v>
      </c>
      <c r="E14" s="8">
        <v>266458442293</v>
      </c>
      <c r="F14" s="8">
        <v>18549062093</v>
      </c>
      <c r="G14" s="2">
        <v>11354</v>
      </c>
      <c r="H14" s="8">
        <v>215258656305</v>
      </c>
      <c r="I14" s="3">
        <v>15774385688</v>
      </c>
      <c r="J14" s="24">
        <v>118</v>
      </c>
      <c r="K14" s="8">
        <v>2217222028</v>
      </c>
      <c r="L14" s="3">
        <v>133039815</v>
      </c>
      <c r="M14" s="24">
        <v>2525</v>
      </c>
      <c r="N14" s="6">
        <v>47893529231</v>
      </c>
      <c r="O14" s="16">
        <v>4331592987</v>
      </c>
      <c r="P14" s="16">
        <v>83787211879</v>
      </c>
    </row>
    <row r="15" spans="2:16">
      <c r="B15" s="2">
        <v>20000000</v>
      </c>
      <c r="C15" s="6">
        <v>22000000</v>
      </c>
      <c r="D15" s="2">
        <v>11973</v>
      </c>
      <c r="E15" s="8">
        <v>251372405650</v>
      </c>
      <c r="F15" s="8">
        <v>19452703562</v>
      </c>
      <c r="G15" s="2">
        <v>8900</v>
      </c>
      <c r="H15" s="8">
        <v>186517129659</v>
      </c>
      <c r="I15" s="3">
        <v>15220537328</v>
      </c>
      <c r="J15" s="24">
        <v>46</v>
      </c>
      <c r="K15" s="8">
        <v>964602610</v>
      </c>
      <c r="L15" s="3">
        <v>71168635</v>
      </c>
      <c r="M15" s="24">
        <v>1916</v>
      </c>
      <c r="N15" s="6">
        <v>40129560258</v>
      </c>
      <c r="O15" s="16">
        <v>4072817078</v>
      </c>
      <c r="P15" s="16">
        <v>78571248311</v>
      </c>
    </row>
    <row r="16" spans="2:16">
      <c r="B16" s="2">
        <v>22000000</v>
      </c>
      <c r="C16" s="6">
        <v>24000000</v>
      </c>
      <c r="D16" s="2">
        <v>10516</v>
      </c>
      <c r="E16" s="8">
        <v>241667174803</v>
      </c>
      <c r="F16" s="8">
        <v>20384179943</v>
      </c>
      <c r="G16" s="2">
        <v>7050</v>
      </c>
      <c r="H16" s="8">
        <v>161699087355</v>
      </c>
      <c r="I16" s="3">
        <v>14690115563</v>
      </c>
      <c r="J16" s="24">
        <v>39</v>
      </c>
      <c r="K16" s="8">
        <v>895203206</v>
      </c>
      <c r="L16" s="3">
        <v>68386826</v>
      </c>
      <c r="M16" s="24">
        <v>1597</v>
      </c>
      <c r="N16" s="6">
        <v>36608301419</v>
      </c>
      <c r="O16" s="16">
        <v>3249075583</v>
      </c>
      <c r="P16" s="16">
        <v>71833920152</v>
      </c>
    </row>
    <row r="17" spans="2:16">
      <c r="B17" s="2">
        <v>24000000</v>
      </c>
      <c r="C17" s="6">
        <v>26000000</v>
      </c>
      <c r="D17" s="2">
        <v>8402</v>
      </c>
      <c r="E17" s="8">
        <v>209832183623</v>
      </c>
      <c r="F17" s="8">
        <v>20173251604</v>
      </c>
      <c r="G17" s="2">
        <v>5122</v>
      </c>
      <c r="H17" s="8">
        <v>127853761738</v>
      </c>
      <c r="I17" s="3">
        <v>12937908508</v>
      </c>
      <c r="J17" s="24">
        <v>28</v>
      </c>
      <c r="K17" s="8">
        <v>696677620</v>
      </c>
      <c r="L17" s="3">
        <v>68944724</v>
      </c>
      <c r="M17" s="24">
        <v>1285</v>
      </c>
      <c r="N17" s="6">
        <v>32104106253</v>
      </c>
      <c r="O17" s="16">
        <v>2467064549</v>
      </c>
      <c r="P17" s="16">
        <v>66819131991</v>
      </c>
    </row>
    <row r="18" spans="2:16">
      <c r="B18" s="2">
        <v>26000000</v>
      </c>
      <c r="C18" s="6">
        <v>28000000</v>
      </c>
      <c r="D18" s="2">
        <v>6899</v>
      </c>
      <c r="E18" s="8">
        <v>186131218785</v>
      </c>
      <c r="F18" s="8">
        <v>20013960389</v>
      </c>
      <c r="G18" s="2">
        <v>4437</v>
      </c>
      <c r="H18" s="8">
        <v>119727659064</v>
      </c>
      <c r="I18" s="3">
        <v>13492900257</v>
      </c>
      <c r="J18" s="24">
        <v>12</v>
      </c>
      <c r="K18" s="8">
        <v>323216220</v>
      </c>
      <c r="L18" s="3">
        <v>32960252</v>
      </c>
      <c r="M18" s="24">
        <v>958</v>
      </c>
      <c r="N18" s="6">
        <v>25821358367</v>
      </c>
      <c r="O18" s="16">
        <v>2586904345</v>
      </c>
      <c r="P18" s="16">
        <v>56094512432</v>
      </c>
    </row>
    <row r="19" spans="2:16">
      <c r="B19" s="2">
        <v>28000000</v>
      </c>
      <c r="C19" s="6">
        <v>30000000</v>
      </c>
      <c r="D19" s="2">
        <v>6217</v>
      </c>
      <c r="E19" s="8">
        <v>180158139464</v>
      </c>
      <c r="F19" s="8">
        <v>21158093928</v>
      </c>
      <c r="G19" s="2">
        <v>3469</v>
      </c>
      <c r="H19" s="8">
        <v>100486870058</v>
      </c>
      <c r="I19" s="3">
        <v>12372902322</v>
      </c>
      <c r="J19" s="24" t="s">
        <v>26</v>
      </c>
      <c r="K19" s="8">
        <v>291992312</v>
      </c>
      <c r="L19" s="3">
        <v>43933868</v>
      </c>
      <c r="M19" s="24">
        <v>776</v>
      </c>
      <c r="N19" s="6">
        <v>22471445923</v>
      </c>
      <c r="O19" s="16">
        <v>2233713904</v>
      </c>
      <c r="P19" s="16">
        <v>52683939772</v>
      </c>
    </row>
    <row r="20" spans="2:16">
      <c r="B20" s="2">
        <v>30000000</v>
      </c>
      <c r="C20" s="6">
        <v>32000000</v>
      </c>
      <c r="D20" s="2">
        <v>4991</v>
      </c>
      <c r="E20" s="8">
        <v>154549772960</v>
      </c>
      <c r="F20" s="8">
        <v>20030910551</v>
      </c>
      <c r="G20" s="2">
        <v>2915</v>
      </c>
      <c r="H20" s="8">
        <v>90301139085</v>
      </c>
      <c r="I20" s="3">
        <v>12260342173</v>
      </c>
      <c r="J20" s="24">
        <v>13</v>
      </c>
      <c r="K20" s="8">
        <v>401415854</v>
      </c>
      <c r="L20" s="3">
        <v>45612407</v>
      </c>
      <c r="M20" s="24">
        <v>585</v>
      </c>
      <c r="N20" s="6">
        <v>18100101956</v>
      </c>
      <c r="O20" s="16">
        <v>2070885523</v>
      </c>
      <c r="P20" s="16">
        <v>48236357129</v>
      </c>
    </row>
    <row r="21" spans="2:16">
      <c r="B21" s="2">
        <v>32000000</v>
      </c>
      <c r="C21" s="6">
        <v>34000000</v>
      </c>
      <c r="D21" s="2">
        <v>3968</v>
      </c>
      <c r="E21" s="8">
        <v>130791347793</v>
      </c>
      <c r="F21" s="8">
        <v>18701242607</v>
      </c>
      <c r="G21" s="2">
        <v>2323</v>
      </c>
      <c r="H21" s="8">
        <v>76571104229</v>
      </c>
      <c r="I21" s="3">
        <v>11306056359</v>
      </c>
      <c r="J21" s="24" t="s">
        <v>26</v>
      </c>
      <c r="K21" s="8">
        <v>197472618</v>
      </c>
      <c r="L21" s="3">
        <v>26647759</v>
      </c>
      <c r="M21" s="24">
        <v>443</v>
      </c>
      <c r="N21" s="6">
        <v>14608887177</v>
      </c>
      <c r="O21" s="16">
        <v>1752344472</v>
      </c>
      <c r="P21" s="16">
        <v>42879477228</v>
      </c>
    </row>
    <row r="22" spans="2:16">
      <c r="B22" s="2">
        <v>34000000</v>
      </c>
      <c r="C22" s="6">
        <v>36000000</v>
      </c>
      <c r="D22" s="2">
        <v>3159</v>
      </c>
      <c r="E22" s="8">
        <v>110471768067</v>
      </c>
      <c r="F22" s="8">
        <v>17107692383</v>
      </c>
      <c r="G22" s="2">
        <v>1925</v>
      </c>
      <c r="H22" s="8">
        <v>67295889512</v>
      </c>
      <c r="I22" s="3">
        <v>10787125103</v>
      </c>
      <c r="J22" s="24" t="s">
        <v>26</v>
      </c>
      <c r="K22" s="8">
        <v>243626865</v>
      </c>
      <c r="L22" s="3">
        <v>41011834</v>
      </c>
      <c r="M22" s="24">
        <v>324</v>
      </c>
      <c r="N22" s="6">
        <v>11337277017</v>
      </c>
      <c r="O22" s="16">
        <v>1218516927</v>
      </c>
      <c r="P22" s="16">
        <v>35530769723</v>
      </c>
    </row>
    <row r="23" spans="2:16">
      <c r="B23" s="2">
        <v>36000000</v>
      </c>
      <c r="C23" s="6">
        <v>38000000</v>
      </c>
      <c r="D23" s="2">
        <v>2544</v>
      </c>
      <c r="E23" s="8">
        <v>93979631500</v>
      </c>
      <c r="F23" s="8">
        <v>15530209795</v>
      </c>
      <c r="G23" s="2">
        <v>1576</v>
      </c>
      <c r="H23" s="8">
        <v>58259203981</v>
      </c>
      <c r="I23" s="3">
        <v>9961157883</v>
      </c>
      <c r="J23" s="24" t="s">
        <v>26</v>
      </c>
      <c r="K23" s="8">
        <v>221239855</v>
      </c>
      <c r="L23" s="3">
        <v>31249411</v>
      </c>
      <c r="M23" s="24">
        <v>270</v>
      </c>
      <c r="N23" s="6">
        <v>9979494378</v>
      </c>
      <c r="O23" s="16">
        <v>1146789092</v>
      </c>
      <c r="P23" s="16">
        <v>33890889011</v>
      </c>
    </row>
    <row r="24" spans="2:16">
      <c r="B24" s="2">
        <v>38000000</v>
      </c>
      <c r="C24" s="6">
        <v>40000000</v>
      </c>
      <c r="D24" s="2">
        <v>2170</v>
      </c>
      <c r="E24" s="8">
        <v>84531915944</v>
      </c>
      <c r="F24" s="8">
        <v>14777277467</v>
      </c>
      <c r="G24" s="2">
        <v>1430</v>
      </c>
      <c r="H24" s="8">
        <v>55770634146</v>
      </c>
      <c r="I24" s="3">
        <v>10067545483</v>
      </c>
      <c r="J24" s="24" t="s">
        <v>26</v>
      </c>
      <c r="K24" s="8">
        <v>38355564</v>
      </c>
      <c r="L24" s="3">
        <v>6604860</v>
      </c>
      <c r="M24" s="24">
        <v>202</v>
      </c>
      <c r="N24" s="6">
        <v>7858563740</v>
      </c>
      <c r="O24" s="16">
        <v>1051504696</v>
      </c>
      <c r="P24" s="16">
        <v>28185959476</v>
      </c>
    </row>
    <row r="25" spans="2:16">
      <c r="B25" s="2">
        <v>40000000</v>
      </c>
      <c r="C25" s="6">
        <v>45000000</v>
      </c>
      <c r="D25" s="2">
        <v>3623</v>
      </c>
      <c r="E25" s="8">
        <v>153117139860</v>
      </c>
      <c r="F25" s="8">
        <v>29734738881</v>
      </c>
      <c r="G25" s="2">
        <v>2366</v>
      </c>
      <c r="H25" s="8">
        <v>99940117116</v>
      </c>
      <c r="I25" s="3">
        <v>20001881727</v>
      </c>
      <c r="J25" s="24" t="s">
        <v>26</v>
      </c>
      <c r="K25" s="8">
        <v>173228431</v>
      </c>
      <c r="L25" s="3">
        <v>29619699</v>
      </c>
      <c r="M25" s="24">
        <v>347</v>
      </c>
      <c r="N25" s="6">
        <v>14603725228</v>
      </c>
      <c r="O25" s="16">
        <v>2042654181</v>
      </c>
      <c r="P25" s="16">
        <v>60192258139</v>
      </c>
    </row>
    <row r="26" spans="2:16">
      <c r="B26" s="2">
        <v>45000000</v>
      </c>
      <c r="C26" s="6">
        <v>50000000</v>
      </c>
      <c r="D26" s="2">
        <v>2332</v>
      </c>
      <c r="E26" s="8">
        <v>110272291411</v>
      </c>
      <c r="F26" s="8">
        <v>24422469037</v>
      </c>
      <c r="G26" s="2">
        <v>1646</v>
      </c>
      <c r="H26" s="8">
        <v>78054164489</v>
      </c>
      <c r="I26" s="3">
        <v>17639140733</v>
      </c>
      <c r="J26" s="24" t="s">
        <v>26</v>
      </c>
      <c r="K26" s="8">
        <v>138444774</v>
      </c>
      <c r="L26" s="3">
        <v>31148574</v>
      </c>
      <c r="M26" s="24">
        <v>210</v>
      </c>
      <c r="N26" s="6">
        <v>9921390647</v>
      </c>
      <c r="O26" s="16">
        <v>1324554518</v>
      </c>
      <c r="P26" s="16">
        <v>41608747850</v>
      </c>
    </row>
    <row r="27" spans="2:16">
      <c r="B27" s="2">
        <v>50000000</v>
      </c>
      <c r="C27" s="6">
        <v>55000000</v>
      </c>
      <c r="D27" s="2">
        <v>1515</v>
      </c>
      <c r="E27" s="8">
        <v>79307751175</v>
      </c>
      <c r="F27" s="8">
        <v>19318492087</v>
      </c>
      <c r="G27" s="24">
        <v>1216</v>
      </c>
      <c r="H27" s="8">
        <v>63687693643</v>
      </c>
      <c r="I27" s="3">
        <v>15749923130</v>
      </c>
      <c r="J27" s="24">
        <v>0</v>
      </c>
      <c r="K27" s="8">
        <v>0</v>
      </c>
      <c r="L27" s="3">
        <v>0</v>
      </c>
      <c r="M27" s="24">
        <v>119</v>
      </c>
      <c r="N27" s="6">
        <v>6230492719</v>
      </c>
      <c r="O27" s="16">
        <v>1513525331</v>
      </c>
      <c r="P27" s="16">
        <v>32104385010</v>
      </c>
    </row>
    <row r="28" spans="2:16">
      <c r="B28" s="2">
        <v>55000000</v>
      </c>
      <c r="C28" s="6">
        <v>60000000</v>
      </c>
      <c r="D28" s="2">
        <v>1134</v>
      </c>
      <c r="E28" s="8">
        <v>65051314261</v>
      </c>
      <c r="F28" s="8">
        <v>17029148456</v>
      </c>
      <c r="G28" s="24">
        <v>932</v>
      </c>
      <c r="H28" s="8">
        <v>53357163998</v>
      </c>
      <c r="I28" s="3">
        <v>14076433491</v>
      </c>
      <c r="J28" s="24" t="s">
        <v>26</v>
      </c>
      <c r="K28" s="8">
        <v>55897696</v>
      </c>
      <c r="L28" s="3">
        <v>13570762</v>
      </c>
      <c r="M28" s="24">
        <v>87</v>
      </c>
      <c r="N28" s="6">
        <v>4980513710</v>
      </c>
      <c r="O28" s="16">
        <v>1322560502</v>
      </c>
      <c r="P28" s="16">
        <v>26549323778</v>
      </c>
    </row>
    <row r="29" spans="2:16">
      <c r="B29" s="2">
        <v>60000000</v>
      </c>
      <c r="C29" s="6">
        <v>70000000</v>
      </c>
      <c r="D29" s="2">
        <v>1420</v>
      </c>
      <c r="E29" s="8">
        <v>91839448078</v>
      </c>
      <c r="F29" s="8">
        <v>25978075669</v>
      </c>
      <c r="G29" s="24">
        <v>1328</v>
      </c>
      <c r="H29" s="8">
        <v>85805356385</v>
      </c>
      <c r="I29" s="3">
        <v>24411864664</v>
      </c>
      <c r="J29" s="24">
        <v>0</v>
      </c>
      <c r="K29" s="8">
        <v>0</v>
      </c>
      <c r="L29" s="3">
        <v>0</v>
      </c>
      <c r="M29" s="24">
        <v>133</v>
      </c>
      <c r="N29" s="6">
        <v>8559628740</v>
      </c>
      <c r="O29" s="16">
        <v>1617702870</v>
      </c>
      <c r="P29" s="16">
        <v>34137565411</v>
      </c>
    </row>
    <row r="30" spans="2:16">
      <c r="B30" s="2">
        <v>70000000</v>
      </c>
      <c r="C30" s="6">
        <v>80000000</v>
      </c>
      <c r="D30" s="2">
        <v>913</v>
      </c>
      <c r="E30" s="8">
        <v>68190482634</v>
      </c>
      <c r="F30" s="8">
        <v>20803826762</v>
      </c>
      <c r="G30" s="24">
        <v>847</v>
      </c>
      <c r="H30" s="8">
        <v>63313884960</v>
      </c>
      <c r="I30" s="3">
        <v>19530402468</v>
      </c>
      <c r="J30" s="24" t="s">
        <v>26</v>
      </c>
      <c r="K30" s="8">
        <v>78645900</v>
      </c>
      <c r="L30" s="3">
        <v>25067669</v>
      </c>
      <c r="M30" s="24">
        <v>78</v>
      </c>
      <c r="N30" s="6">
        <v>5758195387</v>
      </c>
      <c r="O30" s="16">
        <v>1275214685</v>
      </c>
      <c r="P30" s="16">
        <v>26846919953</v>
      </c>
    </row>
    <row r="31" spans="2:16">
      <c r="B31" s="2">
        <v>80000000</v>
      </c>
      <c r="C31" s="6">
        <v>90000000</v>
      </c>
      <c r="D31" s="2">
        <v>588</v>
      </c>
      <c r="E31" s="8">
        <v>49728812246</v>
      </c>
      <c r="F31" s="8">
        <v>15948266177</v>
      </c>
      <c r="G31" s="24">
        <v>531</v>
      </c>
      <c r="H31" s="8">
        <v>44978500000</v>
      </c>
      <c r="I31" s="3">
        <v>14524969713</v>
      </c>
      <c r="J31" s="24">
        <v>0</v>
      </c>
      <c r="K31" s="8">
        <v>0</v>
      </c>
      <c r="L31" s="3">
        <v>0</v>
      </c>
      <c r="M31" s="24">
        <v>60</v>
      </c>
      <c r="N31" s="6">
        <v>5041427513</v>
      </c>
      <c r="O31" s="16">
        <v>514163436</v>
      </c>
      <c r="P31" s="16">
        <v>19655247033</v>
      </c>
    </row>
    <row r="32" spans="2:16">
      <c r="B32" s="2">
        <v>90000000</v>
      </c>
      <c r="C32" s="6">
        <v>100000000</v>
      </c>
      <c r="D32" s="2">
        <v>426</v>
      </c>
      <c r="E32" s="8">
        <v>40461093980</v>
      </c>
      <c r="F32" s="8">
        <v>13607919175</v>
      </c>
      <c r="G32" s="24">
        <v>387</v>
      </c>
      <c r="H32" s="8">
        <v>36647108045</v>
      </c>
      <c r="I32" s="3">
        <v>12346959331</v>
      </c>
      <c r="J32" s="24" t="s">
        <v>26</v>
      </c>
      <c r="K32" s="8">
        <v>99887650</v>
      </c>
      <c r="L32" s="3">
        <v>34626457</v>
      </c>
      <c r="M32" s="24">
        <v>38</v>
      </c>
      <c r="N32" s="6">
        <v>3604871384</v>
      </c>
      <c r="O32" s="16">
        <v>574117038</v>
      </c>
      <c r="P32" s="16">
        <v>13265152746</v>
      </c>
    </row>
    <row r="33" spans="2:16">
      <c r="B33" s="2">
        <v>100000000</v>
      </c>
      <c r="C33" s="6">
        <v>120000000</v>
      </c>
      <c r="D33" s="2">
        <v>507</v>
      </c>
      <c r="E33" s="8">
        <v>55463101942</v>
      </c>
      <c r="F33" s="8">
        <v>19364762015</v>
      </c>
      <c r="G33" s="24">
        <v>459</v>
      </c>
      <c r="H33" s="8">
        <v>49935459324</v>
      </c>
      <c r="I33" s="3">
        <v>17567503803</v>
      </c>
      <c r="J33" s="24">
        <v>0</v>
      </c>
      <c r="K33" s="8">
        <v>0</v>
      </c>
      <c r="L33" s="3">
        <v>0</v>
      </c>
      <c r="M33" s="24">
        <v>52</v>
      </c>
      <c r="N33" s="6">
        <v>5732554131</v>
      </c>
      <c r="O33" s="16">
        <v>1309451761</v>
      </c>
      <c r="P33" s="16">
        <v>21077719905</v>
      </c>
    </row>
    <row r="34" spans="2:16">
      <c r="B34" s="2">
        <v>120000000</v>
      </c>
      <c r="C34" s="6">
        <v>140000000</v>
      </c>
      <c r="D34" s="2">
        <v>317</v>
      </c>
      <c r="E34" s="8">
        <v>40656053440</v>
      </c>
      <c r="F34" s="8">
        <v>14826448723</v>
      </c>
      <c r="G34" s="24">
        <v>252</v>
      </c>
      <c r="H34" s="8">
        <v>32360467145</v>
      </c>
      <c r="I34" s="3">
        <v>11769856510</v>
      </c>
      <c r="J34" s="24">
        <v>0</v>
      </c>
      <c r="K34" s="8">
        <v>0</v>
      </c>
      <c r="L34" s="3">
        <v>0</v>
      </c>
      <c r="M34" s="24">
        <v>57</v>
      </c>
      <c r="N34" s="6">
        <v>7239119935</v>
      </c>
      <c r="O34" s="16">
        <v>913047965</v>
      </c>
      <c r="P34" s="16">
        <v>15001246268</v>
      </c>
    </row>
    <row r="35" spans="2:16">
      <c r="B35" s="2">
        <v>140000000</v>
      </c>
      <c r="C35" s="6">
        <v>160000000</v>
      </c>
      <c r="D35" s="2">
        <v>170</v>
      </c>
      <c r="E35" s="8">
        <v>25343394126</v>
      </c>
      <c r="F35" s="8">
        <v>9509772342</v>
      </c>
      <c r="G35" s="24">
        <v>122</v>
      </c>
      <c r="H35" s="8">
        <v>18211298446</v>
      </c>
      <c r="I35" s="3">
        <v>6890699311</v>
      </c>
      <c r="J35" s="24">
        <v>0</v>
      </c>
      <c r="K35" s="8">
        <v>0</v>
      </c>
      <c r="L35" s="3">
        <v>0</v>
      </c>
      <c r="M35" s="24">
        <v>20</v>
      </c>
      <c r="N35" s="6">
        <v>2986218169</v>
      </c>
      <c r="O35" s="16">
        <v>151397347</v>
      </c>
      <c r="P35" s="16">
        <v>9887302379</v>
      </c>
    </row>
    <row r="36" spans="2:16">
      <c r="B36" s="2">
        <v>160000000</v>
      </c>
      <c r="C36" s="6">
        <v>180000000</v>
      </c>
      <c r="D36" s="2">
        <v>102</v>
      </c>
      <c r="E36" s="8">
        <v>17197883407</v>
      </c>
      <c r="F36" s="8">
        <v>6577065970</v>
      </c>
      <c r="G36" s="24">
        <v>72</v>
      </c>
      <c r="H36" s="8">
        <v>12169262021</v>
      </c>
      <c r="I36" s="3">
        <v>4711790766</v>
      </c>
      <c r="J36" s="24">
        <v>0</v>
      </c>
      <c r="K36" s="8">
        <v>0</v>
      </c>
      <c r="L36" s="3">
        <v>0</v>
      </c>
      <c r="M36" s="24">
        <v>15</v>
      </c>
      <c r="N36" s="6">
        <v>2528837562</v>
      </c>
      <c r="O36" s="16">
        <v>170107683</v>
      </c>
      <c r="P36" s="16">
        <v>9616717963</v>
      </c>
    </row>
    <row r="37" spans="2:16">
      <c r="B37" s="2">
        <v>180000000</v>
      </c>
      <c r="C37" s="6">
        <v>200000000</v>
      </c>
      <c r="D37" s="2">
        <v>61</v>
      </c>
      <c r="E37" s="8">
        <v>11633409110</v>
      </c>
      <c r="F37" s="8">
        <v>4503075409</v>
      </c>
      <c r="G37" s="24">
        <v>47</v>
      </c>
      <c r="H37" s="8">
        <v>8869853518</v>
      </c>
      <c r="I37" s="3">
        <v>3447257995</v>
      </c>
      <c r="J37" s="24">
        <v>0</v>
      </c>
      <c r="K37" s="8">
        <v>0</v>
      </c>
      <c r="L37" s="3">
        <v>0</v>
      </c>
      <c r="M37" s="24">
        <v>11</v>
      </c>
      <c r="N37" s="6">
        <v>2085691970</v>
      </c>
      <c r="O37" s="16">
        <v>188488588</v>
      </c>
      <c r="P37" s="16">
        <v>6800097573</v>
      </c>
    </row>
    <row r="38" spans="2:16">
      <c r="B38" s="2">
        <v>200000000</v>
      </c>
      <c r="C38" s="6">
        <v>250000000</v>
      </c>
      <c r="D38" s="2">
        <v>97</v>
      </c>
      <c r="E38" s="8">
        <v>21475736587</v>
      </c>
      <c r="F38" s="8">
        <v>8616760829</v>
      </c>
      <c r="G38" s="24">
        <v>59</v>
      </c>
      <c r="H38" s="8">
        <v>13190187810</v>
      </c>
      <c r="I38" s="3">
        <v>5278455422</v>
      </c>
      <c r="J38" s="24">
        <v>0</v>
      </c>
      <c r="K38" s="8">
        <v>0</v>
      </c>
      <c r="L38" s="3">
        <v>0</v>
      </c>
      <c r="M38" s="24">
        <v>19</v>
      </c>
      <c r="N38" s="6">
        <v>4196034328</v>
      </c>
      <c r="O38" s="16">
        <v>450161481</v>
      </c>
      <c r="P38" s="16">
        <v>11580200822</v>
      </c>
    </row>
    <row r="39" spans="2:16">
      <c r="B39" s="2">
        <v>250000000</v>
      </c>
      <c r="C39" s="6">
        <v>300000000</v>
      </c>
      <c r="D39" s="2">
        <v>44</v>
      </c>
      <c r="E39" s="8">
        <v>11938467279</v>
      </c>
      <c r="F39" s="8">
        <v>4897236998</v>
      </c>
      <c r="G39" s="24">
        <v>27</v>
      </c>
      <c r="H39" s="8">
        <v>7373761417</v>
      </c>
      <c r="I39" s="3">
        <v>3034335549</v>
      </c>
      <c r="J39" s="24">
        <v>0</v>
      </c>
      <c r="K39" s="8">
        <v>0</v>
      </c>
      <c r="L39" s="3">
        <v>0</v>
      </c>
      <c r="M39" s="24" t="s">
        <v>26</v>
      </c>
      <c r="N39" s="6">
        <v>2734165822</v>
      </c>
      <c r="O39" s="16">
        <v>561986887</v>
      </c>
      <c r="P39" s="16">
        <v>10982580804</v>
      </c>
    </row>
    <row r="40" spans="2:16">
      <c r="B40" s="2">
        <v>300000000</v>
      </c>
      <c r="C40" s="6">
        <v>350000000</v>
      </c>
      <c r="D40" s="2">
        <v>29</v>
      </c>
      <c r="E40" s="8">
        <v>9310199228</v>
      </c>
      <c r="F40" s="8">
        <v>3754099216</v>
      </c>
      <c r="G40" s="29">
        <f>H40/(($B40+$C40)/2)</f>
        <v>7.7488396523076926</v>
      </c>
      <c r="H40" s="8">
        <v>2518372887</v>
      </c>
      <c r="I40" s="3">
        <v>1050532843</v>
      </c>
      <c r="J40" s="24">
        <v>0</v>
      </c>
      <c r="K40" s="8">
        <v>0</v>
      </c>
      <c r="L40" s="3">
        <v>0</v>
      </c>
      <c r="M40" s="24" t="s">
        <v>26</v>
      </c>
      <c r="N40" s="6">
        <v>1952184317</v>
      </c>
      <c r="O40" s="16">
        <v>945789668</v>
      </c>
      <c r="P40" s="16">
        <v>8537567995</v>
      </c>
    </row>
    <row r="41" spans="2:16">
      <c r="B41" s="2">
        <v>350000000</v>
      </c>
      <c r="C41" s="6">
        <v>400000000</v>
      </c>
      <c r="D41" s="24">
        <v>20</v>
      </c>
      <c r="E41" s="8">
        <v>7520624961</v>
      </c>
      <c r="F41" s="8">
        <v>3006785188</v>
      </c>
      <c r="G41" s="29">
        <f t="shared" ref="G41:G46" si="0">H41/(($B41+$C41)/2)</f>
        <v>5.9960349333333332</v>
      </c>
      <c r="H41" s="8">
        <v>2248513100</v>
      </c>
      <c r="I41" s="3">
        <v>947106401</v>
      </c>
      <c r="J41" s="24">
        <v>0</v>
      </c>
      <c r="K41" s="8">
        <v>0</v>
      </c>
      <c r="L41" s="3">
        <v>0</v>
      </c>
      <c r="M41" s="24" t="s">
        <v>26</v>
      </c>
      <c r="N41" s="6">
        <v>1144480668</v>
      </c>
      <c r="O41" s="16">
        <v>0</v>
      </c>
      <c r="P41" s="16">
        <v>2604952570</v>
      </c>
    </row>
    <row r="42" spans="2:16">
      <c r="B42" s="2">
        <v>400000000</v>
      </c>
      <c r="C42" s="6">
        <v>450000000</v>
      </c>
      <c r="D42" s="29">
        <f>E42/((B42+C42)/2)</f>
        <v>8.8331978188235301</v>
      </c>
      <c r="E42" s="8">
        <v>3754109073</v>
      </c>
      <c r="F42" s="8">
        <v>1592175003</v>
      </c>
      <c r="G42" s="29">
        <f t="shared" si="0"/>
        <v>5.8438949341176469</v>
      </c>
      <c r="H42" s="8">
        <v>2483655347</v>
      </c>
      <c r="I42" s="3">
        <v>1052902545</v>
      </c>
      <c r="J42" s="24">
        <v>0</v>
      </c>
      <c r="K42" s="8">
        <v>0</v>
      </c>
      <c r="L42" s="3">
        <v>0</v>
      </c>
      <c r="M42" s="24" t="s">
        <v>26</v>
      </c>
      <c r="N42" s="6">
        <v>401218988</v>
      </c>
      <c r="O42" s="16">
        <v>832184807</v>
      </c>
      <c r="P42" s="16">
        <v>1681668970</v>
      </c>
    </row>
    <row r="43" spans="2:16">
      <c r="B43" s="2">
        <v>450000000</v>
      </c>
      <c r="C43" s="6">
        <v>500000000</v>
      </c>
      <c r="D43" s="29">
        <f>E43/((B43+C43)/2)</f>
        <v>4.0042831347368422</v>
      </c>
      <c r="E43" s="8">
        <v>1902034489</v>
      </c>
      <c r="F43" s="8">
        <v>812727040</v>
      </c>
      <c r="G43" s="29">
        <f t="shared" si="0"/>
        <v>0.9967649010526316</v>
      </c>
      <c r="H43" s="8">
        <v>473463328</v>
      </c>
      <c r="I43" s="3">
        <v>189870</v>
      </c>
      <c r="J43" s="24">
        <v>0</v>
      </c>
      <c r="K43" s="8">
        <v>0</v>
      </c>
      <c r="L43" s="3">
        <v>0</v>
      </c>
      <c r="M43" s="24" t="s">
        <v>26</v>
      </c>
      <c r="N43" s="6">
        <v>468819767</v>
      </c>
      <c r="O43" s="16">
        <v>0</v>
      </c>
      <c r="P43" s="16">
        <v>1880690208</v>
      </c>
    </row>
    <row r="44" spans="2:16">
      <c r="B44" s="2">
        <v>500000000</v>
      </c>
      <c r="C44" s="6">
        <v>550000000</v>
      </c>
      <c r="D44" s="29">
        <f>E44/((B44+C44)/2)</f>
        <v>5.8470003390476188</v>
      </c>
      <c r="E44" s="8">
        <v>3069675178</v>
      </c>
      <c r="F44" s="8">
        <v>1316571109</v>
      </c>
      <c r="G44" s="24">
        <v>0</v>
      </c>
      <c r="H44" s="8">
        <v>0</v>
      </c>
      <c r="I44" s="3">
        <v>0</v>
      </c>
      <c r="J44" s="24">
        <v>0</v>
      </c>
      <c r="K44" s="8">
        <v>0</v>
      </c>
      <c r="L44" s="3">
        <v>0</v>
      </c>
      <c r="M44" s="24" t="s">
        <v>26</v>
      </c>
      <c r="N44" s="6">
        <v>534006029</v>
      </c>
      <c r="O44" s="16">
        <v>0</v>
      </c>
      <c r="P44" s="16">
        <v>4153736264</v>
      </c>
    </row>
    <row r="45" spans="2:16">
      <c r="B45" s="2">
        <v>550000000</v>
      </c>
      <c r="C45" s="6">
        <v>600000000</v>
      </c>
      <c r="D45" s="29">
        <f>E45/((B45+C45)/2)</f>
        <v>8.9895170521739125</v>
      </c>
      <c r="E45" s="8">
        <v>5168972305</v>
      </c>
      <c r="F45" s="8">
        <v>1986313457</v>
      </c>
      <c r="G45" s="29">
        <f>H45/(($B45+$C45)/2)</f>
        <v>0.99452996521739134</v>
      </c>
      <c r="H45" s="8">
        <v>571854730</v>
      </c>
      <c r="I45" s="3">
        <v>246542458</v>
      </c>
      <c r="J45" s="24">
        <v>0</v>
      </c>
      <c r="K45" s="8">
        <v>0</v>
      </c>
      <c r="L45" s="3">
        <v>0</v>
      </c>
      <c r="M45" s="24" t="s">
        <v>26</v>
      </c>
      <c r="N45" s="6">
        <v>553655044</v>
      </c>
      <c r="O45" s="16">
        <v>551576076</v>
      </c>
      <c r="P45" s="16">
        <v>2834690602</v>
      </c>
    </row>
    <row r="46" spans="2:16">
      <c r="B46" s="2">
        <v>600000000</v>
      </c>
      <c r="C46" s="6">
        <v>650000000</v>
      </c>
      <c r="D46" s="29">
        <f>E46/((B46+C46)/2)</f>
        <v>1.9816139023999999</v>
      </c>
      <c r="E46" s="8">
        <v>1238508689</v>
      </c>
      <c r="F46" s="8">
        <v>535734670</v>
      </c>
      <c r="G46" s="29">
        <f t="shared" si="0"/>
        <v>1.9849237152000001</v>
      </c>
      <c r="H46" s="8">
        <v>1240577322</v>
      </c>
      <c r="I46" s="3">
        <v>535589298</v>
      </c>
      <c r="J46" s="24">
        <v>0</v>
      </c>
      <c r="K46" s="8">
        <v>0</v>
      </c>
      <c r="L46" s="3">
        <v>0</v>
      </c>
      <c r="M46" s="24">
        <v>0</v>
      </c>
      <c r="N46" s="6">
        <v>0</v>
      </c>
      <c r="O46" s="16">
        <v>0</v>
      </c>
      <c r="P46" s="16">
        <v>601344089</v>
      </c>
    </row>
    <row r="47" spans="2:16" ht="15" thickBot="1">
      <c r="B47" s="4">
        <v>650000000</v>
      </c>
      <c r="C47" s="7"/>
      <c r="D47" s="25">
        <v>17</v>
      </c>
      <c r="E47" s="9">
        <v>23078558713</v>
      </c>
      <c r="F47" s="9">
        <v>10201800384</v>
      </c>
      <c r="G47" s="28">
        <v>10</v>
      </c>
      <c r="H47" s="9">
        <v>2027795798899</v>
      </c>
      <c r="I47" s="5">
        <v>2770772723</v>
      </c>
      <c r="J47" s="25" t="s">
        <v>26</v>
      </c>
      <c r="K47" s="9">
        <v>5463954871</v>
      </c>
      <c r="L47" s="5">
        <v>6279229</v>
      </c>
      <c r="M47" s="25" t="s">
        <v>26</v>
      </c>
      <c r="N47" s="17">
        <v>3295381479</v>
      </c>
      <c r="O47" s="18">
        <v>1228023529</v>
      </c>
      <c r="P47" s="18">
        <v>139252621758</v>
      </c>
    </row>
    <row r="48" spans="2:16">
      <c r="D48" s="21">
        <f>SUM(D5:D47)</f>
        <v>1421691.6556122473</v>
      </c>
      <c r="E48" s="21">
        <f>SUM(E5:E47)</f>
        <v>6856082883238</v>
      </c>
      <c r="G48" s="21">
        <f>SUM(G14:G47)</f>
        <v>60825.564988101229</v>
      </c>
      <c r="O48" s="21">
        <f>SUM(O5:O47)</f>
        <v>263326271281</v>
      </c>
    </row>
    <row r="51" spans="2:2">
      <c r="B51" t="s">
        <v>16</v>
      </c>
    </row>
    <row r="52" spans="2:2">
      <c r="B52" t="s">
        <v>18</v>
      </c>
    </row>
    <row r="53" spans="2:2">
      <c r="B53" t="s">
        <v>19</v>
      </c>
    </row>
    <row r="54" spans="2:2">
      <c r="B54" t="s">
        <v>20</v>
      </c>
    </row>
    <row r="55" spans="2:2">
      <c r="B55" t="s">
        <v>21</v>
      </c>
    </row>
    <row r="56" spans="2:2">
      <c r="B56" t="s">
        <v>22</v>
      </c>
    </row>
    <row r="57" spans="2:2">
      <c r="B57" t="s">
        <v>25</v>
      </c>
    </row>
  </sheetData>
  <mergeCells count="5">
    <mergeCell ref="B3:C3"/>
    <mergeCell ref="D3:F3"/>
    <mergeCell ref="G3:I3"/>
    <mergeCell ref="J3:L3"/>
    <mergeCell ref="M3:N3"/>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1" enableFormatConditionsCalculation="0"/>
  <dimension ref="B2:R55"/>
  <sheetViews>
    <sheetView workbookViewId="0">
      <selection activeCell="D4" sqref="D4:G4"/>
    </sheetView>
  </sheetViews>
  <sheetFormatPr baseColWidth="10" defaultColWidth="11.5" defaultRowHeight="14" x14ac:dyDescent="0"/>
  <cols>
    <col min="2" max="2" width="11.1640625" customWidth="1"/>
    <col min="3" max="3" width="11.1640625" bestFit="1" customWidth="1"/>
    <col min="4" max="4" width="25.5" bestFit="1" customWidth="1"/>
    <col min="5" max="5" width="17.6640625" bestFit="1" customWidth="1"/>
    <col min="6" max="6" width="14.6640625" bestFit="1" customWidth="1"/>
    <col min="7" max="7" width="11" bestFit="1" customWidth="1"/>
    <col min="8" max="8" width="16.5" bestFit="1" customWidth="1"/>
    <col min="9" max="9" width="13.6640625" bestFit="1" customWidth="1"/>
    <col min="10" max="10" width="11" bestFit="1" customWidth="1"/>
    <col min="11" max="11" width="17.5" bestFit="1" customWidth="1"/>
    <col min="12" max="12" width="16.6640625" bestFit="1" customWidth="1"/>
    <col min="13" max="13" width="11" bestFit="1" customWidth="1"/>
    <col min="14" max="14" width="14.6640625" bestFit="1" customWidth="1"/>
    <col min="15" max="15" width="13.83203125" bestFit="1" customWidth="1"/>
    <col min="16" max="16" width="14.6640625" bestFit="1" customWidth="1"/>
    <col min="17" max="17" width="16.6640625" bestFit="1" customWidth="1"/>
    <col min="18" max="18" width="12.6640625" bestFit="1" customWidth="1"/>
    <col min="19" max="21" width="11.5" bestFit="1" customWidth="1"/>
    <col min="22" max="22" width="16.5" bestFit="1" customWidth="1"/>
    <col min="23" max="26" width="11.5" bestFit="1" customWidth="1"/>
    <col min="27" max="27" width="14.6640625" bestFit="1" customWidth="1"/>
    <col min="28" max="31" width="11.5" bestFit="1" customWidth="1"/>
    <col min="32" max="32" width="16.5" bestFit="1" customWidth="1"/>
  </cols>
  <sheetData>
    <row r="2" spans="2:18" ht="15" thickBot="1"/>
    <row r="3" spans="2:18" ht="30" customHeight="1" thickBot="1">
      <c r="B3" s="123" t="s">
        <v>9</v>
      </c>
      <c r="C3" s="124"/>
      <c r="D3" s="123" t="s">
        <v>10</v>
      </c>
      <c r="E3" s="125"/>
      <c r="F3" s="125"/>
      <c r="G3" s="123" t="s">
        <v>11</v>
      </c>
      <c r="H3" s="125"/>
      <c r="I3" s="124"/>
      <c r="J3" s="123" t="s">
        <v>12</v>
      </c>
      <c r="K3" s="125"/>
      <c r="L3" s="124"/>
      <c r="M3" s="123" t="s">
        <v>13</v>
      </c>
      <c r="N3" s="124"/>
      <c r="O3" s="10" t="s">
        <v>14</v>
      </c>
      <c r="P3" s="10" t="s">
        <v>15</v>
      </c>
      <c r="Q3" s="126" t="s">
        <v>24</v>
      </c>
      <c r="R3" s="127"/>
    </row>
    <row r="4" spans="2:18" ht="43" thickBot="1">
      <c r="B4" s="11" t="s">
        <v>3</v>
      </c>
      <c r="C4" s="12" t="s">
        <v>4</v>
      </c>
      <c r="D4" s="11" t="s">
        <v>270</v>
      </c>
      <c r="E4" s="13" t="s">
        <v>2</v>
      </c>
      <c r="F4" s="13" t="s">
        <v>1</v>
      </c>
      <c r="G4" s="11" t="s">
        <v>271</v>
      </c>
      <c r="H4" s="13" t="s">
        <v>5</v>
      </c>
      <c r="I4" s="14" t="s">
        <v>6</v>
      </c>
      <c r="J4" s="11" t="s">
        <v>0</v>
      </c>
      <c r="K4" s="13" t="s">
        <v>5</v>
      </c>
      <c r="L4" s="14" t="s">
        <v>6</v>
      </c>
      <c r="M4" s="11" t="s">
        <v>0</v>
      </c>
      <c r="N4" s="12" t="s">
        <v>7</v>
      </c>
      <c r="O4" s="15" t="s">
        <v>8</v>
      </c>
      <c r="P4" s="15" t="s">
        <v>8</v>
      </c>
      <c r="Q4" s="13" t="s">
        <v>2</v>
      </c>
      <c r="R4" s="14" t="s">
        <v>1</v>
      </c>
    </row>
    <row r="5" spans="2:18">
      <c r="B5" s="2">
        <v>0</v>
      </c>
      <c r="C5" s="6">
        <v>2000000</v>
      </c>
      <c r="D5" s="2">
        <v>825711</v>
      </c>
      <c r="E5" s="8">
        <v>474230773154</v>
      </c>
      <c r="F5" s="8">
        <v>1104803610</v>
      </c>
      <c r="G5" s="2">
        <v>1443531</v>
      </c>
      <c r="H5" s="8">
        <v>1192632554135</v>
      </c>
      <c r="I5" s="3">
        <v>654202791</v>
      </c>
      <c r="J5" s="2">
        <v>1138192</v>
      </c>
      <c r="K5" s="8">
        <v>993298131439</v>
      </c>
      <c r="L5" s="3">
        <v>32253945</v>
      </c>
      <c r="M5" s="2">
        <v>690656</v>
      </c>
      <c r="N5" s="6">
        <v>348323657746</v>
      </c>
      <c r="O5" s="16">
        <v>76014302335</v>
      </c>
      <c r="P5" s="16">
        <v>202537690869</v>
      </c>
      <c r="Q5" s="19">
        <v>9134738</v>
      </c>
      <c r="R5" s="20">
        <v>1298456</v>
      </c>
    </row>
    <row r="6" spans="2:18">
      <c r="B6" s="2">
        <v>2000000</v>
      </c>
      <c r="C6" s="6">
        <v>4000000</v>
      </c>
      <c r="D6" s="2">
        <v>212996</v>
      </c>
      <c r="E6" s="8">
        <v>622786400064</v>
      </c>
      <c r="F6" s="8">
        <v>29910030</v>
      </c>
      <c r="G6" s="2">
        <v>655580</v>
      </c>
      <c r="H6" s="8">
        <v>1882724540639</v>
      </c>
      <c r="I6" s="3">
        <v>3252256569</v>
      </c>
      <c r="J6" s="2">
        <v>188043</v>
      </c>
      <c r="K6" s="8">
        <v>533166719536</v>
      </c>
      <c r="L6" s="3">
        <v>162733077</v>
      </c>
      <c r="M6" s="2">
        <v>95548</v>
      </c>
      <c r="N6" s="6">
        <v>271702619754</v>
      </c>
      <c r="O6" s="16">
        <v>41396601694</v>
      </c>
      <c r="P6" s="16">
        <v>185108166282</v>
      </c>
      <c r="Q6" s="8">
        <v>2462045</v>
      </c>
      <c r="R6" s="3">
        <v>369307</v>
      </c>
    </row>
    <row r="7" spans="2:18">
      <c r="B7" s="2">
        <v>4000000</v>
      </c>
      <c r="C7" s="6">
        <v>6000000</v>
      </c>
      <c r="D7" s="2">
        <v>146359</v>
      </c>
      <c r="E7" s="8">
        <v>719413797816</v>
      </c>
      <c r="F7" s="8">
        <v>5999803158</v>
      </c>
      <c r="G7" s="2">
        <v>306260</v>
      </c>
      <c r="H7" s="8">
        <v>1486193865626</v>
      </c>
      <c r="I7" s="3">
        <v>14577835112</v>
      </c>
      <c r="J7" s="2">
        <v>75735</v>
      </c>
      <c r="K7" s="8">
        <v>367261068453</v>
      </c>
      <c r="L7" s="3">
        <v>2689669900</v>
      </c>
      <c r="M7" s="2">
        <v>44055</v>
      </c>
      <c r="N7" s="6">
        <v>214795608566</v>
      </c>
      <c r="O7" s="16">
        <v>27957805379</v>
      </c>
      <c r="P7" s="16">
        <v>164995528017</v>
      </c>
      <c r="Q7" s="8">
        <v>0</v>
      </c>
      <c r="R7" s="3">
        <v>0</v>
      </c>
    </row>
    <row r="8" spans="2:18">
      <c r="B8" s="2">
        <v>6000000</v>
      </c>
      <c r="C8" s="6">
        <v>8000000</v>
      </c>
      <c r="D8" s="2">
        <v>96361</v>
      </c>
      <c r="E8" s="8">
        <v>668778385156</v>
      </c>
      <c r="F8" s="8">
        <v>13643424782</v>
      </c>
      <c r="G8" s="2">
        <v>140071</v>
      </c>
      <c r="H8" s="8">
        <v>967033944862</v>
      </c>
      <c r="I8" s="3">
        <v>20770620754</v>
      </c>
      <c r="J8" s="2">
        <v>23744</v>
      </c>
      <c r="K8" s="8">
        <v>164633222403</v>
      </c>
      <c r="L8" s="3">
        <v>3114077576</v>
      </c>
      <c r="M8" s="2">
        <v>24214</v>
      </c>
      <c r="N8" s="6">
        <v>167799208665</v>
      </c>
      <c r="O8" s="16">
        <v>20446572526</v>
      </c>
      <c r="P8" s="16">
        <v>144506644825</v>
      </c>
      <c r="Q8" s="8">
        <v>0</v>
      </c>
      <c r="R8" s="3">
        <v>0</v>
      </c>
    </row>
    <row r="9" spans="2:18">
      <c r="B9" s="2">
        <v>8000000</v>
      </c>
      <c r="C9" s="6">
        <v>10000000</v>
      </c>
      <c r="D9" s="2">
        <v>66938</v>
      </c>
      <c r="E9" s="8">
        <v>598572109876</v>
      </c>
      <c r="F9" s="8">
        <v>16253385813</v>
      </c>
      <c r="G9" s="2">
        <v>86693</v>
      </c>
      <c r="H9" s="8">
        <v>775480996524</v>
      </c>
      <c r="I9" s="3">
        <v>22990574646</v>
      </c>
      <c r="J9" s="2">
        <v>7873</v>
      </c>
      <c r="K9" s="8">
        <v>69718877590</v>
      </c>
      <c r="L9" s="3">
        <v>1746769009</v>
      </c>
      <c r="M9" s="2">
        <v>15604</v>
      </c>
      <c r="N9" s="6">
        <v>139487294215</v>
      </c>
      <c r="O9" s="16">
        <v>16646335365</v>
      </c>
      <c r="P9" s="16">
        <v>131807172433</v>
      </c>
      <c r="Q9" s="8">
        <v>28701764</v>
      </c>
      <c r="R9" s="3">
        <v>4305264</v>
      </c>
    </row>
    <row r="10" spans="2:18">
      <c r="B10" s="2">
        <v>10000000</v>
      </c>
      <c r="C10" s="6">
        <v>12000000</v>
      </c>
      <c r="D10" s="2">
        <v>47719</v>
      </c>
      <c r="E10" s="8">
        <v>522314214659</v>
      </c>
      <c r="F10" s="8">
        <v>18057227130</v>
      </c>
      <c r="G10" s="2">
        <v>48004</v>
      </c>
      <c r="H10" s="8">
        <v>524221945632</v>
      </c>
      <c r="I10" s="3">
        <v>19974976891</v>
      </c>
      <c r="J10" s="2">
        <v>3459</v>
      </c>
      <c r="K10" s="8">
        <v>37660716068</v>
      </c>
      <c r="L10" s="3">
        <v>1181789227</v>
      </c>
      <c r="M10" s="2">
        <v>10510</v>
      </c>
      <c r="N10" s="6">
        <v>114945077225</v>
      </c>
      <c r="O10" s="16">
        <v>12303622234</v>
      </c>
      <c r="P10" s="16">
        <v>121842196521</v>
      </c>
      <c r="Q10" s="8">
        <v>30594754</v>
      </c>
      <c r="R10" s="3">
        <v>4589212</v>
      </c>
    </row>
    <row r="11" spans="2:18">
      <c r="B11" s="2">
        <v>12000000</v>
      </c>
      <c r="C11" s="6">
        <v>14000000</v>
      </c>
      <c r="D11" s="2">
        <v>34129</v>
      </c>
      <c r="E11" s="8">
        <v>441939117574</v>
      </c>
      <c r="F11" s="8">
        <v>19651541541</v>
      </c>
      <c r="G11" s="2">
        <v>32675</v>
      </c>
      <c r="H11" s="8">
        <v>422661094668</v>
      </c>
      <c r="I11" s="3">
        <v>20175194827</v>
      </c>
      <c r="J11" s="2">
        <v>1713</v>
      </c>
      <c r="K11" s="8">
        <v>22013423554</v>
      </c>
      <c r="L11" s="3">
        <v>873552018</v>
      </c>
      <c r="M11" s="2">
        <v>5482</v>
      </c>
      <c r="N11" s="6">
        <v>71005159203</v>
      </c>
      <c r="O11" s="16">
        <v>10138683276</v>
      </c>
      <c r="P11" s="16">
        <v>107732995838</v>
      </c>
      <c r="Q11" s="8">
        <v>0</v>
      </c>
      <c r="R11" s="3">
        <v>0</v>
      </c>
    </row>
    <row r="12" spans="2:18">
      <c r="B12" s="2">
        <v>14000000</v>
      </c>
      <c r="C12" s="6">
        <v>16000000</v>
      </c>
      <c r="D12" s="2">
        <v>26945</v>
      </c>
      <c r="E12" s="8">
        <v>402660238794</v>
      </c>
      <c r="F12" s="8">
        <v>20895494033</v>
      </c>
      <c r="G12" s="2">
        <v>22498</v>
      </c>
      <c r="H12" s="8">
        <v>336320889978</v>
      </c>
      <c r="I12" s="3">
        <v>18848599807</v>
      </c>
      <c r="J12" s="2">
        <v>957</v>
      </c>
      <c r="K12" s="8">
        <v>14202456402</v>
      </c>
      <c r="L12" s="3">
        <v>653820084</v>
      </c>
      <c r="M12" s="2">
        <v>4370</v>
      </c>
      <c r="N12" s="6">
        <v>65416174388</v>
      </c>
      <c r="O12" s="16">
        <v>8867841207</v>
      </c>
      <c r="P12" s="16">
        <v>108557176404</v>
      </c>
      <c r="Q12" s="8">
        <v>0</v>
      </c>
      <c r="R12" s="3">
        <v>0</v>
      </c>
    </row>
    <row r="13" spans="2:18">
      <c r="B13" s="2">
        <v>16000000</v>
      </c>
      <c r="C13" s="6">
        <v>18000000</v>
      </c>
      <c r="D13" s="2">
        <v>21493</v>
      </c>
      <c r="E13" s="8">
        <v>364736280497</v>
      </c>
      <c r="F13" s="8">
        <v>21310019698</v>
      </c>
      <c r="G13" s="2">
        <v>16610</v>
      </c>
      <c r="H13" s="8">
        <v>281494335743</v>
      </c>
      <c r="I13" s="3">
        <v>17786296560</v>
      </c>
      <c r="J13" s="2">
        <v>415</v>
      </c>
      <c r="K13" s="8">
        <v>6975306687</v>
      </c>
      <c r="L13" s="3">
        <v>351329262</v>
      </c>
      <c r="M13" s="2">
        <v>3393</v>
      </c>
      <c r="N13" s="6">
        <v>57526974935</v>
      </c>
      <c r="O13" s="16">
        <v>7165876158</v>
      </c>
      <c r="P13" s="16">
        <v>99141765728</v>
      </c>
      <c r="Q13" s="8">
        <v>0</v>
      </c>
      <c r="R13" s="3">
        <v>0</v>
      </c>
    </row>
    <row r="14" spans="2:18">
      <c r="B14" s="2">
        <v>18000000</v>
      </c>
      <c r="C14" s="6">
        <v>20000000</v>
      </c>
      <c r="D14" s="2">
        <v>17378</v>
      </c>
      <c r="E14" s="8">
        <v>329589567570</v>
      </c>
      <c r="F14" s="8">
        <v>22070199460</v>
      </c>
      <c r="G14" s="2">
        <v>12482</v>
      </c>
      <c r="H14" s="8">
        <v>236561126143</v>
      </c>
      <c r="I14" s="3">
        <v>16948761933</v>
      </c>
      <c r="J14" s="2">
        <v>211</v>
      </c>
      <c r="K14" s="8">
        <v>3975447346</v>
      </c>
      <c r="L14" s="3">
        <v>235545273</v>
      </c>
      <c r="M14" s="2">
        <v>2665</v>
      </c>
      <c r="N14" s="6">
        <v>50557472877</v>
      </c>
      <c r="O14" s="16">
        <v>5829056331</v>
      </c>
      <c r="P14" s="16">
        <v>87467995495</v>
      </c>
      <c r="Q14" s="8">
        <v>18296263</v>
      </c>
      <c r="R14" s="3">
        <v>2744439</v>
      </c>
    </row>
    <row r="15" spans="2:18">
      <c r="B15" s="2">
        <v>20000000</v>
      </c>
      <c r="C15" s="6">
        <v>22000000</v>
      </c>
      <c r="D15" s="2">
        <v>14579</v>
      </c>
      <c r="E15" s="8">
        <v>305857509715</v>
      </c>
      <c r="F15" s="8">
        <v>22901822142</v>
      </c>
      <c r="G15" s="2">
        <v>10135</v>
      </c>
      <c r="H15" s="8">
        <v>212438663325</v>
      </c>
      <c r="I15" s="3">
        <v>16866043023</v>
      </c>
      <c r="J15" s="2">
        <v>68</v>
      </c>
      <c r="K15" s="8">
        <v>1419242777</v>
      </c>
      <c r="L15" s="3">
        <v>87764229</v>
      </c>
      <c r="M15" s="2">
        <v>2123</v>
      </c>
      <c r="N15" s="6">
        <v>44562470597</v>
      </c>
      <c r="O15" s="16">
        <v>5413528679</v>
      </c>
      <c r="P15" s="16">
        <v>82182137547</v>
      </c>
      <c r="Q15" s="8">
        <v>0</v>
      </c>
      <c r="R15" s="3">
        <v>0</v>
      </c>
    </row>
    <row r="16" spans="2:18">
      <c r="B16" s="2">
        <v>22000000</v>
      </c>
      <c r="C16" s="6">
        <v>24000000</v>
      </c>
      <c r="D16" s="2">
        <v>12515</v>
      </c>
      <c r="E16" s="8">
        <v>287774029562</v>
      </c>
      <c r="F16" s="8">
        <v>23453425623</v>
      </c>
      <c r="G16" s="2">
        <v>8041</v>
      </c>
      <c r="H16" s="8">
        <v>184625752136</v>
      </c>
      <c r="I16" s="3">
        <v>16168303483</v>
      </c>
      <c r="J16" s="2">
        <v>57</v>
      </c>
      <c r="K16" s="8">
        <v>1304660060</v>
      </c>
      <c r="L16" s="3">
        <v>100102444</v>
      </c>
      <c r="M16" s="2">
        <v>1692</v>
      </c>
      <c r="N16" s="6">
        <v>38828049941</v>
      </c>
      <c r="O16" s="16">
        <v>4433609983</v>
      </c>
      <c r="P16" s="16">
        <v>79420741073</v>
      </c>
      <c r="Q16" s="8">
        <v>23711850</v>
      </c>
      <c r="R16" s="3">
        <v>3556778</v>
      </c>
    </row>
    <row r="17" spans="2:18">
      <c r="B17" s="2">
        <v>24000000</v>
      </c>
      <c r="C17" s="6">
        <v>26000000</v>
      </c>
      <c r="D17" s="2">
        <v>10162</v>
      </c>
      <c r="E17" s="8">
        <v>253652787286</v>
      </c>
      <c r="F17" s="8">
        <v>23047295265</v>
      </c>
      <c r="G17" s="2">
        <v>5887</v>
      </c>
      <c r="H17" s="8">
        <v>146887921466</v>
      </c>
      <c r="I17" s="3">
        <v>14350821169</v>
      </c>
      <c r="J17" s="2">
        <v>36</v>
      </c>
      <c r="K17" s="8">
        <v>900138317</v>
      </c>
      <c r="L17" s="3">
        <v>76211135</v>
      </c>
      <c r="M17" s="2">
        <v>1306</v>
      </c>
      <c r="N17" s="6">
        <v>32586053890</v>
      </c>
      <c r="O17" s="16">
        <v>3850221637</v>
      </c>
      <c r="P17" s="16">
        <v>70772662173</v>
      </c>
      <c r="Q17" s="8">
        <v>0</v>
      </c>
      <c r="R17" s="3">
        <v>0</v>
      </c>
    </row>
    <row r="18" spans="2:18">
      <c r="B18" s="2">
        <v>26000000</v>
      </c>
      <c r="C18" s="6">
        <v>28000000</v>
      </c>
      <c r="D18" s="2">
        <v>8351</v>
      </c>
      <c r="E18" s="8">
        <v>225154532046</v>
      </c>
      <c r="F18" s="8">
        <v>23134386347</v>
      </c>
      <c r="G18" s="2">
        <v>4745</v>
      </c>
      <c r="H18" s="8">
        <v>127981597025</v>
      </c>
      <c r="I18" s="3">
        <v>13826206084</v>
      </c>
      <c r="J18" s="2">
        <v>13</v>
      </c>
      <c r="K18" s="8">
        <v>353771748</v>
      </c>
      <c r="L18" s="3">
        <v>35736100</v>
      </c>
      <c r="M18" s="2">
        <v>992</v>
      </c>
      <c r="N18" s="6">
        <v>26758985294</v>
      </c>
      <c r="O18" s="16">
        <v>3201158178</v>
      </c>
      <c r="P18" s="16">
        <v>60551474928</v>
      </c>
      <c r="Q18" s="8">
        <v>0</v>
      </c>
      <c r="R18" s="3">
        <v>0</v>
      </c>
    </row>
    <row r="19" spans="2:18">
      <c r="B19" s="2">
        <v>28000000</v>
      </c>
      <c r="C19" s="6">
        <v>30000000</v>
      </c>
      <c r="D19" s="2">
        <v>6978</v>
      </c>
      <c r="E19" s="8">
        <v>202213787031</v>
      </c>
      <c r="F19" s="8">
        <v>22817053999</v>
      </c>
      <c r="G19" s="2">
        <v>4114</v>
      </c>
      <c r="H19" s="8">
        <v>118981534767</v>
      </c>
      <c r="I19" s="3">
        <v>14138813561</v>
      </c>
      <c r="J19" s="24" t="s">
        <v>26</v>
      </c>
      <c r="K19" s="8">
        <v>233622347</v>
      </c>
      <c r="L19" s="3">
        <v>26035565</v>
      </c>
      <c r="M19" s="2">
        <v>859</v>
      </c>
      <c r="N19" s="6">
        <v>24868086647</v>
      </c>
      <c r="O19" s="16">
        <v>2434055036</v>
      </c>
      <c r="P19" s="16">
        <v>58889967520</v>
      </c>
      <c r="Q19" s="8">
        <v>0</v>
      </c>
      <c r="R19" s="3">
        <v>0</v>
      </c>
    </row>
    <row r="20" spans="2:18">
      <c r="B20" s="2">
        <v>30000000</v>
      </c>
      <c r="C20" s="6">
        <v>32000000</v>
      </c>
      <c r="D20" s="2">
        <v>5797</v>
      </c>
      <c r="E20" s="8">
        <v>179522020633</v>
      </c>
      <c r="F20" s="8">
        <v>22046643218</v>
      </c>
      <c r="G20" s="2">
        <v>3001</v>
      </c>
      <c r="H20" s="8">
        <v>92922773201</v>
      </c>
      <c r="I20" s="3">
        <v>11998251320</v>
      </c>
      <c r="J20" s="24">
        <v>11</v>
      </c>
      <c r="K20" s="8">
        <v>342345150</v>
      </c>
      <c r="L20" s="3">
        <v>41331377</v>
      </c>
      <c r="M20" s="2">
        <v>655</v>
      </c>
      <c r="N20" s="6">
        <v>20273815965</v>
      </c>
      <c r="O20" s="16">
        <v>2722079770</v>
      </c>
      <c r="P20" s="16">
        <v>53295157146</v>
      </c>
      <c r="Q20" s="8">
        <v>0</v>
      </c>
      <c r="R20" s="3">
        <v>0</v>
      </c>
    </row>
    <row r="21" spans="2:18">
      <c r="B21" s="2">
        <v>32000000</v>
      </c>
      <c r="C21" s="6">
        <v>34000000</v>
      </c>
      <c r="D21" s="2">
        <v>4683</v>
      </c>
      <c r="E21" s="8">
        <v>154334836236</v>
      </c>
      <c r="F21" s="8">
        <v>20985073643</v>
      </c>
      <c r="G21" s="2">
        <v>2666</v>
      </c>
      <c r="H21" s="8">
        <v>87917536060</v>
      </c>
      <c r="I21" s="3">
        <v>12571352082</v>
      </c>
      <c r="J21" s="24">
        <v>12</v>
      </c>
      <c r="K21" s="8">
        <v>395771273</v>
      </c>
      <c r="L21" s="3">
        <v>48009110</v>
      </c>
      <c r="M21" s="2">
        <v>465</v>
      </c>
      <c r="N21" s="6">
        <v>15326003131</v>
      </c>
      <c r="O21" s="16">
        <v>2271142219</v>
      </c>
      <c r="P21" s="16">
        <v>45725137590</v>
      </c>
      <c r="Q21" s="8">
        <v>0</v>
      </c>
      <c r="R21" s="3">
        <v>0</v>
      </c>
    </row>
    <row r="22" spans="2:18">
      <c r="B22" s="2">
        <v>34000000</v>
      </c>
      <c r="C22" s="6">
        <v>36000000</v>
      </c>
      <c r="D22" s="2">
        <v>3947</v>
      </c>
      <c r="E22" s="8">
        <v>138040477865</v>
      </c>
      <c r="F22" s="8">
        <v>20460114130</v>
      </c>
      <c r="G22" s="2">
        <v>2058</v>
      </c>
      <c r="H22" s="8">
        <v>71910355296</v>
      </c>
      <c r="I22" s="3">
        <v>11018787996</v>
      </c>
      <c r="J22" s="24" t="s">
        <v>26</v>
      </c>
      <c r="K22" s="8">
        <v>209151689</v>
      </c>
      <c r="L22" s="3">
        <v>27055960</v>
      </c>
      <c r="M22" s="2">
        <v>384</v>
      </c>
      <c r="N22" s="6">
        <v>13427506097</v>
      </c>
      <c r="O22" s="16">
        <v>2338871732</v>
      </c>
      <c r="P22" s="16">
        <v>42445554907</v>
      </c>
      <c r="Q22" s="8">
        <v>0</v>
      </c>
      <c r="R22" s="3">
        <v>0</v>
      </c>
    </row>
    <row r="23" spans="2:18">
      <c r="B23" s="2">
        <v>36000000</v>
      </c>
      <c r="C23" s="6">
        <v>38000000</v>
      </c>
      <c r="D23" s="2">
        <v>3203</v>
      </c>
      <c r="E23" s="8">
        <v>118360297641</v>
      </c>
      <c r="F23" s="8">
        <v>18819236168</v>
      </c>
      <c r="G23" s="2">
        <v>1886</v>
      </c>
      <c r="H23" s="8">
        <v>69740271264</v>
      </c>
      <c r="I23" s="3">
        <v>11491226048</v>
      </c>
      <c r="J23" s="24" t="s">
        <v>26</v>
      </c>
      <c r="K23" s="8">
        <v>148408744</v>
      </c>
      <c r="L23" s="3">
        <v>23800282</v>
      </c>
      <c r="M23" s="2">
        <v>324</v>
      </c>
      <c r="N23" s="6">
        <v>11978868184</v>
      </c>
      <c r="O23" s="16">
        <v>1590412169</v>
      </c>
      <c r="P23" s="16">
        <v>35994824138</v>
      </c>
      <c r="Q23" s="8">
        <v>0</v>
      </c>
      <c r="R23" s="3">
        <v>0</v>
      </c>
    </row>
    <row r="24" spans="2:18">
      <c r="B24" s="2">
        <v>38000000</v>
      </c>
      <c r="C24" s="6">
        <v>40000000</v>
      </c>
      <c r="D24" s="2">
        <v>2718</v>
      </c>
      <c r="E24" s="8">
        <v>105889199467</v>
      </c>
      <c r="F24" s="8">
        <v>17958348027</v>
      </c>
      <c r="G24" s="2">
        <v>1560</v>
      </c>
      <c r="H24" s="8">
        <v>60766559328</v>
      </c>
      <c r="I24" s="3">
        <v>10659443079</v>
      </c>
      <c r="J24" s="24" t="s">
        <v>26</v>
      </c>
      <c r="K24" s="8">
        <v>311392164</v>
      </c>
      <c r="L24" s="3">
        <v>53223796</v>
      </c>
      <c r="M24" s="2">
        <v>232</v>
      </c>
      <c r="N24" s="6">
        <v>9036412898</v>
      </c>
      <c r="O24" s="16">
        <v>1290960064</v>
      </c>
      <c r="P24" s="16">
        <v>30271021105</v>
      </c>
      <c r="Q24" s="8">
        <v>0</v>
      </c>
      <c r="R24" s="3">
        <v>0</v>
      </c>
    </row>
    <row r="25" spans="2:18">
      <c r="B25" s="2">
        <v>40000000</v>
      </c>
      <c r="C25" s="6">
        <v>45000000</v>
      </c>
      <c r="D25" s="2">
        <v>4650</v>
      </c>
      <c r="E25" s="8">
        <v>196857075931</v>
      </c>
      <c r="F25" s="8">
        <v>36767539799</v>
      </c>
      <c r="G25" s="2">
        <v>2886</v>
      </c>
      <c r="H25" s="8">
        <v>122024357548</v>
      </c>
      <c r="I25" s="3">
        <v>23463276665</v>
      </c>
      <c r="J25" s="24" t="s">
        <v>26</v>
      </c>
      <c r="K25" s="8">
        <v>128413410</v>
      </c>
      <c r="L25" s="3">
        <v>22584831</v>
      </c>
      <c r="M25" s="2">
        <v>397</v>
      </c>
      <c r="N25" s="6">
        <v>16767662554</v>
      </c>
      <c r="O25" s="16">
        <v>4133339764</v>
      </c>
      <c r="P25" s="16">
        <v>65381715087</v>
      </c>
      <c r="Q25" s="8">
        <v>41924916</v>
      </c>
      <c r="R25" s="3">
        <v>10612838</v>
      </c>
    </row>
    <row r="26" spans="2:18">
      <c r="B26" s="2">
        <v>45000000</v>
      </c>
      <c r="C26" s="6">
        <v>50000000</v>
      </c>
      <c r="D26" s="2">
        <v>2944</v>
      </c>
      <c r="E26" s="8">
        <v>139281745499</v>
      </c>
      <c r="F26" s="8">
        <v>29810125800</v>
      </c>
      <c r="G26" s="2">
        <v>1895</v>
      </c>
      <c r="H26" s="8">
        <v>89767096865</v>
      </c>
      <c r="I26" s="3">
        <v>19616862032</v>
      </c>
      <c r="J26" s="24" t="s">
        <v>26</v>
      </c>
      <c r="K26" s="8">
        <v>191139954</v>
      </c>
      <c r="L26" s="3">
        <v>36955532</v>
      </c>
      <c r="M26" s="2">
        <v>219</v>
      </c>
      <c r="N26" s="6">
        <v>10327620266</v>
      </c>
      <c r="O26" s="16">
        <v>2657743523</v>
      </c>
      <c r="P26" s="16">
        <v>49348623474</v>
      </c>
      <c r="Q26" s="8">
        <v>0</v>
      </c>
      <c r="R26" s="3">
        <v>0</v>
      </c>
    </row>
    <row r="27" spans="2:18">
      <c r="B27" s="2">
        <v>50000000</v>
      </c>
      <c r="C27" s="6">
        <v>55000000</v>
      </c>
      <c r="D27" s="2">
        <v>1906</v>
      </c>
      <c r="E27" s="8">
        <v>99701181073</v>
      </c>
      <c r="F27" s="8">
        <v>23581761242</v>
      </c>
      <c r="G27" s="2">
        <v>1383</v>
      </c>
      <c r="H27" s="8">
        <v>72547937535</v>
      </c>
      <c r="I27" s="3">
        <v>17430092999</v>
      </c>
      <c r="J27" s="24" t="s">
        <v>26</v>
      </c>
      <c r="K27" s="8">
        <v>105372511</v>
      </c>
      <c r="L27" s="3">
        <v>25149316</v>
      </c>
      <c r="M27" s="2">
        <v>144</v>
      </c>
      <c r="N27" s="6">
        <v>7528259167</v>
      </c>
      <c r="O27" s="16">
        <v>1790084148</v>
      </c>
      <c r="P27" s="16">
        <v>36034063523</v>
      </c>
      <c r="Q27" s="8">
        <v>0</v>
      </c>
      <c r="R27" s="3">
        <v>0</v>
      </c>
    </row>
    <row r="28" spans="2:18">
      <c r="B28" s="2">
        <v>55000000</v>
      </c>
      <c r="C28" s="6">
        <v>60000000</v>
      </c>
      <c r="D28" s="2">
        <v>1366</v>
      </c>
      <c r="E28" s="8">
        <v>78424874332</v>
      </c>
      <c r="F28" s="8">
        <v>19990397862</v>
      </c>
      <c r="G28" s="2">
        <v>1061</v>
      </c>
      <c r="H28" s="8">
        <v>60890118961</v>
      </c>
      <c r="I28" s="3">
        <v>15724484058</v>
      </c>
      <c r="J28" s="24" t="s">
        <v>26</v>
      </c>
      <c r="K28" s="8">
        <v>227878978</v>
      </c>
      <c r="L28" s="3">
        <v>52316053</v>
      </c>
      <c r="M28" s="2">
        <v>84</v>
      </c>
      <c r="N28" s="6">
        <v>4791490796</v>
      </c>
      <c r="O28" s="16">
        <v>1666967930</v>
      </c>
      <c r="P28" s="16">
        <v>27325547743</v>
      </c>
      <c r="Q28" s="8">
        <v>55943000</v>
      </c>
      <c r="R28" s="3">
        <v>8391450</v>
      </c>
    </row>
    <row r="29" spans="2:18">
      <c r="B29" s="2">
        <v>60000000</v>
      </c>
      <c r="C29" s="6">
        <v>70000000</v>
      </c>
      <c r="D29" s="2">
        <v>1661</v>
      </c>
      <c r="E29" s="8">
        <v>107075411952</v>
      </c>
      <c r="F29" s="8">
        <v>29619585818</v>
      </c>
      <c r="G29" s="2">
        <v>1401</v>
      </c>
      <c r="H29" s="8">
        <v>90400950274</v>
      </c>
      <c r="I29" s="3">
        <v>25255651946</v>
      </c>
      <c r="J29" s="24" t="s">
        <v>26</v>
      </c>
      <c r="K29" s="8">
        <v>133308274</v>
      </c>
      <c r="L29" s="3">
        <v>37492011</v>
      </c>
      <c r="M29" s="2">
        <v>108</v>
      </c>
      <c r="N29" s="6">
        <v>7014248336</v>
      </c>
      <c r="O29" s="16">
        <v>2715787172</v>
      </c>
      <c r="P29" s="16">
        <v>43065555199</v>
      </c>
      <c r="Q29" s="8">
        <v>0</v>
      </c>
      <c r="R29" s="3">
        <v>0</v>
      </c>
    </row>
    <row r="30" spans="2:18">
      <c r="B30" s="2">
        <v>70000000</v>
      </c>
      <c r="C30" s="6">
        <v>80000000</v>
      </c>
      <c r="D30" s="2">
        <v>1060</v>
      </c>
      <c r="E30" s="8">
        <v>79061000840</v>
      </c>
      <c r="F30" s="8">
        <v>23686516909</v>
      </c>
      <c r="G30" s="2">
        <v>942</v>
      </c>
      <c r="H30" s="8">
        <v>70294116362</v>
      </c>
      <c r="I30" s="3">
        <v>21305376649</v>
      </c>
      <c r="J30" s="24" t="s">
        <v>26</v>
      </c>
      <c r="K30" s="8">
        <v>148340577</v>
      </c>
      <c r="L30" s="3">
        <v>44484946</v>
      </c>
      <c r="M30" s="2">
        <v>78</v>
      </c>
      <c r="N30" s="6">
        <v>5787917707</v>
      </c>
      <c r="O30" s="16">
        <v>2458121864</v>
      </c>
      <c r="P30" s="16">
        <v>26327580727</v>
      </c>
      <c r="Q30" s="8">
        <v>0</v>
      </c>
      <c r="R30" s="3">
        <v>0</v>
      </c>
    </row>
    <row r="31" spans="2:18">
      <c r="B31" s="2">
        <v>80000000</v>
      </c>
      <c r="C31" s="6">
        <v>90000000</v>
      </c>
      <c r="D31" s="2">
        <v>762</v>
      </c>
      <c r="E31" s="8">
        <v>64515053550</v>
      </c>
      <c r="F31" s="8">
        <v>20491878109</v>
      </c>
      <c r="G31" s="2">
        <v>594</v>
      </c>
      <c r="H31" s="8">
        <v>50252361838</v>
      </c>
      <c r="I31" s="3">
        <v>16058627590</v>
      </c>
      <c r="J31" s="24" t="s">
        <v>26</v>
      </c>
      <c r="K31" s="8">
        <v>80777671</v>
      </c>
      <c r="L31" s="3">
        <v>25215796</v>
      </c>
      <c r="M31" s="2">
        <v>60</v>
      </c>
      <c r="N31" s="6">
        <v>5066884732</v>
      </c>
      <c r="O31" s="16">
        <v>1180237669</v>
      </c>
      <c r="P31" s="16">
        <v>21781872646</v>
      </c>
      <c r="Q31" s="8">
        <v>0</v>
      </c>
      <c r="R31" s="3">
        <v>0</v>
      </c>
    </row>
    <row r="32" spans="2:18">
      <c r="B32" s="2">
        <v>90000000</v>
      </c>
      <c r="C32" s="6">
        <v>100000000</v>
      </c>
      <c r="D32" s="2">
        <v>507</v>
      </c>
      <c r="E32" s="8">
        <v>48015917593</v>
      </c>
      <c r="F32" s="8">
        <v>15869702343</v>
      </c>
      <c r="G32" s="2">
        <v>471</v>
      </c>
      <c r="H32" s="8">
        <v>44488788562</v>
      </c>
      <c r="I32" s="3">
        <v>14808670292</v>
      </c>
      <c r="J32" s="2">
        <v>0</v>
      </c>
      <c r="K32" s="8">
        <v>0</v>
      </c>
      <c r="L32" s="3">
        <v>0</v>
      </c>
      <c r="M32" s="2">
        <v>36</v>
      </c>
      <c r="N32" s="6">
        <v>3410995906</v>
      </c>
      <c r="O32" s="16">
        <v>1227186067</v>
      </c>
      <c r="P32" s="16">
        <v>16257903388</v>
      </c>
      <c r="Q32" s="8">
        <v>0</v>
      </c>
      <c r="R32" s="3">
        <v>0</v>
      </c>
    </row>
    <row r="33" spans="2:18">
      <c r="B33" s="2">
        <v>100000000</v>
      </c>
      <c r="C33" s="6">
        <v>120000000</v>
      </c>
      <c r="D33" s="2">
        <v>546</v>
      </c>
      <c r="E33" s="8">
        <v>59726186423</v>
      </c>
      <c r="F33" s="8">
        <v>20785321592</v>
      </c>
      <c r="G33" s="2">
        <v>514</v>
      </c>
      <c r="H33" s="8">
        <v>56068405645</v>
      </c>
      <c r="I33" s="3">
        <v>19535586123</v>
      </c>
      <c r="J33" s="2">
        <v>0</v>
      </c>
      <c r="K33" s="8">
        <v>0</v>
      </c>
      <c r="L33" s="3">
        <v>0</v>
      </c>
      <c r="M33" s="2">
        <v>49</v>
      </c>
      <c r="N33" s="6">
        <v>5349486725</v>
      </c>
      <c r="O33" s="16">
        <v>1542768960</v>
      </c>
      <c r="P33" s="16">
        <v>23841590467</v>
      </c>
      <c r="Q33" s="8">
        <v>0</v>
      </c>
      <c r="R33" s="3">
        <v>0</v>
      </c>
    </row>
    <row r="34" spans="2:18">
      <c r="B34" s="2">
        <v>120000000</v>
      </c>
      <c r="C34" s="6">
        <v>140000000</v>
      </c>
      <c r="D34" s="2">
        <v>338</v>
      </c>
      <c r="E34" s="8">
        <v>43687022881</v>
      </c>
      <c r="F34" s="8">
        <v>15798836918</v>
      </c>
      <c r="G34" s="2">
        <v>295</v>
      </c>
      <c r="H34" s="8">
        <v>37995337530</v>
      </c>
      <c r="I34" s="3">
        <v>13826545843</v>
      </c>
      <c r="J34" s="2">
        <v>0</v>
      </c>
      <c r="K34" s="8">
        <v>0</v>
      </c>
      <c r="L34" s="3">
        <v>0</v>
      </c>
      <c r="M34" s="2">
        <v>54</v>
      </c>
      <c r="N34" s="6">
        <v>6956238573</v>
      </c>
      <c r="O34" s="16">
        <v>1554774849</v>
      </c>
      <c r="P34" s="16">
        <v>16587479227</v>
      </c>
      <c r="Q34" s="8">
        <v>0</v>
      </c>
      <c r="R34" s="3">
        <v>0</v>
      </c>
    </row>
    <row r="35" spans="2:18">
      <c r="B35" s="2">
        <v>140000000</v>
      </c>
      <c r="C35" s="6">
        <v>160000000</v>
      </c>
      <c r="D35" s="2">
        <v>200</v>
      </c>
      <c r="E35" s="8">
        <v>29848240909</v>
      </c>
      <c r="F35" s="8">
        <v>11200620104</v>
      </c>
      <c r="G35" s="2">
        <v>159</v>
      </c>
      <c r="H35" s="8">
        <v>23765000513</v>
      </c>
      <c r="I35" s="3">
        <v>8947978712</v>
      </c>
      <c r="J35" s="2">
        <v>0</v>
      </c>
      <c r="K35" s="8">
        <v>0</v>
      </c>
      <c r="L35" s="3">
        <v>0</v>
      </c>
      <c r="M35" s="2">
        <v>25</v>
      </c>
      <c r="N35" s="6">
        <v>3754081487</v>
      </c>
      <c r="O35" s="16">
        <v>1068284132</v>
      </c>
      <c r="P35" s="16">
        <v>13840595433</v>
      </c>
      <c r="Q35" s="8">
        <v>0</v>
      </c>
      <c r="R35" s="3">
        <v>0</v>
      </c>
    </row>
    <row r="36" spans="2:18">
      <c r="B36" s="2">
        <v>160000000</v>
      </c>
      <c r="C36" s="6">
        <v>180000000</v>
      </c>
      <c r="D36" s="2">
        <v>132</v>
      </c>
      <c r="E36" s="8">
        <v>22245719982</v>
      </c>
      <c r="F36" s="8">
        <v>8537506753</v>
      </c>
      <c r="G36" s="2">
        <v>102</v>
      </c>
      <c r="H36" s="8">
        <v>17308221534</v>
      </c>
      <c r="I36" s="3">
        <v>6677581073</v>
      </c>
      <c r="J36" s="2">
        <v>0</v>
      </c>
      <c r="K36" s="8">
        <v>0</v>
      </c>
      <c r="L36" s="3">
        <v>0</v>
      </c>
      <c r="M36" s="2">
        <v>20</v>
      </c>
      <c r="N36" s="6">
        <v>3375087820</v>
      </c>
      <c r="O36" s="16">
        <v>672965824</v>
      </c>
      <c r="P36" s="16">
        <v>8257691119</v>
      </c>
      <c r="Q36" s="8">
        <v>0</v>
      </c>
      <c r="R36" s="3">
        <v>0</v>
      </c>
    </row>
    <row r="37" spans="2:18">
      <c r="B37" s="2">
        <v>180000000</v>
      </c>
      <c r="C37" s="6">
        <v>200000000</v>
      </c>
      <c r="D37" s="2">
        <v>87</v>
      </c>
      <c r="E37" s="8">
        <v>16421856537</v>
      </c>
      <c r="F37" s="8">
        <v>6419038221</v>
      </c>
      <c r="G37" s="2">
        <v>62</v>
      </c>
      <c r="H37" s="8">
        <v>11791050738</v>
      </c>
      <c r="I37" s="3">
        <v>4538521332</v>
      </c>
      <c r="J37" s="2">
        <v>0</v>
      </c>
      <c r="K37" s="8">
        <v>0</v>
      </c>
      <c r="L37" s="3">
        <v>0</v>
      </c>
      <c r="M37" s="2">
        <v>13</v>
      </c>
      <c r="N37" s="6">
        <v>2485991972</v>
      </c>
      <c r="O37" s="16">
        <v>189219939</v>
      </c>
      <c r="P37" s="16">
        <v>8472416253</v>
      </c>
      <c r="Q37" s="8">
        <v>0</v>
      </c>
      <c r="R37" s="3">
        <v>0</v>
      </c>
    </row>
    <row r="38" spans="2:18">
      <c r="B38" s="2">
        <v>200000000</v>
      </c>
      <c r="C38" s="6">
        <v>250000000</v>
      </c>
      <c r="D38" s="2">
        <v>132</v>
      </c>
      <c r="E38" s="8">
        <v>29162509072</v>
      </c>
      <c r="F38" s="8">
        <v>11568425674</v>
      </c>
      <c r="G38" s="2">
        <v>80</v>
      </c>
      <c r="H38" s="8">
        <v>17677141050</v>
      </c>
      <c r="I38" s="3">
        <v>7067880172</v>
      </c>
      <c r="J38" s="2">
        <v>0</v>
      </c>
      <c r="K38" s="8">
        <v>0</v>
      </c>
      <c r="L38" s="3">
        <v>0</v>
      </c>
      <c r="M38" s="2">
        <v>29</v>
      </c>
      <c r="N38" s="6">
        <v>6381876114</v>
      </c>
      <c r="O38" s="16">
        <v>673596874</v>
      </c>
      <c r="P38" s="16">
        <v>17240051481</v>
      </c>
      <c r="Q38" s="8">
        <v>0</v>
      </c>
      <c r="R38" s="3">
        <v>0</v>
      </c>
    </row>
    <row r="39" spans="2:18">
      <c r="B39" s="2">
        <v>250000000</v>
      </c>
      <c r="C39" s="6">
        <v>300000000</v>
      </c>
      <c r="D39" s="2">
        <v>57</v>
      </c>
      <c r="E39" s="8">
        <v>15635190964</v>
      </c>
      <c r="F39" s="8">
        <v>6399796377</v>
      </c>
      <c r="G39" s="2">
        <v>29</v>
      </c>
      <c r="H39" s="8">
        <v>7836942942</v>
      </c>
      <c r="I39" s="3">
        <v>3169866961</v>
      </c>
      <c r="J39" s="2">
        <v>0</v>
      </c>
      <c r="K39" s="8">
        <v>0</v>
      </c>
      <c r="L39" s="3">
        <v>0</v>
      </c>
      <c r="M39" s="2">
        <v>17</v>
      </c>
      <c r="N39" s="6">
        <v>4623161301</v>
      </c>
      <c r="O39" s="16">
        <v>0</v>
      </c>
      <c r="P39" s="16">
        <v>11990201011</v>
      </c>
      <c r="Q39" s="8">
        <v>0</v>
      </c>
      <c r="R39" s="3">
        <v>0</v>
      </c>
    </row>
    <row r="40" spans="2:18">
      <c r="B40" s="2">
        <v>300000000</v>
      </c>
      <c r="C40" s="6">
        <v>350000000</v>
      </c>
      <c r="D40" s="2">
        <v>41</v>
      </c>
      <c r="E40" s="8">
        <v>13291316764</v>
      </c>
      <c r="F40" s="8">
        <v>5523590319</v>
      </c>
      <c r="G40" s="24">
        <v>22</v>
      </c>
      <c r="H40" s="8">
        <v>7260237966</v>
      </c>
      <c r="I40" s="3">
        <v>3022492664</v>
      </c>
      <c r="J40" s="2">
        <v>0</v>
      </c>
      <c r="K40" s="8">
        <v>0</v>
      </c>
      <c r="L40" s="3">
        <v>0</v>
      </c>
      <c r="M40" s="24" t="s">
        <v>26</v>
      </c>
      <c r="N40" s="6">
        <v>2210463997</v>
      </c>
      <c r="O40" s="16">
        <v>1328867676</v>
      </c>
      <c r="P40" s="16">
        <v>9373135227</v>
      </c>
      <c r="Q40" s="8">
        <v>0</v>
      </c>
      <c r="R40" s="3">
        <v>0</v>
      </c>
    </row>
    <row r="41" spans="2:18">
      <c r="B41" s="2">
        <v>350000000</v>
      </c>
      <c r="C41" s="6">
        <v>400000000</v>
      </c>
      <c r="D41" s="2">
        <v>22</v>
      </c>
      <c r="E41" s="8">
        <v>8207220945</v>
      </c>
      <c r="F41" s="8">
        <v>3440113528</v>
      </c>
      <c r="G41" s="29">
        <f>H41/(($B41+$C41)/2)</f>
        <v>9.0271698933333333</v>
      </c>
      <c r="H41" s="8">
        <v>3385188710</v>
      </c>
      <c r="I41" s="3">
        <v>1425942718</v>
      </c>
      <c r="J41" s="2">
        <v>0</v>
      </c>
      <c r="K41" s="8">
        <v>0</v>
      </c>
      <c r="L41" s="3">
        <v>0</v>
      </c>
      <c r="M41" s="24" t="s">
        <v>26</v>
      </c>
      <c r="N41" s="6">
        <v>1523728000</v>
      </c>
      <c r="O41" s="16">
        <v>0</v>
      </c>
      <c r="P41" s="16">
        <v>2296016278</v>
      </c>
      <c r="Q41" s="8">
        <v>0</v>
      </c>
      <c r="R41" s="3">
        <v>0</v>
      </c>
    </row>
    <row r="42" spans="2:18">
      <c r="B42" s="2">
        <v>400000000</v>
      </c>
      <c r="C42" s="6">
        <v>450000000</v>
      </c>
      <c r="D42" s="2">
        <v>14</v>
      </c>
      <c r="E42" s="8">
        <v>6012000721</v>
      </c>
      <c r="F42" s="8">
        <v>2549180081</v>
      </c>
      <c r="G42" s="29">
        <f>H42/(($B42+$C42)/2)</f>
        <v>3.9648087388235296</v>
      </c>
      <c r="H42" s="8">
        <v>1685043714</v>
      </c>
      <c r="I42" s="3">
        <v>713733034</v>
      </c>
      <c r="J42" s="24" t="s">
        <v>26</v>
      </c>
      <c r="K42" s="8">
        <v>418162924</v>
      </c>
      <c r="L42" s="3">
        <v>2793582</v>
      </c>
      <c r="M42" s="24" t="s">
        <v>26</v>
      </c>
      <c r="N42" s="6">
        <v>1717348502</v>
      </c>
      <c r="O42" s="16">
        <v>0</v>
      </c>
      <c r="P42" s="16">
        <v>5505160948</v>
      </c>
      <c r="Q42" s="8">
        <v>416429773</v>
      </c>
      <c r="R42" s="3">
        <v>62464466</v>
      </c>
    </row>
    <row r="43" spans="2:18">
      <c r="B43" s="2">
        <v>450000000</v>
      </c>
      <c r="C43" s="6">
        <v>500000000</v>
      </c>
      <c r="D43" s="29">
        <f>E43/((B43+C43)/2)</f>
        <v>7.9770780463157891</v>
      </c>
      <c r="E43" s="8">
        <v>3789112072</v>
      </c>
      <c r="F43" s="8">
        <v>1615831723</v>
      </c>
      <c r="G43" s="29">
        <f>H43/(($B43+$C43)/2)</f>
        <v>2.0275572863157896</v>
      </c>
      <c r="H43" s="8">
        <v>963089711</v>
      </c>
      <c r="I43" s="3">
        <v>411122056</v>
      </c>
      <c r="J43" s="2">
        <v>0</v>
      </c>
      <c r="K43" s="8">
        <v>0</v>
      </c>
      <c r="L43" s="3">
        <v>0</v>
      </c>
      <c r="M43" s="24" t="s">
        <v>26</v>
      </c>
      <c r="N43" s="6">
        <v>473048489</v>
      </c>
      <c r="O43" s="16">
        <v>0</v>
      </c>
      <c r="P43" s="16">
        <v>3289504966</v>
      </c>
      <c r="Q43" s="8">
        <v>0</v>
      </c>
      <c r="R43" s="3">
        <v>0</v>
      </c>
    </row>
    <row r="44" spans="2:18">
      <c r="B44" s="2">
        <v>500000000</v>
      </c>
      <c r="C44" s="6">
        <v>550000000</v>
      </c>
      <c r="D44" s="29">
        <f>E44/((B44+C44)/2)</f>
        <v>7.0758738914285715</v>
      </c>
      <c r="E44" s="8">
        <v>3714833793</v>
      </c>
      <c r="F44" s="8">
        <v>1593565086</v>
      </c>
      <c r="G44" s="24">
        <v>0</v>
      </c>
      <c r="H44" s="8">
        <v>0</v>
      </c>
      <c r="I44" s="3">
        <v>0</v>
      </c>
      <c r="J44" s="2">
        <v>0</v>
      </c>
      <c r="K44" s="8">
        <v>0</v>
      </c>
      <c r="L44" s="3">
        <v>0</v>
      </c>
      <c r="M44" s="24" t="s">
        <v>26</v>
      </c>
      <c r="N44" s="6">
        <v>1068646523</v>
      </c>
      <c r="O44" s="16">
        <v>511075210</v>
      </c>
      <c r="P44" s="16">
        <v>1064338880</v>
      </c>
      <c r="Q44" s="8">
        <v>0</v>
      </c>
      <c r="R44" s="3">
        <v>0</v>
      </c>
    </row>
    <row r="45" spans="2:18">
      <c r="B45" s="2">
        <v>550000000</v>
      </c>
      <c r="C45" s="6">
        <v>600000000</v>
      </c>
      <c r="D45" s="29">
        <f>E45/((B45+C45)/2)</f>
        <v>4.0704486956521739</v>
      </c>
      <c r="E45" s="8">
        <v>2340508000</v>
      </c>
      <c r="F45" s="8">
        <v>1008594244</v>
      </c>
      <c r="G45" s="29">
        <f>H45/(($B45+$C45)/2)</f>
        <v>2.0773598921739129</v>
      </c>
      <c r="H45" s="8">
        <v>1194481938</v>
      </c>
      <c r="I45" s="3">
        <v>515248568</v>
      </c>
      <c r="J45" s="2">
        <v>0</v>
      </c>
      <c r="K45" s="8">
        <v>0</v>
      </c>
      <c r="L45" s="3">
        <v>0</v>
      </c>
      <c r="M45" s="24">
        <v>0</v>
      </c>
      <c r="N45" s="6">
        <v>0</v>
      </c>
      <c r="O45" s="16">
        <v>0</v>
      </c>
      <c r="P45" s="16">
        <v>2864730031</v>
      </c>
      <c r="Q45" s="8">
        <v>0</v>
      </c>
      <c r="R45" s="3">
        <v>0</v>
      </c>
    </row>
    <row r="46" spans="2:18">
      <c r="B46" s="2">
        <v>600000000</v>
      </c>
      <c r="C46" s="6">
        <v>650000000</v>
      </c>
      <c r="D46" s="29">
        <f>E46/((B46+C46)/2)</f>
        <v>5.9930925104000004</v>
      </c>
      <c r="E46" s="8">
        <v>3745682819</v>
      </c>
      <c r="F46" s="8">
        <v>1618605736</v>
      </c>
      <c r="G46" s="29">
        <f>H46/(($B46+$C46)/2)</f>
        <v>0.99758914080000005</v>
      </c>
      <c r="H46" s="8">
        <v>623493213</v>
      </c>
      <c r="I46" s="3">
        <v>48696338</v>
      </c>
      <c r="J46" s="2">
        <v>0</v>
      </c>
      <c r="K46" s="8">
        <v>0</v>
      </c>
      <c r="L46" s="3">
        <v>0</v>
      </c>
      <c r="M46" s="24">
        <v>0</v>
      </c>
      <c r="N46" s="6">
        <v>0</v>
      </c>
      <c r="O46" s="16">
        <v>0</v>
      </c>
      <c r="P46" s="16">
        <v>3195924282</v>
      </c>
      <c r="Q46" s="8">
        <v>0</v>
      </c>
      <c r="R46" s="3">
        <v>0</v>
      </c>
    </row>
    <row r="47" spans="2:18" ht="15" thickBot="1">
      <c r="B47" s="4">
        <v>650000000</v>
      </c>
      <c r="C47" s="7"/>
      <c r="D47" s="4">
        <v>36</v>
      </c>
      <c r="E47" s="9">
        <v>39510045154</v>
      </c>
      <c r="F47" s="9">
        <v>16177109070</v>
      </c>
      <c r="G47" s="25">
        <v>11</v>
      </c>
      <c r="H47" s="9">
        <v>1240464964475</v>
      </c>
      <c r="I47" s="5">
        <v>4420951273</v>
      </c>
      <c r="J47" s="25" t="s">
        <v>26</v>
      </c>
      <c r="K47" s="9">
        <v>893127552</v>
      </c>
      <c r="L47" s="5">
        <v>1269298</v>
      </c>
      <c r="M47" s="25" t="s">
        <v>26</v>
      </c>
      <c r="N47" s="17">
        <v>4235233655</v>
      </c>
      <c r="O47" s="18">
        <v>11699547109</v>
      </c>
      <c r="P47" s="18">
        <v>146030540217</v>
      </c>
      <c r="Q47" s="9">
        <v>44506485057</v>
      </c>
      <c r="R47" s="5">
        <v>6820984460</v>
      </c>
    </row>
    <row r="48" spans="2:18">
      <c r="B48" t="s">
        <v>16</v>
      </c>
      <c r="E48" s="21">
        <f>SUM(E5:E46)</f>
        <v>8186580025294</v>
      </c>
      <c r="G48" s="21">
        <f>SUM(G14:G47)</f>
        <v>68500.094484951449</v>
      </c>
      <c r="O48" s="21">
        <f>SUM(O5:O47)</f>
        <v>293383304682</v>
      </c>
      <c r="Q48" s="21"/>
      <c r="R48" s="21"/>
    </row>
    <row r="49" spans="2:2">
      <c r="B49" t="s">
        <v>18</v>
      </c>
    </row>
    <row r="50" spans="2:2">
      <c r="B50" t="s">
        <v>19</v>
      </c>
    </row>
    <row r="51" spans="2:2">
      <c r="B51" t="s">
        <v>20</v>
      </c>
    </row>
    <row r="52" spans="2:2">
      <c r="B52" t="s">
        <v>21</v>
      </c>
    </row>
    <row r="53" spans="2:2">
      <c r="B53" t="s">
        <v>22</v>
      </c>
    </row>
    <row r="54" spans="2:2">
      <c r="B54" t="s">
        <v>17</v>
      </c>
    </row>
    <row r="55" spans="2:2">
      <c r="B55" t="s">
        <v>25</v>
      </c>
    </row>
  </sheetData>
  <mergeCells count="6">
    <mergeCell ref="Q3:R3"/>
    <mergeCell ref="B3:C3"/>
    <mergeCell ref="D3:F3"/>
    <mergeCell ref="G3:I3"/>
    <mergeCell ref="J3:L3"/>
    <mergeCell ref="M3:N3"/>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2" enableFormatConditionsCalculation="0"/>
  <dimension ref="B2:R55"/>
  <sheetViews>
    <sheetView workbookViewId="0">
      <selection activeCell="D4" sqref="D4:G4"/>
    </sheetView>
  </sheetViews>
  <sheetFormatPr baseColWidth="10" defaultColWidth="11.5" defaultRowHeight="14" x14ac:dyDescent="0"/>
  <cols>
    <col min="2" max="2" width="11.1640625" customWidth="1"/>
    <col min="3" max="3" width="11.1640625" bestFit="1" customWidth="1"/>
    <col min="4" max="4" width="25.5" bestFit="1" customWidth="1"/>
    <col min="5" max="5" width="17.6640625" bestFit="1" customWidth="1"/>
    <col min="6" max="6" width="14.6640625" bestFit="1" customWidth="1"/>
    <col min="7" max="7" width="11" bestFit="1" customWidth="1"/>
    <col min="8" max="8" width="16.5" bestFit="1" customWidth="1"/>
    <col min="9" max="9" width="13.6640625" bestFit="1" customWidth="1"/>
    <col min="10" max="10" width="11" bestFit="1" customWidth="1"/>
    <col min="11" max="12" width="16.6640625" bestFit="1" customWidth="1"/>
    <col min="13" max="13" width="11" bestFit="1" customWidth="1"/>
    <col min="14" max="14" width="14.6640625" bestFit="1" customWidth="1"/>
    <col min="15" max="15" width="13.83203125" bestFit="1" customWidth="1"/>
    <col min="16" max="16" width="14.6640625" bestFit="1" customWidth="1"/>
    <col min="17" max="17" width="16.6640625" bestFit="1" customWidth="1"/>
    <col min="18" max="18" width="11.1640625" bestFit="1" customWidth="1"/>
  </cols>
  <sheetData>
    <row r="2" spans="2:18" ht="15" thickBot="1"/>
    <row r="3" spans="2:18" ht="30" customHeight="1" thickBot="1">
      <c r="B3" s="123" t="s">
        <v>9</v>
      </c>
      <c r="C3" s="124"/>
      <c r="D3" s="123" t="s">
        <v>10</v>
      </c>
      <c r="E3" s="125"/>
      <c r="F3" s="125"/>
      <c r="G3" s="123" t="s">
        <v>11</v>
      </c>
      <c r="H3" s="125"/>
      <c r="I3" s="124"/>
      <c r="J3" s="123" t="s">
        <v>12</v>
      </c>
      <c r="K3" s="125"/>
      <c r="L3" s="124"/>
      <c r="M3" s="123" t="s">
        <v>13</v>
      </c>
      <c r="N3" s="124"/>
      <c r="O3" s="10" t="s">
        <v>14</v>
      </c>
      <c r="P3" s="10" t="s">
        <v>15</v>
      </c>
      <c r="Q3" s="126" t="s">
        <v>24</v>
      </c>
      <c r="R3" s="127"/>
    </row>
    <row r="4" spans="2:18" ht="43" thickBot="1">
      <c r="B4" s="11" t="s">
        <v>3</v>
      </c>
      <c r="C4" s="12" t="s">
        <v>4</v>
      </c>
      <c r="D4" s="11" t="s">
        <v>270</v>
      </c>
      <c r="E4" s="13" t="s">
        <v>2</v>
      </c>
      <c r="F4" s="13" t="s">
        <v>1</v>
      </c>
      <c r="G4" s="11" t="s">
        <v>271</v>
      </c>
      <c r="H4" s="13" t="s">
        <v>5</v>
      </c>
      <c r="I4" s="14" t="s">
        <v>6</v>
      </c>
      <c r="J4" s="11" t="s">
        <v>0</v>
      </c>
      <c r="K4" s="13" t="s">
        <v>5</v>
      </c>
      <c r="L4" s="14" t="s">
        <v>6</v>
      </c>
      <c r="M4" s="11" t="s">
        <v>0</v>
      </c>
      <c r="N4" s="12" t="s">
        <v>7</v>
      </c>
      <c r="O4" s="15" t="s">
        <v>8</v>
      </c>
      <c r="P4" s="15" t="s">
        <v>8</v>
      </c>
      <c r="Q4" s="13" t="s">
        <v>2</v>
      </c>
      <c r="R4" s="14" t="s">
        <v>1</v>
      </c>
    </row>
    <row r="5" spans="2:18">
      <c r="B5" s="2">
        <v>0</v>
      </c>
      <c r="C5" s="6">
        <v>2000000</v>
      </c>
      <c r="D5" s="2">
        <v>833607</v>
      </c>
      <c r="E5" s="8">
        <v>492285707658</v>
      </c>
      <c r="F5" s="8">
        <v>667422828849</v>
      </c>
      <c r="G5" s="2">
        <v>1543867</v>
      </c>
      <c r="H5" s="8">
        <v>1277505544231</v>
      </c>
      <c r="I5" s="3">
        <v>1026441685</v>
      </c>
      <c r="J5" s="2">
        <v>1151752</v>
      </c>
      <c r="K5" s="8">
        <v>1031222912265</v>
      </c>
      <c r="L5" s="3">
        <v>18366397</v>
      </c>
      <c r="M5" s="2">
        <v>713941</v>
      </c>
      <c r="N5" s="6">
        <v>355727401747</v>
      </c>
      <c r="O5" s="16">
        <v>61563827663</v>
      </c>
      <c r="P5" s="16">
        <v>200415616955</v>
      </c>
      <c r="Q5" s="19">
        <v>12149459</v>
      </c>
      <c r="R5" s="20">
        <v>26805169</v>
      </c>
    </row>
    <row r="6" spans="2:18">
      <c r="B6" s="2">
        <v>2000000</v>
      </c>
      <c r="C6" s="6">
        <v>4000000</v>
      </c>
      <c r="D6" s="2">
        <v>215306</v>
      </c>
      <c r="E6" s="8">
        <v>626966631094</v>
      </c>
      <c r="F6" s="8">
        <v>13044160</v>
      </c>
      <c r="G6" s="2">
        <v>668742</v>
      </c>
      <c r="H6" s="8">
        <v>1915183035127</v>
      </c>
      <c r="I6" s="3">
        <v>2143464678</v>
      </c>
      <c r="J6" s="2">
        <v>196911</v>
      </c>
      <c r="K6" s="8">
        <v>561121739379</v>
      </c>
      <c r="L6" s="3">
        <v>100712339</v>
      </c>
      <c r="M6" s="2">
        <v>100023</v>
      </c>
      <c r="N6" s="6">
        <v>283984222214</v>
      </c>
      <c r="O6" s="16">
        <v>31305084854</v>
      </c>
      <c r="P6" s="16">
        <v>186081311471</v>
      </c>
      <c r="Q6" s="8">
        <v>31776371</v>
      </c>
      <c r="R6" s="3">
        <v>4633126</v>
      </c>
    </row>
    <row r="7" spans="2:18">
      <c r="B7" s="2">
        <v>4000000</v>
      </c>
      <c r="C7" s="6">
        <v>6000000</v>
      </c>
      <c r="D7" s="2">
        <v>150836</v>
      </c>
      <c r="E7" s="8">
        <v>743708268761</v>
      </c>
      <c r="F7" s="8">
        <v>2531918467</v>
      </c>
      <c r="G7" s="2">
        <v>320146</v>
      </c>
      <c r="H7" s="8">
        <v>1562652767490</v>
      </c>
      <c r="I7" s="3">
        <v>9383947836</v>
      </c>
      <c r="J7" s="2">
        <v>82617</v>
      </c>
      <c r="K7" s="8">
        <v>403025846317</v>
      </c>
      <c r="L7" s="3">
        <v>1292876208</v>
      </c>
      <c r="M7" s="2">
        <v>46949</v>
      </c>
      <c r="N7" s="6">
        <v>228959307025</v>
      </c>
      <c r="O7" s="16">
        <v>20669443309</v>
      </c>
      <c r="P7" s="16">
        <v>172800531156</v>
      </c>
      <c r="Q7" s="8">
        <v>8770265</v>
      </c>
      <c r="R7" s="3">
        <v>1361822</v>
      </c>
    </row>
    <row r="8" spans="2:18">
      <c r="B8" s="2">
        <v>6000000</v>
      </c>
      <c r="C8" s="6">
        <v>8000000</v>
      </c>
      <c r="D8" s="2">
        <v>99428</v>
      </c>
      <c r="E8" s="8">
        <v>689730798595</v>
      </c>
      <c r="F8" s="8">
        <v>10814756858</v>
      </c>
      <c r="G8" s="2">
        <v>151273</v>
      </c>
      <c r="H8" s="8">
        <v>1044820627988</v>
      </c>
      <c r="I8" s="3">
        <v>18067443256</v>
      </c>
      <c r="J8" s="2">
        <v>26324</v>
      </c>
      <c r="K8" s="8">
        <v>179943733968</v>
      </c>
      <c r="L8" s="3">
        <v>2511906298</v>
      </c>
      <c r="M8" s="2">
        <v>25639</v>
      </c>
      <c r="N8" s="6">
        <v>177423894375</v>
      </c>
      <c r="O8" s="16">
        <v>14168938871</v>
      </c>
      <c r="P8" s="16">
        <v>149710103066</v>
      </c>
      <c r="Q8" s="8">
        <v>13397567</v>
      </c>
      <c r="R8" s="3">
        <v>2079026</v>
      </c>
    </row>
    <row r="9" spans="2:18">
      <c r="B9" s="2">
        <v>8000000</v>
      </c>
      <c r="C9" s="6">
        <v>10000000</v>
      </c>
      <c r="D9" s="2">
        <v>69261</v>
      </c>
      <c r="E9" s="8">
        <v>619543522371</v>
      </c>
      <c r="F9" s="8">
        <v>14482039989</v>
      </c>
      <c r="G9" s="2">
        <v>94015</v>
      </c>
      <c r="H9" s="8">
        <v>841889043622</v>
      </c>
      <c r="I9" s="3">
        <v>21930096169</v>
      </c>
      <c r="J9" s="2">
        <v>11726</v>
      </c>
      <c r="K9" s="8">
        <v>102906280215</v>
      </c>
      <c r="L9" s="3">
        <v>2220332121</v>
      </c>
      <c r="M9" s="2">
        <v>16235</v>
      </c>
      <c r="N9" s="6">
        <v>145005711437</v>
      </c>
      <c r="O9" s="16">
        <v>10351477309</v>
      </c>
      <c r="P9" s="16">
        <v>135441747181</v>
      </c>
      <c r="Q9" s="8">
        <v>0</v>
      </c>
      <c r="R9" s="3">
        <v>0</v>
      </c>
    </row>
    <row r="10" spans="2:18">
      <c r="B10" s="2">
        <v>10000000</v>
      </c>
      <c r="C10" s="6">
        <v>12000000</v>
      </c>
      <c r="D10" s="2">
        <v>50645</v>
      </c>
      <c r="E10" s="8">
        <v>554347027571</v>
      </c>
      <c r="F10" s="8">
        <v>16826850028</v>
      </c>
      <c r="G10" s="2">
        <v>52864</v>
      </c>
      <c r="H10" s="8">
        <v>577330085418</v>
      </c>
      <c r="I10" s="3">
        <v>19718137441</v>
      </c>
      <c r="J10" s="2">
        <v>4150</v>
      </c>
      <c r="K10" s="8">
        <v>45248112491</v>
      </c>
      <c r="L10" s="3">
        <v>1264013457</v>
      </c>
      <c r="M10" s="2">
        <v>10993</v>
      </c>
      <c r="N10" s="6">
        <v>120291871086</v>
      </c>
      <c r="O10" s="16">
        <v>8154296614</v>
      </c>
      <c r="P10" s="16">
        <v>124639623686</v>
      </c>
      <c r="Q10" s="8">
        <v>21494781</v>
      </c>
      <c r="R10" s="3">
        <v>3336864</v>
      </c>
    </row>
    <row r="11" spans="2:18">
      <c r="B11" s="2">
        <v>12000000</v>
      </c>
      <c r="C11" s="6">
        <v>14000000</v>
      </c>
      <c r="D11" s="2">
        <v>36039</v>
      </c>
      <c r="E11" s="8">
        <v>466403139348</v>
      </c>
      <c r="F11" s="8">
        <v>18983682191</v>
      </c>
      <c r="G11" s="2">
        <v>35923</v>
      </c>
      <c r="H11" s="8">
        <v>464745408144</v>
      </c>
      <c r="I11" s="3">
        <v>20321132589</v>
      </c>
      <c r="J11" s="2">
        <v>2033</v>
      </c>
      <c r="K11" s="8">
        <v>26292902012</v>
      </c>
      <c r="L11" s="3">
        <v>959553710</v>
      </c>
      <c r="M11" s="2">
        <v>6336</v>
      </c>
      <c r="N11" s="6">
        <v>81792892591</v>
      </c>
      <c r="O11" s="16">
        <v>5998218514</v>
      </c>
      <c r="P11" s="16">
        <v>115798034473</v>
      </c>
      <c r="Q11" s="8">
        <v>0</v>
      </c>
      <c r="R11" s="3">
        <v>0</v>
      </c>
    </row>
    <row r="12" spans="2:18">
      <c r="B12" s="2">
        <v>14000000</v>
      </c>
      <c r="C12" s="6">
        <v>16000000</v>
      </c>
      <c r="D12" s="2">
        <v>28101</v>
      </c>
      <c r="E12" s="8">
        <v>420060570681</v>
      </c>
      <c r="F12" s="8">
        <v>20447051928</v>
      </c>
      <c r="G12" s="2">
        <v>24300</v>
      </c>
      <c r="H12" s="8">
        <v>363010115347</v>
      </c>
      <c r="I12" s="3">
        <v>18736743900</v>
      </c>
      <c r="J12" s="2">
        <v>1190</v>
      </c>
      <c r="K12" s="8">
        <v>17786217145</v>
      </c>
      <c r="L12" s="3">
        <v>768467552</v>
      </c>
      <c r="M12" s="2">
        <v>4511</v>
      </c>
      <c r="N12" s="6">
        <v>67484904995</v>
      </c>
      <c r="O12" s="16">
        <v>5143623652</v>
      </c>
      <c r="P12" s="16">
        <v>110649740761</v>
      </c>
      <c r="Q12" s="8">
        <v>30006333</v>
      </c>
      <c r="R12" s="3">
        <v>5100950</v>
      </c>
    </row>
    <row r="13" spans="2:18">
      <c r="B13" s="2">
        <v>16000000</v>
      </c>
      <c r="C13" s="6">
        <v>18000000</v>
      </c>
      <c r="D13" s="2">
        <v>22307</v>
      </c>
      <c r="E13" s="8">
        <v>378442756156</v>
      </c>
      <c r="F13" s="8">
        <v>20753770308</v>
      </c>
      <c r="G13" s="2">
        <v>17795</v>
      </c>
      <c r="H13" s="8">
        <v>301418079635</v>
      </c>
      <c r="I13" s="3">
        <v>17779438747</v>
      </c>
      <c r="J13" s="2">
        <v>628</v>
      </c>
      <c r="K13" s="8">
        <v>10646793761</v>
      </c>
      <c r="L13" s="3">
        <v>523116002</v>
      </c>
      <c r="M13" s="2">
        <v>3511</v>
      </c>
      <c r="N13" s="6">
        <v>59625791859</v>
      </c>
      <c r="O13" s="16">
        <v>4045805912</v>
      </c>
      <c r="P13" s="16">
        <v>101921216752</v>
      </c>
      <c r="Q13" s="8">
        <v>33144899</v>
      </c>
      <c r="R13" s="3">
        <v>5140692</v>
      </c>
    </row>
    <row r="14" spans="2:18">
      <c r="B14" s="2">
        <v>18000000</v>
      </c>
      <c r="C14" s="6">
        <v>20000000</v>
      </c>
      <c r="D14" s="2">
        <v>18195</v>
      </c>
      <c r="E14" s="8">
        <v>344997418670</v>
      </c>
      <c r="F14" s="8">
        <v>21740876785</v>
      </c>
      <c r="G14" s="2">
        <v>13541</v>
      </c>
      <c r="H14" s="8">
        <v>256764541756</v>
      </c>
      <c r="I14" s="3">
        <v>17209067119</v>
      </c>
      <c r="J14" s="2">
        <v>272</v>
      </c>
      <c r="K14" s="8">
        <v>5143156798</v>
      </c>
      <c r="L14" s="3">
        <v>274226151</v>
      </c>
      <c r="M14" s="2">
        <v>2713</v>
      </c>
      <c r="N14" s="6">
        <v>51495477398</v>
      </c>
      <c r="O14" s="16">
        <v>3614344876</v>
      </c>
      <c r="P14" s="16">
        <v>94611932033</v>
      </c>
      <c r="Q14" s="8">
        <v>78428443</v>
      </c>
      <c r="R14" s="3">
        <v>11764266</v>
      </c>
    </row>
    <row r="15" spans="2:18">
      <c r="B15" s="2">
        <v>20000000</v>
      </c>
      <c r="C15" s="6">
        <v>22000000</v>
      </c>
      <c r="D15" s="2">
        <v>15228</v>
      </c>
      <c r="E15" s="8">
        <v>319676595297</v>
      </c>
      <c r="F15" s="8">
        <v>22849237652</v>
      </c>
      <c r="G15" s="2">
        <v>10569</v>
      </c>
      <c r="H15" s="8">
        <v>221494368580</v>
      </c>
      <c r="I15" s="3">
        <v>16665149260</v>
      </c>
      <c r="J15" s="2">
        <v>133</v>
      </c>
      <c r="K15" s="8">
        <v>2762641749</v>
      </c>
      <c r="L15" s="3">
        <v>159501763</v>
      </c>
      <c r="M15" s="2">
        <v>2102</v>
      </c>
      <c r="N15" s="6">
        <v>44070729922</v>
      </c>
      <c r="O15" s="16">
        <v>3283176314</v>
      </c>
      <c r="P15" s="16">
        <v>91310094531</v>
      </c>
      <c r="Q15" s="8">
        <v>0</v>
      </c>
      <c r="R15" s="3">
        <v>0</v>
      </c>
    </row>
    <row r="16" spans="2:18">
      <c r="B16" s="2">
        <v>22000000</v>
      </c>
      <c r="C16" s="6">
        <v>24000000</v>
      </c>
      <c r="D16" s="2">
        <v>12740</v>
      </c>
      <c r="E16" s="8">
        <v>292804577332</v>
      </c>
      <c r="F16" s="8">
        <v>22909301951</v>
      </c>
      <c r="G16" s="2">
        <v>8473</v>
      </c>
      <c r="H16" s="8">
        <v>194432305948</v>
      </c>
      <c r="I16" s="3">
        <v>16108302201</v>
      </c>
      <c r="J16" s="2">
        <v>62</v>
      </c>
      <c r="K16" s="8">
        <v>1425940516</v>
      </c>
      <c r="L16" s="3">
        <v>93962568</v>
      </c>
      <c r="M16" s="2">
        <v>1679</v>
      </c>
      <c r="N16" s="6">
        <v>38538440433</v>
      </c>
      <c r="O16" s="16">
        <v>2329914914</v>
      </c>
      <c r="P16" s="16">
        <v>80974556210</v>
      </c>
      <c r="Q16" s="8">
        <v>23951320</v>
      </c>
      <c r="R16" s="3">
        <v>3592698</v>
      </c>
    </row>
    <row r="17" spans="2:18">
      <c r="B17" s="2">
        <v>24000000</v>
      </c>
      <c r="C17" s="6">
        <v>26000000</v>
      </c>
      <c r="D17" s="2">
        <v>10696</v>
      </c>
      <c r="E17" s="8">
        <v>266951105240</v>
      </c>
      <c r="F17" s="8">
        <v>22823903223</v>
      </c>
      <c r="G17" s="2">
        <v>6649</v>
      </c>
      <c r="H17" s="8">
        <v>165804755287</v>
      </c>
      <c r="I17" s="3">
        <v>15136984659</v>
      </c>
      <c r="J17" s="2">
        <v>37</v>
      </c>
      <c r="K17" s="8">
        <v>926328068</v>
      </c>
      <c r="L17" s="3">
        <v>65960950</v>
      </c>
      <c r="M17" s="2">
        <v>1466</v>
      </c>
      <c r="N17" s="6">
        <v>36609365023</v>
      </c>
      <c r="O17" s="16">
        <v>1952379749</v>
      </c>
      <c r="P17" s="16">
        <v>80657641168</v>
      </c>
      <c r="Q17" s="8">
        <v>0</v>
      </c>
      <c r="R17" s="3">
        <v>0</v>
      </c>
    </row>
    <row r="18" spans="2:18">
      <c r="B18" s="2">
        <v>26000000</v>
      </c>
      <c r="C18" s="6">
        <v>28000000</v>
      </c>
      <c r="D18" s="2">
        <v>8890</v>
      </c>
      <c r="E18" s="8">
        <v>239719160617</v>
      </c>
      <c r="F18" s="8">
        <v>23300659821</v>
      </c>
      <c r="G18" s="2">
        <v>5064</v>
      </c>
      <c r="H18" s="8">
        <v>136560653876</v>
      </c>
      <c r="I18" s="3">
        <v>13912561302</v>
      </c>
      <c r="J18" s="2">
        <v>19</v>
      </c>
      <c r="K18" s="8">
        <v>512830401</v>
      </c>
      <c r="L18" s="3">
        <v>42960025</v>
      </c>
      <c r="M18" s="2">
        <v>1053</v>
      </c>
      <c r="N18" s="6">
        <v>28380823514</v>
      </c>
      <c r="O18" s="16">
        <v>1804500395</v>
      </c>
      <c r="P18" s="16">
        <v>67881779063</v>
      </c>
      <c r="Q18" s="8">
        <v>0</v>
      </c>
      <c r="R18" s="3">
        <v>0</v>
      </c>
    </row>
    <row r="19" spans="2:18">
      <c r="B19" s="2">
        <v>28000000</v>
      </c>
      <c r="C19" s="6">
        <v>30000000</v>
      </c>
      <c r="D19" s="2">
        <v>7658</v>
      </c>
      <c r="E19" s="8">
        <v>221816759107</v>
      </c>
      <c r="F19" s="8">
        <v>23919063015</v>
      </c>
      <c r="G19" s="2">
        <v>4532</v>
      </c>
      <c r="H19" s="8">
        <v>131420223079</v>
      </c>
      <c r="I19" s="3">
        <v>14798009126</v>
      </c>
      <c r="J19" s="2">
        <v>12</v>
      </c>
      <c r="K19" s="8">
        <v>347028804</v>
      </c>
      <c r="L19" s="3">
        <v>31897697</v>
      </c>
      <c r="M19" s="2">
        <v>859</v>
      </c>
      <c r="N19" s="6">
        <v>24888137390</v>
      </c>
      <c r="O19" s="16">
        <v>1403306528</v>
      </c>
      <c r="P19" s="16">
        <v>64515857394</v>
      </c>
      <c r="Q19" s="8">
        <v>0</v>
      </c>
      <c r="R19" s="3">
        <v>0</v>
      </c>
    </row>
    <row r="20" spans="2:18">
      <c r="B20" s="2">
        <v>30000000</v>
      </c>
      <c r="C20" s="6">
        <v>32000000</v>
      </c>
      <c r="D20" s="2">
        <v>6289</v>
      </c>
      <c r="E20" s="8">
        <v>194799654543</v>
      </c>
      <c r="F20" s="8">
        <v>22799987428</v>
      </c>
      <c r="G20" s="2">
        <v>3412</v>
      </c>
      <c r="H20" s="8">
        <v>105633364838</v>
      </c>
      <c r="I20" s="3">
        <v>12926424644</v>
      </c>
      <c r="J20" s="2">
        <v>11</v>
      </c>
      <c r="K20" s="8">
        <v>338225283</v>
      </c>
      <c r="L20" s="3">
        <v>39145801</v>
      </c>
      <c r="M20" s="2">
        <v>733</v>
      </c>
      <c r="N20" s="6">
        <v>22733679574</v>
      </c>
      <c r="O20" s="16">
        <v>1453913113</v>
      </c>
      <c r="P20" s="16">
        <v>58321252981</v>
      </c>
      <c r="Q20" s="8">
        <v>0</v>
      </c>
      <c r="R20" s="3">
        <v>0</v>
      </c>
    </row>
    <row r="21" spans="2:18">
      <c r="B21" s="2">
        <v>32000000</v>
      </c>
      <c r="C21" s="6">
        <v>34000000</v>
      </c>
      <c r="D21" s="2">
        <v>5098</v>
      </c>
      <c r="E21" s="8">
        <v>168149852009</v>
      </c>
      <c r="F21" s="8">
        <v>21544036601</v>
      </c>
      <c r="G21" s="2">
        <v>2831</v>
      </c>
      <c r="H21" s="8">
        <v>93426628385</v>
      </c>
      <c r="I21" s="3">
        <v>12457340240</v>
      </c>
      <c r="J21" s="2">
        <v>12</v>
      </c>
      <c r="K21" s="8">
        <v>397150337</v>
      </c>
      <c r="L21" s="3">
        <v>37938652</v>
      </c>
      <c r="M21" s="2">
        <v>509</v>
      </c>
      <c r="N21" s="6">
        <v>16768448780</v>
      </c>
      <c r="O21" s="16">
        <v>1089397509</v>
      </c>
      <c r="P21" s="16">
        <v>50977872410</v>
      </c>
      <c r="Q21" s="8">
        <v>0</v>
      </c>
      <c r="R21" s="3">
        <v>0</v>
      </c>
    </row>
    <row r="22" spans="2:18">
      <c r="B22" s="2">
        <v>34000000</v>
      </c>
      <c r="C22" s="6">
        <v>36000000</v>
      </c>
      <c r="D22" s="2">
        <v>4324</v>
      </c>
      <c r="E22" s="8">
        <v>151226267572</v>
      </c>
      <c r="F22" s="8">
        <v>21113811130</v>
      </c>
      <c r="G22" s="2">
        <v>2425</v>
      </c>
      <c r="H22" s="8">
        <v>84758898038</v>
      </c>
      <c r="I22" s="3">
        <v>12201299936</v>
      </c>
      <c r="J22" s="24" t="s">
        <v>26</v>
      </c>
      <c r="K22" s="8">
        <v>206591937</v>
      </c>
      <c r="L22" s="3">
        <v>25786553</v>
      </c>
      <c r="M22" s="2">
        <v>413</v>
      </c>
      <c r="N22" s="6">
        <v>14443997156</v>
      </c>
      <c r="O22" s="16">
        <v>1008823374</v>
      </c>
      <c r="P22" s="16">
        <v>50054812667</v>
      </c>
      <c r="Q22" s="8">
        <v>0</v>
      </c>
      <c r="R22" s="3">
        <v>0</v>
      </c>
    </row>
    <row r="23" spans="2:18">
      <c r="B23" s="2">
        <v>36000000</v>
      </c>
      <c r="C23" s="6">
        <v>38000000</v>
      </c>
      <c r="D23" s="2">
        <v>3601</v>
      </c>
      <c r="E23" s="8">
        <v>133046521764</v>
      </c>
      <c r="F23" s="8">
        <v>19924897463</v>
      </c>
      <c r="G23" s="2">
        <v>2006</v>
      </c>
      <c r="H23" s="8">
        <v>74167052757</v>
      </c>
      <c r="I23" s="3">
        <v>11430493642</v>
      </c>
      <c r="J23" s="24" t="s">
        <v>26</v>
      </c>
      <c r="K23" s="8">
        <v>259023670</v>
      </c>
      <c r="L23" s="3">
        <v>36829087</v>
      </c>
      <c r="M23" s="2">
        <v>345</v>
      </c>
      <c r="N23" s="6">
        <v>12748598454</v>
      </c>
      <c r="O23" s="16">
        <v>923906083</v>
      </c>
      <c r="P23" s="16">
        <v>42837000335</v>
      </c>
      <c r="Q23" s="8">
        <v>0</v>
      </c>
      <c r="R23" s="3">
        <v>0</v>
      </c>
    </row>
    <row r="24" spans="2:18">
      <c r="B24" s="2">
        <v>38000000</v>
      </c>
      <c r="C24" s="6">
        <v>40000000</v>
      </c>
      <c r="D24" s="2">
        <v>2972</v>
      </c>
      <c r="E24" s="8">
        <v>115806169217</v>
      </c>
      <c r="F24" s="8">
        <v>18424885413</v>
      </c>
      <c r="G24" s="2">
        <v>1676</v>
      </c>
      <c r="H24" s="8">
        <v>65278006049</v>
      </c>
      <c r="I24" s="3">
        <v>10676369652</v>
      </c>
      <c r="J24" s="24" t="s">
        <v>26</v>
      </c>
      <c r="K24" s="8">
        <v>158002353</v>
      </c>
      <c r="L24" s="3">
        <v>25598693</v>
      </c>
      <c r="M24" s="2">
        <v>242</v>
      </c>
      <c r="N24" s="6">
        <v>9436078206</v>
      </c>
      <c r="O24" s="16">
        <v>700873438</v>
      </c>
      <c r="P24" s="16">
        <v>37366402351</v>
      </c>
      <c r="Q24" s="8">
        <v>0</v>
      </c>
      <c r="R24" s="3">
        <v>0</v>
      </c>
    </row>
    <row r="25" spans="2:18">
      <c r="B25" s="2">
        <v>40000000</v>
      </c>
      <c r="C25" s="6">
        <v>45000000</v>
      </c>
      <c r="D25" s="2">
        <v>5268</v>
      </c>
      <c r="E25" s="8">
        <v>222965748733</v>
      </c>
      <c r="F25" s="8">
        <v>38700637274</v>
      </c>
      <c r="G25" s="2">
        <v>3209</v>
      </c>
      <c r="H25" s="8">
        <v>135838883435</v>
      </c>
      <c r="I25" s="3">
        <v>24293296780</v>
      </c>
      <c r="J25" s="24" t="s">
        <v>26</v>
      </c>
      <c r="K25" s="8">
        <v>252445679</v>
      </c>
      <c r="L25" s="3">
        <v>36663584</v>
      </c>
      <c r="M25" s="2">
        <v>422</v>
      </c>
      <c r="N25" s="6">
        <v>17834172593</v>
      </c>
      <c r="O25" s="16">
        <v>1993052949</v>
      </c>
      <c r="P25" s="16">
        <v>76413478620</v>
      </c>
      <c r="Q25" s="8">
        <v>0</v>
      </c>
      <c r="R25" s="3">
        <v>0</v>
      </c>
    </row>
    <row r="26" spans="2:18">
      <c r="B26" s="2">
        <v>45000000</v>
      </c>
      <c r="C26" s="6">
        <v>50000000</v>
      </c>
      <c r="D26" s="2">
        <v>3188</v>
      </c>
      <c r="E26" s="8">
        <v>150695405247</v>
      </c>
      <c r="F26" s="8">
        <v>29409184706</v>
      </c>
      <c r="G26" s="2">
        <v>2116</v>
      </c>
      <c r="H26" s="8">
        <v>100135179868</v>
      </c>
      <c r="I26" s="3">
        <v>20157921695</v>
      </c>
      <c r="J26" s="24" t="s">
        <v>26</v>
      </c>
      <c r="K26" s="8">
        <v>94032451</v>
      </c>
      <c r="L26" s="3">
        <v>19227927</v>
      </c>
      <c r="M26" s="2">
        <v>223</v>
      </c>
      <c r="N26" s="6">
        <v>10540439994</v>
      </c>
      <c r="O26" s="16">
        <v>1472198331</v>
      </c>
      <c r="P26" s="16">
        <v>54049044713</v>
      </c>
      <c r="Q26" s="8">
        <v>0</v>
      </c>
      <c r="R26" s="3">
        <v>0</v>
      </c>
    </row>
    <row r="27" spans="2:18">
      <c r="B27" s="2">
        <v>50000000</v>
      </c>
      <c r="C27" s="6">
        <v>55000000</v>
      </c>
      <c r="D27" s="2">
        <v>2147</v>
      </c>
      <c r="E27" s="8">
        <v>112227946272</v>
      </c>
      <c r="F27" s="8">
        <v>24051828692</v>
      </c>
      <c r="G27" s="2">
        <v>1526</v>
      </c>
      <c r="H27" s="8">
        <v>79932463555</v>
      </c>
      <c r="I27" s="3">
        <v>17517428540</v>
      </c>
      <c r="J27" s="24" t="s">
        <v>26</v>
      </c>
      <c r="K27" s="8">
        <v>102552113</v>
      </c>
      <c r="L27" s="3">
        <v>19044397</v>
      </c>
      <c r="M27" s="2">
        <v>139</v>
      </c>
      <c r="N27" s="6">
        <v>7234049432</v>
      </c>
      <c r="O27" s="16">
        <v>1364129158</v>
      </c>
      <c r="P27" s="16">
        <v>41199021748</v>
      </c>
      <c r="Q27" s="8">
        <v>52562302</v>
      </c>
      <c r="R27" s="3">
        <v>7884345</v>
      </c>
    </row>
    <row r="28" spans="2:18">
      <c r="B28" s="2">
        <v>55000000</v>
      </c>
      <c r="C28" s="6">
        <v>60000000</v>
      </c>
      <c r="D28" s="2">
        <v>1423</v>
      </c>
      <c r="E28" s="8">
        <v>81695176990</v>
      </c>
      <c r="F28" s="8">
        <v>19028806324</v>
      </c>
      <c r="G28" s="2">
        <v>1089</v>
      </c>
      <c r="H28" s="8">
        <v>62506953836</v>
      </c>
      <c r="I28" s="3">
        <v>14799215326</v>
      </c>
      <c r="J28" s="24" t="s">
        <v>26</v>
      </c>
      <c r="K28" s="8">
        <v>116375777</v>
      </c>
      <c r="L28" s="3">
        <v>19415828</v>
      </c>
      <c r="M28" s="2">
        <v>133</v>
      </c>
      <c r="N28" s="6">
        <v>7641359450</v>
      </c>
      <c r="O28" s="16">
        <v>803273726</v>
      </c>
      <c r="P28" s="16">
        <v>30626797658</v>
      </c>
      <c r="Q28" s="8">
        <v>0</v>
      </c>
      <c r="R28" s="3">
        <v>0</v>
      </c>
    </row>
    <row r="29" spans="2:18">
      <c r="B29" s="2">
        <v>60000000</v>
      </c>
      <c r="C29" s="6">
        <v>70000000</v>
      </c>
      <c r="D29" s="2">
        <v>1729</v>
      </c>
      <c r="E29" s="8">
        <v>111423227703</v>
      </c>
      <c r="F29" s="8">
        <v>28331006002</v>
      </c>
      <c r="G29" s="2">
        <v>1522</v>
      </c>
      <c r="H29" s="8">
        <v>98313107116</v>
      </c>
      <c r="I29" s="3">
        <v>25422069664</v>
      </c>
      <c r="J29" s="24" t="s">
        <v>26</v>
      </c>
      <c r="K29" s="8">
        <v>189604193</v>
      </c>
      <c r="L29" s="3">
        <v>25392135</v>
      </c>
      <c r="M29" s="2">
        <v>132</v>
      </c>
      <c r="N29" s="6">
        <v>8478583291</v>
      </c>
      <c r="O29" s="16">
        <v>1366167385</v>
      </c>
      <c r="P29" s="16">
        <v>49565680687</v>
      </c>
      <c r="Q29" s="8">
        <v>60811314</v>
      </c>
      <c r="R29" s="3">
        <v>15171700</v>
      </c>
    </row>
    <row r="30" spans="2:18">
      <c r="B30" s="2">
        <v>70000000</v>
      </c>
      <c r="C30" s="6">
        <v>80000000</v>
      </c>
      <c r="D30" s="2">
        <v>1099</v>
      </c>
      <c r="E30" s="8">
        <v>82089580121</v>
      </c>
      <c r="F30" s="8">
        <v>22845656452</v>
      </c>
      <c r="G30" s="2">
        <v>999</v>
      </c>
      <c r="H30" s="8">
        <v>74619723914</v>
      </c>
      <c r="I30" s="3">
        <v>20966745601</v>
      </c>
      <c r="J30" s="24" t="s">
        <v>26</v>
      </c>
      <c r="K30" s="8">
        <v>73163768</v>
      </c>
      <c r="L30" s="3">
        <v>11145257</v>
      </c>
      <c r="M30" s="2">
        <v>99</v>
      </c>
      <c r="N30" s="6">
        <v>7404416078</v>
      </c>
      <c r="O30" s="16">
        <v>822637618</v>
      </c>
      <c r="P30" s="16">
        <v>32666230376</v>
      </c>
      <c r="Q30" s="8">
        <v>0</v>
      </c>
      <c r="R30" s="3">
        <v>0</v>
      </c>
    </row>
    <row r="31" spans="2:18">
      <c r="B31" s="2">
        <v>80000000</v>
      </c>
      <c r="C31" s="6">
        <v>90000000</v>
      </c>
      <c r="D31" s="2">
        <v>721</v>
      </c>
      <c r="E31" s="8">
        <v>60984776593</v>
      </c>
      <c r="F31" s="8">
        <v>18018046493</v>
      </c>
      <c r="G31" s="2">
        <v>662</v>
      </c>
      <c r="H31" s="8">
        <v>56027941990</v>
      </c>
      <c r="I31" s="3">
        <v>16723013307</v>
      </c>
      <c r="J31" s="2">
        <v>0</v>
      </c>
      <c r="K31" s="8">
        <v>0</v>
      </c>
      <c r="L31" s="3">
        <v>0</v>
      </c>
      <c r="M31" s="2">
        <v>63</v>
      </c>
      <c r="N31" s="6">
        <v>5347308258</v>
      </c>
      <c r="O31" s="16">
        <v>412803124</v>
      </c>
      <c r="P31" s="16">
        <v>26700541036</v>
      </c>
      <c r="Q31" s="8">
        <v>0</v>
      </c>
      <c r="R31" s="3">
        <v>0</v>
      </c>
    </row>
    <row r="32" spans="2:18">
      <c r="B32" s="2">
        <v>90000000</v>
      </c>
      <c r="C32" s="6">
        <v>100000000</v>
      </c>
      <c r="D32" s="2">
        <v>538</v>
      </c>
      <c r="E32" s="8">
        <v>50925985556</v>
      </c>
      <c r="F32" s="8">
        <v>15781652739</v>
      </c>
      <c r="G32" s="2">
        <v>478</v>
      </c>
      <c r="H32" s="8">
        <v>45359194988</v>
      </c>
      <c r="I32" s="3">
        <v>14187666639</v>
      </c>
      <c r="J32" s="2">
        <v>0</v>
      </c>
      <c r="K32" s="8">
        <v>0</v>
      </c>
      <c r="L32" s="3">
        <v>0</v>
      </c>
      <c r="M32" s="2">
        <v>50</v>
      </c>
      <c r="N32" s="6">
        <v>4747748036</v>
      </c>
      <c r="O32" s="16">
        <v>568174193</v>
      </c>
      <c r="P32" s="16">
        <v>16715007186</v>
      </c>
      <c r="Q32" s="8">
        <v>0</v>
      </c>
      <c r="R32" s="3">
        <v>0</v>
      </c>
    </row>
    <row r="33" spans="2:18">
      <c r="B33" s="2">
        <v>100000000</v>
      </c>
      <c r="C33" s="6">
        <v>120000000</v>
      </c>
      <c r="D33" s="2">
        <v>581</v>
      </c>
      <c r="E33" s="8">
        <v>63213712487</v>
      </c>
      <c r="F33" s="8">
        <v>20608036280</v>
      </c>
      <c r="G33" s="2">
        <v>516</v>
      </c>
      <c r="H33" s="8">
        <v>56252800399</v>
      </c>
      <c r="I33" s="3">
        <v>18426670533</v>
      </c>
      <c r="J33" s="2">
        <v>0</v>
      </c>
      <c r="K33" s="8">
        <v>0</v>
      </c>
      <c r="L33" s="3">
        <v>0</v>
      </c>
      <c r="M33" s="2">
        <v>61</v>
      </c>
      <c r="N33" s="6">
        <v>6692975967</v>
      </c>
      <c r="O33" s="16">
        <v>1423746454</v>
      </c>
      <c r="P33" s="16">
        <v>32321992841</v>
      </c>
      <c r="Q33" s="8">
        <v>110233809</v>
      </c>
      <c r="R33" s="3">
        <v>36902436</v>
      </c>
    </row>
    <row r="34" spans="2:18">
      <c r="B34" s="2">
        <v>120000000</v>
      </c>
      <c r="C34" s="6">
        <v>140000000</v>
      </c>
      <c r="D34" s="2">
        <v>366</v>
      </c>
      <c r="E34" s="8">
        <v>47166749449</v>
      </c>
      <c r="F34" s="8">
        <v>16140943124</v>
      </c>
      <c r="G34" s="2">
        <v>287</v>
      </c>
      <c r="H34" s="8">
        <v>36929570696</v>
      </c>
      <c r="I34" s="3">
        <v>12659834981</v>
      </c>
      <c r="J34" s="2">
        <v>0</v>
      </c>
      <c r="K34" s="8">
        <v>0</v>
      </c>
      <c r="L34" s="3">
        <v>0</v>
      </c>
      <c r="M34" s="2">
        <v>30</v>
      </c>
      <c r="N34" s="6">
        <v>3854297324</v>
      </c>
      <c r="O34" s="16">
        <v>656446923</v>
      </c>
      <c r="P34" s="16">
        <v>18907361311</v>
      </c>
      <c r="Q34" s="8">
        <v>0</v>
      </c>
      <c r="R34" s="3">
        <v>0</v>
      </c>
    </row>
    <row r="35" spans="2:18">
      <c r="B35" s="2">
        <v>140000000</v>
      </c>
      <c r="C35" s="6">
        <v>160000000</v>
      </c>
      <c r="D35" s="2">
        <v>197</v>
      </c>
      <c r="E35" s="8">
        <v>29300316380</v>
      </c>
      <c r="F35" s="8">
        <v>10370623181</v>
      </c>
      <c r="G35" s="2">
        <v>176</v>
      </c>
      <c r="H35" s="8">
        <v>26168774305</v>
      </c>
      <c r="I35" s="3">
        <v>9275987153</v>
      </c>
      <c r="J35" s="2">
        <v>0</v>
      </c>
      <c r="K35" s="8">
        <v>0</v>
      </c>
      <c r="L35" s="3">
        <v>0</v>
      </c>
      <c r="M35" s="2">
        <v>36</v>
      </c>
      <c r="N35" s="6">
        <v>5405356196</v>
      </c>
      <c r="O35" s="16">
        <v>613567950</v>
      </c>
      <c r="P35" s="16">
        <v>12421696905</v>
      </c>
      <c r="Q35" s="8">
        <v>0</v>
      </c>
      <c r="R35" s="3">
        <v>0</v>
      </c>
    </row>
    <row r="36" spans="2:18">
      <c r="B36" s="2">
        <v>160000000</v>
      </c>
      <c r="C36" s="6">
        <v>180000000</v>
      </c>
      <c r="D36" s="2">
        <v>148</v>
      </c>
      <c r="E36" s="8">
        <v>25087789925</v>
      </c>
      <c r="F36" s="8">
        <v>9113599398</v>
      </c>
      <c r="G36" s="2">
        <v>113</v>
      </c>
      <c r="H36" s="8">
        <v>19068612595</v>
      </c>
      <c r="I36" s="3">
        <v>6920318045</v>
      </c>
      <c r="J36" s="2">
        <v>0</v>
      </c>
      <c r="K36" s="8">
        <v>0</v>
      </c>
      <c r="L36" s="3">
        <v>0</v>
      </c>
      <c r="M36" s="2">
        <v>24</v>
      </c>
      <c r="N36" s="6">
        <v>4044335755</v>
      </c>
      <c r="O36" s="16">
        <v>339020609</v>
      </c>
      <c r="P36" s="16">
        <v>10305452452</v>
      </c>
      <c r="Q36" s="8">
        <v>0</v>
      </c>
      <c r="R36" s="3">
        <v>0</v>
      </c>
    </row>
    <row r="37" spans="2:18">
      <c r="B37" s="2">
        <v>180000000</v>
      </c>
      <c r="C37" s="6">
        <v>200000000</v>
      </c>
      <c r="D37" s="2">
        <v>92</v>
      </c>
      <c r="E37" s="8">
        <v>17360594786</v>
      </c>
      <c r="F37" s="8">
        <v>6424245599</v>
      </c>
      <c r="G37" s="2">
        <v>74</v>
      </c>
      <c r="H37" s="8">
        <v>13980324106</v>
      </c>
      <c r="I37" s="3">
        <v>5225690072</v>
      </c>
      <c r="J37" s="24" t="s">
        <v>26</v>
      </c>
      <c r="K37" s="8">
        <v>191065652</v>
      </c>
      <c r="L37" s="3">
        <v>79989</v>
      </c>
      <c r="M37" s="2">
        <v>18</v>
      </c>
      <c r="N37" s="6">
        <v>3390933091</v>
      </c>
      <c r="O37" s="16">
        <v>193722300</v>
      </c>
      <c r="P37" s="16">
        <v>6812950238</v>
      </c>
      <c r="Q37" s="8">
        <v>0</v>
      </c>
      <c r="R37" s="3">
        <v>0</v>
      </c>
    </row>
    <row r="38" spans="2:18">
      <c r="B38" s="2">
        <v>200000000</v>
      </c>
      <c r="C38" s="6">
        <v>250000000</v>
      </c>
      <c r="D38" s="2">
        <v>134</v>
      </c>
      <c r="E38" s="8">
        <v>29770270257</v>
      </c>
      <c r="F38" s="8">
        <v>11284830840</v>
      </c>
      <c r="G38" s="2">
        <v>102</v>
      </c>
      <c r="H38" s="8">
        <v>22585994480</v>
      </c>
      <c r="I38" s="3">
        <v>8592193057</v>
      </c>
      <c r="J38" s="2">
        <v>0</v>
      </c>
      <c r="K38" s="8">
        <v>0</v>
      </c>
      <c r="L38" s="3">
        <v>0</v>
      </c>
      <c r="M38" s="2">
        <v>28</v>
      </c>
      <c r="N38" s="6">
        <v>6170039871</v>
      </c>
      <c r="O38" s="16">
        <v>204867761</v>
      </c>
      <c r="P38" s="16">
        <v>13362151923</v>
      </c>
      <c r="Q38" s="8">
        <v>0</v>
      </c>
      <c r="R38" s="3">
        <v>0</v>
      </c>
    </row>
    <row r="39" spans="2:18">
      <c r="B39" s="2">
        <v>250000000</v>
      </c>
      <c r="C39" s="6">
        <v>300000000</v>
      </c>
      <c r="D39" s="2">
        <v>60</v>
      </c>
      <c r="E39" s="8">
        <v>16286336500</v>
      </c>
      <c r="F39" s="8">
        <v>6324007173</v>
      </c>
      <c r="G39" s="2">
        <v>47</v>
      </c>
      <c r="H39" s="8">
        <v>12722813028</v>
      </c>
      <c r="I39" s="3">
        <v>4933455388</v>
      </c>
      <c r="J39" s="2">
        <v>0</v>
      </c>
      <c r="K39" s="8">
        <v>0</v>
      </c>
      <c r="L39" s="3">
        <v>0</v>
      </c>
      <c r="M39" s="2">
        <v>15</v>
      </c>
      <c r="N39" s="6">
        <v>4153527784</v>
      </c>
      <c r="O39" s="16">
        <v>0</v>
      </c>
      <c r="P39" s="16">
        <v>9286038657</v>
      </c>
      <c r="Q39" s="8">
        <v>0</v>
      </c>
      <c r="R39" s="3">
        <v>0</v>
      </c>
    </row>
    <row r="40" spans="2:18">
      <c r="B40" s="2">
        <v>300000000</v>
      </c>
      <c r="C40" s="6">
        <v>350000000</v>
      </c>
      <c r="D40" s="2">
        <v>41</v>
      </c>
      <c r="E40" s="8">
        <v>13411259998</v>
      </c>
      <c r="F40" s="8">
        <v>5185175068</v>
      </c>
      <c r="G40" s="2">
        <v>18</v>
      </c>
      <c r="H40" s="8">
        <v>5789426255</v>
      </c>
      <c r="I40" s="3">
        <v>2276897207</v>
      </c>
      <c r="J40" s="2">
        <v>0</v>
      </c>
      <c r="K40" s="8">
        <v>0</v>
      </c>
      <c r="L40" s="3">
        <v>0</v>
      </c>
      <c r="M40" s="2">
        <v>11</v>
      </c>
      <c r="N40" s="6">
        <v>3569141578</v>
      </c>
      <c r="O40" s="16">
        <v>645353445</v>
      </c>
      <c r="P40" s="16">
        <v>10076350646</v>
      </c>
      <c r="Q40" s="8">
        <v>0</v>
      </c>
      <c r="R40" s="3">
        <v>0</v>
      </c>
    </row>
    <row r="41" spans="2:18">
      <c r="B41" s="2">
        <v>350000000</v>
      </c>
      <c r="C41" s="6">
        <v>400000000</v>
      </c>
      <c r="D41" s="2">
        <v>21</v>
      </c>
      <c r="E41" s="8">
        <v>7754863568</v>
      </c>
      <c r="F41" s="8">
        <v>3097019473</v>
      </c>
      <c r="G41" s="2">
        <v>11</v>
      </c>
      <c r="H41" s="8">
        <v>4082786387</v>
      </c>
      <c r="I41" s="3">
        <v>1631565181</v>
      </c>
      <c r="J41" s="2">
        <v>0</v>
      </c>
      <c r="K41" s="8">
        <v>0</v>
      </c>
      <c r="L41" s="3">
        <v>0</v>
      </c>
      <c r="M41" s="24" t="s">
        <v>26</v>
      </c>
      <c r="N41" s="6">
        <v>2238025676</v>
      </c>
      <c r="O41" s="16">
        <v>0</v>
      </c>
      <c r="P41" s="16">
        <v>6969294907</v>
      </c>
      <c r="Q41" s="8">
        <v>369590158</v>
      </c>
      <c r="R41" s="3">
        <v>59134425</v>
      </c>
    </row>
    <row r="42" spans="2:18">
      <c r="B42" s="2">
        <v>400000000</v>
      </c>
      <c r="C42" s="6">
        <v>450000000</v>
      </c>
      <c r="D42" s="2">
        <v>19</v>
      </c>
      <c r="E42" s="8">
        <v>7978391223</v>
      </c>
      <c r="F42" s="8">
        <v>3215783529</v>
      </c>
      <c r="G42" s="29">
        <f>H42/(($B42+$C42)/2)</f>
        <v>8.0570538376470591</v>
      </c>
      <c r="H42" s="8">
        <v>3424247881</v>
      </c>
      <c r="I42" s="3">
        <v>1390332343</v>
      </c>
      <c r="J42" s="2">
        <v>0</v>
      </c>
      <c r="K42" s="8">
        <v>0</v>
      </c>
      <c r="L42" s="3">
        <v>0</v>
      </c>
      <c r="M42" s="24" t="s">
        <v>26</v>
      </c>
      <c r="N42" s="6">
        <v>1256439959</v>
      </c>
      <c r="O42" s="16">
        <v>442992835</v>
      </c>
      <c r="P42" s="16">
        <v>4732161570</v>
      </c>
      <c r="Q42" s="8">
        <v>0</v>
      </c>
      <c r="R42" s="3">
        <v>0</v>
      </c>
    </row>
    <row r="43" spans="2:18">
      <c r="B43" s="2">
        <v>450000000</v>
      </c>
      <c r="C43" s="6">
        <v>500000000</v>
      </c>
      <c r="D43" s="29">
        <f>E43/((B43+C43)/2)</f>
        <v>6.9309164147368421</v>
      </c>
      <c r="E43" s="8">
        <v>3292185297</v>
      </c>
      <c r="F43" s="8">
        <v>1336456895</v>
      </c>
      <c r="G43" s="29">
        <f>H43/(($B43+$C43)/2)</f>
        <v>6.0120716715789477</v>
      </c>
      <c r="H43" s="8">
        <v>2855734044</v>
      </c>
      <c r="I43" s="3">
        <v>1159375894</v>
      </c>
      <c r="J43" s="2">
        <v>0</v>
      </c>
      <c r="K43" s="8">
        <v>0</v>
      </c>
      <c r="L43" s="3">
        <v>0</v>
      </c>
      <c r="M43" s="24" t="s">
        <v>26</v>
      </c>
      <c r="N43" s="6">
        <v>932148917</v>
      </c>
      <c r="O43" s="16">
        <v>0</v>
      </c>
      <c r="P43" s="16">
        <v>3753931993</v>
      </c>
      <c r="Q43" s="8">
        <v>0</v>
      </c>
      <c r="R43" s="3">
        <v>0</v>
      </c>
    </row>
    <row r="44" spans="2:18">
      <c r="B44" s="2">
        <v>500000000</v>
      </c>
      <c r="C44" s="6">
        <v>550000000</v>
      </c>
      <c r="D44" s="29">
        <f>E44/((B44+C44)/2)</f>
        <v>6.9724442247619045</v>
      </c>
      <c r="E44" s="8">
        <v>3660533218</v>
      </c>
      <c r="F44" s="8">
        <v>1296128438</v>
      </c>
      <c r="G44" s="29">
        <f>H44/(($B44+$C44)/2)</f>
        <v>0.97172685904761902</v>
      </c>
      <c r="H44" s="8">
        <v>510156601</v>
      </c>
      <c r="I44" s="3">
        <v>208091352</v>
      </c>
      <c r="J44" s="24" t="s">
        <v>26</v>
      </c>
      <c r="K44" s="8">
        <v>503591619</v>
      </c>
      <c r="L44" s="3">
        <v>417277</v>
      </c>
      <c r="M44" s="24" t="s">
        <v>26</v>
      </c>
      <c r="N44" s="6">
        <v>528525449</v>
      </c>
      <c r="O44" s="16">
        <v>0</v>
      </c>
      <c r="P44" s="16">
        <v>3110870505</v>
      </c>
      <c r="Q44" s="8">
        <v>0</v>
      </c>
      <c r="R44" s="3">
        <v>0</v>
      </c>
    </row>
    <row r="45" spans="2:18">
      <c r="B45" s="2">
        <v>550000000</v>
      </c>
      <c r="C45" s="6">
        <v>600000000</v>
      </c>
      <c r="D45" s="29">
        <f>E45/((B45+C45)/2)</f>
        <v>1.9638989791304349</v>
      </c>
      <c r="E45" s="8">
        <v>1129241913</v>
      </c>
      <c r="F45" s="8">
        <v>462950371</v>
      </c>
      <c r="G45" s="29">
        <f>H45/(($B45+$C45)/2)</f>
        <v>1.0031626486956522</v>
      </c>
      <c r="H45" s="8">
        <v>576818523</v>
      </c>
      <c r="I45" s="3">
        <v>6437827</v>
      </c>
      <c r="J45" s="2">
        <v>0</v>
      </c>
      <c r="K45" s="8">
        <v>0</v>
      </c>
      <c r="L45" s="3">
        <v>0</v>
      </c>
      <c r="M45" s="24" t="s">
        <v>26</v>
      </c>
      <c r="N45" s="6">
        <v>564807156</v>
      </c>
      <c r="O45" s="16">
        <v>0</v>
      </c>
      <c r="P45" s="16">
        <v>1179102370</v>
      </c>
      <c r="Q45" s="8">
        <v>0</v>
      </c>
      <c r="R45" s="3">
        <v>0</v>
      </c>
    </row>
    <row r="46" spans="2:18">
      <c r="B46" s="2">
        <v>600000000</v>
      </c>
      <c r="C46" s="6">
        <v>650000000</v>
      </c>
      <c r="D46" s="29">
        <f>E46/((B46+C46)/2)</f>
        <v>3.0439556479999998</v>
      </c>
      <c r="E46" s="8">
        <v>1902472280</v>
      </c>
      <c r="F46" s="8">
        <v>784127603</v>
      </c>
      <c r="G46" s="29">
        <f>H46/(($B46+$C46)/2)</f>
        <v>2.9614711664</v>
      </c>
      <c r="H46" s="8">
        <v>1850919479</v>
      </c>
      <c r="I46" s="3">
        <v>510063536</v>
      </c>
      <c r="J46" s="2">
        <v>0</v>
      </c>
      <c r="K46" s="8">
        <v>0</v>
      </c>
      <c r="L46" s="3">
        <v>0</v>
      </c>
      <c r="M46" s="24" t="s">
        <v>26</v>
      </c>
      <c r="N46" s="6">
        <v>635379655</v>
      </c>
      <c r="O46" s="16">
        <v>614661523</v>
      </c>
      <c r="P46" s="16">
        <v>3180763263</v>
      </c>
      <c r="Q46" s="8">
        <v>0</v>
      </c>
      <c r="R46" s="3">
        <v>0</v>
      </c>
    </row>
    <row r="47" spans="2:18" ht="15" thickBot="1">
      <c r="B47" s="4">
        <v>650000000</v>
      </c>
      <c r="C47" s="7"/>
      <c r="D47" s="4">
        <v>33</v>
      </c>
      <c r="E47" s="9">
        <v>42794818726</v>
      </c>
      <c r="F47" s="9">
        <v>17462905160</v>
      </c>
      <c r="G47" s="4">
        <v>13</v>
      </c>
      <c r="H47" s="9">
        <v>1332316539602</v>
      </c>
      <c r="I47" s="5">
        <v>7539472852</v>
      </c>
      <c r="J47" s="4">
        <v>0</v>
      </c>
      <c r="K47" s="9">
        <v>0</v>
      </c>
      <c r="L47" s="5">
        <v>0</v>
      </c>
      <c r="M47" s="25" t="s">
        <v>26</v>
      </c>
      <c r="N47" s="17">
        <v>4537503546</v>
      </c>
      <c r="O47" s="18">
        <v>0</v>
      </c>
      <c r="P47" s="18">
        <v>253673257034</v>
      </c>
      <c r="Q47" s="9">
        <v>0</v>
      </c>
      <c r="R47" s="5">
        <v>0</v>
      </c>
    </row>
    <row r="48" spans="2:18">
      <c r="B48" t="s">
        <v>16</v>
      </c>
      <c r="E48" s="21">
        <f>SUM(E5:E47)</f>
        <v>8623599886825</v>
      </c>
      <c r="G48" s="21">
        <f>SUM(G15:G47)</f>
        <v>60614.005486183371</v>
      </c>
      <c r="O48" s="21">
        <f>SUM(O5:O47)</f>
        <v>194902069275</v>
      </c>
      <c r="Q48" s="21"/>
      <c r="R48" s="21"/>
    </row>
    <row r="49" spans="2:2">
      <c r="B49" t="s">
        <v>18</v>
      </c>
    </row>
    <row r="50" spans="2:2">
      <c r="B50" t="s">
        <v>19</v>
      </c>
    </row>
    <row r="51" spans="2:2">
      <c r="B51" t="s">
        <v>20</v>
      </c>
    </row>
    <row r="52" spans="2:2">
      <c r="B52" t="s">
        <v>21</v>
      </c>
    </row>
    <row r="53" spans="2:2">
      <c r="B53" t="s">
        <v>22</v>
      </c>
    </row>
    <row r="54" spans="2:2">
      <c r="B54" t="s">
        <v>17</v>
      </c>
    </row>
    <row r="55" spans="2:2">
      <c r="B55" t="s">
        <v>25</v>
      </c>
    </row>
  </sheetData>
  <mergeCells count="6">
    <mergeCell ref="Q3:R3"/>
    <mergeCell ref="B3:C3"/>
    <mergeCell ref="D3:F3"/>
    <mergeCell ref="G3:I3"/>
    <mergeCell ref="J3:L3"/>
    <mergeCell ref="M3:N3"/>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3" enableFormatConditionsCalculation="0"/>
  <dimension ref="B2:R55"/>
  <sheetViews>
    <sheetView workbookViewId="0">
      <selection activeCell="D4" sqref="D4:G4"/>
    </sheetView>
  </sheetViews>
  <sheetFormatPr baseColWidth="10" defaultColWidth="11.5" defaultRowHeight="14" x14ac:dyDescent="0"/>
  <cols>
    <col min="2" max="2" width="11.1640625" customWidth="1"/>
    <col min="3" max="3" width="11.1640625" bestFit="1" customWidth="1"/>
    <col min="4" max="4" width="25.5" bestFit="1" customWidth="1"/>
    <col min="5" max="5" width="17.6640625" bestFit="1" customWidth="1"/>
    <col min="6" max="6" width="13.6640625" bestFit="1" customWidth="1"/>
    <col min="7" max="7" width="11" bestFit="1" customWidth="1"/>
    <col min="8" max="8" width="16.5" bestFit="1" customWidth="1"/>
    <col min="9" max="9" width="13.6640625" bestFit="1" customWidth="1"/>
    <col min="10" max="10" width="11" bestFit="1" customWidth="1"/>
    <col min="11" max="12" width="16.6640625" bestFit="1" customWidth="1"/>
    <col min="13" max="13" width="11" bestFit="1" customWidth="1"/>
    <col min="14" max="14" width="14.6640625" bestFit="1" customWidth="1"/>
    <col min="15" max="15" width="13.83203125" bestFit="1" customWidth="1"/>
    <col min="16" max="16" width="14.6640625" bestFit="1" customWidth="1"/>
    <col min="17" max="17" width="16.6640625" bestFit="1" customWidth="1"/>
    <col min="18" max="18" width="12.6640625" bestFit="1" customWidth="1"/>
  </cols>
  <sheetData>
    <row r="2" spans="2:18" ht="15" thickBot="1"/>
    <row r="3" spans="2:18" ht="30" customHeight="1" thickBot="1">
      <c r="B3" s="123" t="s">
        <v>9</v>
      </c>
      <c r="C3" s="124"/>
      <c r="D3" s="123" t="s">
        <v>10</v>
      </c>
      <c r="E3" s="125"/>
      <c r="F3" s="125"/>
      <c r="G3" s="123" t="s">
        <v>11</v>
      </c>
      <c r="H3" s="125"/>
      <c r="I3" s="124"/>
      <c r="J3" s="123" t="s">
        <v>12</v>
      </c>
      <c r="K3" s="125"/>
      <c r="L3" s="124"/>
      <c r="M3" s="123" t="s">
        <v>13</v>
      </c>
      <c r="N3" s="124"/>
      <c r="O3" s="10" t="s">
        <v>14</v>
      </c>
      <c r="P3" s="10" t="s">
        <v>15</v>
      </c>
      <c r="Q3" s="126" t="s">
        <v>24</v>
      </c>
      <c r="R3" s="127"/>
    </row>
    <row r="4" spans="2:18" ht="43" thickBot="1">
      <c r="B4" s="11" t="s">
        <v>3</v>
      </c>
      <c r="C4" s="12" t="s">
        <v>4</v>
      </c>
      <c r="D4" s="11" t="s">
        <v>270</v>
      </c>
      <c r="E4" s="13" t="s">
        <v>2</v>
      </c>
      <c r="F4" s="13" t="s">
        <v>1</v>
      </c>
      <c r="G4" s="11" t="s">
        <v>271</v>
      </c>
      <c r="H4" s="13" t="s">
        <v>5</v>
      </c>
      <c r="I4" s="14" t="s">
        <v>6</v>
      </c>
      <c r="J4" s="11" t="s">
        <v>0</v>
      </c>
      <c r="K4" s="13" t="s">
        <v>5</v>
      </c>
      <c r="L4" s="14" t="s">
        <v>6</v>
      </c>
      <c r="M4" s="11" t="s">
        <v>0</v>
      </c>
      <c r="N4" s="12" t="s">
        <v>7</v>
      </c>
      <c r="O4" s="15" t="s">
        <v>8</v>
      </c>
      <c r="P4" s="15" t="s">
        <v>8</v>
      </c>
      <c r="Q4" s="13" t="s">
        <v>2</v>
      </c>
      <c r="R4" s="14" t="s">
        <v>1</v>
      </c>
    </row>
    <row r="5" spans="2:18">
      <c r="B5" s="2">
        <v>0</v>
      </c>
      <c r="C5" s="6">
        <v>2000000</v>
      </c>
      <c r="D5" s="2">
        <v>844769</v>
      </c>
      <c r="E5" s="8">
        <v>513590530834</v>
      </c>
      <c r="F5" s="8">
        <v>460193108</v>
      </c>
      <c r="G5" s="2">
        <v>1535230</v>
      </c>
      <c r="H5" s="8">
        <v>1300647496086</v>
      </c>
      <c r="I5" s="3">
        <v>467528593</v>
      </c>
      <c r="J5" s="2">
        <v>1181025</v>
      </c>
      <c r="K5" s="8">
        <v>1065188649399</v>
      </c>
      <c r="L5" s="3">
        <v>19912258</v>
      </c>
      <c r="M5" s="2">
        <v>735529</v>
      </c>
      <c r="N5" s="6">
        <v>369407637261</v>
      </c>
      <c r="O5" s="16">
        <v>46755969811</v>
      </c>
      <c r="P5" s="16">
        <v>199754058124</v>
      </c>
      <c r="Q5" s="19">
        <v>11388505</v>
      </c>
      <c r="R5" s="20">
        <v>7103224</v>
      </c>
    </row>
    <row r="6" spans="2:18">
      <c r="B6" s="2">
        <v>2000000</v>
      </c>
      <c r="C6" s="6">
        <v>4000000</v>
      </c>
      <c r="D6" s="2">
        <v>223467</v>
      </c>
      <c r="E6" s="8">
        <v>649829696742</v>
      </c>
      <c r="F6" s="8">
        <v>7295203</v>
      </c>
      <c r="G6" s="2">
        <v>697069</v>
      </c>
      <c r="H6" s="8">
        <v>1997556865620</v>
      </c>
      <c r="I6" s="3">
        <v>2126621740</v>
      </c>
      <c r="J6" s="2">
        <v>203964</v>
      </c>
      <c r="K6" s="8">
        <v>581478004328</v>
      </c>
      <c r="L6" s="3">
        <v>97108108</v>
      </c>
      <c r="M6" s="2">
        <v>104209</v>
      </c>
      <c r="N6" s="6">
        <v>296435465228</v>
      </c>
      <c r="O6" s="16">
        <v>22117247295</v>
      </c>
      <c r="P6" s="16">
        <v>188252837108</v>
      </c>
      <c r="Q6" s="8">
        <v>6138952</v>
      </c>
      <c r="R6" s="3">
        <v>920844</v>
      </c>
    </row>
    <row r="7" spans="2:18">
      <c r="B7" s="2">
        <v>4000000</v>
      </c>
      <c r="C7" s="6">
        <v>6000000</v>
      </c>
      <c r="D7" s="2">
        <v>159640</v>
      </c>
      <c r="E7" s="8">
        <v>787579779967</v>
      </c>
      <c r="F7" s="8">
        <v>2397599831</v>
      </c>
      <c r="G7" s="2">
        <v>329736</v>
      </c>
      <c r="H7" s="8">
        <v>1611657239964</v>
      </c>
      <c r="I7" s="3">
        <v>8713306286</v>
      </c>
      <c r="J7" s="2">
        <v>86857</v>
      </c>
      <c r="K7" s="8">
        <v>424639012435</v>
      </c>
      <c r="L7" s="3">
        <v>1252939659</v>
      </c>
      <c r="M7" s="2">
        <v>51491</v>
      </c>
      <c r="N7" s="6">
        <v>250842680070</v>
      </c>
      <c r="O7" s="16">
        <v>13165177568</v>
      </c>
      <c r="P7" s="16">
        <v>180278318515</v>
      </c>
      <c r="Q7" s="8">
        <v>8585488</v>
      </c>
      <c r="R7" s="3">
        <v>1287824</v>
      </c>
    </row>
    <row r="8" spans="2:18">
      <c r="B8" s="2">
        <v>6000000</v>
      </c>
      <c r="C8" s="6">
        <v>8000000</v>
      </c>
      <c r="D8" s="2">
        <v>102864</v>
      </c>
      <c r="E8" s="8">
        <v>713314821374</v>
      </c>
      <c r="F8" s="8">
        <v>10880798619</v>
      </c>
      <c r="G8" s="2">
        <v>157264</v>
      </c>
      <c r="H8" s="8">
        <v>1084823977889</v>
      </c>
      <c r="I8" s="3">
        <v>17900755562</v>
      </c>
      <c r="J8" s="2">
        <v>28584</v>
      </c>
      <c r="K8" s="8">
        <v>195484503451</v>
      </c>
      <c r="L8" s="3">
        <v>2650376266</v>
      </c>
      <c r="M8" s="2">
        <v>26486</v>
      </c>
      <c r="N8" s="6">
        <v>183194020883</v>
      </c>
      <c r="O8" s="16">
        <v>9152396158</v>
      </c>
      <c r="P8" s="16">
        <v>158575232922</v>
      </c>
      <c r="Q8" s="8">
        <v>20838663</v>
      </c>
      <c r="R8" s="3">
        <v>3438380</v>
      </c>
    </row>
    <row r="9" spans="2:18">
      <c r="B9" s="2">
        <v>8000000</v>
      </c>
      <c r="C9" s="6">
        <v>10000000</v>
      </c>
      <c r="D9" s="2">
        <v>72313</v>
      </c>
      <c r="E9" s="8">
        <v>646969811736</v>
      </c>
      <c r="F9" s="8">
        <v>14927656128</v>
      </c>
      <c r="G9" s="2">
        <v>97341</v>
      </c>
      <c r="H9" s="8">
        <v>872492455277</v>
      </c>
      <c r="I9" s="3">
        <v>22085727375</v>
      </c>
      <c r="J9" s="2">
        <v>12505</v>
      </c>
      <c r="K9" s="8">
        <v>109710834471</v>
      </c>
      <c r="L9" s="3">
        <v>2339008410</v>
      </c>
      <c r="M9" s="2">
        <v>17140</v>
      </c>
      <c r="N9" s="6">
        <v>152960381970</v>
      </c>
      <c r="O9" s="16">
        <v>6522198290</v>
      </c>
      <c r="P9" s="16">
        <v>142563140231</v>
      </c>
      <c r="Q9" s="8">
        <v>8448746</v>
      </c>
      <c r="R9" s="3">
        <v>262453</v>
      </c>
    </row>
    <row r="10" spans="2:18">
      <c r="B10" s="2">
        <v>10000000</v>
      </c>
      <c r="C10" s="6">
        <v>12000000</v>
      </c>
      <c r="D10" s="2">
        <v>52611</v>
      </c>
      <c r="E10" s="8">
        <v>575723773590</v>
      </c>
      <c r="F10" s="8">
        <v>17101038362</v>
      </c>
      <c r="G10" s="2">
        <v>55277</v>
      </c>
      <c r="H10" s="8">
        <v>603648240082</v>
      </c>
      <c r="I10" s="3">
        <v>19988771453</v>
      </c>
      <c r="J10" s="2">
        <v>4542</v>
      </c>
      <c r="K10" s="8">
        <v>49457713184</v>
      </c>
      <c r="L10" s="3">
        <v>1356831067</v>
      </c>
      <c r="M10" s="2">
        <v>11537</v>
      </c>
      <c r="N10" s="6">
        <v>125917223573</v>
      </c>
      <c r="O10" s="16">
        <v>5047266732</v>
      </c>
      <c r="P10" s="16">
        <v>133337161015</v>
      </c>
      <c r="Q10" s="8">
        <v>0</v>
      </c>
      <c r="R10" s="3">
        <v>0</v>
      </c>
    </row>
    <row r="11" spans="2:18">
      <c r="B11" s="2">
        <v>12000000</v>
      </c>
      <c r="C11" s="6">
        <v>14000000</v>
      </c>
      <c r="D11" s="2">
        <v>37398</v>
      </c>
      <c r="E11" s="8">
        <v>484259549404</v>
      </c>
      <c r="F11" s="8">
        <v>19391886572</v>
      </c>
      <c r="G11" s="2">
        <v>37221</v>
      </c>
      <c r="H11" s="8">
        <v>481390611876</v>
      </c>
      <c r="I11" s="3">
        <v>20814605024</v>
      </c>
      <c r="J11" s="2">
        <v>2125</v>
      </c>
      <c r="K11" s="8">
        <v>27479344002</v>
      </c>
      <c r="L11" s="3">
        <v>985084683</v>
      </c>
      <c r="M11" s="2">
        <v>6855</v>
      </c>
      <c r="N11" s="6">
        <v>88393705058</v>
      </c>
      <c r="O11" s="16">
        <v>3705500147</v>
      </c>
      <c r="P11" s="16">
        <v>120077194100</v>
      </c>
      <c r="Q11" s="8">
        <v>24096316</v>
      </c>
      <c r="R11" s="3">
        <v>3975892</v>
      </c>
    </row>
    <row r="12" spans="2:18">
      <c r="B12" s="2">
        <v>14000000</v>
      </c>
      <c r="C12" s="6">
        <v>16000000</v>
      </c>
      <c r="D12" s="2">
        <v>29629</v>
      </c>
      <c r="E12" s="8">
        <v>442801059500</v>
      </c>
      <c r="F12" s="8">
        <v>21274532462</v>
      </c>
      <c r="G12" s="2">
        <v>26138</v>
      </c>
      <c r="H12" s="8">
        <v>390803591707</v>
      </c>
      <c r="I12" s="3">
        <v>20376472684</v>
      </c>
      <c r="J12" s="2">
        <v>1279</v>
      </c>
      <c r="K12" s="8">
        <v>19172775021</v>
      </c>
      <c r="L12" s="3">
        <v>826950907</v>
      </c>
      <c r="M12" s="2">
        <v>4813</v>
      </c>
      <c r="N12" s="6">
        <v>71886070867</v>
      </c>
      <c r="O12" s="16">
        <v>2904234326</v>
      </c>
      <c r="P12" s="16">
        <v>119503864849</v>
      </c>
      <c r="Q12" s="8">
        <v>0</v>
      </c>
      <c r="R12" s="3">
        <v>0</v>
      </c>
    </row>
    <row r="13" spans="2:18">
      <c r="B13" s="2">
        <v>16000000</v>
      </c>
      <c r="C13" s="6">
        <v>18000000</v>
      </c>
      <c r="D13" s="2">
        <v>23693</v>
      </c>
      <c r="E13" s="8">
        <v>402160742637</v>
      </c>
      <c r="F13" s="8">
        <v>21823628091</v>
      </c>
      <c r="G13" s="2">
        <v>19598</v>
      </c>
      <c r="H13" s="8">
        <v>332131268494</v>
      </c>
      <c r="I13" s="3">
        <v>19894528318</v>
      </c>
      <c r="J13" s="2">
        <v>730</v>
      </c>
      <c r="K13" s="8">
        <v>12327581650</v>
      </c>
      <c r="L13" s="3">
        <v>612856211</v>
      </c>
      <c r="M13" s="2">
        <v>3456</v>
      </c>
      <c r="N13" s="6">
        <v>58621515761</v>
      </c>
      <c r="O13" s="16">
        <v>2153370794</v>
      </c>
      <c r="P13" s="16">
        <v>109297109656</v>
      </c>
      <c r="Q13" s="8">
        <v>17170975</v>
      </c>
      <c r="R13" s="3">
        <v>2575647</v>
      </c>
    </row>
    <row r="14" spans="2:18">
      <c r="B14" s="2">
        <v>18000000</v>
      </c>
      <c r="C14" s="6">
        <v>20000000</v>
      </c>
      <c r="D14" s="2">
        <v>18861</v>
      </c>
      <c r="E14" s="8">
        <v>357533188995</v>
      </c>
      <c r="F14" s="8">
        <v>22148930028</v>
      </c>
      <c r="G14" s="2">
        <v>14964</v>
      </c>
      <c r="H14" s="8">
        <v>283751643261</v>
      </c>
      <c r="I14" s="3">
        <v>19011422542</v>
      </c>
      <c r="J14" s="2">
        <v>397</v>
      </c>
      <c r="K14" s="8">
        <v>7465957063</v>
      </c>
      <c r="L14" s="3">
        <v>419231852</v>
      </c>
      <c r="M14" s="2">
        <v>2929</v>
      </c>
      <c r="N14" s="6">
        <v>55500696399</v>
      </c>
      <c r="O14" s="16">
        <v>1838105536</v>
      </c>
      <c r="P14" s="16">
        <v>99375209019</v>
      </c>
      <c r="Q14" s="8">
        <v>0</v>
      </c>
      <c r="R14" s="3">
        <v>0</v>
      </c>
    </row>
    <row r="15" spans="2:18">
      <c r="B15" s="2">
        <v>20000000</v>
      </c>
      <c r="C15" s="6">
        <v>22000000</v>
      </c>
      <c r="D15" s="2">
        <v>16034</v>
      </c>
      <c r="E15" s="8">
        <v>336467519217</v>
      </c>
      <c r="F15" s="8">
        <v>23704541694</v>
      </c>
      <c r="G15" s="2">
        <v>11584</v>
      </c>
      <c r="H15" s="8">
        <v>242888603020</v>
      </c>
      <c r="I15" s="3">
        <v>18176293998</v>
      </c>
      <c r="J15" s="2">
        <v>188</v>
      </c>
      <c r="K15" s="8">
        <v>3908630961</v>
      </c>
      <c r="L15" s="3">
        <v>244350913</v>
      </c>
      <c r="M15" s="2">
        <v>2187</v>
      </c>
      <c r="N15" s="6">
        <v>45835523101</v>
      </c>
      <c r="O15" s="16">
        <v>1701988874</v>
      </c>
      <c r="P15" s="16">
        <v>94684373287</v>
      </c>
      <c r="Q15" s="8">
        <v>40804721</v>
      </c>
      <c r="R15" s="3">
        <v>7384527</v>
      </c>
    </row>
    <row r="16" spans="2:18">
      <c r="B16" s="2">
        <v>22000000</v>
      </c>
      <c r="C16" s="6">
        <v>24000000</v>
      </c>
      <c r="D16" s="2">
        <v>13571</v>
      </c>
      <c r="E16" s="8">
        <v>311845387608</v>
      </c>
      <c r="F16" s="8">
        <v>24133076481</v>
      </c>
      <c r="G16" s="2">
        <v>9351</v>
      </c>
      <c r="H16" s="8">
        <v>214692069216</v>
      </c>
      <c r="I16" s="3">
        <v>17726174332</v>
      </c>
      <c r="J16" s="2">
        <v>63</v>
      </c>
      <c r="K16" s="8">
        <v>1442513744</v>
      </c>
      <c r="L16" s="3">
        <v>100031230</v>
      </c>
      <c r="M16" s="2">
        <v>1786</v>
      </c>
      <c r="N16" s="6">
        <v>40971764199</v>
      </c>
      <c r="O16" s="16">
        <v>1405930308</v>
      </c>
      <c r="P16" s="16">
        <v>89608168993</v>
      </c>
      <c r="Q16" s="8">
        <v>0</v>
      </c>
      <c r="R16" s="3">
        <v>0</v>
      </c>
    </row>
    <row r="17" spans="2:18">
      <c r="B17" s="2">
        <v>24000000</v>
      </c>
      <c r="C17" s="6">
        <v>26000000</v>
      </c>
      <c r="D17" s="2">
        <v>11530</v>
      </c>
      <c r="E17" s="8">
        <v>287814255055</v>
      </c>
      <c r="F17" s="8">
        <v>24202403202</v>
      </c>
      <c r="G17" s="2">
        <v>7097</v>
      </c>
      <c r="H17" s="8">
        <v>177198190708</v>
      </c>
      <c r="I17" s="3">
        <v>15928654814</v>
      </c>
      <c r="J17" s="2">
        <v>31</v>
      </c>
      <c r="K17" s="8">
        <v>774041228</v>
      </c>
      <c r="L17" s="3">
        <v>60089139</v>
      </c>
      <c r="M17" s="2">
        <v>1442</v>
      </c>
      <c r="N17" s="6">
        <v>35998153254</v>
      </c>
      <c r="O17" s="16">
        <v>1324719382</v>
      </c>
      <c r="P17" s="16">
        <v>84447712300</v>
      </c>
      <c r="Q17" s="8">
        <v>25067027</v>
      </c>
      <c r="R17" s="3">
        <v>3760054</v>
      </c>
    </row>
    <row r="18" spans="2:18">
      <c r="B18" s="2">
        <v>26000000</v>
      </c>
      <c r="C18" s="6">
        <v>28000000</v>
      </c>
      <c r="D18" s="2">
        <v>9271</v>
      </c>
      <c r="E18" s="8">
        <v>250096912971</v>
      </c>
      <c r="F18" s="8">
        <v>23886184322</v>
      </c>
      <c r="G18" s="2">
        <v>5657</v>
      </c>
      <c r="H18" s="8">
        <v>152604530440</v>
      </c>
      <c r="I18" s="3">
        <v>15251024636</v>
      </c>
      <c r="J18" s="2">
        <v>21</v>
      </c>
      <c r="K18" s="8">
        <v>563713836</v>
      </c>
      <c r="L18" s="3">
        <v>52361928</v>
      </c>
      <c r="M18" s="2">
        <v>1086</v>
      </c>
      <c r="N18" s="6">
        <v>29319156199</v>
      </c>
      <c r="O18" s="16">
        <v>1050883742</v>
      </c>
      <c r="P18" s="16">
        <v>73283610739</v>
      </c>
      <c r="Q18" s="8">
        <v>0</v>
      </c>
      <c r="R18" s="3">
        <v>0</v>
      </c>
    </row>
    <row r="19" spans="2:18">
      <c r="B19" s="2">
        <v>28000000</v>
      </c>
      <c r="C19" s="6">
        <v>30000000</v>
      </c>
      <c r="D19" s="2">
        <v>8022</v>
      </c>
      <c r="E19" s="8">
        <v>232302702096</v>
      </c>
      <c r="F19" s="8">
        <v>24638398606</v>
      </c>
      <c r="G19" s="2">
        <v>4646</v>
      </c>
      <c r="H19" s="8">
        <v>134672020198</v>
      </c>
      <c r="I19" s="3">
        <v>14786808888</v>
      </c>
      <c r="J19" s="2">
        <v>20</v>
      </c>
      <c r="K19" s="8">
        <v>576518000</v>
      </c>
      <c r="L19" s="3">
        <v>56915696</v>
      </c>
      <c r="M19" s="2">
        <v>927</v>
      </c>
      <c r="N19" s="6">
        <v>26823707070</v>
      </c>
      <c r="O19" s="16">
        <v>870807241</v>
      </c>
      <c r="P19" s="16">
        <v>69709733519</v>
      </c>
      <c r="Q19" s="8">
        <v>0</v>
      </c>
      <c r="R19" s="3">
        <v>0</v>
      </c>
    </row>
    <row r="20" spans="2:18">
      <c r="B20" s="2">
        <v>30000000</v>
      </c>
      <c r="C20" s="6">
        <v>32000000</v>
      </c>
      <c r="D20" s="2">
        <v>6446</v>
      </c>
      <c r="E20" s="8">
        <v>199507344079</v>
      </c>
      <c r="F20" s="8">
        <v>23013029912</v>
      </c>
      <c r="G20" s="2">
        <v>3898</v>
      </c>
      <c r="H20" s="8">
        <v>120616717114</v>
      </c>
      <c r="I20" s="3">
        <v>14404452815</v>
      </c>
      <c r="J20" s="2">
        <v>11</v>
      </c>
      <c r="K20" s="8">
        <v>341568123</v>
      </c>
      <c r="L20" s="3">
        <v>37389034</v>
      </c>
      <c r="M20" s="2">
        <v>670</v>
      </c>
      <c r="N20" s="6">
        <v>20737989965</v>
      </c>
      <c r="O20" s="16">
        <v>556672786</v>
      </c>
      <c r="P20" s="16">
        <v>60868149838</v>
      </c>
      <c r="Q20" s="8">
        <v>0</v>
      </c>
      <c r="R20" s="3">
        <v>0</v>
      </c>
    </row>
    <row r="21" spans="2:18">
      <c r="B21" s="2">
        <v>32000000</v>
      </c>
      <c r="C21" s="6">
        <v>34000000</v>
      </c>
      <c r="D21" s="2">
        <v>5428</v>
      </c>
      <c r="E21" s="8">
        <v>178954466586</v>
      </c>
      <c r="F21" s="8">
        <v>22427348841</v>
      </c>
      <c r="G21" s="2">
        <v>3049</v>
      </c>
      <c r="H21" s="8">
        <v>100568604205</v>
      </c>
      <c r="I21" s="3">
        <v>13049540030</v>
      </c>
      <c r="J21" s="24" t="s">
        <v>26</v>
      </c>
      <c r="K21" s="8">
        <v>229890790</v>
      </c>
      <c r="L21" s="3">
        <v>26064597</v>
      </c>
      <c r="M21" s="2">
        <v>531</v>
      </c>
      <c r="N21" s="6">
        <v>17490296141</v>
      </c>
      <c r="O21" s="16">
        <v>658801068</v>
      </c>
      <c r="P21" s="16">
        <v>54436168796</v>
      </c>
      <c r="Q21" s="8">
        <v>0</v>
      </c>
      <c r="R21" s="3">
        <v>0</v>
      </c>
    </row>
    <row r="22" spans="2:18">
      <c r="B22" s="2">
        <v>34000000</v>
      </c>
      <c r="C22" s="6">
        <v>36000000</v>
      </c>
      <c r="D22" s="2">
        <v>4522</v>
      </c>
      <c r="E22" s="8">
        <v>158221222716</v>
      </c>
      <c r="F22" s="8">
        <v>21610355144</v>
      </c>
      <c r="G22" s="2">
        <v>2726</v>
      </c>
      <c r="H22" s="8">
        <v>95322754931</v>
      </c>
      <c r="I22" s="3">
        <v>13343727042</v>
      </c>
      <c r="J22" s="24">
        <v>11</v>
      </c>
      <c r="K22" s="8">
        <v>380264886</v>
      </c>
      <c r="L22" s="3">
        <v>43521202</v>
      </c>
      <c r="M22" s="2">
        <v>456</v>
      </c>
      <c r="N22" s="6">
        <v>15931050812</v>
      </c>
      <c r="O22" s="16">
        <v>559534763</v>
      </c>
      <c r="P22" s="16">
        <v>51141254338</v>
      </c>
      <c r="Q22" s="8">
        <v>0</v>
      </c>
      <c r="R22" s="3">
        <v>0</v>
      </c>
    </row>
    <row r="23" spans="2:18">
      <c r="B23" s="2">
        <v>36000000</v>
      </c>
      <c r="C23" s="6">
        <v>38000000</v>
      </c>
      <c r="D23" s="2">
        <v>3703</v>
      </c>
      <c r="E23" s="8">
        <v>136859967413</v>
      </c>
      <c r="F23" s="8">
        <v>20035824984</v>
      </c>
      <c r="G23" s="2">
        <v>2201</v>
      </c>
      <c r="H23" s="8">
        <v>81405464178</v>
      </c>
      <c r="I23" s="3">
        <v>12142708643</v>
      </c>
      <c r="J23" s="24" t="s">
        <v>26</v>
      </c>
      <c r="K23" s="8">
        <v>148058613</v>
      </c>
      <c r="L23" s="3">
        <v>19604232</v>
      </c>
      <c r="M23" s="2">
        <v>361</v>
      </c>
      <c r="N23" s="6">
        <v>13342527330</v>
      </c>
      <c r="O23" s="16">
        <v>405996075</v>
      </c>
      <c r="P23" s="16">
        <v>47071353940</v>
      </c>
      <c r="Q23" s="8">
        <v>0</v>
      </c>
      <c r="R23" s="3">
        <v>0</v>
      </c>
    </row>
    <row r="24" spans="2:18">
      <c r="B24" s="2">
        <v>38000000</v>
      </c>
      <c r="C24" s="6">
        <v>40000000</v>
      </c>
      <c r="D24" s="2">
        <v>3047</v>
      </c>
      <c r="E24" s="8">
        <v>118738237541</v>
      </c>
      <c r="F24" s="8">
        <v>18446307018</v>
      </c>
      <c r="G24" s="2">
        <v>1777</v>
      </c>
      <c r="H24" s="8">
        <v>69285067904</v>
      </c>
      <c r="I24" s="3">
        <v>10957422988</v>
      </c>
      <c r="J24" s="24" t="s">
        <v>26</v>
      </c>
      <c r="K24" s="8">
        <v>155323383</v>
      </c>
      <c r="L24" s="3">
        <v>24079055</v>
      </c>
      <c r="M24" s="2">
        <v>291</v>
      </c>
      <c r="N24" s="6">
        <v>11344422479</v>
      </c>
      <c r="O24" s="16">
        <v>427923155</v>
      </c>
      <c r="P24" s="16">
        <v>40166621210</v>
      </c>
      <c r="Q24" s="8">
        <v>0</v>
      </c>
      <c r="R24" s="3">
        <v>0</v>
      </c>
    </row>
    <row r="25" spans="2:18">
      <c r="B25" s="2">
        <v>40000000</v>
      </c>
      <c r="C25" s="6">
        <v>45000000</v>
      </c>
      <c r="D25" s="2">
        <v>5754</v>
      </c>
      <c r="E25" s="8">
        <v>243409234614</v>
      </c>
      <c r="F25" s="8">
        <v>41069705660</v>
      </c>
      <c r="G25" s="2">
        <v>3356</v>
      </c>
      <c r="H25" s="8">
        <v>142230695409</v>
      </c>
      <c r="I25" s="3">
        <v>24577099261</v>
      </c>
      <c r="J25" s="24" t="s">
        <v>26</v>
      </c>
      <c r="K25" s="8">
        <v>413931019</v>
      </c>
      <c r="L25" s="3">
        <v>63813467</v>
      </c>
      <c r="M25" s="2">
        <v>467</v>
      </c>
      <c r="N25" s="6">
        <v>19758111449</v>
      </c>
      <c r="O25" s="16">
        <v>1024482953</v>
      </c>
      <c r="P25" s="16">
        <v>84562124711</v>
      </c>
      <c r="Q25" s="8">
        <v>83578255</v>
      </c>
      <c r="R25" s="3">
        <v>24043164</v>
      </c>
    </row>
    <row r="26" spans="2:18">
      <c r="B26" s="2">
        <v>45000000</v>
      </c>
      <c r="C26" s="6">
        <v>50000000</v>
      </c>
      <c r="D26" s="2">
        <v>3549</v>
      </c>
      <c r="E26" s="8">
        <v>167936763030</v>
      </c>
      <c r="F26" s="8">
        <v>31756817947</v>
      </c>
      <c r="G26" s="2">
        <v>2425</v>
      </c>
      <c r="H26" s="8">
        <v>114676308801</v>
      </c>
      <c r="I26" s="3">
        <v>22126787203</v>
      </c>
      <c r="J26" s="24" t="s">
        <v>26</v>
      </c>
      <c r="K26" s="8">
        <v>96763450</v>
      </c>
      <c r="L26" s="3">
        <v>18713588</v>
      </c>
      <c r="M26" s="2">
        <v>218</v>
      </c>
      <c r="N26" s="6">
        <v>10334785058</v>
      </c>
      <c r="O26" s="16">
        <v>937777567</v>
      </c>
      <c r="P26" s="16">
        <v>61494773757</v>
      </c>
      <c r="Q26" s="8">
        <v>0</v>
      </c>
      <c r="R26" s="3">
        <v>0</v>
      </c>
    </row>
    <row r="27" spans="2:18">
      <c r="B27" s="2">
        <v>50000000</v>
      </c>
      <c r="C27" s="6">
        <v>55000000</v>
      </c>
      <c r="D27" s="2">
        <v>2330</v>
      </c>
      <c r="E27" s="8">
        <v>121804989125</v>
      </c>
      <c r="F27" s="8">
        <v>25138319942</v>
      </c>
      <c r="G27" s="2">
        <v>1808</v>
      </c>
      <c r="H27" s="8">
        <v>94817676412</v>
      </c>
      <c r="I27" s="3">
        <v>19946186377</v>
      </c>
      <c r="J27" s="24" t="s">
        <v>26</v>
      </c>
      <c r="K27" s="8">
        <v>210204671</v>
      </c>
      <c r="L27" s="3">
        <v>44887893</v>
      </c>
      <c r="M27" s="2">
        <v>162</v>
      </c>
      <c r="N27" s="6">
        <v>8479149473</v>
      </c>
      <c r="O27" s="16">
        <v>725787309</v>
      </c>
      <c r="P27" s="16">
        <v>47252673061</v>
      </c>
      <c r="Q27" s="8">
        <v>54161452</v>
      </c>
      <c r="R27" s="3">
        <v>15737453</v>
      </c>
    </row>
    <row r="28" spans="2:18">
      <c r="B28" s="2">
        <v>55000000</v>
      </c>
      <c r="C28" s="6">
        <v>60000000</v>
      </c>
      <c r="D28" s="2">
        <v>1537</v>
      </c>
      <c r="E28" s="8">
        <v>88156258543</v>
      </c>
      <c r="F28" s="8">
        <v>19610055780</v>
      </c>
      <c r="G28" s="2">
        <v>1222</v>
      </c>
      <c r="H28" s="8">
        <v>70016743351</v>
      </c>
      <c r="I28" s="3">
        <v>15768105124</v>
      </c>
      <c r="J28" s="24" t="s">
        <v>26</v>
      </c>
      <c r="K28" s="8">
        <v>117731053</v>
      </c>
      <c r="L28" s="3">
        <v>19136402</v>
      </c>
      <c r="M28" s="2">
        <v>116</v>
      </c>
      <c r="N28" s="6">
        <v>6630893620</v>
      </c>
      <c r="O28" s="16">
        <v>173555529</v>
      </c>
      <c r="P28" s="16">
        <v>32695860924</v>
      </c>
      <c r="Q28" s="8">
        <v>0</v>
      </c>
      <c r="R28" s="3">
        <v>0</v>
      </c>
    </row>
    <row r="29" spans="2:18">
      <c r="B29" s="2">
        <v>60000000</v>
      </c>
      <c r="C29" s="6">
        <v>70000000</v>
      </c>
      <c r="D29" s="2">
        <v>1823</v>
      </c>
      <c r="E29" s="8">
        <v>117637196361</v>
      </c>
      <c r="F29" s="8">
        <v>28523438853</v>
      </c>
      <c r="G29" s="2">
        <v>1642</v>
      </c>
      <c r="H29" s="8">
        <v>106100696442</v>
      </c>
      <c r="I29" s="3">
        <v>26024531591</v>
      </c>
      <c r="J29" s="24" t="s">
        <v>26</v>
      </c>
      <c r="K29" s="8">
        <v>124670459</v>
      </c>
      <c r="L29" s="3">
        <v>14191152</v>
      </c>
      <c r="M29" s="2">
        <v>149</v>
      </c>
      <c r="N29" s="6">
        <v>9645028049</v>
      </c>
      <c r="O29" s="16">
        <v>768562962</v>
      </c>
      <c r="P29" s="16">
        <v>53630939130</v>
      </c>
      <c r="Q29" s="8">
        <v>69414329</v>
      </c>
      <c r="R29" s="3">
        <v>20562711</v>
      </c>
    </row>
    <row r="30" spans="2:18">
      <c r="B30" s="2">
        <v>70000000</v>
      </c>
      <c r="C30" s="6">
        <v>80000000</v>
      </c>
      <c r="D30" s="2">
        <v>1190</v>
      </c>
      <c r="E30" s="8">
        <v>88827335886</v>
      </c>
      <c r="F30" s="8">
        <v>23395739530</v>
      </c>
      <c r="G30" s="2">
        <v>1100</v>
      </c>
      <c r="H30" s="8">
        <v>81951093953</v>
      </c>
      <c r="I30" s="3">
        <v>21766325587</v>
      </c>
      <c r="J30" s="24" t="s">
        <v>26</v>
      </c>
      <c r="K30" s="8">
        <v>149698125</v>
      </c>
      <c r="L30" s="3">
        <v>26764024</v>
      </c>
      <c r="M30" s="2">
        <v>97</v>
      </c>
      <c r="N30" s="6">
        <v>7226127406</v>
      </c>
      <c r="O30" s="16">
        <v>666066897</v>
      </c>
      <c r="P30" s="16">
        <v>35857025765</v>
      </c>
      <c r="Q30" s="8">
        <v>0</v>
      </c>
      <c r="R30" s="3">
        <v>0</v>
      </c>
    </row>
    <row r="31" spans="2:18">
      <c r="B31" s="2">
        <v>80000000</v>
      </c>
      <c r="C31" s="6">
        <v>90000000</v>
      </c>
      <c r="D31" s="2">
        <v>719</v>
      </c>
      <c r="E31" s="8">
        <v>60908970146</v>
      </c>
      <c r="F31" s="8">
        <v>17054245311</v>
      </c>
      <c r="G31" s="2">
        <v>695</v>
      </c>
      <c r="H31" s="8">
        <v>58904749255</v>
      </c>
      <c r="I31" s="3">
        <v>16531894801</v>
      </c>
      <c r="J31" s="24">
        <v>0</v>
      </c>
      <c r="K31" s="8">
        <v>0</v>
      </c>
      <c r="L31" s="3">
        <v>0</v>
      </c>
      <c r="M31" s="2">
        <v>66</v>
      </c>
      <c r="N31" s="6">
        <v>5582864653</v>
      </c>
      <c r="O31" s="16">
        <v>668136877</v>
      </c>
      <c r="P31" s="16">
        <v>27238045041</v>
      </c>
      <c r="Q31" s="8">
        <v>86310127</v>
      </c>
      <c r="R31" s="3">
        <v>24402555</v>
      </c>
    </row>
    <row r="32" spans="2:18">
      <c r="B32" s="2">
        <v>90000000</v>
      </c>
      <c r="C32" s="6">
        <v>100000000</v>
      </c>
      <c r="D32" s="2">
        <v>508</v>
      </c>
      <c r="E32" s="8">
        <v>48139186911</v>
      </c>
      <c r="F32" s="8">
        <v>14092179944</v>
      </c>
      <c r="G32" s="2">
        <v>511</v>
      </c>
      <c r="H32" s="8">
        <v>48482123122</v>
      </c>
      <c r="I32" s="3">
        <v>14283490943</v>
      </c>
      <c r="J32" s="24">
        <v>0</v>
      </c>
      <c r="K32" s="8">
        <v>0</v>
      </c>
      <c r="L32" s="3">
        <v>0</v>
      </c>
      <c r="M32" s="2">
        <v>40</v>
      </c>
      <c r="N32" s="6">
        <v>3770904098</v>
      </c>
      <c r="O32" s="16">
        <v>281901074</v>
      </c>
      <c r="P32" s="16">
        <v>18672379243</v>
      </c>
      <c r="Q32" s="8">
        <v>0</v>
      </c>
      <c r="R32" s="3">
        <v>0</v>
      </c>
    </row>
    <row r="33" spans="2:18">
      <c r="B33" s="2">
        <v>100000000</v>
      </c>
      <c r="C33" s="6">
        <v>120000000</v>
      </c>
      <c r="D33" s="2">
        <v>593</v>
      </c>
      <c r="E33" s="8">
        <v>64547939369</v>
      </c>
      <c r="F33" s="8">
        <v>19790382855</v>
      </c>
      <c r="G33" s="2">
        <v>579</v>
      </c>
      <c r="H33" s="8">
        <v>63062310946</v>
      </c>
      <c r="I33" s="3">
        <v>19330053013</v>
      </c>
      <c r="J33" s="24">
        <v>0</v>
      </c>
      <c r="K33" s="8">
        <v>0</v>
      </c>
      <c r="L33" s="3">
        <v>0</v>
      </c>
      <c r="M33" s="2">
        <v>60</v>
      </c>
      <c r="N33" s="6">
        <v>6544370022</v>
      </c>
      <c r="O33" s="16">
        <v>208436642</v>
      </c>
      <c r="P33" s="16">
        <v>28751798972</v>
      </c>
      <c r="Q33" s="8">
        <v>0</v>
      </c>
      <c r="R33" s="3">
        <v>0</v>
      </c>
    </row>
    <row r="34" spans="2:18">
      <c r="B34" s="2">
        <v>120000000</v>
      </c>
      <c r="C34" s="6">
        <v>140000000</v>
      </c>
      <c r="D34" s="2">
        <v>362</v>
      </c>
      <c r="E34" s="8">
        <v>46768967340</v>
      </c>
      <c r="F34" s="8">
        <v>14988069983</v>
      </c>
      <c r="G34" s="2">
        <v>346</v>
      </c>
      <c r="H34" s="8">
        <v>44690170334</v>
      </c>
      <c r="I34" s="3">
        <v>14362006097</v>
      </c>
      <c r="J34" s="24">
        <v>0</v>
      </c>
      <c r="K34" s="8">
        <v>0</v>
      </c>
      <c r="L34" s="3">
        <v>0</v>
      </c>
      <c r="M34" s="2">
        <v>35</v>
      </c>
      <c r="N34" s="6">
        <v>4506674365</v>
      </c>
      <c r="O34" s="16">
        <v>126428981</v>
      </c>
      <c r="P34" s="16">
        <v>22788486092</v>
      </c>
      <c r="Q34" s="8">
        <v>0</v>
      </c>
      <c r="R34" s="3">
        <v>0</v>
      </c>
    </row>
    <row r="35" spans="2:18">
      <c r="B35" s="2">
        <v>140000000</v>
      </c>
      <c r="C35" s="6">
        <v>160000000</v>
      </c>
      <c r="D35" s="2">
        <v>225</v>
      </c>
      <c r="E35" s="8">
        <v>33611146821</v>
      </c>
      <c r="F35" s="8">
        <v>11157491757</v>
      </c>
      <c r="G35" s="2">
        <v>200</v>
      </c>
      <c r="H35" s="8">
        <v>29964856700</v>
      </c>
      <c r="I35" s="3">
        <v>10000573259</v>
      </c>
      <c r="J35" s="24">
        <v>0</v>
      </c>
      <c r="K35" s="8">
        <v>0</v>
      </c>
      <c r="L35" s="3">
        <v>0</v>
      </c>
      <c r="M35" s="2">
        <v>29</v>
      </c>
      <c r="N35" s="6">
        <v>4314514150</v>
      </c>
      <c r="O35" s="16">
        <v>144966763</v>
      </c>
      <c r="P35" s="16">
        <v>17049506357</v>
      </c>
      <c r="Q35" s="8">
        <v>0</v>
      </c>
      <c r="R35" s="3">
        <v>0</v>
      </c>
    </row>
    <row r="36" spans="2:18">
      <c r="B36" s="2">
        <v>160000000</v>
      </c>
      <c r="C36" s="6">
        <v>180000000</v>
      </c>
      <c r="D36" s="2">
        <v>149</v>
      </c>
      <c r="E36" s="8">
        <v>25284849261</v>
      </c>
      <c r="F36" s="8">
        <v>8599770810</v>
      </c>
      <c r="G36" s="2">
        <v>130</v>
      </c>
      <c r="H36" s="8">
        <v>22093506879</v>
      </c>
      <c r="I36" s="3">
        <v>7551644451</v>
      </c>
      <c r="J36" s="24">
        <v>0</v>
      </c>
      <c r="K36" s="8">
        <v>0</v>
      </c>
      <c r="L36" s="3">
        <v>0</v>
      </c>
      <c r="M36" s="2">
        <v>24</v>
      </c>
      <c r="N36" s="6">
        <v>4063798469</v>
      </c>
      <c r="O36" s="16">
        <v>0</v>
      </c>
      <c r="P36" s="16">
        <v>13733097123</v>
      </c>
      <c r="Q36" s="8">
        <v>0</v>
      </c>
      <c r="R36" s="3">
        <v>0</v>
      </c>
    </row>
    <row r="37" spans="2:18">
      <c r="B37" s="2">
        <v>180000000</v>
      </c>
      <c r="C37" s="6">
        <v>200000000</v>
      </c>
      <c r="D37" s="2">
        <v>84</v>
      </c>
      <c r="E37" s="8">
        <v>15942534789</v>
      </c>
      <c r="F37" s="8">
        <v>5522762666</v>
      </c>
      <c r="G37" s="2">
        <v>75</v>
      </c>
      <c r="H37" s="8">
        <v>14205952108</v>
      </c>
      <c r="I37" s="3">
        <v>4947365862</v>
      </c>
      <c r="J37" s="24">
        <v>0</v>
      </c>
      <c r="K37" s="8">
        <v>0</v>
      </c>
      <c r="L37" s="3">
        <v>0</v>
      </c>
      <c r="M37" s="2">
        <v>20</v>
      </c>
      <c r="N37" s="6">
        <v>3808923327</v>
      </c>
      <c r="O37" s="16">
        <v>0</v>
      </c>
      <c r="P37" s="16">
        <v>8143773569</v>
      </c>
      <c r="Q37" s="8">
        <v>0</v>
      </c>
      <c r="R37" s="3">
        <v>0</v>
      </c>
    </row>
    <row r="38" spans="2:18">
      <c r="B38" s="2">
        <v>200000000</v>
      </c>
      <c r="C38" s="6">
        <v>250000000</v>
      </c>
      <c r="D38" s="2">
        <v>131</v>
      </c>
      <c r="E38" s="8">
        <v>28753125298</v>
      </c>
      <c r="F38" s="8">
        <v>10170052197</v>
      </c>
      <c r="G38" s="2">
        <v>110</v>
      </c>
      <c r="H38" s="8">
        <v>24093437922</v>
      </c>
      <c r="I38" s="3">
        <v>8572459031</v>
      </c>
      <c r="J38" s="24">
        <v>0</v>
      </c>
      <c r="K38" s="8">
        <v>0</v>
      </c>
      <c r="L38" s="3">
        <v>0</v>
      </c>
      <c r="M38" s="2">
        <v>28</v>
      </c>
      <c r="N38" s="6">
        <v>6220695979</v>
      </c>
      <c r="O38" s="16">
        <v>0</v>
      </c>
      <c r="P38" s="16">
        <v>16764141291</v>
      </c>
      <c r="Q38" s="8">
        <v>204965812</v>
      </c>
      <c r="R38" s="3">
        <v>33819359</v>
      </c>
    </row>
    <row r="39" spans="2:18">
      <c r="B39" s="2">
        <v>250000000</v>
      </c>
      <c r="C39" s="6">
        <v>300000000</v>
      </c>
      <c r="D39" s="2">
        <v>77</v>
      </c>
      <c r="E39" s="8">
        <v>20816037082</v>
      </c>
      <c r="F39" s="8">
        <v>7543893887</v>
      </c>
      <c r="G39" s="2">
        <v>47</v>
      </c>
      <c r="H39" s="8">
        <v>12903256279</v>
      </c>
      <c r="I39" s="3">
        <v>4708710812</v>
      </c>
      <c r="J39" s="24">
        <v>0</v>
      </c>
      <c r="K39" s="8">
        <v>0</v>
      </c>
      <c r="L39" s="3">
        <v>0</v>
      </c>
      <c r="M39" s="2">
        <v>23</v>
      </c>
      <c r="N39" s="6">
        <v>6286776952</v>
      </c>
      <c r="O39" s="16">
        <v>255743222</v>
      </c>
      <c r="P39" s="16">
        <v>12615464903</v>
      </c>
      <c r="Q39" s="8">
        <v>0</v>
      </c>
      <c r="R39" s="3">
        <v>0</v>
      </c>
    </row>
    <row r="40" spans="2:18">
      <c r="B40" s="2">
        <v>300000000</v>
      </c>
      <c r="C40" s="6">
        <v>350000000</v>
      </c>
      <c r="D40" s="2">
        <v>51</v>
      </c>
      <c r="E40" s="8">
        <v>16358022057</v>
      </c>
      <c r="F40" s="8">
        <v>6024520418</v>
      </c>
      <c r="G40" s="2">
        <v>34</v>
      </c>
      <c r="H40" s="8">
        <v>10809641203</v>
      </c>
      <c r="I40" s="3">
        <v>3997827356</v>
      </c>
      <c r="J40" s="24">
        <v>0</v>
      </c>
      <c r="K40" s="8">
        <v>0</v>
      </c>
      <c r="L40" s="3">
        <v>0</v>
      </c>
      <c r="M40" s="24" t="s">
        <v>26</v>
      </c>
      <c r="N40" s="6">
        <v>2630454744</v>
      </c>
      <c r="O40" s="16">
        <v>0</v>
      </c>
      <c r="P40" s="16">
        <v>7222950879</v>
      </c>
      <c r="Q40" s="8">
        <v>0</v>
      </c>
      <c r="R40" s="3">
        <v>0</v>
      </c>
    </row>
    <row r="41" spans="2:18">
      <c r="B41" s="2">
        <v>350000000</v>
      </c>
      <c r="C41" s="6">
        <v>400000000</v>
      </c>
      <c r="D41" s="2">
        <v>23</v>
      </c>
      <c r="E41" s="8">
        <v>8657828185</v>
      </c>
      <c r="F41" s="8">
        <v>3229409502</v>
      </c>
      <c r="G41" s="2">
        <v>17</v>
      </c>
      <c r="H41" s="8">
        <v>6285473624</v>
      </c>
      <c r="I41" s="3">
        <v>2352948125</v>
      </c>
      <c r="J41" s="24">
        <v>0</v>
      </c>
      <c r="K41" s="8">
        <v>0</v>
      </c>
      <c r="L41" s="3">
        <v>0</v>
      </c>
      <c r="M41" s="24" t="s">
        <v>26</v>
      </c>
      <c r="N41" s="6">
        <v>3780967448</v>
      </c>
      <c r="O41" s="16">
        <v>739750683</v>
      </c>
      <c r="P41" s="16">
        <v>7071385591</v>
      </c>
      <c r="Q41" s="8">
        <v>362277112</v>
      </c>
      <c r="R41" s="3">
        <v>59775723</v>
      </c>
    </row>
    <row r="42" spans="2:18">
      <c r="B42" s="2">
        <v>400000000</v>
      </c>
      <c r="C42" s="6">
        <v>450000000</v>
      </c>
      <c r="D42" s="2">
        <v>15</v>
      </c>
      <c r="E42" s="8">
        <v>6337114248</v>
      </c>
      <c r="F42" s="8">
        <v>2382418454</v>
      </c>
      <c r="G42" s="29">
        <f>H42/(($B42+$C42)/2)</f>
        <v>7.9159928400000004</v>
      </c>
      <c r="H42" s="8">
        <v>3364296957</v>
      </c>
      <c r="I42" s="3">
        <v>1270396878</v>
      </c>
      <c r="J42" s="24">
        <v>0</v>
      </c>
      <c r="K42" s="8">
        <v>0</v>
      </c>
      <c r="L42" s="3">
        <v>0</v>
      </c>
      <c r="M42" s="24" t="s">
        <v>26</v>
      </c>
      <c r="N42" s="6">
        <v>1234989140</v>
      </c>
      <c r="O42" s="16">
        <v>868918658</v>
      </c>
      <c r="P42" s="16">
        <v>5535737789</v>
      </c>
      <c r="Q42" s="8">
        <v>0</v>
      </c>
      <c r="R42" s="3">
        <v>0</v>
      </c>
    </row>
    <row r="43" spans="2:18">
      <c r="B43" s="2">
        <v>450000000</v>
      </c>
      <c r="C43" s="6">
        <v>500000000</v>
      </c>
      <c r="D43" s="30">
        <f>E43/((B43+C43)/2)</f>
        <v>8.0997424989473679</v>
      </c>
      <c r="E43" s="8">
        <v>3847377687</v>
      </c>
      <c r="F43" s="8">
        <v>1457656545</v>
      </c>
      <c r="G43" s="29">
        <f>H43/(($B43+$C43)/2)</f>
        <v>5.0514248863157896</v>
      </c>
      <c r="H43" s="8">
        <v>2399426821</v>
      </c>
      <c r="I43" s="3">
        <v>914109165</v>
      </c>
      <c r="J43" s="24" t="s">
        <v>26</v>
      </c>
      <c r="K43" s="8">
        <v>470376646</v>
      </c>
      <c r="L43" s="3">
        <v>897676</v>
      </c>
      <c r="M43" s="24">
        <v>0</v>
      </c>
      <c r="N43" s="6">
        <v>0</v>
      </c>
      <c r="O43" s="16">
        <v>0</v>
      </c>
      <c r="P43" s="16">
        <v>3788898447</v>
      </c>
      <c r="Q43" s="8">
        <v>0</v>
      </c>
      <c r="R43" s="3">
        <v>0</v>
      </c>
    </row>
    <row r="44" spans="2:18">
      <c r="B44" s="2">
        <v>500000000</v>
      </c>
      <c r="C44" s="6">
        <v>550000000</v>
      </c>
      <c r="D44" s="30">
        <f>E44/((B44+C44)/2)</f>
        <v>5.8758142419047621</v>
      </c>
      <c r="E44" s="8">
        <v>3084802477</v>
      </c>
      <c r="F44" s="8">
        <v>1172950092</v>
      </c>
      <c r="G44" s="29">
        <f>H44/(($B44+$C44)/2)</f>
        <v>1.9397134971428571</v>
      </c>
      <c r="H44" s="8">
        <v>1018349586</v>
      </c>
      <c r="I44" s="3">
        <v>387043467</v>
      </c>
      <c r="J44" s="24">
        <v>0</v>
      </c>
      <c r="K44" s="8">
        <v>0</v>
      </c>
      <c r="L44" s="3">
        <v>0</v>
      </c>
      <c r="M44" s="24" t="s">
        <v>26</v>
      </c>
      <c r="N44" s="6">
        <v>1044955604</v>
      </c>
      <c r="O44" s="16">
        <v>0</v>
      </c>
      <c r="P44" s="16">
        <v>1045833354</v>
      </c>
      <c r="Q44" s="8">
        <v>0</v>
      </c>
      <c r="R44" s="3">
        <v>0</v>
      </c>
    </row>
    <row r="45" spans="2:18">
      <c r="B45" s="2">
        <v>550000000</v>
      </c>
      <c r="C45" s="6">
        <v>600000000</v>
      </c>
      <c r="D45" s="30">
        <f>E45/((B45+C45)/2)</f>
        <v>7.0512574365217393</v>
      </c>
      <c r="E45" s="8">
        <v>4054473026</v>
      </c>
      <c r="F45" s="8">
        <v>1550656498</v>
      </c>
      <c r="G45" s="29">
        <f>H45/(($B45+$C45)/2)</f>
        <v>3.0218309982608695</v>
      </c>
      <c r="H45" s="8">
        <v>1737552824</v>
      </c>
      <c r="I45" s="3">
        <v>665579168</v>
      </c>
      <c r="J45" s="2">
        <v>0</v>
      </c>
      <c r="K45" s="8">
        <v>0</v>
      </c>
      <c r="L45" s="3">
        <v>0</v>
      </c>
      <c r="M45" s="24" t="s">
        <v>26</v>
      </c>
      <c r="N45" s="6">
        <v>1190584708</v>
      </c>
      <c r="O45" s="16">
        <v>0</v>
      </c>
      <c r="P45" s="16">
        <v>3520311743</v>
      </c>
      <c r="Q45" s="8">
        <v>0</v>
      </c>
      <c r="R45" s="3">
        <v>0</v>
      </c>
    </row>
    <row r="46" spans="2:18">
      <c r="B46" s="2">
        <v>600000000</v>
      </c>
      <c r="C46" s="6">
        <v>650000000</v>
      </c>
      <c r="D46" s="30">
        <f>E46/((B46+C46)/2)</f>
        <v>1.9737150688</v>
      </c>
      <c r="E46" s="8">
        <v>1233571918</v>
      </c>
      <c r="F46" s="8">
        <v>473105135</v>
      </c>
      <c r="G46" s="29">
        <f>H46/(($B46+$C46)/2)</f>
        <v>0.99209222239999995</v>
      </c>
      <c r="H46" s="8">
        <v>620057639</v>
      </c>
      <c r="I46" s="3">
        <v>237874862</v>
      </c>
      <c r="J46" s="2">
        <v>0</v>
      </c>
      <c r="K46" s="8">
        <v>0</v>
      </c>
      <c r="L46" s="3">
        <v>0</v>
      </c>
      <c r="M46" s="24">
        <v>0</v>
      </c>
      <c r="N46" s="6">
        <v>0</v>
      </c>
      <c r="O46" s="16">
        <v>0</v>
      </c>
      <c r="P46" s="16">
        <v>2426893448</v>
      </c>
      <c r="Q46" s="8">
        <v>0</v>
      </c>
      <c r="R46" s="3">
        <v>0</v>
      </c>
    </row>
    <row r="47" spans="2:18" ht="15" thickBot="1">
      <c r="B47" s="4">
        <v>650000000</v>
      </c>
      <c r="C47" s="7"/>
      <c r="D47" s="4">
        <v>30</v>
      </c>
      <c r="E47" s="9">
        <v>96937148813</v>
      </c>
      <c r="F47" s="9">
        <v>14402748447</v>
      </c>
      <c r="G47" s="4">
        <v>11</v>
      </c>
      <c r="H47" s="9">
        <v>1249224577198</v>
      </c>
      <c r="I47" s="5">
        <v>3837501251</v>
      </c>
      <c r="J47" s="4">
        <v>0</v>
      </c>
      <c r="K47" s="9">
        <v>0</v>
      </c>
      <c r="L47" s="5">
        <v>0</v>
      </c>
      <c r="M47" s="25" t="s">
        <v>26</v>
      </c>
      <c r="N47" s="17">
        <v>9500312956</v>
      </c>
      <c r="O47" s="18">
        <v>0</v>
      </c>
      <c r="P47" s="18">
        <v>374695520450</v>
      </c>
      <c r="Q47" s="9">
        <v>0</v>
      </c>
      <c r="R47" s="5">
        <v>0</v>
      </c>
    </row>
    <row r="48" spans="2:18">
      <c r="B48" t="s">
        <v>16</v>
      </c>
      <c r="E48" s="21">
        <f>SUM(E5:E47)</f>
        <v>9097625843048</v>
      </c>
      <c r="G48" s="21">
        <f>SUM(G15:G47)</f>
        <v>66312.921054444116</v>
      </c>
      <c r="O48" s="21">
        <f>SUM(O5:O47)</f>
        <v>129915240168</v>
      </c>
      <c r="Q48" s="21"/>
      <c r="R48" s="21"/>
    </row>
    <row r="49" spans="2:2">
      <c r="B49" t="s">
        <v>18</v>
      </c>
    </row>
    <row r="50" spans="2:2">
      <c r="B50" t="s">
        <v>19</v>
      </c>
    </row>
    <row r="51" spans="2:2">
      <c r="B51" t="s">
        <v>20</v>
      </c>
    </row>
    <row r="52" spans="2:2">
      <c r="B52" t="s">
        <v>21</v>
      </c>
    </row>
    <row r="53" spans="2:2">
      <c r="B53" t="s">
        <v>22</v>
      </c>
    </row>
    <row r="54" spans="2:2">
      <c r="B54" t="s">
        <v>17</v>
      </c>
    </row>
    <row r="55" spans="2:2">
      <c r="B55" t="s">
        <v>25</v>
      </c>
    </row>
  </sheetData>
  <mergeCells count="6">
    <mergeCell ref="Q3:R3"/>
    <mergeCell ref="B3:C3"/>
    <mergeCell ref="D3:F3"/>
    <mergeCell ref="G3:I3"/>
    <mergeCell ref="J3:L3"/>
    <mergeCell ref="M3:N3"/>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4" enableFormatConditionsCalculation="0"/>
  <dimension ref="B2:R57"/>
  <sheetViews>
    <sheetView workbookViewId="0">
      <selection activeCell="G37" sqref="G37"/>
    </sheetView>
  </sheetViews>
  <sheetFormatPr baseColWidth="10" defaultColWidth="11.5" defaultRowHeight="14" x14ac:dyDescent="0"/>
  <cols>
    <col min="2" max="2" width="11.1640625" customWidth="1"/>
    <col min="3" max="3" width="11.1640625" bestFit="1" customWidth="1"/>
    <col min="4" max="4" width="25.5" bestFit="1" customWidth="1"/>
    <col min="5" max="5" width="17.6640625" bestFit="1" customWidth="1"/>
    <col min="6" max="6" width="13.6640625" bestFit="1" customWidth="1"/>
    <col min="7" max="7" width="11" bestFit="1" customWidth="1"/>
    <col min="8" max="8" width="16.5" bestFit="1" customWidth="1"/>
    <col min="9" max="9" width="13.6640625" bestFit="1" customWidth="1"/>
    <col min="10" max="10" width="11" bestFit="1" customWidth="1"/>
    <col min="11" max="12" width="16.6640625" bestFit="1" customWidth="1"/>
    <col min="13" max="13" width="11" bestFit="1" customWidth="1"/>
    <col min="14" max="14" width="14.6640625" bestFit="1" customWidth="1"/>
    <col min="15" max="15" width="13.83203125" bestFit="1" customWidth="1"/>
    <col min="16" max="16" width="14.6640625" bestFit="1" customWidth="1"/>
    <col min="17" max="17" width="16.6640625" bestFit="1" customWidth="1"/>
    <col min="18" max="18" width="13.6640625" bestFit="1" customWidth="1"/>
  </cols>
  <sheetData>
    <row r="2" spans="2:18" ht="15" thickBot="1"/>
    <row r="3" spans="2:18" ht="30" customHeight="1" thickBot="1">
      <c r="B3" s="123" t="s">
        <v>9</v>
      </c>
      <c r="C3" s="124"/>
      <c r="D3" s="123" t="s">
        <v>10</v>
      </c>
      <c r="E3" s="125"/>
      <c r="F3" s="125"/>
      <c r="G3" s="123" t="s">
        <v>11</v>
      </c>
      <c r="H3" s="125"/>
      <c r="I3" s="124"/>
      <c r="J3" s="123" t="s">
        <v>12</v>
      </c>
      <c r="K3" s="125"/>
      <c r="L3" s="124"/>
      <c r="M3" s="123" t="s">
        <v>13</v>
      </c>
      <c r="N3" s="124"/>
      <c r="O3" s="10" t="s">
        <v>14</v>
      </c>
      <c r="P3" s="10" t="s">
        <v>15</v>
      </c>
      <c r="Q3" s="126" t="s">
        <v>24</v>
      </c>
      <c r="R3" s="127"/>
    </row>
    <row r="4" spans="2:18" ht="43" thickBot="1">
      <c r="B4" s="11" t="s">
        <v>3</v>
      </c>
      <c r="C4" s="12" t="s">
        <v>4</v>
      </c>
      <c r="D4" s="11" t="s">
        <v>270</v>
      </c>
      <c r="E4" s="13" t="s">
        <v>2</v>
      </c>
      <c r="F4" s="13" t="s">
        <v>1</v>
      </c>
      <c r="G4" s="11" t="s">
        <v>271</v>
      </c>
      <c r="H4" s="13" t="s">
        <v>5</v>
      </c>
      <c r="I4" s="14" t="s">
        <v>6</v>
      </c>
      <c r="J4" s="11" t="s">
        <v>0</v>
      </c>
      <c r="K4" s="13" t="s">
        <v>5</v>
      </c>
      <c r="L4" s="14" t="s">
        <v>6</v>
      </c>
      <c r="M4" s="11" t="s">
        <v>0</v>
      </c>
      <c r="N4" s="12" t="s">
        <v>7</v>
      </c>
      <c r="O4" s="15" t="s">
        <v>8</v>
      </c>
      <c r="P4" s="15" t="s">
        <v>8</v>
      </c>
      <c r="Q4" s="13" t="s">
        <v>2</v>
      </c>
      <c r="R4" s="14" t="s">
        <v>1</v>
      </c>
    </row>
    <row r="5" spans="2:18">
      <c r="B5" s="2">
        <v>0</v>
      </c>
      <c r="C5" s="6">
        <v>2000000</v>
      </c>
      <c r="D5" s="2">
        <v>820055</v>
      </c>
      <c r="E5" s="8">
        <v>557313585121</v>
      </c>
      <c r="F5" s="8">
        <v>1026133205</v>
      </c>
      <c r="G5" s="2">
        <v>2433849</v>
      </c>
      <c r="H5" s="8">
        <v>2135475821492</v>
      </c>
      <c r="I5" s="3">
        <v>457319083</v>
      </c>
      <c r="J5" s="2">
        <v>1193253</v>
      </c>
      <c r="K5" s="8">
        <v>1097327308440</v>
      </c>
      <c r="L5" s="3">
        <v>19758332</v>
      </c>
      <c r="M5" s="2">
        <v>768260</v>
      </c>
      <c r="N5" s="6">
        <v>389513360761</v>
      </c>
      <c r="O5" s="16">
        <v>39985091149</v>
      </c>
      <c r="P5" s="16">
        <v>203255049065</v>
      </c>
      <c r="Q5" s="19">
        <v>60019250</v>
      </c>
      <c r="R5" s="20">
        <v>25001895</v>
      </c>
    </row>
    <row r="6" spans="2:18">
      <c r="B6" s="2">
        <v>2000000</v>
      </c>
      <c r="C6" s="6">
        <v>4000000</v>
      </c>
      <c r="D6" s="2">
        <v>253542</v>
      </c>
      <c r="E6" s="8">
        <v>734336044342</v>
      </c>
      <c r="F6" s="8">
        <v>2118464</v>
      </c>
      <c r="G6" s="2">
        <v>912150</v>
      </c>
      <c r="H6" s="8">
        <v>2586045750813</v>
      </c>
      <c r="I6" s="3">
        <v>2182535947</v>
      </c>
      <c r="J6" s="2">
        <v>211117</v>
      </c>
      <c r="K6" s="8">
        <v>602851459597</v>
      </c>
      <c r="L6" s="3">
        <v>106693260</v>
      </c>
      <c r="M6" s="2">
        <v>111595</v>
      </c>
      <c r="N6" s="6">
        <v>317823688416</v>
      </c>
      <c r="O6" s="16">
        <v>19002904470</v>
      </c>
      <c r="P6" s="16">
        <v>210609114232</v>
      </c>
      <c r="Q6" s="8">
        <v>256147056</v>
      </c>
      <c r="R6" s="3">
        <v>20517132</v>
      </c>
    </row>
    <row r="7" spans="2:18">
      <c r="B7" s="2">
        <v>4000000</v>
      </c>
      <c r="C7" s="6">
        <v>6000000</v>
      </c>
      <c r="D7" s="2">
        <v>171848</v>
      </c>
      <c r="E7" s="8">
        <v>848372512266</v>
      </c>
      <c r="F7" s="8">
        <v>2188336649</v>
      </c>
      <c r="G7" s="2">
        <v>365794</v>
      </c>
      <c r="H7" s="8">
        <v>1784581391976</v>
      </c>
      <c r="I7" s="3">
        <v>8788664431</v>
      </c>
      <c r="J7" s="2">
        <v>92531</v>
      </c>
      <c r="K7" s="8">
        <v>454189695696</v>
      </c>
      <c r="L7" s="3">
        <v>1229868403</v>
      </c>
      <c r="M7" s="2">
        <v>54714</v>
      </c>
      <c r="N7" s="6">
        <v>267390045862</v>
      </c>
      <c r="O7" s="16">
        <v>11400009932</v>
      </c>
      <c r="P7" s="16">
        <v>194975466600</v>
      </c>
      <c r="Q7" s="8">
        <v>303787701</v>
      </c>
      <c r="R7" s="3">
        <v>31135275</v>
      </c>
    </row>
    <row r="8" spans="2:18">
      <c r="B8" s="2">
        <v>6000000</v>
      </c>
      <c r="C8" s="6">
        <v>8000000</v>
      </c>
      <c r="D8" s="2">
        <v>110688</v>
      </c>
      <c r="E8" s="8">
        <v>767452971767</v>
      </c>
      <c r="F8" s="8">
        <v>11183878558</v>
      </c>
      <c r="G8" s="2">
        <v>176636</v>
      </c>
      <c r="H8" s="8">
        <v>1216700750802</v>
      </c>
      <c r="I8" s="3">
        <v>19100811041</v>
      </c>
      <c r="J8" s="2">
        <v>32117</v>
      </c>
      <c r="K8" s="8">
        <v>218887935754</v>
      </c>
      <c r="L8" s="3">
        <v>2874480820</v>
      </c>
      <c r="M8" s="2">
        <v>28553</v>
      </c>
      <c r="N8" s="6">
        <v>197619182650</v>
      </c>
      <c r="O8" s="16">
        <v>8111973260</v>
      </c>
      <c r="P8" s="16">
        <v>173188185685</v>
      </c>
      <c r="Q8" s="8">
        <v>258562487</v>
      </c>
      <c r="R8" s="3">
        <v>41186396</v>
      </c>
    </row>
    <row r="9" spans="2:18">
      <c r="B9" s="2">
        <v>8000000</v>
      </c>
      <c r="C9" s="6">
        <v>10000000</v>
      </c>
      <c r="D9" s="2">
        <v>78475</v>
      </c>
      <c r="E9" s="8">
        <v>702230383477</v>
      </c>
      <c r="F9" s="8">
        <v>15845043304</v>
      </c>
      <c r="G9" s="2">
        <v>104293</v>
      </c>
      <c r="H9" s="8">
        <v>930911154625</v>
      </c>
      <c r="I9" s="3">
        <v>22680082608</v>
      </c>
      <c r="J9" s="2">
        <v>14924</v>
      </c>
      <c r="K9" s="8">
        <v>131064978139</v>
      </c>
      <c r="L9" s="3">
        <v>2786077554</v>
      </c>
      <c r="M9" s="2">
        <v>18664</v>
      </c>
      <c r="N9" s="6">
        <v>166668222856</v>
      </c>
      <c r="O9" s="16">
        <v>6061851518</v>
      </c>
      <c r="P9" s="16">
        <v>157707787048</v>
      </c>
      <c r="Q9" s="8">
        <v>326022406</v>
      </c>
      <c r="R9" s="3">
        <v>41448472</v>
      </c>
    </row>
    <row r="10" spans="2:18">
      <c r="B10" s="2">
        <v>10000000</v>
      </c>
      <c r="C10" s="6">
        <v>12000000</v>
      </c>
      <c r="D10" s="2">
        <v>57558</v>
      </c>
      <c r="E10" s="8">
        <v>630236754870</v>
      </c>
      <c r="F10" s="8">
        <v>18156989459</v>
      </c>
      <c r="G10" s="2">
        <v>65040</v>
      </c>
      <c r="H10" s="8">
        <v>706122622081</v>
      </c>
      <c r="I10" s="3">
        <v>22610541402</v>
      </c>
      <c r="J10" s="2">
        <v>5087</v>
      </c>
      <c r="K10" s="8">
        <v>55537529715</v>
      </c>
      <c r="L10" s="3">
        <v>1513709875</v>
      </c>
      <c r="M10" s="2">
        <v>12787</v>
      </c>
      <c r="N10" s="6">
        <v>139777566419</v>
      </c>
      <c r="O10" s="16">
        <v>4626504094</v>
      </c>
      <c r="P10" s="16">
        <v>145922409658</v>
      </c>
      <c r="Q10" s="8">
        <v>260749424</v>
      </c>
      <c r="R10" s="3">
        <v>44210985</v>
      </c>
    </row>
    <row r="11" spans="2:18">
      <c r="B11" s="2">
        <v>12000000</v>
      </c>
      <c r="C11" s="6">
        <v>14000000</v>
      </c>
      <c r="D11" s="2">
        <v>42285</v>
      </c>
      <c r="E11" s="8">
        <v>547294645755</v>
      </c>
      <c r="F11" s="8">
        <v>21266924477</v>
      </c>
      <c r="G11" s="2">
        <v>41519</v>
      </c>
      <c r="H11" s="8">
        <v>537478257715</v>
      </c>
      <c r="I11" s="3">
        <v>22474469051</v>
      </c>
      <c r="J11" s="2">
        <v>2541</v>
      </c>
      <c r="K11" s="8">
        <v>32934080499</v>
      </c>
      <c r="L11" s="3">
        <v>1183097135</v>
      </c>
      <c r="M11" s="2">
        <v>7761</v>
      </c>
      <c r="N11" s="6">
        <v>99951646489</v>
      </c>
      <c r="O11" s="16">
        <v>4072417602</v>
      </c>
      <c r="P11" s="16">
        <v>137235084745</v>
      </c>
      <c r="Q11" s="8">
        <v>181544836</v>
      </c>
      <c r="R11" s="3">
        <v>33560300</v>
      </c>
    </row>
    <row r="12" spans="2:18">
      <c r="B12" s="2">
        <v>14000000</v>
      </c>
      <c r="C12" s="6">
        <v>16000000</v>
      </c>
      <c r="D12" s="2">
        <v>33387</v>
      </c>
      <c r="E12" s="8">
        <v>499218043951</v>
      </c>
      <c r="F12" s="8">
        <v>23503319360</v>
      </c>
      <c r="G12" s="2">
        <v>30379</v>
      </c>
      <c r="H12" s="8">
        <v>454282025750</v>
      </c>
      <c r="I12" s="3">
        <v>22896463181</v>
      </c>
      <c r="J12" s="2">
        <v>1510</v>
      </c>
      <c r="K12" s="8">
        <v>22717326721</v>
      </c>
      <c r="L12" s="3">
        <v>987191767</v>
      </c>
      <c r="M12" s="2">
        <v>5083</v>
      </c>
      <c r="N12" s="6">
        <v>75894902691</v>
      </c>
      <c r="O12" s="16">
        <v>2741746081</v>
      </c>
      <c r="P12" s="16">
        <v>132315512259</v>
      </c>
      <c r="Q12" s="8">
        <v>162488687</v>
      </c>
      <c r="R12" s="3">
        <v>33407897</v>
      </c>
    </row>
    <row r="13" spans="2:18">
      <c r="B13" s="2">
        <v>16000000</v>
      </c>
      <c r="C13" s="6">
        <v>18000000</v>
      </c>
      <c r="D13" s="2">
        <v>26271</v>
      </c>
      <c r="E13" s="8">
        <v>445739744372</v>
      </c>
      <c r="F13" s="8">
        <v>23782916960</v>
      </c>
      <c r="G13" s="2">
        <v>22354</v>
      </c>
      <c r="H13" s="8">
        <v>378901232388</v>
      </c>
      <c r="I13" s="3">
        <v>21785555434</v>
      </c>
      <c r="J13" s="2">
        <v>968</v>
      </c>
      <c r="K13" s="8">
        <v>16357130944</v>
      </c>
      <c r="L13" s="3">
        <v>807216471</v>
      </c>
      <c r="M13" s="2">
        <v>3967</v>
      </c>
      <c r="N13" s="6">
        <v>67254182314</v>
      </c>
      <c r="O13" s="16">
        <v>2348824003</v>
      </c>
      <c r="P13" s="16">
        <v>123615384737</v>
      </c>
      <c r="Q13" s="8">
        <v>101732135</v>
      </c>
      <c r="R13" s="3">
        <v>22403294</v>
      </c>
    </row>
    <row r="14" spans="2:18">
      <c r="B14" s="2">
        <v>18000000</v>
      </c>
      <c r="C14" s="6">
        <v>20000000</v>
      </c>
      <c r="D14" s="2">
        <v>21300</v>
      </c>
      <c r="E14" s="8">
        <v>403738213768</v>
      </c>
      <c r="F14" s="8">
        <v>24346939581</v>
      </c>
      <c r="G14" s="2">
        <v>17127</v>
      </c>
      <c r="H14" s="8">
        <v>324676014922</v>
      </c>
      <c r="I14" s="3">
        <v>20994279441</v>
      </c>
      <c r="J14" s="2">
        <v>523</v>
      </c>
      <c r="K14" s="8">
        <v>9874215714</v>
      </c>
      <c r="L14" s="3">
        <v>553441741</v>
      </c>
      <c r="M14" s="2">
        <v>3191</v>
      </c>
      <c r="N14" s="6">
        <v>60530127419</v>
      </c>
      <c r="O14" s="16">
        <v>1701853302</v>
      </c>
      <c r="P14" s="16">
        <v>116822506977</v>
      </c>
      <c r="Q14" s="8">
        <v>57692512</v>
      </c>
      <c r="R14" s="3">
        <v>14334242</v>
      </c>
    </row>
    <row r="15" spans="2:18">
      <c r="B15" s="2">
        <v>20000000</v>
      </c>
      <c r="C15" s="6">
        <v>22000000</v>
      </c>
      <c r="D15" s="2">
        <v>17668</v>
      </c>
      <c r="E15" s="8">
        <v>370810176244</v>
      </c>
      <c r="F15" s="8">
        <v>25574504545</v>
      </c>
      <c r="G15" s="2">
        <v>13394</v>
      </c>
      <c r="H15" s="8">
        <v>280752667863</v>
      </c>
      <c r="I15" s="3">
        <v>20435214019</v>
      </c>
      <c r="J15" s="2">
        <v>248</v>
      </c>
      <c r="K15" s="8">
        <v>5176073294</v>
      </c>
      <c r="L15" s="3">
        <v>320827032</v>
      </c>
      <c r="M15" s="2">
        <v>2408</v>
      </c>
      <c r="N15" s="6">
        <v>50484079448</v>
      </c>
      <c r="O15" s="16">
        <v>1597838535</v>
      </c>
      <c r="P15" s="16">
        <v>104439474711</v>
      </c>
      <c r="Q15" s="8">
        <v>84800971</v>
      </c>
      <c r="R15" s="3">
        <v>17248153</v>
      </c>
    </row>
    <row r="16" spans="2:18">
      <c r="B16" s="2">
        <v>22000000</v>
      </c>
      <c r="C16" s="6">
        <v>24000000</v>
      </c>
      <c r="D16" s="2">
        <v>14927</v>
      </c>
      <c r="E16" s="8">
        <v>343001351794</v>
      </c>
      <c r="F16" s="8">
        <v>26059527333</v>
      </c>
      <c r="G16" s="2">
        <v>10408</v>
      </c>
      <c r="H16" s="8">
        <v>239014329687</v>
      </c>
      <c r="I16" s="3">
        <v>19119145723</v>
      </c>
      <c r="J16" s="2">
        <v>91</v>
      </c>
      <c r="K16" s="8">
        <v>2076911814</v>
      </c>
      <c r="L16" s="3">
        <v>135096136</v>
      </c>
      <c r="M16" s="2">
        <v>1952</v>
      </c>
      <c r="N16" s="6">
        <v>44831432654</v>
      </c>
      <c r="O16" s="16">
        <v>1150041585</v>
      </c>
      <c r="P16" s="16">
        <v>98680604718</v>
      </c>
      <c r="Q16" s="8">
        <v>69626330</v>
      </c>
      <c r="R16" s="3">
        <v>20921495</v>
      </c>
    </row>
    <row r="17" spans="2:18">
      <c r="B17" s="2">
        <v>24000000</v>
      </c>
      <c r="C17" s="6">
        <v>26000000</v>
      </c>
      <c r="D17" s="2">
        <v>13424</v>
      </c>
      <c r="E17" s="8">
        <v>335266685819</v>
      </c>
      <c r="F17" s="8">
        <v>27563316532</v>
      </c>
      <c r="G17" s="2">
        <v>8102</v>
      </c>
      <c r="H17" s="8">
        <v>202140027018</v>
      </c>
      <c r="I17" s="3">
        <v>17709788662</v>
      </c>
      <c r="J17" s="2">
        <v>49</v>
      </c>
      <c r="K17" s="8">
        <v>1215532689</v>
      </c>
      <c r="L17" s="3">
        <v>89552013</v>
      </c>
      <c r="M17" s="2">
        <v>1663</v>
      </c>
      <c r="N17" s="6">
        <v>41523053036</v>
      </c>
      <c r="O17" s="16">
        <v>1149598412</v>
      </c>
      <c r="P17" s="16">
        <v>100089237170</v>
      </c>
      <c r="Q17" s="8">
        <v>75610151</v>
      </c>
      <c r="R17" s="3">
        <v>15985758</v>
      </c>
    </row>
    <row r="18" spans="2:18">
      <c r="B18" s="2">
        <v>26000000</v>
      </c>
      <c r="C18" s="6">
        <v>28000000</v>
      </c>
      <c r="D18" s="2">
        <v>10535</v>
      </c>
      <c r="E18" s="8">
        <v>284247548327</v>
      </c>
      <c r="F18" s="8">
        <v>26338648410</v>
      </c>
      <c r="G18" s="2">
        <v>6323</v>
      </c>
      <c r="H18" s="8">
        <v>170432554831</v>
      </c>
      <c r="I18" s="3">
        <v>16613111233</v>
      </c>
      <c r="J18" s="2">
        <v>31</v>
      </c>
      <c r="K18" s="8">
        <v>835078157</v>
      </c>
      <c r="L18" s="3">
        <v>73822244</v>
      </c>
      <c r="M18" s="2">
        <v>1230</v>
      </c>
      <c r="N18" s="6">
        <v>33213323059</v>
      </c>
      <c r="O18" s="16">
        <v>754922320</v>
      </c>
      <c r="P18" s="16">
        <v>88912213583</v>
      </c>
      <c r="Q18" s="8">
        <v>135911991</v>
      </c>
      <c r="R18" s="3">
        <v>39827852</v>
      </c>
    </row>
    <row r="19" spans="2:18">
      <c r="B19" s="2">
        <v>28000000</v>
      </c>
      <c r="C19" s="6">
        <v>30000000</v>
      </c>
      <c r="D19" s="2">
        <v>9246</v>
      </c>
      <c r="E19" s="8">
        <v>268004609305</v>
      </c>
      <c r="F19" s="8">
        <v>27750418993</v>
      </c>
      <c r="G19" s="2">
        <v>5231</v>
      </c>
      <c r="H19" s="8">
        <v>151511783817</v>
      </c>
      <c r="I19" s="3">
        <v>16190233663</v>
      </c>
      <c r="J19" s="2">
        <v>19</v>
      </c>
      <c r="K19" s="8">
        <v>550761454</v>
      </c>
      <c r="L19" s="3">
        <v>54356473</v>
      </c>
      <c r="M19" s="2">
        <v>1013</v>
      </c>
      <c r="N19" s="6">
        <v>29315039190</v>
      </c>
      <c r="O19" s="16">
        <v>1011977208</v>
      </c>
      <c r="P19" s="16">
        <v>81113489350</v>
      </c>
      <c r="Q19" s="8">
        <v>144158476</v>
      </c>
      <c r="R19" s="3">
        <v>37244937</v>
      </c>
    </row>
    <row r="20" spans="2:18">
      <c r="B20" s="2">
        <v>30000000</v>
      </c>
      <c r="C20" s="6">
        <v>32000000</v>
      </c>
      <c r="D20" s="2">
        <v>7465</v>
      </c>
      <c r="E20" s="8">
        <v>231126642009</v>
      </c>
      <c r="F20" s="8">
        <v>26078659300</v>
      </c>
      <c r="G20" s="2">
        <v>4662</v>
      </c>
      <c r="H20" s="8">
        <v>144458274757</v>
      </c>
      <c r="I20" s="3">
        <v>16836248844</v>
      </c>
      <c r="J20" s="2">
        <v>13</v>
      </c>
      <c r="K20" s="8">
        <v>400818455</v>
      </c>
      <c r="L20" s="3">
        <v>44903717</v>
      </c>
      <c r="M20" s="2">
        <v>861</v>
      </c>
      <c r="N20" s="6">
        <v>26662477557</v>
      </c>
      <c r="O20" s="16">
        <v>682043596</v>
      </c>
      <c r="P20" s="16">
        <v>71563078653</v>
      </c>
      <c r="Q20" s="8">
        <v>91900592</v>
      </c>
      <c r="R20" s="3">
        <v>23705593</v>
      </c>
    </row>
    <row r="21" spans="2:18">
      <c r="B21" s="2">
        <v>32000000</v>
      </c>
      <c r="C21" s="6">
        <v>34000000</v>
      </c>
      <c r="D21" s="2">
        <v>6263</v>
      </c>
      <c r="E21" s="8">
        <v>206464145296</v>
      </c>
      <c r="F21" s="8">
        <v>25164147881</v>
      </c>
      <c r="G21" s="2">
        <v>3474</v>
      </c>
      <c r="H21" s="8">
        <v>114585766600</v>
      </c>
      <c r="I21" s="3">
        <v>14433009314</v>
      </c>
      <c r="J21" s="2">
        <v>9</v>
      </c>
      <c r="K21" s="8">
        <v>296975306</v>
      </c>
      <c r="L21" s="3">
        <v>34295144</v>
      </c>
      <c r="M21" s="2">
        <v>597</v>
      </c>
      <c r="N21" s="6">
        <v>19648416562</v>
      </c>
      <c r="O21" s="16">
        <v>926360006</v>
      </c>
      <c r="P21" s="16">
        <v>66330965913</v>
      </c>
      <c r="Q21" s="8">
        <v>32228443</v>
      </c>
      <c r="R21" s="3">
        <v>12028357</v>
      </c>
    </row>
    <row r="22" spans="2:18">
      <c r="B22" s="2">
        <v>34000000</v>
      </c>
      <c r="C22" s="6">
        <v>36000000</v>
      </c>
      <c r="D22" s="2">
        <v>5145</v>
      </c>
      <c r="E22" s="8">
        <v>179884786880</v>
      </c>
      <c r="F22" s="8">
        <v>23909845781</v>
      </c>
      <c r="G22" s="2">
        <v>3051</v>
      </c>
      <c r="H22" s="8">
        <v>106775338561</v>
      </c>
      <c r="I22" s="3">
        <v>14546841350</v>
      </c>
      <c r="J22" s="2">
        <v>11</v>
      </c>
      <c r="K22" s="8">
        <v>385442533</v>
      </c>
      <c r="L22" s="3">
        <v>47281146</v>
      </c>
      <c r="M22" s="2">
        <v>549</v>
      </c>
      <c r="N22" s="6">
        <v>19199623921</v>
      </c>
      <c r="O22" s="16">
        <v>316532867</v>
      </c>
      <c r="P22" s="16">
        <v>57463510598</v>
      </c>
      <c r="Q22" s="8">
        <v>35997554</v>
      </c>
      <c r="R22" s="3">
        <v>10959839</v>
      </c>
    </row>
    <row r="23" spans="2:18">
      <c r="B23" s="2">
        <v>36000000</v>
      </c>
      <c r="C23" s="6">
        <v>38000000</v>
      </c>
      <c r="D23" s="2">
        <v>4404</v>
      </c>
      <c r="E23" s="8">
        <v>162755850009</v>
      </c>
      <c r="F23" s="8">
        <v>23285751345</v>
      </c>
      <c r="G23" s="2">
        <v>2504</v>
      </c>
      <c r="H23" s="8">
        <v>92561731954</v>
      </c>
      <c r="I23" s="3">
        <v>13517515717</v>
      </c>
      <c r="J23" s="24" t="s">
        <v>26</v>
      </c>
      <c r="K23" s="8">
        <v>75658990</v>
      </c>
      <c r="L23" s="3">
        <v>11561804</v>
      </c>
      <c r="M23" s="2">
        <v>385</v>
      </c>
      <c r="N23" s="6">
        <v>14235014519</v>
      </c>
      <c r="O23" s="16">
        <v>480631194</v>
      </c>
      <c r="P23" s="16">
        <v>57554722245</v>
      </c>
      <c r="Q23" s="8">
        <v>36910361</v>
      </c>
      <c r="R23" s="3">
        <v>12181120</v>
      </c>
    </row>
    <row r="24" spans="2:18">
      <c r="B24" s="2">
        <v>38000000</v>
      </c>
      <c r="C24" s="6">
        <v>40000000</v>
      </c>
      <c r="D24" s="2">
        <v>3681</v>
      </c>
      <c r="E24" s="8">
        <v>143444193510</v>
      </c>
      <c r="F24" s="8">
        <v>21826984655</v>
      </c>
      <c r="G24" s="2">
        <v>2142</v>
      </c>
      <c r="H24" s="8">
        <v>83509842775</v>
      </c>
      <c r="I24" s="3">
        <v>12964960280</v>
      </c>
      <c r="J24" s="24" t="s">
        <v>26</v>
      </c>
      <c r="K24" s="8">
        <v>233771762</v>
      </c>
      <c r="L24" s="3">
        <v>30172739</v>
      </c>
      <c r="M24" s="2">
        <v>317</v>
      </c>
      <c r="N24" s="6">
        <v>12349953196</v>
      </c>
      <c r="O24" s="16">
        <v>506418924</v>
      </c>
      <c r="P24" s="16">
        <v>48206128388</v>
      </c>
      <c r="Q24" s="8">
        <v>0</v>
      </c>
      <c r="R24" s="3">
        <v>0</v>
      </c>
    </row>
    <row r="25" spans="2:18">
      <c r="B25" s="2">
        <v>40000000</v>
      </c>
      <c r="C25" s="6">
        <v>45000000</v>
      </c>
      <c r="D25" s="2">
        <v>6921</v>
      </c>
      <c r="E25" s="8">
        <v>292823583661</v>
      </c>
      <c r="F25" s="8">
        <v>48485198300</v>
      </c>
      <c r="G25" s="2">
        <v>3973</v>
      </c>
      <c r="H25" s="8">
        <v>168018682131</v>
      </c>
      <c r="I25" s="3">
        <v>28362178079</v>
      </c>
      <c r="J25" s="24">
        <v>13</v>
      </c>
      <c r="K25" s="8">
        <v>541973379</v>
      </c>
      <c r="L25" s="3">
        <v>78638588</v>
      </c>
      <c r="M25" s="2">
        <v>606</v>
      </c>
      <c r="N25" s="6">
        <v>25616483673</v>
      </c>
      <c r="O25" s="16">
        <v>1227990852</v>
      </c>
      <c r="P25" s="16">
        <v>101763738483</v>
      </c>
      <c r="Q25" s="8">
        <v>123171215</v>
      </c>
      <c r="R25" s="3">
        <v>33740486</v>
      </c>
    </row>
    <row r="26" spans="2:18">
      <c r="B26" s="2">
        <v>45000000</v>
      </c>
      <c r="C26" s="6">
        <v>50000000</v>
      </c>
      <c r="D26" s="2">
        <v>4389</v>
      </c>
      <c r="E26" s="8">
        <v>207745784542</v>
      </c>
      <c r="F26" s="8">
        <v>38567813943</v>
      </c>
      <c r="G26" s="2">
        <v>2895</v>
      </c>
      <c r="H26" s="8">
        <v>137052911172</v>
      </c>
      <c r="I26" s="3">
        <v>25891091815</v>
      </c>
      <c r="J26" s="24" t="s">
        <v>26</v>
      </c>
      <c r="K26" s="8">
        <v>234939936</v>
      </c>
      <c r="L26" s="3">
        <v>41268081</v>
      </c>
      <c r="M26" s="2">
        <v>321</v>
      </c>
      <c r="N26" s="6">
        <v>15206429708</v>
      </c>
      <c r="O26" s="16">
        <v>890475559</v>
      </c>
      <c r="P26" s="16">
        <v>74713996576</v>
      </c>
      <c r="Q26" s="8">
        <v>143061198</v>
      </c>
      <c r="R26" s="3">
        <v>31878667</v>
      </c>
    </row>
    <row r="27" spans="2:18">
      <c r="B27" s="2">
        <v>50000000</v>
      </c>
      <c r="C27" s="6">
        <v>55000000</v>
      </c>
      <c r="D27" s="2">
        <v>3040</v>
      </c>
      <c r="E27" s="8">
        <v>159146037342</v>
      </c>
      <c r="F27" s="8">
        <v>32305311646</v>
      </c>
      <c r="G27" s="2">
        <v>2114</v>
      </c>
      <c r="H27" s="8">
        <v>110673185776</v>
      </c>
      <c r="I27" s="3">
        <v>22812708027</v>
      </c>
      <c r="J27" s="24" t="s">
        <v>26</v>
      </c>
      <c r="K27" s="8">
        <v>161380434</v>
      </c>
      <c r="L27" s="3">
        <v>31853297</v>
      </c>
      <c r="M27" s="2">
        <v>223</v>
      </c>
      <c r="N27" s="6">
        <v>11667517311</v>
      </c>
      <c r="O27" s="16">
        <v>625829195</v>
      </c>
      <c r="P27" s="16">
        <v>58552367467</v>
      </c>
      <c r="Q27" s="8">
        <v>51527652</v>
      </c>
      <c r="R27" s="3">
        <v>17171879</v>
      </c>
    </row>
    <row r="28" spans="2:18">
      <c r="B28" s="2">
        <v>55000000</v>
      </c>
      <c r="C28" s="6">
        <v>60000000</v>
      </c>
      <c r="D28" s="2">
        <v>1861</v>
      </c>
      <c r="E28" s="8">
        <v>106716819834</v>
      </c>
      <c r="F28" s="8">
        <v>23394134519</v>
      </c>
      <c r="G28" s="2">
        <v>1630</v>
      </c>
      <c r="H28" s="8">
        <v>93540760008</v>
      </c>
      <c r="I28" s="3">
        <v>20758247772</v>
      </c>
      <c r="J28" s="24" t="s">
        <v>26</v>
      </c>
      <c r="K28" s="8">
        <v>59443022</v>
      </c>
      <c r="L28" s="3">
        <v>6364789</v>
      </c>
      <c r="M28" s="2">
        <v>124</v>
      </c>
      <c r="N28" s="6">
        <v>7068451930</v>
      </c>
      <c r="O28" s="16">
        <v>1033000660</v>
      </c>
      <c r="P28" s="16">
        <v>45067475037</v>
      </c>
      <c r="Q28" s="8">
        <v>229826508</v>
      </c>
      <c r="R28" s="3">
        <v>51879809</v>
      </c>
    </row>
    <row r="29" spans="2:18">
      <c r="B29" s="2">
        <v>60000000</v>
      </c>
      <c r="C29" s="6">
        <v>70000000</v>
      </c>
      <c r="D29" s="2">
        <v>2268</v>
      </c>
      <c r="E29" s="8">
        <v>146336522448</v>
      </c>
      <c r="F29" s="8">
        <v>35038174709</v>
      </c>
      <c r="G29" s="2">
        <v>1907</v>
      </c>
      <c r="H29" s="8">
        <v>123409653114</v>
      </c>
      <c r="I29" s="3">
        <v>29768169209</v>
      </c>
      <c r="J29" s="24" t="s">
        <v>26</v>
      </c>
      <c r="K29" s="8">
        <v>121969346</v>
      </c>
      <c r="L29" s="3">
        <v>27363805</v>
      </c>
      <c r="M29" s="2">
        <v>159</v>
      </c>
      <c r="N29" s="6">
        <v>10224642451</v>
      </c>
      <c r="O29" s="16">
        <v>1557075075</v>
      </c>
      <c r="P29" s="16">
        <v>66341090602</v>
      </c>
      <c r="Q29" s="8">
        <v>132267889</v>
      </c>
      <c r="R29" s="3">
        <v>42692773</v>
      </c>
    </row>
    <row r="30" spans="2:18">
      <c r="B30" s="2">
        <v>70000000</v>
      </c>
      <c r="C30" s="6">
        <v>80000000</v>
      </c>
      <c r="D30" s="2">
        <v>1413</v>
      </c>
      <c r="E30" s="8">
        <v>105439703740</v>
      </c>
      <c r="F30" s="8">
        <v>27519064484</v>
      </c>
      <c r="G30" s="2">
        <v>1312</v>
      </c>
      <c r="H30" s="8">
        <v>97870829093</v>
      </c>
      <c r="I30" s="3">
        <v>25655105297</v>
      </c>
      <c r="J30" s="24">
        <v>0</v>
      </c>
      <c r="K30" s="8">
        <v>0</v>
      </c>
      <c r="L30" s="3">
        <v>0</v>
      </c>
      <c r="M30" s="2">
        <v>106</v>
      </c>
      <c r="N30" s="6">
        <v>7922632212</v>
      </c>
      <c r="O30" s="16">
        <v>599056112</v>
      </c>
      <c r="P30" s="16">
        <v>44704084395</v>
      </c>
      <c r="Q30" s="8">
        <v>147861250</v>
      </c>
      <c r="R30" s="3">
        <v>44654263</v>
      </c>
    </row>
    <row r="31" spans="2:18">
      <c r="B31" s="2">
        <v>80000000</v>
      </c>
      <c r="C31" s="6">
        <v>90000000</v>
      </c>
      <c r="D31" s="2">
        <v>901</v>
      </c>
      <c r="E31" s="8">
        <v>76306615749</v>
      </c>
      <c r="F31" s="8">
        <v>21247746028</v>
      </c>
      <c r="G31" s="2">
        <v>800</v>
      </c>
      <c r="H31" s="8">
        <v>67653918650</v>
      </c>
      <c r="I31" s="3">
        <v>18878043652</v>
      </c>
      <c r="J31" s="24" t="s">
        <v>26</v>
      </c>
      <c r="K31" s="8">
        <v>173852648</v>
      </c>
      <c r="L31" s="3">
        <v>19593603</v>
      </c>
      <c r="M31" s="2">
        <v>79</v>
      </c>
      <c r="N31" s="6">
        <v>6665365373</v>
      </c>
      <c r="O31" s="16">
        <v>169456829</v>
      </c>
      <c r="P31" s="16">
        <v>29993722542</v>
      </c>
      <c r="Q31" s="8">
        <v>85939371</v>
      </c>
      <c r="R31" s="3">
        <v>33516174</v>
      </c>
    </row>
    <row r="32" spans="2:18">
      <c r="B32" s="2">
        <v>90000000</v>
      </c>
      <c r="C32" s="6">
        <v>100000000</v>
      </c>
      <c r="D32" s="2">
        <v>552</v>
      </c>
      <c r="E32" s="8">
        <v>52219990483</v>
      </c>
      <c r="F32" s="8">
        <v>15140142018</v>
      </c>
      <c r="G32" s="2">
        <v>582</v>
      </c>
      <c r="H32" s="8">
        <v>55046946233</v>
      </c>
      <c r="I32" s="3">
        <v>16063738048</v>
      </c>
      <c r="J32" s="24">
        <v>0</v>
      </c>
      <c r="K32" s="8">
        <v>0</v>
      </c>
      <c r="L32" s="3">
        <v>0</v>
      </c>
      <c r="M32" s="2">
        <v>37</v>
      </c>
      <c r="N32" s="6">
        <v>3521963531</v>
      </c>
      <c r="O32" s="16">
        <v>470980466</v>
      </c>
      <c r="P32" s="16">
        <v>24424177296</v>
      </c>
      <c r="Q32" s="8">
        <v>184336479</v>
      </c>
      <c r="R32" s="3">
        <v>65150746</v>
      </c>
    </row>
    <row r="33" spans="2:18">
      <c r="B33" s="2">
        <v>100000000</v>
      </c>
      <c r="C33" s="6">
        <v>120000000</v>
      </c>
      <c r="D33" s="2">
        <v>746</v>
      </c>
      <c r="E33" s="8">
        <v>81071368025</v>
      </c>
      <c r="F33" s="8">
        <v>24604076672</v>
      </c>
      <c r="G33" s="2">
        <v>737</v>
      </c>
      <c r="H33" s="8">
        <v>80382422851</v>
      </c>
      <c r="I33" s="3">
        <v>24620828425</v>
      </c>
      <c r="J33" s="24">
        <v>0</v>
      </c>
      <c r="K33" s="8">
        <v>0</v>
      </c>
      <c r="L33" s="3">
        <v>0</v>
      </c>
      <c r="M33" s="2">
        <v>74</v>
      </c>
      <c r="N33" s="6">
        <v>8119172946</v>
      </c>
      <c r="O33" s="16">
        <v>342961333</v>
      </c>
      <c r="P33" s="16">
        <v>35398357423</v>
      </c>
      <c r="Q33" s="8">
        <v>213905128</v>
      </c>
      <c r="R33" s="3">
        <v>72738336</v>
      </c>
    </row>
    <row r="34" spans="2:18">
      <c r="B34" s="2">
        <v>120000000</v>
      </c>
      <c r="C34" s="6">
        <v>140000000</v>
      </c>
      <c r="D34" s="2">
        <v>459</v>
      </c>
      <c r="E34" s="8">
        <v>59479274522</v>
      </c>
      <c r="F34" s="8">
        <v>18999091364</v>
      </c>
      <c r="G34" s="2">
        <v>380</v>
      </c>
      <c r="H34" s="8">
        <v>49215085377</v>
      </c>
      <c r="I34" s="3">
        <v>15708834414</v>
      </c>
      <c r="J34" s="24">
        <v>0</v>
      </c>
      <c r="K34" s="8">
        <v>0</v>
      </c>
      <c r="L34" s="3">
        <v>0</v>
      </c>
      <c r="M34" s="2">
        <v>37</v>
      </c>
      <c r="N34" s="6">
        <v>4768148890</v>
      </c>
      <c r="O34" s="16">
        <v>399000870</v>
      </c>
      <c r="P34" s="16">
        <v>24864527846</v>
      </c>
      <c r="Q34" s="8">
        <v>135578437</v>
      </c>
      <c r="R34" s="3">
        <v>53371800</v>
      </c>
    </row>
    <row r="35" spans="2:18">
      <c r="B35" s="2">
        <v>140000000</v>
      </c>
      <c r="C35" s="6">
        <v>160000000</v>
      </c>
      <c r="D35" s="2">
        <v>256</v>
      </c>
      <c r="E35" s="8">
        <v>38126746292</v>
      </c>
      <c r="F35" s="8">
        <v>12549504737</v>
      </c>
      <c r="G35" s="2">
        <v>219</v>
      </c>
      <c r="H35" s="8">
        <v>32535640692</v>
      </c>
      <c r="I35" s="3">
        <v>10767963333</v>
      </c>
      <c r="J35" s="24" t="s">
        <v>26</v>
      </c>
      <c r="K35" s="8">
        <v>150839990</v>
      </c>
      <c r="L35" s="3">
        <v>0</v>
      </c>
      <c r="M35" s="2">
        <v>31</v>
      </c>
      <c r="N35" s="6">
        <v>4623506614</v>
      </c>
      <c r="O35" s="16">
        <v>0</v>
      </c>
      <c r="P35" s="16">
        <v>19571392474</v>
      </c>
      <c r="Q35" s="8">
        <v>0</v>
      </c>
      <c r="R35" s="3">
        <v>0</v>
      </c>
    </row>
    <row r="36" spans="2:18">
      <c r="B36" s="2">
        <v>160000000</v>
      </c>
      <c r="C36" s="6">
        <v>180000000</v>
      </c>
      <c r="D36" s="2">
        <v>192</v>
      </c>
      <c r="E36" s="8">
        <v>32307567971</v>
      </c>
      <c r="F36" s="8">
        <v>10934499612</v>
      </c>
      <c r="G36" s="2">
        <v>149</v>
      </c>
      <c r="H36" s="8">
        <v>25181924226</v>
      </c>
      <c r="I36" s="3">
        <v>8464822424</v>
      </c>
      <c r="J36" s="2">
        <v>0</v>
      </c>
      <c r="K36" s="8">
        <v>0</v>
      </c>
      <c r="L36" s="3">
        <v>0</v>
      </c>
      <c r="M36" s="2">
        <v>32</v>
      </c>
      <c r="N36" s="6">
        <v>5389142140</v>
      </c>
      <c r="O36" s="16">
        <v>515576813</v>
      </c>
      <c r="P36" s="16">
        <v>13515814523</v>
      </c>
      <c r="Q36" s="8">
        <v>0</v>
      </c>
      <c r="R36" s="3">
        <v>0</v>
      </c>
    </row>
    <row r="37" spans="2:18">
      <c r="B37" s="2">
        <v>180000000</v>
      </c>
      <c r="C37" s="6">
        <v>200000000</v>
      </c>
      <c r="D37" s="2">
        <v>105</v>
      </c>
      <c r="E37" s="8">
        <v>19904134637</v>
      </c>
      <c r="F37" s="8">
        <v>6874201759</v>
      </c>
      <c r="G37" s="2">
        <v>80</v>
      </c>
      <c r="H37" s="8">
        <v>15151503084</v>
      </c>
      <c r="I37" s="3">
        <v>5200918037</v>
      </c>
      <c r="J37" s="2">
        <v>0</v>
      </c>
      <c r="K37" s="8">
        <v>0</v>
      </c>
      <c r="L37" s="3">
        <v>0</v>
      </c>
      <c r="M37" s="2">
        <v>28</v>
      </c>
      <c r="N37" s="6">
        <v>5319786751</v>
      </c>
      <c r="O37" s="16">
        <v>370561222</v>
      </c>
      <c r="P37" s="16">
        <v>10251703743</v>
      </c>
      <c r="Q37" s="8">
        <v>0</v>
      </c>
      <c r="R37" s="3">
        <v>0</v>
      </c>
    </row>
    <row r="38" spans="2:18">
      <c r="B38" s="2">
        <v>200000000</v>
      </c>
      <c r="C38" s="6">
        <v>250000000</v>
      </c>
      <c r="D38" s="2">
        <v>171</v>
      </c>
      <c r="E38" s="8">
        <v>37956791278</v>
      </c>
      <c r="F38" s="8">
        <v>13410754185</v>
      </c>
      <c r="G38" s="2">
        <v>121</v>
      </c>
      <c r="H38" s="8">
        <v>26857894924</v>
      </c>
      <c r="I38" s="3">
        <v>9502225145</v>
      </c>
      <c r="J38" s="2">
        <v>0</v>
      </c>
      <c r="K38" s="8">
        <v>0</v>
      </c>
      <c r="L38" s="3">
        <v>0</v>
      </c>
      <c r="M38" s="2">
        <v>33</v>
      </c>
      <c r="N38" s="6">
        <v>7243169885</v>
      </c>
      <c r="O38" s="16">
        <v>238243059</v>
      </c>
      <c r="P38" s="16">
        <v>19920754931</v>
      </c>
      <c r="Q38" s="8">
        <v>237504792</v>
      </c>
      <c r="R38" s="3">
        <v>84827861</v>
      </c>
    </row>
    <row r="39" spans="2:18">
      <c r="B39" s="2">
        <v>250000000</v>
      </c>
      <c r="C39" s="6">
        <v>300000000</v>
      </c>
      <c r="D39" s="2">
        <v>78</v>
      </c>
      <c r="E39" s="8">
        <v>21337289925</v>
      </c>
      <c r="F39" s="8">
        <v>7727123851</v>
      </c>
      <c r="G39" s="2">
        <v>66</v>
      </c>
      <c r="H39" s="8">
        <v>17829960416</v>
      </c>
      <c r="I39" s="3">
        <v>6463654264</v>
      </c>
      <c r="J39" s="2">
        <v>0</v>
      </c>
      <c r="K39" s="8">
        <v>0</v>
      </c>
      <c r="L39" s="3">
        <v>0</v>
      </c>
      <c r="M39" s="2">
        <v>21</v>
      </c>
      <c r="N39" s="6">
        <v>5818210606</v>
      </c>
      <c r="O39" s="16">
        <v>0</v>
      </c>
      <c r="P39" s="16">
        <v>9086396583</v>
      </c>
      <c r="Q39" s="8">
        <v>0</v>
      </c>
      <c r="R39" s="3">
        <v>0</v>
      </c>
    </row>
    <row r="40" spans="2:18">
      <c r="B40" s="2">
        <v>300000000</v>
      </c>
      <c r="C40" s="6">
        <v>350000000</v>
      </c>
      <c r="D40" s="2">
        <v>41</v>
      </c>
      <c r="E40" s="8">
        <v>13250020314</v>
      </c>
      <c r="F40" s="8">
        <v>4875249478</v>
      </c>
      <c r="G40" s="2">
        <v>30</v>
      </c>
      <c r="H40" s="8">
        <v>9527390393</v>
      </c>
      <c r="I40" s="3">
        <v>3501539459</v>
      </c>
      <c r="J40" s="2">
        <v>0</v>
      </c>
      <c r="K40" s="8">
        <v>0</v>
      </c>
      <c r="L40" s="3">
        <v>0</v>
      </c>
      <c r="M40" s="24">
        <v>14</v>
      </c>
      <c r="N40" s="6">
        <v>4612670563</v>
      </c>
      <c r="O40" s="16">
        <v>970873088</v>
      </c>
      <c r="P40" s="16">
        <v>8291621214</v>
      </c>
      <c r="Q40" s="8">
        <v>0</v>
      </c>
      <c r="R40" s="3">
        <v>0</v>
      </c>
    </row>
    <row r="41" spans="2:18">
      <c r="B41" s="2">
        <v>350000000</v>
      </c>
      <c r="C41" s="6">
        <v>400000000</v>
      </c>
      <c r="D41" s="2">
        <v>30</v>
      </c>
      <c r="E41" s="8">
        <v>11163543102</v>
      </c>
      <c r="F41" s="8">
        <v>4154729932</v>
      </c>
      <c r="G41" s="2">
        <v>18</v>
      </c>
      <c r="H41" s="8">
        <v>6698815864</v>
      </c>
      <c r="I41" s="3">
        <v>2493203426</v>
      </c>
      <c r="J41" s="2">
        <v>0</v>
      </c>
      <c r="K41" s="8">
        <v>0</v>
      </c>
      <c r="L41" s="3">
        <v>0</v>
      </c>
      <c r="M41" s="24" t="s">
        <v>26</v>
      </c>
      <c r="N41" s="6">
        <v>3701477127</v>
      </c>
      <c r="O41" s="16">
        <v>366654707</v>
      </c>
      <c r="P41" s="16">
        <v>5887047568</v>
      </c>
      <c r="Q41" s="8">
        <v>764437275</v>
      </c>
      <c r="R41" s="3">
        <v>220541126</v>
      </c>
    </row>
    <row r="42" spans="2:18">
      <c r="B42" s="2">
        <v>400000000</v>
      </c>
      <c r="C42" s="6">
        <v>450000000</v>
      </c>
      <c r="D42" s="2">
        <v>21</v>
      </c>
      <c r="E42" s="8">
        <v>8830433242</v>
      </c>
      <c r="F42" s="8">
        <v>3314692180</v>
      </c>
      <c r="G42" s="29">
        <f>H42/(($B42+$C42)/2)</f>
        <v>9.8524239976470582</v>
      </c>
      <c r="H42" s="8">
        <v>4187280199</v>
      </c>
      <c r="I42" s="3">
        <v>1580166282</v>
      </c>
      <c r="J42" s="2">
        <v>0</v>
      </c>
      <c r="K42" s="8">
        <v>0</v>
      </c>
      <c r="L42" s="3">
        <v>0</v>
      </c>
      <c r="M42" s="24" t="s">
        <v>26</v>
      </c>
      <c r="N42" s="6">
        <v>1292364139</v>
      </c>
      <c r="O42" s="16">
        <v>0</v>
      </c>
      <c r="P42" s="16">
        <v>8923838710</v>
      </c>
      <c r="Q42" s="8">
        <v>0</v>
      </c>
      <c r="R42" s="3">
        <v>0</v>
      </c>
    </row>
    <row r="43" spans="2:18">
      <c r="B43" s="2">
        <v>450000000</v>
      </c>
      <c r="C43" s="6">
        <v>500000000</v>
      </c>
      <c r="D43" s="2">
        <v>15</v>
      </c>
      <c r="E43" s="8">
        <v>7073453159</v>
      </c>
      <c r="F43" s="8">
        <v>2674037611</v>
      </c>
      <c r="G43" s="29">
        <f>H43/(($B43+$C43)/2)</f>
        <v>3.9322267031578946</v>
      </c>
      <c r="H43" s="8">
        <v>1867807684</v>
      </c>
      <c r="I43" s="3">
        <v>702459909</v>
      </c>
      <c r="J43" s="2">
        <v>0</v>
      </c>
      <c r="K43" s="8">
        <v>0</v>
      </c>
      <c r="L43" s="3">
        <v>0</v>
      </c>
      <c r="M43" s="24" t="s">
        <v>26</v>
      </c>
      <c r="N43" s="6">
        <v>1382912925</v>
      </c>
      <c r="O43" s="16">
        <v>0</v>
      </c>
      <c r="P43" s="16">
        <v>3781297755</v>
      </c>
      <c r="Q43" s="8">
        <v>0</v>
      </c>
      <c r="R43" s="3">
        <v>0</v>
      </c>
    </row>
    <row r="44" spans="2:18">
      <c r="B44" s="2">
        <v>500000000</v>
      </c>
      <c r="C44" s="6">
        <v>550000000</v>
      </c>
      <c r="D44" s="29">
        <f>E44/((B44+C44)/2)</f>
        <v>7.0238544038095236</v>
      </c>
      <c r="E44" s="8">
        <v>3687523562</v>
      </c>
      <c r="F44" s="8">
        <v>1402515720</v>
      </c>
      <c r="G44" s="29">
        <f>H44/(($B44+$C44)/2)</f>
        <v>4.9722125523809524</v>
      </c>
      <c r="H44" s="8">
        <v>2610411590</v>
      </c>
      <c r="I44" s="3">
        <v>991450631</v>
      </c>
      <c r="J44" s="2">
        <v>0</v>
      </c>
      <c r="K44" s="8">
        <v>0</v>
      </c>
      <c r="L44" s="3">
        <v>0</v>
      </c>
      <c r="M44" s="24" t="s">
        <v>26</v>
      </c>
      <c r="N44" s="6">
        <v>536103397</v>
      </c>
      <c r="O44" s="16">
        <v>0</v>
      </c>
      <c r="P44" s="16">
        <v>5354406011</v>
      </c>
      <c r="Q44" s="8">
        <v>0</v>
      </c>
      <c r="R44" s="3">
        <v>0</v>
      </c>
    </row>
    <row r="45" spans="2:18">
      <c r="B45" s="2">
        <v>550000000</v>
      </c>
      <c r="C45" s="6">
        <v>600000000</v>
      </c>
      <c r="D45" s="29">
        <f>E45/((B45+C45)/2)</f>
        <v>8.8483667495652174</v>
      </c>
      <c r="E45" s="8">
        <v>5087810881</v>
      </c>
      <c r="F45" s="8">
        <v>1941918160</v>
      </c>
      <c r="G45" s="29">
        <f>H45/(($B45+$C45)/2)</f>
        <v>3.8889463426086959</v>
      </c>
      <c r="H45" s="8">
        <v>2236144147</v>
      </c>
      <c r="I45" s="3">
        <v>851291571</v>
      </c>
      <c r="J45" s="2">
        <v>0</v>
      </c>
      <c r="K45" s="8">
        <v>0</v>
      </c>
      <c r="L45" s="3">
        <v>0</v>
      </c>
      <c r="M45" s="24">
        <v>0</v>
      </c>
      <c r="N45" s="6">
        <v>0</v>
      </c>
      <c r="O45" s="16">
        <v>0</v>
      </c>
      <c r="P45" s="16">
        <v>5184891500</v>
      </c>
      <c r="Q45" s="8">
        <v>0</v>
      </c>
      <c r="R45" s="3">
        <v>0</v>
      </c>
    </row>
    <row r="46" spans="2:18">
      <c r="B46" s="2">
        <v>600000000</v>
      </c>
      <c r="C46" s="6">
        <v>650000000</v>
      </c>
      <c r="D46" s="29">
        <f>E46/((B46+C46)/2)</f>
        <v>3.9271827359999998</v>
      </c>
      <c r="E46" s="8">
        <v>2454489210</v>
      </c>
      <c r="F46" s="8">
        <v>940370710</v>
      </c>
      <c r="G46" s="2">
        <v>0</v>
      </c>
      <c r="H46" s="8">
        <v>0</v>
      </c>
      <c r="I46" s="3">
        <v>0</v>
      </c>
      <c r="J46" s="2">
        <v>0</v>
      </c>
      <c r="K46" s="8">
        <v>0</v>
      </c>
      <c r="L46" s="3">
        <v>0</v>
      </c>
      <c r="M46" s="24">
        <v>0</v>
      </c>
      <c r="N46" s="6">
        <v>0</v>
      </c>
      <c r="O46" s="16">
        <v>0</v>
      </c>
      <c r="P46" s="16">
        <v>1887262503</v>
      </c>
      <c r="Q46" s="8">
        <v>0</v>
      </c>
      <c r="R46" s="3">
        <v>0</v>
      </c>
    </row>
    <row r="47" spans="2:18" ht="15" thickBot="1">
      <c r="B47" s="4">
        <v>650000000</v>
      </c>
      <c r="C47" s="7"/>
      <c r="D47" s="4">
        <v>37</v>
      </c>
      <c r="E47" s="9">
        <v>45288864325</v>
      </c>
      <c r="F47" s="9">
        <v>17732364715</v>
      </c>
      <c r="G47" s="4">
        <v>12</v>
      </c>
      <c r="H47" s="9">
        <v>21537188845</v>
      </c>
      <c r="I47" s="5">
        <v>4805007371</v>
      </c>
      <c r="J47" s="4">
        <v>0</v>
      </c>
      <c r="K47" s="9">
        <v>0</v>
      </c>
      <c r="L47" s="5">
        <v>0</v>
      </c>
      <c r="M47" s="25" t="s">
        <v>26</v>
      </c>
      <c r="N47" s="17">
        <v>6617566299</v>
      </c>
      <c r="O47" s="18">
        <v>977862642</v>
      </c>
      <c r="P47" s="18">
        <v>456242378649</v>
      </c>
      <c r="Q47" s="9">
        <v>0</v>
      </c>
      <c r="R47" s="5">
        <v>0</v>
      </c>
    </row>
    <row r="48" spans="2:18">
      <c r="B48" t="s">
        <v>16</v>
      </c>
      <c r="E48" s="21">
        <f>SUM(E5:E47)</f>
        <v>10194693257126</v>
      </c>
      <c r="G48" s="21">
        <f>SUM(G16:G47)</f>
        <v>62944.645809595801</v>
      </c>
      <c r="O48" s="21">
        <f>SUM(O5:O47)</f>
        <v>119385138540</v>
      </c>
      <c r="Q48" s="21"/>
      <c r="R48" s="21"/>
    </row>
    <row r="49" spans="2:17">
      <c r="B49" t="s">
        <v>18</v>
      </c>
    </row>
    <row r="50" spans="2:17">
      <c r="B50" t="s">
        <v>19</v>
      </c>
    </row>
    <row r="51" spans="2:17">
      <c r="B51" t="s">
        <v>20</v>
      </c>
    </row>
    <row r="52" spans="2:17">
      <c r="B52" t="s">
        <v>21</v>
      </c>
    </row>
    <row r="53" spans="2:17">
      <c r="B53" t="s">
        <v>22</v>
      </c>
    </row>
    <row r="54" spans="2:17">
      <c r="B54" t="s">
        <v>17</v>
      </c>
    </row>
    <row r="55" spans="2:17">
      <c r="B55" t="s">
        <v>25</v>
      </c>
      <c r="N55" s="1"/>
      <c r="O55" s="1"/>
      <c r="P55" s="1"/>
      <c r="Q55" s="1"/>
    </row>
    <row r="56" spans="2:17">
      <c r="N56" s="1"/>
      <c r="O56" s="1"/>
      <c r="P56" s="1"/>
      <c r="Q56" s="1"/>
    </row>
    <row r="57" spans="2:17">
      <c r="N57" s="1"/>
      <c r="O57" s="1"/>
      <c r="P57" s="1"/>
      <c r="Q57" s="1"/>
    </row>
  </sheetData>
  <mergeCells count="6">
    <mergeCell ref="Q3:R3"/>
    <mergeCell ref="B3:C3"/>
    <mergeCell ref="D3:F3"/>
    <mergeCell ref="G3:I3"/>
    <mergeCell ref="J3:L3"/>
    <mergeCell ref="M3:N3"/>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5" enableFormatConditionsCalculation="0"/>
  <dimension ref="A2:R55"/>
  <sheetViews>
    <sheetView workbookViewId="0">
      <selection activeCell="G48" sqref="G48"/>
    </sheetView>
  </sheetViews>
  <sheetFormatPr baseColWidth="10" defaultColWidth="11.5" defaultRowHeight="14" x14ac:dyDescent="0"/>
  <cols>
    <col min="2" max="2" width="11.1640625" customWidth="1"/>
    <col min="3" max="3" width="11.1640625" bestFit="1" customWidth="1"/>
    <col min="4" max="4" width="25.5" bestFit="1" customWidth="1"/>
    <col min="5" max="5" width="17.6640625" bestFit="1" customWidth="1"/>
    <col min="6" max="6" width="13.6640625" bestFit="1" customWidth="1"/>
    <col min="7" max="7" width="11" bestFit="1" customWidth="1"/>
    <col min="8" max="8" width="16.5" bestFit="1" customWidth="1"/>
    <col min="9" max="9" width="13.6640625" bestFit="1" customWidth="1"/>
    <col min="10" max="10" width="11" bestFit="1" customWidth="1"/>
    <col min="11" max="12" width="16.6640625" bestFit="1" customWidth="1"/>
    <col min="13" max="13" width="11" bestFit="1" customWidth="1"/>
    <col min="14" max="14" width="14.6640625" bestFit="1" customWidth="1"/>
    <col min="15" max="15" width="13.6640625" bestFit="1" customWidth="1"/>
    <col min="16" max="16" width="16.5" bestFit="1" customWidth="1"/>
    <col min="17" max="17" width="16.6640625" bestFit="1" customWidth="1"/>
    <col min="18" max="18" width="13.6640625" bestFit="1" customWidth="1"/>
  </cols>
  <sheetData>
    <row r="2" spans="1:18" ht="15" thickBot="1"/>
    <row r="3" spans="1:18" ht="30" customHeight="1" thickBot="1">
      <c r="B3" s="123" t="s">
        <v>9</v>
      </c>
      <c r="C3" s="124"/>
      <c r="D3" s="123" t="s">
        <v>10</v>
      </c>
      <c r="E3" s="125"/>
      <c r="F3" s="125"/>
      <c r="G3" s="123" t="s">
        <v>11</v>
      </c>
      <c r="H3" s="125"/>
      <c r="I3" s="124"/>
      <c r="J3" s="123" t="s">
        <v>12</v>
      </c>
      <c r="K3" s="125"/>
      <c r="L3" s="124"/>
      <c r="M3" s="123" t="s">
        <v>13</v>
      </c>
      <c r="N3" s="124"/>
      <c r="O3" s="10" t="s">
        <v>14</v>
      </c>
      <c r="P3" s="10" t="s">
        <v>15</v>
      </c>
      <c r="Q3" s="126" t="s">
        <v>24</v>
      </c>
      <c r="R3" s="127"/>
    </row>
    <row r="4" spans="1:18" ht="43" thickBot="1">
      <c r="B4" s="11" t="s">
        <v>3</v>
      </c>
      <c r="C4" s="12" t="s">
        <v>4</v>
      </c>
      <c r="D4" s="11" t="s">
        <v>270</v>
      </c>
      <c r="E4" s="13" t="s">
        <v>2</v>
      </c>
      <c r="F4" s="13" t="s">
        <v>1</v>
      </c>
      <c r="G4" s="11" t="s">
        <v>271</v>
      </c>
      <c r="H4" s="13" t="s">
        <v>5</v>
      </c>
      <c r="I4" s="14" t="s">
        <v>6</v>
      </c>
      <c r="J4" s="11" t="s">
        <v>0</v>
      </c>
      <c r="K4" s="13" t="s">
        <v>5</v>
      </c>
      <c r="L4" s="14" t="s">
        <v>6</v>
      </c>
      <c r="M4" s="11" t="s">
        <v>0</v>
      </c>
      <c r="N4" s="12" t="s">
        <v>7</v>
      </c>
      <c r="O4" s="15" t="s">
        <v>8</v>
      </c>
      <c r="P4" s="15" t="s">
        <v>8</v>
      </c>
      <c r="Q4" s="13" t="s">
        <v>2</v>
      </c>
      <c r="R4" s="14" t="s">
        <v>1</v>
      </c>
    </row>
    <row r="5" spans="1:18">
      <c r="A5" s="33"/>
      <c r="B5" s="2">
        <v>0</v>
      </c>
      <c r="C5" s="6">
        <v>2000000</v>
      </c>
      <c r="D5" s="2">
        <v>827890</v>
      </c>
      <c r="E5" s="8">
        <v>573875150178</v>
      </c>
      <c r="F5" s="8">
        <v>838027915</v>
      </c>
      <c r="G5" s="2">
        <v>2570692</v>
      </c>
      <c r="H5" s="8">
        <v>2292836527694</v>
      </c>
      <c r="I5" s="3">
        <v>469972963</v>
      </c>
      <c r="J5" s="2">
        <v>1206751</v>
      </c>
      <c r="K5" s="8">
        <v>1141060137305</v>
      </c>
      <c r="L5" s="3">
        <v>16384105</v>
      </c>
      <c r="M5" s="2">
        <v>804769</v>
      </c>
      <c r="N5" s="6">
        <v>410945634964</v>
      </c>
      <c r="O5" s="16">
        <v>34622254333</v>
      </c>
      <c r="P5" s="16">
        <v>204819633153</v>
      </c>
      <c r="Q5" s="19">
        <v>54643126</v>
      </c>
      <c r="R5" s="20">
        <v>165157660</v>
      </c>
    </row>
    <row r="6" spans="1:18">
      <c r="A6" s="33"/>
      <c r="B6" s="2">
        <v>2000000</v>
      </c>
      <c r="C6" s="6">
        <v>4000000</v>
      </c>
      <c r="D6" s="2">
        <v>267107</v>
      </c>
      <c r="E6" s="8">
        <v>773285001785</v>
      </c>
      <c r="F6" s="8">
        <v>1839572</v>
      </c>
      <c r="G6" s="2">
        <v>1022947</v>
      </c>
      <c r="H6" s="8">
        <v>2903114296993</v>
      </c>
      <c r="I6" s="3">
        <v>2373218468</v>
      </c>
      <c r="J6" s="2">
        <v>227850</v>
      </c>
      <c r="K6" s="8">
        <v>644359690147</v>
      </c>
      <c r="L6" s="3">
        <v>103402902</v>
      </c>
      <c r="M6" s="2">
        <v>118603</v>
      </c>
      <c r="N6" s="6">
        <v>338034479331</v>
      </c>
      <c r="O6" s="16">
        <v>13142978812</v>
      </c>
      <c r="P6" s="16">
        <v>218224586039</v>
      </c>
      <c r="Q6" s="8">
        <v>116446636</v>
      </c>
      <c r="R6" s="3">
        <v>7389439</v>
      </c>
    </row>
    <row r="7" spans="1:18">
      <c r="A7" s="33"/>
      <c r="B7" s="2">
        <v>4000000</v>
      </c>
      <c r="C7" s="6">
        <v>6000000</v>
      </c>
      <c r="D7" s="2">
        <v>180595</v>
      </c>
      <c r="E7" s="8">
        <v>894321114886</v>
      </c>
      <c r="F7" s="8">
        <v>1536270642</v>
      </c>
      <c r="G7" s="2">
        <v>413901</v>
      </c>
      <c r="H7" s="8">
        <v>2018005705114</v>
      </c>
      <c r="I7" s="3">
        <v>8694437605</v>
      </c>
      <c r="J7" s="2">
        <v>99309</v>
      </c>
      <c r="K7" s="8">
        <v>487022879135</v>
      </c>
      <c r="L7" s="3">
        <v>957328130</v>
      </c>
      <c r="M7" s="2">
        <v>58560</v>
      </c>
      <c r="N7" s="6">
        <v>286556650977</v>
      </c>
      <c r="O7" s="16">
        <v>7706644605</v>
      </c>
      <c r="P7" s="16">
        <v>206033215824</v>
      </c>
      <c r="Q7" s="8">
        <v>173406651</v>
      </c>
      <c r="R7" s="3">
        <v>11330679</v>
      </c>
    </row>
    <row r="8" spans="1:18">
      <c r="A8" s="33"/>
      <c r="B8" s="2">
        <v>6000000</v>
      </c>
      <c r="C8" s="6">
        <v>8000000</v>
      </c>
      <c r="D8" s="2">
        <v>119628</v>
      </c>
      <c r="E8" s="8">
        <v>829560488927</v>
      </c>
      <c r="F8" s="8">
        <v>10873898991</v>
      </c>
      <c r="G8" s="2">
        <v>201170</v>
      </c>
      <c r="H8" s="8">
        <v>1384884334909</v>
      </c>
      <c r="I8" s="3">
        <v>20006550817</v>
      </c>
      <c r="J8" s="2">
        <v>38605</v>
      </c>
      <c r="K8" s="8">
        <v>261959416805</v>
      </c>
      <c r="L8" s="3">
        <v>3075959607</v>
      </c>
      <c r="M8" s="2">
        <v>31331</v>
      </c>
      <c r="N8" s="6">
        <v>216724592465</v>
      </c>
      <c r="O8" s="16">
        <v>5099168200</v>
      </c>
      <c r="P8" s="16">
        <v>186823443586</v>
      </c>
      <c r="Q8" s="8">
        <v>363093775</v>
      </c>
      <c r="R8" s="3">
        <v>29140715</v>
      </c>
    </row>
    <row r="9" spans="1:18">
      <c r="A9" s="33"/>
      <c r="B9" s="2">
        <v>8000000</v>
      </c>
      <c r="C9" s="6">
        <v>10000000</v>
      </c>
      <c r="D9" s="2">
        <v>84795</v>
      </c>
      <c r="E9" s="8">
        <v>758853514677</v>
      </c>
      <c r="F9" s="8">
        <v>16248241005</v>
      </c>
      <c r="G9" s="2">
        <v>116692</v>
      </c>
      <c r="H9" s="8">
        <v>1041882222699</v>
      </c>
      <c r="I9" s="3">
        <v>24041539371</v>
      </c>
      <c r="J9" s="2">
        <v>18157</v>
      </c>
      <c r="K9" s="8">
        <v>160843846487</v>
      </c>
      <c r="L9" s="3">
        <v>3288590873</v>
      </c>
      <c r="M9" s="2">
        <v>20000</v>
      </c>
      <c r="N9" s="6">
        <v>178759416819</v>
      </c>
      <c r="O9" s="16">
        <v>3703193405</v>
      </c>
      <c r="P9" s="16">
        <v>168490270138</v>
      </c>
      <c r="Q9" s="8">
        <v>360585991</v>
      </c>
      <c r="R9" s="3">
        <v>37155519</v>
      </c>
    </row>
    <row r="10" spans="1:18">
      <c r="A10" s="33"/>
      <c r="B10" s="2">
        <v>10000000</v>
      </c>
      <c r="C10" s="6">
        <v>12000000</v>
      </c>
      <c r="D10" s="2">
        <v>63432</v>
      </c>
      <c r="E10" s="8">
        <v>694671069842</v>
      </c>
      <c r="F10" s="8">
        <v>18782824744</v>
      </c>
      <c r="G10" s="2">
        <v>75849</v>
      </c>
      <c r="H10" s="8">
        <v>824646761877</v>
      </c>
      <c r="I10" s="3">
        <v>24875950778</v>
      </c>
      <c r="J10" s="2">
        <v>5344</v>
      </c>
      <c r="K10" s="8">
        <v>58264775366</v>
      </c>
      <c r="L10" s="3">
        <v>1499568498</v>
      </c>
      <c r="M10" s="2">
        <v>13932</v>
      </c>
      <c r="N10" s="6">
        <v>152424245549</v>
      </c>
      <c r="O10" s="16">
        <v>2851399664</v>
      </c>
      <c r="P10" s="16">
        <v>155806121011</v>
      </c>
      <c r="Q10" s="8">
        <v>274843271</v>
      </c>
      <c r="R10" s="3">
        <v>14185584</v>
      </c>
    </row>
    <row r="11" spans="1:18">
      <c r="A11" s="33"/>
      <c r="B11" s="2">
        <v>12000000</v>
      </c>
      <c r="C11" s="6">
        <v>14000000</v>
      </c>
      <c r="D11" s="2">
        <v>47257</v>
      </c>
      <c r="E11" s="8">
        <v>611694735146</v>
      </c>
      <c r="F11" s="8">
        <v>22214241334</v>
      </c>
      <c r="G11" s="2">
        <v>45967</v>
      </c>
      <c r="H11" s="8">
        <v>594986952805</v>
      </c>
      <c r="I11" s="3">
        <v>23297804937</v>
      </c>
      <c r="J11" s="2">
        <v>3178</v>
      </c>
      <c r="K11" s="8">
        <v>40841931080</v>
      </c>
      <c r="L11" s="3">
        <v>1374771329</v>
      </c>
      <c r="M11" s="2">
        <v>9092</v>
      </c>
      <c r="N11" s="6">
        <v>117219893526</v>
      </c>
      <c r="O11" s="16">
        <v>2325550923</v>
      </c>
      <c r="P11" s="16">
        <v>152720625399</v>
      </c>
      <c r="Q11" s="8">
        <v>371213297</v>
      </c>
      <c r="R11" s="3">
        <v>28057328</v>
      </c>
    </row>
    <row r="12" spans="1:18">
      <c r="A12" s="33"/>
      <c r="B12" s="2">
        <v>14000000</v>
      </c>
      <c r="C12" s="6">
        <v>16000000</v>
      </c>
      <c r="D12" s="2">
        <v>36688</v>
      </c>
      <c r="E12" s="8">
        <v>548597965714</v>
      </c>
      <c r="F12" s="8">
        <v>24617641567</v>
      </c>
      <c r="G12" s="2">
        <v>34116</v>
      </c>
      <c r="H12" s="8">
        <v>510110970960</v>
      </c>
      <c r="I12" s="3">
        <v>24150813643</v>
      </c>
      <c r="J12" s="2">
        <v>1662</v>
      </c>
      <c r="K12" s="8">
        <v>24680979271</v>
      </c>
      <c r="L12" s="3">
        <v>1020493069</v>
      </c>
      <c r="M12" s="2">
        <v>5655</v>
      </c>
      <c r="N12" s="6">
        <v>84402770674</v>
      </c>
      <c r="O12" s="16">
        <v>1407010422</v>
      </c>
      <c r="P12" s="16">
        <v>149621939738</v>
      </c>
      <c r="Q12" s="8">
        <v>268097243</v>
      </c>
      <c r="R12" s="3">
        <v>37078028</v>
      </c>
    </row>
    <row r="13" spans="1:18">
      <c r="A13" s="33"/>
      <c r="B13" s="2">
        <v>16000000</v>
      </c>
      <c r="C13" s="6">
        <v>18000000</v>
      </c>
      <c r="D13" s="2">
        <v>28650</v>
      </c>
      <c r="E13" s="8">
        <v>486144439386</v>
      </c>
      <c r="F13" s="8">
        <v>24994376183</v>
      </c>
      <c r="G13" s="2">
        <v>25241</v>
      </c>
      <c r="H13" s="8">
        <v>427818343852</v>
      </c>
      <c r="I13" s="3">
        <v>23332914538</v>
      </c>
      <c r="J13" s="2">
        <v>1393</v>
      </c>
      <c r="K13" s="8">
        <v>23444731357</v>
      </c>
      <c r="L13" s="3">
        <v>1134363272</v>
      </c>
      <c r="M13" s="2">
        <v>4307</v>
      </c>
      <c r="N13" s="6">
        <v>72957749959</v>
      </c>
      <c r="O13" s="16">
        <v>1189036687</v>
      </c>
      <c r="P13" s="16">
        <v>129791602167</v>
      </c>
      <c r="Q13" s="8">
        <v>173908774</v>
      </c>
      <c r="R13" s="3">
        <v>20568645</v>
      </c>
    </row>
    <row r="14" spans="1:18">
      <c r="A14" s="33"/>
      <c r="B14" s="2">
        <v>18000000</v>
      </c>
      <c r="C14" s="6">
        <v>20000000</v>
      </c>
      <c r="D14" s="2">
        <v>24173</v>
      </c>
      <c r="E14" s="8">
        <v>458368217695</v>
      </c>
      <c r="F14" s="8">
        <v>26215164311</v>
      </c>
      <c r="G14" s="2">
        <v>19264</v>
      </c>
      <c r="H14" s="8">
        <v>365603837263</v>
      </c>
      <c r="I14" s="3">
        <v>22337367755</v>
      </c>
      <c r="J14" s="2">
        <v>743</v>
      </c>
      <c r="K14" s="8">
        <v>14049869608</v>
      </c>
      <c r="L14" s="3">
        <v>749491093</v>
      </c>
      <c r="M14" s="2">
        <v>3441</v>
      </c>
      <c r="N14" s="6">
        <v>65188031674</v>
      </c>
      <c r="O14" s="16">
        <v>1068514236</v>
      </c>
      <c r="P14" s="16">
        <v>129954917857</v>
      </c>
      <c r="Q14" s="8">
        <v>208044868</v>
      </c>
      <c r="R14" s="3">
        <v>27159928</v>
      </c>
    </row>
    <row r="15" spans="1:18">
      <c r="A15" s="33"/>
      <c r="B15" s="2">
        <v>20000000</v>
      </c>
      <c r="C15" s="6">
        <v>22000000</v>
      </c>
      <c r="D15" s="2">
        <v>19611</v>
      </c>
      <c r="E15" s="8">
        <v>411290256639</v>
      </c>
      <c r="F15" s="8">
        <v>26941140211</v>
      </c>
      <c r="G15" s="2">
        <v>15180</v>
      </c>
      <c r="H15" s="8">
        <v>318244348773</v>
      </c>
      <c r="I15" s="3">
        <v>21951097190</v>
      </c>
      <c r="J15" s="2">
        <v>345</v>
      </c>
      <c r="K15" s="8">
        <v>7228864125</v>
      </c>
      <c r="L15" s="3">
        <v>442400235</v>
      </c>
      <c r="M15" s="2">
        <v>2675</v>
      </c>
      <c r="N15" s="6">
        <v>56069858465</v>
      </c>
      <c r="O15" s="16">
        <v>1205324457</v>
      </c>
      <c r="P15" s="16">
        <v>114679189573</v>
      </c>
      <c r="Q15" s="8">
        <v>169309221</v>
      </c>
      <c r="R15" s="3">
        <v>15476084</v>
      </c>
    </row>
    <row r="16" spans="1:18">
      <c r="A16" s="33"/>
      <c r="B16" s="2">
        <v>22000000</v>
      </c>
      <c r="C16" s="6">
        <v>24000000</v>
      </c>
      <c r="D16" s="2">
        <v>16613</v>
      </c>
      <c r="E16" s="8">
        <v>381435458670</v>
      </c>
      <c r="F16" s="8">
        <v>27779363255</v>
      </c>
      <c r="G16" s="2">
        <v>11831</v>
      </c>
      <c r="H16" s="8">
        <v>271607429042</v>
      </c>
      <c r="I16" s="3">
        <v>20858422020</v>
      </c>
      <c r="J16" s="2">
        <v>148</v>
      </c>
      <c r="K16" s="8">
        <v>3386190345</v>
      </c>
      <c r="L16" s="3">
        <v>223369095</v>
      </c>
      <c r="M16" s="2">
        <v>2128</v>
      </c>
      <c r="N16" s="6">
        <v>48903249534</v>
      </c>
      <c r="O16" s="16">
        <v>991731368</v>
      </c>
      <c r="P16" s="16">
        <v>111420162386</v>
      </c>
      <c r="Q16" s="8">
        <v>138610679</v>
      </c>
      <c r="R16" s="3">
        <v>12443106</v>
      </c>
    </row>
    <row r="17" spans="1:18">
      <c r="A17" s="33"/>
      <c r="B17" s="2">
        <v>24000000</v>
      </c>
      <c r="C17" s="6">
        <v>26000000</v>
      </c>
      <c r="D17" s="2">
        <v>14641</v>
      </c>
      <c r="E17" s="8">
        <v>365719670565</v>
      </c>
      <c r="F17" s="8">
        <v>28908604941</v>
      </c>
      <c r="G17" s="2">
        <v>9551</v>
      </c>
      <c r="H17" s="8">
        <v>238339532785</v>
      </c>
      <c r="I17" s="3">
        <v>20042775200</v>
      </c>
      <c r="J17" s="2">
        <v>61</v>
      </c>
      <c r="K17" s="8">
        <v>1520595645</v>
      </c>
      <c r="L17" s="3">
        <v>112243954</v>
      </c>
      <c r="M17" s="2">
        <v>1747</v>
      </c>
      <c r="N17" s="6">
        <v>43589641481</v>
      </c>
      <c r="O17" s="16">
        <v>747745736</v>
      </c>
      <c r="P17" s="16">
        <v>110441113564</v>
      </c>
      <c r="Q17" s="8">
        <v>225076568</v>
      </c>
      <c r="R17" s="3">
        <v>38876457</v>
      </c>
    </row>
    <row r="18" spans="1:18">
      <c r="A18" s="33"/>
      <c r="B18" s="2">
        <v>26000000</v>
      </c>
      <c r="C18" s="6">
        <v>28000000</v>
      </c>
      <c r="D18" s="2">
        <v>12377</v>
      </c>
      <c r="E18" s="8">
        <v>333515242311</v>
      </c>
      <c r="F18" s="8">
        <v>28709601146</v>
      </c>
      <c r="G18" s="2">
        <v>7254</v>
      </c>
      <c r="H18" s="8">
        <v>195607141971</v>
      </c>
      <c r="I18" s="3">
        <v>18114343765</v>
      </c>
      <c r="J18" s="2">
        <v>46</v>
      </c>
      <c r="K18" s="8">
        <v>1236198224</v>
      </c>
      <c r="L18" s="3">
        <v>102012721</v>
      </c>
      <c r="M18" s="2">
        <v>1442</v>
      </c>
      <c r="N18" s="6">
        <v>38910189745</v>
      </c>
      <c r="O18" s="16">
        <v>536601586</v>
      </c>
      <c r="P18" s="16">
        <v>100870736391</v>
      </c>
      <c r="Q18" s="8">
        <v>163022346</v>
      </c>
      <c r="R18" s="3">
        <v>22707021</v>
      </c>
    </row>
    <row r="19" spans="1:18">
      <c r="A19" s="33"/>
      <c r="B19" s="2">
        <v>28000000</v>
      </c>
      <c r="C19" s="6">
        <v>30000000</v>
      </c>
      <c r="D19" s="2">
        <v>10488</v>
      </c>
      <c r="E19" s="8">
        <v>303986156888</v>
      </c>
      <c r="F19" s="8">
        <v>29614484912</v>
      </c>
      <c r="G19" s="2">
        <v>6109</v>
      </c>
      <c r="H19" s="8">
        <v>177012958124</v>
      </c>
      <c r="I19" s="3">
        <v>18106613289</v>
      </c>
      <c r="J19" s="2">
        <v>28</v>
      </c>
      <c r="K19" s="8">
        <v>806073053</v>
      </c>
      <c r="L19" s="3">
        <v>74087011</v>
      </c>
      <c r="M19" s="2">
        <v>1226</v>
      </c>
      <c r="N19" s="6">
        <v>35517498849</v>
      </c>
      <c r="O19" s="16">
        <v>489797521</v>
      </c>
      <c r="P19" s="16">
        <v>95786638606</v>
      </c>
      <c r="Q19" s="8">
        <v>288761009</v>
      </c>
      <c r="R19" s="3">
        <v>44408225</v>
      </c>
    </row>
    <row r="20" spans="1:18">
      <c r="A20" s="33"/>
      <c r="B20" s="2">
        <v>30000000</v>
      </c>
      <c r="C20" s="6">
        <v>32000000</v>
      </c>
      <c r="D20" s="2">
        <v>8895</v>
      </c>
      <c r="E20" s="8">
        <v>275367217405</v>
      </c>
      <c r="F20" s="8">
        <v>29468424253</v>
      </c>
      <c r="G20" s="2">
        <v>5190</v>
      </c>
      <c r="H20" s="8">
        <v>160798107083</v>
      </c>
      <c r="I20" s="3">
        <v>17930108005</v>
      </c>
      <c r="J20" s="2">
        <v>14</v>
      </c>
      <c r="K20" s="8">
        <v>433335320</v>
      </c>
      <c r="L20" s="3">
        <v>45495483</v>
      </c>
      <c r="M20" s="2">
        <v>878</v>
      </c>
      <c r="N20" s="6">
        <v>27186202088</v>
      </c>
      <c r="O20" s="16">
        <v>526801388</v>
      </c>
      <c r="P20" s="16">
        <v>86605567125</v>
      </c>
      <c r="Q20" s="8">
        <v>217121052</v>
      </c>
      <c r="R20" s="3">
        <v>36772348</v>
      </c>
    </row>
    <row r="21" spans="1:18">
      <c r="A21" s="33"/>
      <c r="B21" s="2">
        <v>32000000</v>
      </c>
      <c r="C21" s="6">
        <v>34000000</v>
      </c>
      <c r="D21" s="2">
        <v>7246</v>
      </c>
      <c r="E21" s="8">
        <v>238967876187</v>
      </c>
      <c r="F21" s="8">
        <v>27678437802</v>
      </c>
      <c r="G21" s="2">
        <v>4347</v>
      </c>
      <c r="H21" s="8">
        <v>143240697675</v>
      </c>
      <c r="I21" s="3">
        <v>17177868009</v>
      </c>
      <c r="J21" s="2">
        <v>12</v>
      </c>
      <c r="K21" s="8">
        <v>396295559</v>
      </c>
      <c r="L21" s="3">
        <v>43323693</v>
      </c>
      <c r="M21" s="2">
        <v>731</v>
      </c>
      <c r="N21" s="6">
        <v>24095004319</v>
      </c>
      <c r="O21" s="16">
        <v>431292416</v>
      </c>
      <c r="P21" s="16">
        <v>78919824194</v>
      </c>
      <c r="Q21" s="8">
        <v>131099824</v>
      </c>
      <c r="R21" s="3">
        <v>23519102</v>
      </c>
    </row>
    <row r="22" spans="1:18">
      <c r="A22" s="33"/>
      <c r="B22" s="2">
        <v>34000000</v>
      </c>
      <c r="C22" s="6">
        <v>36000000</v>
      </c>
      <c r="D22" s="2">
        <v>6041</v>
      </c>
      <c r="E22" s="8">
        <v>211213332033</v>
      </c>
      <c r="F22" s="8">
        <v>26422999318</v>
      </c>
      <c r="G22" s="2">
        <v>3546</v>
      </c>
      <c r="H22" s="8">
        <v>124040782836</v>
      </c>
      <c r="I22" s="3">
        <v>16165134468</v>
      </c>
      <c r="J22" s="2">
        <v>11</v>
      </c>
      <c r="K22" s="8">
        <v>385957586</v>
      </c>
      <c r="L22" s="3">
        <v>53164171</v>
      </c>
      <c r="M22" s="2">
        <v>603</v>
      </c>
      <c r="N22" s="6">
        <v>21082185651</v>
      </c>
      <c r="O22" s="16">
        <v>279455597</v>
      </c>
      <c r="P22" s="16">
        <v>69325728432</v>
      </c>
      <c r="Q22" s="8">
        <v>175425381</v>
      </c>
      <c r="R22" s="3">
        <v>29200750</v>
      </c>
    </row>
    <row r="23" spans="1:18">
      <c r="A23" s="33"/>
      <c r="B23" s="2">
        <v>36000000</v>
      </c>
      <c r="C23" s="6">
        <v>38000000</v>
      </c>
      <c r="D23" s="2">
        <v>5301</v>
      </c>
      <c r="E23" s="8">
        <v>195932651348</v>
      </c>
      <c r="F23" s="8">
        <v>26579936302</v>
      </c>
      <c r="G23" s="2">
        <v>2914</v>
      </c>
      <c r="H23" s="8">
        <v>107780264885</v>
      </c>
      <c r="I23" s="3">
        <v>15153861591</v>
      </c>
      <c r="J23" s="24" t="s">
        <v>26</v>
      </c>
      <c r="K23" s="8">
        <v>257533779</v>
      </c>
      <c r="L23" s="3">
        <v>33953578</v>
      </c>
      <c r="M23" s="2">
        <v>448</v>
      </c>
      <c r="N23" s="6">
        <v>16549853352</v>
      </c>
      <c r="O23" s="16">
        <v>336113378</v>
      </c>
      <c r="P23" s="16">
        <v>67781193781</v>
      </c>
      <c r="Q23" s="8">
        <v>332711759</v>
      </c>
      <c r="R23" s="3">
        <v>62089230</v>
      </c>
    </row>
    <row r="24" spans="1:18">
      <c r="A24" s="33"/>
      <c r="B24" s="2">
        <v>38000000</v>
      </c>
      <c r="C24" s="6">
        <v>40000000</v>
      </c>
      <c r="D24" s="2">
        <v>4306</v>
      </c>
      <c r="E24" s="8">
        <v>167803808776</v>
      </c>
      <c r="F24" s="8">
        <v>24357099975</v>
      </c>
      <c r="G24" s="2">
        <v>2534</v>
      </c>
      <c r="H24" s="8">
        <v>98723405213</v>
      </c>
      <c r="I24" s="3">
        <v>14776431168</v>
      </c>
      <c r="J24" s="24" t="s">
        <v>26</v>
      </c>
      <c r="K24" s="8">
        <v>78531429</v>
      </c>
      <c r="L24" s="3">
        <v>11583026</v>
      </c>
      <c r="M24" s="2">
        <v>393</v>
      </c>
      <c r="N24" s="6">
        <v>15312796874</v>
      </c>
      <c r="O24" s="16">
        <v>194398841</v>
      </c>
      <c r="P24" s="16">
        <v>56175176966</v>
      </c>
      <c r="Q24" s="8">
        <v>272711156</v>
      </c>
      <c r="R24" s="3">
        <v>45641291</v>
      </c>
    </row>
    <row r="25" spans="1:18">
      <c r="A25" s="33"/>
      <c r="B25" s="2">
        <v>40000000</v>
      </c>
      <c r="C25" s="6">
        <v>45000000</v>
      </c>
      <c r="D25" s="2">
        <v>8270</v>
      </c>
      <c r="E25" s="8">
        <v>350090595646</v>
      </c>
      <c r="F25" s="8">
        <v>55687036198</v>
      </c>
      <c r="G25" s="2">
        <v>5028</v>
      </c>
      <c r="H25" s="8">
        <v>212858013046</v>
      </c>
      <c r="I25" s="3">
        <v>34723863561</v>
      </c>
      <c r="J25" s="24">
        <v>18</v>
      </c>
      <c r="K25" s="8">
        <v>761184484</v>
      </c>
      <c r="L25" s="3">
        <v>114203991</v>
      </c>
      <c r="M25" s="2">
        <v>615</v>
      </c>
      <c r="N25" s="6">
        <v>26092403438</v>
      </c>
      <c r="O25" s="16">
        <v>847432022</v>
      </c>
      <c r="P25" s="16">
        <v>119733738662</v>
      </c>
      <c r="Q25" s="8">
        <v>1160496903</v>
      </c>
      <c r="R25" s="3">
        <v>222658009</v>
      </c>
    </row>
    <row r="26" spans="1:18">
      <c r="A26" s="33"/>
      <c r="B26" s="2">
        <v>45000000</v>
      </c>
      <c r="C26" s="6">
        <v>50000000</v>
      </c>
      <c r="D26" s="2">
        <v>5369</v>
      </c>
      <c r="E26" s="8">
        <v>253938726101</v>
      </c>
      <c r="F26" s="8">
        <v>45169220089</v>
      </c>
      <c r="G26" s="2">
        <v>3392</v>
      </c>
      <c r="H26" s="8">
        <v>160664799189</v>
      </c>
      <c r="I26" s="3">
        <v>29284102861</v>
      </c>
      <c r="J26" s="24" t="s">
        <v>26</v>
      </c>
      <c r="K26" s="8">
        <v>141049104</v>
      </c>
      <c r="L26" s="3">
        <v>25819150</v>
      </c>
      <c r="M26" s="2">
        <v>379</v>
      </c>
      <c r="N26" s="6">
        <v>17969665183</v>
      </c>
      <c r="O26" s="16">
        <v>428684565</v>
      </c>
      <c r="P26" s="16">
        <v>93461270494</v>
      </c>
      <c r="Q26" s="8">
        <v>1036502442</v>
      </c>
      <c r="R26" s="3">
        <v>206085656</v>
      </c>
    </row>
    <row r="27" spans="1:18">
      <c r="A27" s="33"/>
      <c r="B27" s="2">
        <v>50000000</v>
      </c>
      <c r="C27" s="6">
        <v>55000000</v>
      </c>
      <c r="D27" s="2">
        <v>3680</v>
      </c>
      <c r="E27" s="8">
        <v>192491794599</v>
      </c>
      <c r="F27" s="8">
        <v>37759822214</v>
      </c>
      <c r="G27" s="2">
        <v>2473</v>
      </c>
      <c r="H27" s="8">
        <v>129438741862</v>
      </c>
      <c r="I27" s="3">
        <v>25926130576</v>
      </c>
      <c r="J27" s="24" t="s">
        <v>26</v>
      </c>
      <c r="K27" s="8">
        <v>261407207</v>
      </c>
      <c r="L27" s="3">
        <v>45247562</v>
      </c>
      <c r="M27" s="2">
        <v>224</v>
      </c>
      <c r="N27" s="6">
        <v>11702251776</v>
      </c>
      <c r="O27" s="16">
        <v>424006370</v>
      </c>
      <c r="P27" s="16">
        <v>72168858878</v>
      </c>
      <c r="Q27" s="8">
        <v>520828116</v>
      </c>
      <c r="R27" s="3">
        <v>120294240</v>
      </c>
    </row>
    <row r="28" spans="1:18">
      <c r="A28" s="33"/>
      <c r="B28" s="2">
        <v>55000000</v>
      </c>
      <c r="C28" s="6">
        <v>60000000</v>
      </c>
      <c r="D28" s="2">
        <v>2386</v>
      </c>
      <c r="E28" s="8">
        <v>136685408323</v>
      </c>
      <c r="F28" s="8">
        <v>28953139559</v>
      </c>
      <c r="G28" s="2">
        <v>1902</v>
      </c>
      <c r="H28" s="8">
        <v>109234267472</v>
      </c>
      <c r="I28" s="3">
        <v>23593545613</v>
      </c>
      <c r="J28" s="24" t="s">
        <v>26</v>
      </c>
      <c r="K28" s="8">
        <v>115678800</v>
      </c>
      <c r="L28" s="3">
        <v>18822990</v>
      </c>
      <c r="M28" s="2">
        <v>160</v>
      </c>
      <c r="N28" s="6">
        <v>9167709755</v>
      </c>
      <c r="O28" s="16">
        <v>467549420</v>
      </c>
      <c r="P28" s="16">
        <v>55169060615</v>
      </c>
      <c r="Q28" s="8">
        <v>338898822</v>
      </c>
      <c r="R28" s="3">
        <v>82339232</v>
      </c>
    </row>
    <row r="29" spans="1:18">
      <c r="A29" s="33"/>
      <c r="B29" s="2">
        <v>60000000</v>
      </c>
      <c r="C29" s="6">
        <v>70000000</v>
      </c>
      <c r="D29" s="2">
        <v>2891</v>
      </c>
      <c r="E29" s="8">
        <v>186500011818</v>
      </c>
      <c r="F29" s="8">
        <v>43511491132</v>
      </c>
      <c r="G29" s="2">
        <v>2390</v>
      </c>
      <c r="H29" s="8">
        <v>154335058565</v>
      </c>
      <c r="I29" s="3">
        <v>36296953628</v>
      </c>
      <c r="J29" s="24" t="s">
        <v>26</v>
      </c>
      <c r="K29" s="8">
        <v>129939682</v>
      </c>
      <c r="L29" s="3">
        <v>23209373</v>
      </c>
      <c r="M29" s="2">
        <v>201</v>
      </c>
      <c r="N29" s="6">
        <v>12893571541</v>
      </c>
      <c r="O29" s="16">
        <v>530317000</v>
      </c>
      <c r="P29" s="16">
        <v>79234177239</v>
      </c>
      <c r="Q29" s="8">
        <v>717334588</v>
      </c>
      <c r="R29" s="3">
        <v>183534740</v>
      </c>
    </row>
    <row r="30" spans="1:18">
      <c r="A30" s="33"/>
      <c r="B30" s="2">
        <v>70000000</v>
      </c>
      <c r="C30" s="6">
        <v>80000000</v>
      </c>
      <c r="D30" s="2">
        <v>1682</v>
      </c>
      <c r="E30" s="8">
        <v>125656124233</v>
      </c>
      <c r="F30" s="8">
        <v>32069387614</v>
      </c>
      <c r="G30" s="2">
        <v>1454</v>
      </c>
      <c r="H30" s="8">
        <v>108564466806</v>
      </c>
      <c r="I30" s="3">
        <v>27973112030</v>
      </c>
      <c r="J30" s="24" t="s">
        <v>26</v>
      </c>
      <c r="K30" s="8">
        <v>77036913</v>
      </c>
      <c r="L30" s="3">
        <v>20084532</v>
      </c>
      <c r="M30" s="2">
        <v>132</v>
      </c>
      <c r="N30" s="6">
        <v>9826964867</v>
      </c>
      <c r="O30" s="16">
        <v>382445109</v>
      </c>
      <c r="P30" s="16">
        <v>58011646953</v>
      </c>
      <c r="Q30" s="8">
        <v>383945359</v>
      </c>
      <c r="R30" s="3">
        <v>100821130</v>
      </c>
    </row>
    <row r="31" spans="1:18">
      <c r="A31" s="33"/>
      <c r="B31" s="2">
        <v>80000000</v>
      </c>
      <c r="C31" s="6">
        <v>90000000</v>
      </c>
      <c r="D31" s="2">
        <v>1093</v>
      </c>
      <c r="E31" s="8">
        <v>92449226716</v>
      </c>
      <c r="F31" s="8">
        <v>25176781925</v>
      </c>
      <c r="G31" s="2">
        <v>991</v>
      </c>
      <c r="H31" s="8">
        <v>83838694928</v>
      </c>
      <c r="I31" s="3">
        <v>22988323427</v>
      </c>
      <c r="J31" s="24">
        <v>0</v>
      </c>
      <c r="K31" s="8">
        <v>0</v>
      </c>
      <c r="L31" s="3">
        <v>0</v>
      </c>
      <c r="M31" s="2">
        <v>78</v>
      </c>
      <c r="N31" s="6">
        <v>6599694188</v>
      </c>
      <c r="O31" s="16">
        <v>502864424</v>
      </c>
      <c r="P31" s="16">
        <v>40307778209</v>
      </c>
      <c r="Q31" s="8">
        <v>912289966</v>
      </c>
      <c r="R31" s="3">
        <v>272451691</v>
      </c>
    </row>
    <row r="32" spans="1:18">
      <c r="A32" s="33"/>
      <c r="B32" s="2">
        <v>90000000</v>
      </c>
      <c r="C32" s="6">
        <v>100000000</v>
      </c>
      <c r="D32" s="2">
        <v>683</v>
      </c>
      <c r="E32" s="8">
        <v>64603561813</v>
      </c>
      <c r="F32" s="8">
        <v>18445819093</v>
      </c>
      <c r="G32" s="2">
        <v>664</v>
      </c>
      <c r="H32" s="8">
        <v>62801975104</v>
      </c>
      <c r="I32" s="3">
        <v>18079594023</v>
      </c>
      <c r="J32" s="24">
        <v>0</v>
      </c>
      <c r="K32" s="8">
        <v>0</v>
      </c>
      <c r="L32" s="3">
        <v>0</v>
      </c>
      <c r="M32" s="2">
        <v>49</v>
      </c>
      <c r="N32" s="6">
        <v>4603857641</v>
      </c>
      <c r="O32" s="16">
        <v>274995372</v>
      </c>
      <c r="P32" s="16">
        <v>28943661856</v>
      </c>
      <c r="Q32" s="8">
        <v>580908507</v>
      </c>
      <c r="R32" s="3">
        <v>181570558</v>
      </c>
    </row>
    <row r="33" spans="1:18">
      <c r="A33" s="33"/>
      <c r="B33" s="2">
        <v>100000000</v>
      </c>
      <c r="C33" s="6">
        <v>120000000</v>
      </c>
      <c r="D33" s="2">
        <v>919</v>
      </c>
      <c r="E33" s="8">
        <v>100369297468</v>
      </c>
      <c r="F33" s="8">
        <v>30160159764</v>
      </c>
      <c r="G33" s="2">
        <v>846</v>
      </c>
      <c r="H33" s="8">
        <v>92168894445</v>
      </c>
      <c r="I33" s="3">
        <v>27818984761</v>
      </c>
      <c r="J33" s="24" t="s">
        <v>26</v>
      </c>
      <c r="K33" s="8">
        <v>110986276</v>
      </c>
      <c r="L33" s="3">
        <v>28837950</v>
      </c>
      <c r="M33" s="2">
        <v>81</v>
      </c>
      <c r="N33" s="6">
        <v>8891193453</v>
      </c>
      <c r="O33" s="16">
        <v>457209607</v>
      </c>
      <c r="P33" s="16">
        <v>46040475676</v>
      </c>
      <c r="Q33" s="8">
        <v>527008414</v>
      </c>
      <c r="R33" s="3">
        <v>180310937</v>
      </c>
    </row>
    <row r="34" spans="1:18">
      <c r="A34" s="33"/>
      <c r="B34" s="2">
        <v>120000000</v>
      </c>
      <c r="C34" s="6">
        <v>140000000</v>
      </c>
      <c r="D34" s="2">
        <v>559</v>
      </c>
      <c r="E34" s="8">
        <v>72624827888</v>
      </c>
      <c r="F34" s="8">
        <v>22982563147</v>
      </c>
      <c r="G34" s="2">
        <v>471</v>
      </c>
      <c r="H34" s="8">
        <v>60796712282</v>
      </c>
      <c r="I34" s="3">
        <v>19285288204</v>
      </c>
      <c r="J34" s="24" t="s">
        <v>26</v>
      </c>
      <c r="K34" s="8">
        <v>123271342</v>
      </c>
      <c r="L34" s="3">
        <v>0</v>
      </c>
      <c r="M34" s="2">
        <v>48</v>
      </c>
      <c r="N34" s="6">
        <v>6250988135</v>
      </c>
      <c r="O34" s="16">
        <v>268745095</v>
      </c>
      <c r="P34" s="16">
        <v>31717610597</v>
      </c>
      <c r="Q34" s="8">
        <v>259727977</v>
      </c>
      <c r="R34" s="3">
        <v>82932355</v>
      </c>
    </row>
    <row r="35" spans="1:18">
      <c r="A35" s="33"/>
      <c r="B35" s="2">
        <v>140000000</v>
      </c>
      <c r="C35" s="6">
        <v>160000000</v>
      </c>
      <c r="D35" s="2">
        <v>355</v>
      </c>
      <c r="E35" s="8">
        <v>52993533644</v>
      </c>
      <c r="F35" s="8">
        <v>17367276889</v>
      </c>
      <c r="G35" s="2">
        <v>311</v>
      </c>
      <c r="H35" s="8">
        <v>46414237763</v>
      </c>
      <c r="I35" s="3">
        <v>15196419748</v>
      </c>
      <c r="J35" s="2">
        <v>0</v>
      </c>
      <c r="K35" s="8">
        <v>0</v>
      </c>
      <c r="L35" s="3">
        <v>0</v>
      </c>
      <c r="M35" s="2">
        <v>37</v>
      </c>
      <c r="N35" s="6">
        <v>5487280547</v>
      </c>
      <c r="O35" s="16">
        <v>293826051</v>
      </c>
      <c r="P35" s="16">
        <v>22851710705</v>
      </c>
      <c r="Q35" s="8">
        <v>754800802</v>
      </c>
      <c r="R35" s="3">
        <v>254312421</v>
      </c>
    </row>
    <row r="36" spans="1:18">
      <c r="A36" s="33"/>
      <c r="B36" s="2">
        <v>160000000</v>
      </c>
      <c r="C36" s="6">
        <v>180000000</v>
      </c>
      <c r="D36" s="2">
        <v>205</v>
      </c>
      <c r="E36" s="8">
        <v>34701454457</v>
      </c>
      <c r="F36" s="8">
        <v>11668264056</v>
      </c>
      <c r="G36" s="2">
        <v>174</v>
      </c>
      <c r="H36" s="8">
        <v>29455515637</v>
      </c>
      <c r="I36" s="3">
        <v>9914607001</v>
      </c>
      <c r="J36" s="2">
        <v>0</v>
      </c>
      <c r="K36" s="8">
        <v>0</v>
      </c>
      <c r="L36" s="3">
        <v>0</v>
      </c>
      <c r="M36" s="2">
        <v>27</v>
      </c>
      <c r="N36" s="6">
        <v>4575429932</v>
      </c>
      <c r="O36" s="16">
        <v>165527847</v>
      </c>
      <c r="P36" s="16">
        <v>17754687543</v>
      </c>
      <c r="Q36" s="8">
        <v>175180482</v>
      </c>
      <c r="R36" s="3">
        <v>59576592</v>
      </c>
    </row>
    <row r="37" spans="1:18">
      <c r="A37" s="33"/>
      <c r="B37" s="2">
        <v>180000000</v>
      </c>
      <c r="C37" s="6">
        <v>200000000</v>
      </c>
      <c r="D37" s="2">
        <v>159</v>
      </c>
      <c r="E37" s="8">
        <v>30200656481</v>
      </c>
      <c r="F37" s="8">
        <v>10298884019</v>
      </c>
      <c r="G37" s="2">
        <v>128</v>
      </c>
      <c r="H37" s="8">
        <v>24346211804</v>
      </c>
      <c r="I37" s="3">
        <v>8353388196</v>
      </c>
      <c r="J37" s="2">
        <v>0</v>
      </c>
      <c r="K37" s="8">
        <v>0</v>
      </c>
      <c r="L37" s="3">
        <v>0</v>
      </c>
      <c r="M37" s="2">
        <v>28</v>
      </c>
      <c r="N37" s="6">
        <v>5326303637</v>
      </c>
      <c r="O37" s="16">
        <v>184161600</v>
      </c>
      <c r="P37" s="16">
        <v>13659928047</v>
      </c>
      <c r="Q37" s="8">
        <v>383887538</v>
      </c>
      <c r="R37" s="3">
        <v>132563812</v>
      </c>
    </row>
    <row r="38" spans="1:18">
      <c r="A38" s="33"/>
      <c r="B38" s="2">
        <v>200000000</v>
      </c>
      <c r="C38" s="6">
        <v>250000000</v>
      </c>
      <c r="D38" s="2">
        <v>240</v>
      </c>
      <c r="E38" s="8">
        <v>52790126399</v>
      </c>
      <c r="F38" s="8">
        <v>18468356424</v>
      </c>
      <c r="G38" s="2">
        <v>161</v>
      </c>
      <c r="H38" s="8">
        <v>35473954235</v>
      </c>
      <c r="I38" s="3">
        <v>12456309837</v>
      </c>
      <c r="J38" s="2">
        <v>0</v>
      </c>
      <c r="K38" s="8">
        <v>0</v>
      </c>
      <c r="L38" s="3">
        <v>0</v>
      </c>
      <c r="M38" s="2">
        <v>34</v>
      </c>
      <c r="N38" s="6">
        <v>7633140179</v>
      </c>
      <c r="O38" s="16">
        <v>0</v>
      </c>
      <c r="P38" s="16">
        <v>28756133057</v>
      </c>
      <c r="Q38" s="8">
        <v>202855573</v>
      </c>
      <c r="R38" s="3">
        <v>70646629</v>
      </c>
    </row>
    <row r="39" spans="1:18">
      <c r="A39" s="33"/>
      <c r="B39" s="2">
        <v>250000000</v>
      </c>
      <c r="C39" s="6">
        <v>300000000</v>
      </c>
      <c r="D39" s="2">
        <v>119</v>
      </c>
      <c r="E39" s="8">
        <v>32830931369</v>
      </c>
      <c r="F39" s="8">
        <v>11848322607</v>
      </c>
      <c r="G39" s="2">
        <v>62</v>
      </c>
      <c r="H39" s="8">
        <v>17002051393</v>
      </c>
      <c r="I39" s="3">
        <v>6136810064</v>
      </c>
      <c r="J39" s="2">
        <v>0</v>
      </c>
      <c r="K39" s="8">
        <v>0</v>
      </c>
      <c r="L39" s="3">
        <v>0</v>
      </c>
      <c r="M39" s="2">
        <v>24</v>
      </c>
      <c r="N39" s="6">
        <v>6684827680</v>
      </c>
      <c r="O39" s="16">
        <v>0</v>
      </c>
      <c r="P39" s="16">
        <v>19584350034</v>
      </c>
      <c r="Q39" s="8">
        <v>263384255</v>
      </c>
      <c r="R39" s="3">
        <v>94857902</v>
      </c>
    </row>
    <row r="40" spans="1:18">
      <c r="A40" s="33"/>
      <c r="B40" s="2">
        <v>300000000</v>
      </c>
      <c r="C40" s="6">
        <v>350000000</v>
      </c>
      <c r="D40" s="2">
        <v>67</v>
      </c>
      <c r="E40" s="8">
        <v>21659276913</v>
      </c>
      <c r="F40" s="8">
        <v>7940927458</v>
      </c>
      <c r="G40" s="2">
        <v>34</v>
      </c>
      <c r="H40" s="8">
        <v>10805446735</v>
      </c>
      <c r="I40" s="3">
        <v>3968564875</v>
      </c>
      <c r="J40" s="2">
        <v>0</v>
      </c>
      <c r="K40" s="8">
        <v>0</v>
      </c>
      <c r="L40" s="3">
        <v>0</v>
      </c>
      <c r="M40" s="2">
        <v>17</v>
      </c>
      <c r="N40" s="6">
        <v>5457503579</v>
      </c>
      <c r="O40" s="16">
        <v>0</v>
      </c>
      <c r="P40" s="16">
        <v>13780143126</v>
      </c>
      <c r="Q40" s="8">
        <v>320168120</v>
      </c>
      <c r="R40" s="3">
        <v>128067284</v>
      </c>
    </row>
    <row r="41" spans="1:18">
      <c r="A41" s="33"/>
      <c r="B41" s="2">
        <v>350000000</v>
      </c>
      <c r="C41" s="6">
        <v>400000000</v>
      </c>
      <c r="D41" s="2">
        <v>44</v>
      </c>
      <c r="E41" s="8">
        <v>16385508153</v>
      </c>
      <c r="F41" s="8">
        <v>6078431349</v>
      </c>
      <c r="G41" s="2">
        <v>24</v>
      </c>
      <c r="H41" s="8">
        <v>8904345805</v>
      </c>
      <c r="I41" s="3">
        <v>3325232811</v>
      </c>
      <c r="J41" s="2">
        <v>0</v>
      </c>
      <c r="K41" s="8">
        <v>0</v>
      </c>
      <c r="L41" s="3">
        <v>0</v>
      </c>
      <c r="M41" s="2">
        <v>13</v>
      </c>
      <c r="N41" s="6">
        <v>4826108397</v>
      </c>
      <c r="O41" s="16">
        <v>0</v>
      </c>
      <c r="P41" s="16">
        <v>7552014156</v>
      </c>
      <c r="Q41" s="8">
        <v>0</v>
      </c>
      <c r="R41" s="3">
        <v>0</v>
      </c>
    </row>
    <row r="42" spans="1:18">
      <c r="A42" s="33"/>
      <c r="B42" s="2">
        <v>400000000</v>
      </c>
      <c r="C42" s="6">
        <v>450000000</v>
      </c>
      <c r="D42" s="2">
        <v>27</v>
      </c>
      <c r="E42" s="8">
        <v>11404376697</v>
      </c>
      <c r="F42" s="8">
        <v>4270479792</v>
      </c>
      <c r="G42" s="2">
        <v>13</v>
      </c>
      <c r="H42" s="8">
        <v>5428603076</v>
      </c>
      <c r="I42" s="3">
        <v>2030193413</v>
      </c>
      <c r="J42" s="2">
        <v>0</v>
      </c>
      <c r="K42" s="8">
        <v>0</v>
      </c>
      <c r="L42" s="3">
        <v>0</v>
      </c>
      <c r="M42" s="2">
        <v>12</v>
      </c>
      <c r="N42" s="6">
        <v>4988905978</v>
      </c>
      <c r="O42" s="16">
        <v>0</v>
      </c>
      <c r="P42" s="16">
        <v>6216244940</v>
      </c>
      <c r="Q42" s="8">
        <v>400358359</v>
      </c>
      <c r="R42" s="3">
        <v>140125426</v>
      </c>
    </row>
    <row r="43" spans="1:18">
      <c r="A43" s="33"/>
      <c r="B43" s="2">
        <v>450000000</v>
      </c>
      <c r="C43" s="6">
        <v>500000000</v>
      </c>
      <c r="D43" s="2">
        <v>18</v>
      </c>
      <c r="E43" s="8">
        <v>8576733757</v>
      </c>
      <c r="F43" s="8">
        <v>3236512910</v>
      </c>
      <c r="G43" s="29">
        <f>H43/(($B43+$C43)/2)</f>
        <v>8.9108133431578942</v>
      </c>
      <c r="H43" s="8">
        <v>4232636338</v>
      </c>
      <c r="I43" s="3">
        <v>1600782315</v>
      </c>
      <c r="J43" s="2">
        <v>0</v>
      </c>
      <c r="K43" s="8">
        <v>0</v>
      </c>
      <c r="L43" s="3">
        <v>0</v>
      </c>
      <c r="M43" s="24" t="s">
        <v>26</v>
      </c>
      <c r="N43" s="6">
        <v>1875618284</v>
      </c>
      <c r="O43" s="16">
        <v>0</v>
      </c>
      <c r="P43" s="16">
        <v>5166724105</v>
      </c>
      <c r="Q43" s="8">
        <v>0</v>
      </c>
      <c r="R43" s="3">
        <v>0</v>
      </c>
    </row>
    <row r="44" spans="1:18">
      <c r="A44" s="33"/>
      <c r="B44" s="2">
        <v>500000000</v>
      </c>
      <c r="C44" s="6">
        <v>550000000</v>
      </c>
      <c r="D44" s="29">
        <f>E44/((B44+C44)/2)</f>
        <v>8.0446981866666665</v>
      </c>
      <c r="E44" s="8">
        <v>4223466548</v>
      </c>
      <c r="F44" s="8">
        <v>1603084134</v>
      </c>
      <c r="G44" s="29">
        <f>H44/(($B44+$C44)/2)</f>
        <v>1.029295361904762</v>
      </c>
      <c r="H44" s="8">
        <v>540380065</v>
      </c>
      <c r="I44" s="3">
        <v>205421798</v>
      </c>
      <c r="J44" s="2">
        <v>0</v>
      </c>
      <c r="K44" s="8">
        <v>0</v>
      </c>
      <c r="L44" s="3">
        <v>0</v>
      </c>
      <c r="M44" s="24" t="s">
        <v>26</v>
      </c>
      <c r="N44" s="6">
        <v>1044035127</v>
      </c>
      <c r="O44" s="16">
        <v>502510492</v>
      </c>
      <c r="P44" s="16">
        <v>5855520844</v>
      </c>
      <c r="Q44" s="8">
        <v>527378001</v>
      </c>
      <c r="R44" s="3">
        <v>200455600</v>
      </c>
    </row>
    <row r="45" spans="1:18">
      <c r="A45" s="33"/>
      <c r="B45" s="2">
        <v>550000000</v>
      </c>
      <c r="C45" s="6">
        <v>600000000</v>
      </c>
      <c r="D45" s="29">
        <f>E45/((B45+C45)/2)</f>
        <v>9.8678779199999997</v>
      </c>
      <c r="E45" s="8">
        <v>5674029804</v>
      </c>
      <c r="F45" s="8">
        <v>2161733815</v>
      </c>
      <c r="G45" s="29">
        <f>H45/(($B45+$C45)/2)</f>
        <v>3.9448821460869565</v>
      </c>
      <c r="H45" s="8">
        <v>2268307234</v>
      </c>
      <c r="I45" s="3">
        <v>864401980</v>
      </c>
      <c r="J45" s="2">
        <v>0</v>
      </c>
      <c r="K45" s="8">
        <v>0</v>
      </c>
      <c r="L45" s="3">
        <v>0</v>
      </c>
      <c r="M45" s="24" t="s">
        <v>26</v>
      </c>
      <c r="N45" s="6">
        <v>1154808234</v>
      </c>
      <c r="O45" s="16">
        <v>0</v>
      </c>
      <c r="P45" s="16">
        <v>7435428932</v>
      </c>
      <c r="Q45" s="8">
        <v>0</v>
      </c>
      <c r="R45" s="3">
        <v>0</v>
      </c>
    </row>
    <row r="46" spans="1:18">
      <c r="A46" s="33"/>
      <c r="B46" s="2">
        <v>600000000</v>
      </c>
      <c r="C46" s="6">
        <v>650000000</v>
      </c>
      <c r="D46" s="2">
        <v>11</v>
      </c>
      <c r="E46" s="8">
        <v>6845174772</v>
      </c>
      <c r="F46" s="8">
        <v>2619403992</v>
      </c>
      <c r="G46" s="29">
        <f>H46/(($B46+$C46)/2)</f>
        <v>7.9199769264000004</v>
      </c>
      <c r="H46" s="8">
        <v>4949985579</v>
      </c>
      <c r="I46" s="3">
        <v>1896849950</v>
      </c>
      <c r="J46" s="2">
        <v>0</v>
      </c>
      <c r="K46" s="8">
        <v>0</v>
      </c>
      <c r="L46" s="3">
        <v>0</v>
      </c>
      <c r="M46" s="24" t="s">
        <v>26</v>
      </c>
      <c r="N46" s="6">
        <v>1861403184</v>
      </c>
      <c r="O46" s="16">
        <v>633249010</v>
      </c>
      <c r="P46" s="16">
        <v>2486212791</v>
      </c>
      <c r="Q46" s="8">
        <v>607141908</v>
      </c>
      <c r="R46" s="3">
        <v>91071286</v>
      </c>
    </row>
    <row r="47" spans="1:18" ht="15" thickBot="1">
      <c r="A47" s="35"/>
      <c r="B47" s="4">
        <v>650000000</v>
      </c>
      <c r="C47" s="7"/>
      <c r="D47" s="4">
        <v>50</v>
      </c>
      <c r="E47" s="9">
        <v>57685131146</v>
      </c>
      <c r="F47" s="9">
        <v>22534661929</v>
      </c>
      <c r="G47" s="25">
        <v>10</v>
      </c>
      <c r="H47" s="9">
        <v>6269644144</v>
      </c>
      <c r="I47" s="5">
        <v>2272287557</v>
      </c>
      <c r="J47" s="25" t="s">
        <v>26</v>
      </c>
      <c r="K47" s="9">
        <v>2600691689</v>
      </c>
      <c r="L47" s="5">
        <v>0</v>
      </c>
      <c r="M47" s="25" t="s">
        <v>26</v>
      </c>
      <c r="N47" s="17">
        <v>8334137538</v>
      </c>
      <c r="O47" s="18">
        <v>0</v>
      </c>
      <c r="P47" s="18">
        <v>1177103517669</v>
      </c>
      <c r="Q47" s="9">
        <v>39225789349</v>
      </c>
      <c r="R47" s="5">
        <v>13729026272</v>
      </c>
    </row>
    <row r="48" spans="1:18">
      <c r="A48" s="33"/>
      <c r="B48" t="s">
        <v>16</v>
      </c>
      <c r="D48" s="21"/>
      <c r="E48" s="21">
        <f>SUM(E5:E47)</f>
        <v>11425983343803</v>
      </c>
      <c r="G48" s="21">
        <f>SUM(G17:G47)</f>
        <v>61994.804967777556</v>
      </c>
      <c r="O48" s="21">
        <f>SUM(O5:O47)</f>
        <v>85218537559</v>
      </c>
      <c r="Q48" s="21"/>
      <c r="R48" s="21"/>
    </row>
    <row r="49" spans="2:2">
      <c r="B49" t="s">
        <v>18</v>
      </c>
    </row>
    <row r="50" spans="2:2">
      <c r="B50" t="s">
        <v>19</v>
      </c>
    </row>
    <row r="51" spans="2:2">
      <c r="B51" t="s">
        <v>20</v>
      </c>
    </row>
    <row r="52" spans="2:2">
      <c r="B52" t="s">
        <v>21</v>
      </c>
    </row>
    <row r="53" spans="2:2">
      <c r="B53" t="s">
        <v>22</v>
      </c>
    </row>
    <row r="54" spans="2:2">
      <c r="B54" t="s">
        <v>17</v>
      </c>
    </row>
    <row r="55" spans="2:2">
      <c r="B55" t="s">
        <v>25</v>
      </c>
    </row>
  </sheetData>
  <mergeCells count="6">
    <mergeCell ref="Q3:R3"/>
    <mergeCell ref="B3:C3"/>
    <mergeCell ref="D3:F3"/>
    <mergeCell ref="G3:I3"/>
    <mergeCell ref="J3:L3"/>
    <mergeCell ref="M3:N3"/>
  </mergeCells>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19</vt:i4>
      </vt:variant>
    </vt:vector>
  </HeadingPairs>
  <TitlesOfParts>
    <vt:vector size="19" baseType="lpstr">
      <vt:lpstr>tab</vt:lpstr>
      <vt:lpstr>1998</vt:lpstr>
      <vt:lpstr>1999</vt:lpstr>
      <vt:lpstr>2000</vt:lpstr>
      <vt:lpstr>2001</vt:lpstr>
      <vt:lpstr>2002</vt:lpstr>
      <vt:lpstr>2003</vt:lpstr>
      <vt:lpstr>2004</vt:lpstr>
      <vt:lpstr>2005</vt:lpstr>
      <vt:lpstr>2006</vt:lpstr>
      <vt:lpstr>2007</vt:lpstr>
      <vt:lpstr>2008</vt:lpstr>
      <vt:lpstr>2009</vt:lpstr>
      <vt:lpstr>Last brackets</vt:lpstr>
      <vt:lpstr>E_F22_TOT</vt:lpstr>
      <vt:lpstr>Capital Gains</vt:lpstr>
      <vt:lpstr>K gains</vt:lpstr>
      <vt:lpstr>Global AT97</vt:lpstr>
      <vt:lpstr>Global AT2000</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2006-09-12T12:46:56Z</dcterms:created>
  <dcterms:modified xsi:type="dcterms:W3CDTF">2019-04-17T09:26:50Z</dcterms:modified>
</cp:coreProperties>
</file>