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lores/Dropbox/DINA-LatAm/Data/Tax-data/ECU/gpinter_adults/"/>
    </mc:Choice>
  </mc:AlternateContent>
  <xr:revisionPtr revIDLastSave="0" documentId="13_ncr:1_{C1730F0E-9091-6349-9DBB-BCA0048B2AEE}" xr6:coauthVersionLast="45" xr6:coauthVersionMax="47" xr10:uidLastSave="{00000000-0000-0000-0000-000000000000}"/>
  <bookViews>
    <workbookView xWindow="0" yWindow="500" windowWidth="28800" windowHeight="16480" activeTab="4" xr2:uid="{5884773F-BC72-5048-8E57-4EA6980CFF60}"/>
  </bookViews>
  <sheets>
    <sheet name="realnominal" sheetId="2" r:id="rId1"/>
    <sheet name="2008" sheetId="1" r:id="rId2"/>
    <sheet name="2009" sheetId="3" r:id="rId3"/>
    <sheet name="2010" sheetId="4" r:id="rId4"/>
    <sheet name="201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2" l="1"/>
  <c r="D2" i="1" l="1"/>
  <c r="V3" i="2"/>
  <c r="BR3" i="2"/>
  <c r="BQ4" i="2"/>
  <c r="BR4" i="2"/>
  <c r="BQ5" i="2"/>
  <c r="BR5" i="2"/>
  <c r="BQ6" i="2"/>
  <c r="BR6" i="2"/>
  <c r="BP6" i="2"/>
  <c r="BP4" i="2"/>
  <c r="BP5" i="2"/>
  <c r="BP3" i="2"/>
  <c r="BQ3" i="2"/>
  <c r="BB5" i="2" l="1"/>
  <c r="BC6" i="2"/>
  <c r="BC5" i="2"/>
  <c r="BC4" i="2"/>
  <c r="BC3" i="2"/>
  <c r="BB3" i="2"/>
  <c r="BB4" i="2"/>
  <c r="BB6" i="2"/>
  <c r="AY2" i="2"/>
  <c r="AZ2" i="2"/>
  <c r="BA2" i="2"/>
  <c r="AU2" i="2"/>
  <c r="AV2" i="2"/>
  <c r="AW2" i="2"/>
  <c r="AX2" i="2"/>
  <c r="AT2" i="2"/>
  <c r="AK3" i="2"/>
  <c r="AS3" i="2" s="1"/>
  <c r="W3" i="2"/>
  <c r="X3" i="2"/>
  <c r="Y3" i="2"/>
  <c r="Z3" i="2"/>
  <c r="AA3" i="2"/>
  <c r="AB3" i="2"/>
  <c r="AC3" i="2"/>
  <c r="AD3" i="2"/>
  <c r="AE3" i="2"/>
  <c r="AF3" i="2"/>
  <c r="AN3" i="2" s="1"/>
  <c r="AG3" i="2"/>
  <c r="AO3" i="2" s="1"/>
  <c r="AH3" i="2"/>
  <c r="AP3" i="2" s="1"/>
  <c r="AI3" i="2"/>
  <c r="AQ3" i="2" s="1"/>
  <c r="AJ3" i="2"/>
  <c r="AR3" i="2" s="1"/>
  <c r="V4" i="2"/>
  <c r="W4" i="2"/>
  <c r="X4" i="2"/>
  <c r="Y4" i="2"/>
  <c r="Z4" i="2"/>
  <c r="AA4" i="2"/>
  <c r="AB4" i="2"/>
  <c r="AC4" i="2"/>
  <c r="AD4" i="2"/>
  <c r="AE4" i="2"/>
  <c r="AF4" i="2"/>
  <c r="AN4" i="2" s="1"/>
  <c r="AG4" i="2"/>
  <c r="AO4" i="2" s="1"/>
  <c r="AH4" i="2"/>
  <c r="AP4" i="2" s="1"/>
  <c r="AI4" i="2"/>
  <c r="AQ4" i="2" s="1"/>
  <c r="AJ4" i="2"/>
  <c r="AR4" i="2" s="1"/>
  <c r="AK4" i="2"/>
  <c r="AS4" i="2" s="1"/>
  <c r="V5" i="2"/>
  <c r="W5" i="2"/>
  <c r="X5" i="2"/>
  <c r="Y5" i="2"/>
  <c r="Z5" i="2"/>
  <c r="AA5" i="2"/>
  <c r="AB5" i="2"/>
  <c r="AC5" i="2"/>
  <c r="AD5" i="2"/>
  <c r="AE5" i="2"/>
  <c r="AF5" i="2"/>
  <c r="AN5" i="2" s="1"/>
  <c r="AG5" i="2"/>
  <c r="AO5" i="2" s="1"/>
  <c r="AH5" i="2"/>
  <c r="AP5" i="2" s="1"/>
  <c r="AI5" i="2"/>
  <c r="AQ5" i="2" s="1"/>
  <c r="AJ5" i="2"/>
  <c r="AR5" i="2" s="1"/>
  <c r="AK5" i="2"/>
  <c r="AS5" i="2" s="1"/>
  <c r="V6" i="2"/>
  <c r="W6" i="2"/>
  <c r="X6" i="2"/>
  <c r="Y6" i="2"/>
  <c r="Z6" i="2"/>
  <c r="AA6" i="2"/>
  <c r="AB6" i="2"/>
  <c r="AC6" i="2"/>
  <c r="AD6" i="2"/>
  <c r="AE6" i="2"/>
  <c r="AF6" i="2"/>
  <c r="AN6" i="2" s="1"/>
  <c r="AG6" i="2"/>
  <c r="AO6" i="2" s="1"/>
  <c r="AH6" i="2"/>
  <c r="AP6" i="2" s="1"/>
  <c r="AI6" i="2"/>
  <c r="AQ6" i="2" s="1"/>
  <c r="AJ6" i="2"/>
  <c r="AR6" i="2" s="1"/>
  <c r="AK6" i="2"/>
  <c r="AS6" i="2" s="1"/>
  <c r="U4" i="2"/>
  <c r="D2" i="3" s="1"/>
  <c r="U5" i="2"/>
  <c r="D2" i="4" s="1"/>
  <c r="U6" i="2"/>
  <c r="D2" i="5" s="1"/>
  <c r="BA3" i="2"/>
  <c r="AU5" i="2" l="1"/>
  <c r="AT6" i="2"/>
  <c r="AT5" i="2"/>
  <c r="AT4" i="2"/>
  <c r="AU6" i="2"/>
  <c r="AU4" i="2"/>
  <c r="AX4" i="2"/>
  <c r="AW5" i="2"/>
  <c r="AY4" i="2"/>
  <c r="AW4" i="2"/>
  <c r="BA4" i="2"/>
  <c r="AX5" i="2"/>
  <c r="AU3" i="2"/>
  <c r="AM3" i="2"/>
  <c r="AV5" i="2"/>
  <c r="AL3" i="2"/>
  <c r="AT3" i="2"/>
  <c r="AV6" i="2"/>
  <c r="AW6" i="2"/>
  <c r="AX6" i="2"/>
  <c r="AY5" i="2"/>
  <c r="BA5" i="2"/>
  <c r="AZ6" i="2"/>
  <c r="AZ5" i="2"/>
  <c r="AV4" i="2"/>
  <c r="AY3" i="2"/>
  <c r="AZ4" i="2"/>
  <c r="AV3" i="2"/>
  <c r="AW3" i="2"/>
  <c r="AX3" i="2"/>
  <c r="AY6" i="2"/>
  <c r="BA6" i="2"/>
  <c r="AZ3" i="2"/>
  <c r="AM5" i="2"/>
  <c r="AM6" i="2"/>
  <c r="AL4" i="2"/>
  <c r="AL5" i="2"/>
  <c r="AL6" i="2"/>
  <c r="AM4" i="2" l="1"/>
</calcChain>
</file>

<file path=xl/sharedStrings.xml><?xml version="1.0" encoding="utf-8"?>
<sst xmlns="http://schemas.openxmlformats.org/spreadsheetml/2006/main" count="118" uniqueCount="61">
  <si>
    <t>year</t>
  </si>
  <si>
    <t>country</t>
  </si>
  <si>
    <t>component</t>
  </si>
  <si>
    <t>average</t>
  </si>
  <si>
    <t>p</t>
  </si>
  <si>
    <t>bracketavg</t>
  </si>
  <si>
    <t>ECU</t>
  </si>
  <si>
    <t>CPI</t>
  </si>
  <si>
    <t xml:space="preserve">average </t>
  </si>
  <si>
    <t>P90</t>
  </si>
  <si>
    <t>P95</t>
  </si>
  <si>
    <t>P99</t>
  </si>
  <si>
    <t>P99.5</t>
  </si>
  <si>
    <t>P99.9</t>
  </si>
  <si>
    <t>P99.95</t>
  </si>
  <si>
    <t>P99.99</t>
  </si>
  <si>
    <t>P99.999</t>
  </si>
  <si>
    <t>avg0.001</t>
  </si>
  <si>
    <t>avg10-5</t>
  </si>
  <si>
    <t>avg5-1</t>
  </si>
  <si>
    <t>avg1-0.5</t>
  </si>
  <si>
    <t>avg0.5-0.1</t>
  </si>
  <si>
    <t>avg0.1-0.05</t>
  </si>
  <si>
    <t>avg0.05-0.01</t>
  </si>
  <si>
    <t>avg0.01-0.001</t>
  </si>
  <si>
    <t>t1-0.5</t>
  </si>
  <si>
    <t>t0.5-0.1</t>
  </si>
  <si>
    <t>t0.1-0.05</t>
  </si>
  <si>
    <t>t0.05-0.01</t>
  </si>
  <si>
    <t>t0.01-0.001</t>
  </si>
  <si>
    <t>t0.001</t>
  </si>
  <si>
    <t>t5-1</t>
  </si>
  <si>
    <t>t10-5</t>
  </si>
  <si>
    <t>t10</t>
  </si>
  <si>
    <t>t5</t>
  </si>
  <si>
    <t>t1</t>
  </si>
  <si>
    <t>Real</t>
  </si>
  <si>
    <t>ts10-5</t>
  </si>
  <si>
    <t xml:space="preserve"> </t>
  </si>
  <si>
    <t>ts5-1</t>
  </si>
  <si>
    <t>ts1-0.5</t>
  </si>
  <si>
    <t>ts0.5-0.1</t>
  </si>
  <si>
    <t>ts0.1-0.05</t>
  </si>
  <si>
    <t>ts0.05-0.01</t>
  </si>
  <si>
    <t>ts0.01-0.001</t>
  </si>
  <si>
    <t>ts0.001</t>
  </si>
  <si>
    <t>Top shares (pre-tax income)</t>
  </si>
  <si>
    <t>Top shares (net of employee social contributions)</t>
  </si>
  <si>
    <t>Nominal (gross pre-tax income)</t>
  </si>
  <si>
    <t>Average Effective Tax rates</t>
  </si>
  <si>
    <t>Nominal (post-tax-contributions income)</t>
  </si>
  <si>
    <t>t10inc</t>
  </si>
  <si>
    <t>top5inc</t>
  </si>
  <si>
    <t>top1inc</t>
  </si>
  <si>
    <t>tax10</t>
  </si>
  <si>
    <t>tax5</t>
  </si>
  <si>
    <t>tax1</t>
  </si>
  <si>
    <t>Numerator incomes</t>
  </si>
  <si>
    <t>Tax due</t>
  </si>
  <si>
    <t>Adults (1000)</t>
  </si>
  <si>
    <t>postax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</si>
</sst>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3E9A-29F4-9A41-91A5-4A25AFB20B21}">
  <dimension ref="A1:CH10"/>
  <sheetViews>
    <sheetView zoomScale="14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RowHeight="16" x14ac:dyDescent="0.2"/>
  <cols>
    <col min="54" max="55" width="12.6640625" bestFit="1" customWidth="1"/>
    <col min="56" max="56" width="11.6640625" bestFit="1" customWidth="1"/>
    <col min="65" max="66" width="12.6640625" bestFit="1" customWidth="1"/>
    <col min="67" max="67" width="11.6640625" bestFit="1" customWidth="1"/>
    <col min="68" max="70" width="11.6640625" customWidth="1"/>
  </cols>
  <sheetData>
    <row r="1" spans="1:86" x14ac:dyDescent="0.2">
      <c r="D1" s="5" t="s">
        <v>36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 t="s">
        <v>48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 t="s">
        <v>50</v>
      </c>
      <c r="AU1" s="6"/>
      <c r="AV1" s="6"/>
      <c r="AW1" s="6"/>
      <c r="AX1" s="6"/>
      <c r="AY1" s="6"/>
      <c r="AZ1" s="6"/>
      <c r="BA1" s="6"/>
      <c r="BB1" s="5" t="s">
        <v>49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 t="s">
        <v>57</v>
      </c>
      <c r="BN1" s="5"/>
      <c r="BO1" s="5"/>
      <c r="BP1" s="5" t="s">
        <v>58</v>
      </c>
      <c r="BQ1" s="5"/>
      <c r="BR1" s="5"/>
      <c r="BS1" t="s">
        <v>46</v>
      </c>
      <c r="CA1" t="s">
        <v>47</v>
      </c>
    </row>
    <row r="2" spans="1:86" x14ac:dyDescent="0.2">
      <c r="B2" t="s">
        <v>7</v>
      </c>
      <c r="C2" t="s">
        <v>59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23</v>
      </c>
      <c r="AJ2" t="s">
        <v>24</v>
      </c>
      <c r="AK2" t="s">
        <v>17</v>
      </c>
      <c r="AL2" t="s">
        <v>18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17</v>
      </c>
      <c r="AT2" s="2" t="str">
        <f>AL2</f>
        <v>avg10-5</v>
      </c>
      <c r="AU2" s="2" t="str">
        <f t="shared" ref="AU2:AX2" si="0">AM2</f>
        <v>avg5-1</v>
      </c>
      <c r="AV2" s="2" t="str">
        <f t="shared" si="0"/>
        <v>avg1-0.5</v>
      </c>
      <c r="AW2" s="2" t="str">
        <f t="shared" si="0"/>
        <v>avg0.5-0.1</v>
      </c>
      <c r="AX2" s="2" t="str">
        <f t="shared" si="0"/>
        <v>avg0.1-0.05</v>
      </c>
      <c r="AY2" s="2" t="str">
        <f t="shared" ref="AY2" si="1">AQ2</f>
        <v>avg0.05-0.01</v>
      </c>
      <c r="AZ2" s="2" t="str">
        <f t="shared" ref="AZ2" si="2">AR2</f>
        <v>avg0.01-0.001</v>
      </c>
      <c r="BA2" s="2" t="str">
        <f t="shared" ref="BA2" si="3">AS2</f>
        <v>avg0.001</v>
      </c>
      <c r="BB2" t="s">
        <v>32</v>
      </c>
      <c r="BC2" t="s">
        <v>31</v>
      </c>
      <c r="BD2" t="s">
        <v>25</v>
      </c>
      <c r="BE2" t="s">
        <v>26</v>
      </c>
      <c r="BF2" t="s">
        <v>27</v>
      </c>
      <c r="BG2" t="s">
        <v>28</v>
      </c>
      <c r="BH2" t="s">
        <v>29</v>
      </c>
      <c r="BI2" t="s">
        <v>30</v>
      </c>
      <c r="BJ2" t="s">
        <v>33</v>
      </c>
      <c r="BK2" t="s">
        <v>34</v>
      </c>
      <c r="BL2" t="s">
        <v>35</v>
      </c>
      <c r="BM2" t="s">
        <v>51</v>
      </c>
      <c r="BN2" t="s">
        <v>52</v>
      </c>
      <c r="BO2" t="s">
        <v>53</v>
      </c>
      <c r="BP2" t="s">
        <v>54</v>
      </c>
      <c r="BQ2" t="s">
        <v>55</v>
      </c>
      <c r="BR2" t="s">
        <v>56</v>
      </c>
      <c r="BS2" t="s">
        <v>37</v>
      </c>
      <c r="BT2" t="s">
        <v>39</v>
      </c>
      <c r="BU2" t="s">
        <v>40</v>
      </c>
      <c r="BV2" t="s">
        <v>41</v>
      </c>
      <c r="BW2" t="s">
        <v>42</v>
      </c>
      <c r="BX2" t="s">
        <v>43</v>
      </c>
      <c r="BY2" t="s">
        <v>44</v>
      </c>
      <c r="BZ2" t="s">
        <v>45</v>
      </c>
      <c r="CA2" t="s">
        <v>37</v>
      </c>
      <c r="CB2" t="s">
        <v>39</v>
      </c>
      <c r="CC2" t="s">
        <v>40</v>
      </c>
      <c r="CD2" t="s">
        <v>41</v>
      </c>
      <c r="CE2" t="s">
        <v>42</v>
      </c>
      <c r="CF2" t="s">
        <v>43</v>
      </c>
      <c r="CG2" t="s">
        <v>44</v>
      </c>
      <c r="CH2" t="s">
        <v>45</v>
      </c>
    </row>
    <row r="3" spans="1:86" x14ac:dyDescent="0.2">
      <c r="A3">
        <v>2008</v>
      </c>
      <c r="B3">
        <v>87.9</v>
      </c>
      <c r="C3">
        <v>8143</v>
      </c>
      <c r="D3">
        <v>5436</v>
      </c>
      <c r="E3">
        <v>5285</v>
      </c>
      <c r="F3">
        <v>10559</v>
      </c>
      <c r="G3">
        <v>35546</v>
      </c>
      <c r="H3">
        <v>51993</v>
      </c>
      <c r="I3">
        <v>117571</v>
      </c>
      <c r="J3">
        <v>166067</v>
      </c>
      <c r="K3">
        <v>359881</v>
      </c>
      <c r="L3">
        <v>1033732</v>
      </c>
      <c r="M3">
        <v>7576</v>
      </c>
      <c r="N3">
        <v>18065</v>
      </c>
      <c r="O3">
        <v>42504</v>
      </c>
      <c r="P3">
        <v>72481</v>
      </c>
      <c r="Q3">
        <v>137565</v>
      </c>
      <c r="R3">
        <v>226111</v>
      </c>
      <c r="S3">
        <v>539670</v>
      </c>
      <c r="T3">
        <v>2906269</v>
      </c>
      <c r="U3">
        <f>D3*($B3/100)</f>
        <v>4778.2439999999997</v>
      </c>
      <c r="V3">
        <f t="shared" ref="V3:AK6" si="4">E3*($B3/100)</f>
        <v>4645.5150000000003</v>
      </c>
      <c r="W3">
        <f t="shared" si="4"/>
        <v>9281.3610000000008</v>
      </c>
      <c r="X3">
        <f t="shared" si="4"/>
        <v>31244.934000000001</v>
      </c>
      <c r="Y3">
        <f t="shared" si="4"/>
        <v>45701.847000000002</v>
      </c>
      <c r="Z3">
        <f t="shared" si="4"/>
        <v>103344.909</v>
      </c>
      <c r="AA3">
        <f t="shared" si="4"/>
        <v>145972.89300000001</v>
      </c>
      <c r="AB3">
        <f t="shared" si="4"/>
        <v>316335.39899999998</v>
      </c>
      <c r="AC3">
        <f t="shared" si="4"/>
        <v>908650.42799999996</v>
      </c>
      <c r="AD3">
        <f t="shared" si="4"/>
        <v>6659.3040000000001</v>
      </c>
      <c r="AE3">
        <f t="shared" si="4"/>
        <v>15879.135</v>
      </c>
      <c r="AF3">
        <f t="shared" si="4"/>
        <v>37361.016000000003</v>
      </c>
      <c r="AG3">
        <f t="shared" si="4"/>
        <v>63710.798999999999</v>
      </c>
      <c r="AH3">
        <f t="shared" si="4"/>
        <v>120919.63499999999</v>
      </c>
      <c r="AI3">
        <f t="shared" si="4"/>
        <v>198751.56899999999</v>
      </c>
      <c r="AJ3">
        <f t="shared" si="4"/>
        <v>474369.93</v>
      </c>
      <c r="AK3">
        <f>T3*($B3/100)</f>
        <v>2554610.4509999999</v>
      </c>
      <c r="AL3">
        <f t="shared" ref="AL3:AS6" si="5">AD3*(1-BB3/100)</f>
        <v>6648.6936160713085</v>
      </c>
      <c r="AM3">
        <f t="shared" si="5"/>
        <v>15538.971653552278</v>
      </c>
      <c r="AN3">
        <f t="shared" si="5"/>
        <v>35455.604184000003</v>
      </c>
      <c r="AO3">
        <f t="shared" si="5"/>
        <v>58932.489075000005</v>
      </c>
      <c r="AP3">
        <f t="shared" si="5"/>
        <v>108464.912595</v>
      </c>
      <c r="AQ3">
        <f t="shared" si="5"/>
        <v>180068.92151399999</v>
      </c>
      <c r="AR3">
        <f t="shared" si="5"/>
        <v>438317.81531999999</v>
      </c>
      <c r="AS3">
        <f t="shared" si="5"/>
        <v>2493299.8001759998</v>
      </c>
      <c r="AT3" s="2">
        <f t="shared" ref="AT3:AU6" si="6">AD3*(1-BB3/100)-(AD3-$U3*(CA3/100/0.05))</f>
        <v>6201.1068160713085</v>
      </c>
      <c r="AU3" s="2">
        <f t="shared" si="6"/>
        <v>11701.011533552277</v>
      </c>
      <c r="AV3" s="2">
        <f t="shared" ref="AV3:AW6" si="7">AF3*(1-BD3/100)-(AF3-$U3*(CC3/100/0.005))</f>
        <v>34409.242584</v>
      </c>
      <c r="AW3" s="2">
        <f t="shared" si="7"/>
        <v>44915.427675000006</v>
      </c>
      <c r="AX3" s="2">
        <f t="shared" ref="AX3:AY6" si="8">AH3*(1-BF3/100)-(AH3-$U3*(CE3/100/0.0005))</f>
        <v>102223.13359500001</v>
      </c>
      <c r="AY3" s="2">
        <f t="shared" si="8"/>
        <v>134221.16051399999</v>
      </c>
      <c r="AZ3" s="2">
        <f>AJ3*(1-BH3/100)-(AJ3-$U3*(CG3/100/0.0001))</f>
        <v>393989.84531999996</v>
      </c>
      <c r="BA3" s="2">
        <f>AK3*(1-BI3/100)-(AK3-$U3*(CH3/100/0.00001))</f>
        <v>2327811.3491759994</v>
      </c>
      <c r="BB3" s="1">
        <f>-(BP3-BQ3)/(BM3-BN3)*100</f>
        <v>0.15933172488733965</v>
      </c>
      <c r="BC3" s="1">
        <f>(BQ3-BR3)/(BN3-BO3)*100</f>
        <v>2.1422032525557784</v>
      </c>
      <c r="BD3">
        <v>5.0999999999999996</v>
      </c>
      <c r="BE3">
        <v>7.5</v>
      </c>
      <c r="BF3">
        <v>10.3</v>
      </c>
      <c r="BG3">
        <v>9.4</v>
      </c>
      <c r="BH3">
        <v>7.6</v>
      </c>
      <c r="BI3">
        <v>2.4</v>
      </c>
      <c r="BJ3">
        <v>3.7</v>
      </c>
      <c r="BK3">
        <v>4.7</v>
      </c>
      <c r="BL3">
        <v>7.2</v>
      </c>
      <c r="BM3">
        <v>14988936030</v>
      </c>
      <c r="BN3">
        <v>11904368670</v>
      </c>
      <c r="BO3">
        <v>6020201480</v>
      </c>
      <c r="BP3">
        <f>BM3*(BJ3/100)</f>
        <v>554590633.11000013</v>
      </c>
      <c r="BQ3">
        <f>BN3*(BK3/100)</f>
        <v>559505327.49000001</v>
      </c>
      <c r="BR3">
        <f>BO3*(BL3/100)</f>
        <v>433454506.56000006</v>
      </c>
      <c r="BS3">
        <v>7</v>
      </c>
      <c r="BT3">
        <v>13.3</v>
      </c>
      <c r="BU3">
        <v>3.9</v>
      </c>
      <c r="BV3">
        <v>5.3</v>
      </c>
      <c r="BW3">
        <v>1.3</v>
      </c>
      <c r="BX3">
        <v>1.7</v>
      </c>
      <c r="BY3">
        <v>0.9</v>
      </c>
      <c r="BZ3">
        <v>0.5</v>
      </c>
      <c r="CA3">
        <v>6.5</v>
      </c>
      <c r="CB3">
        <v>12.6</v>
      </c>
      <c r="CC3">
        <v>3.8</v>
      </c>
      <c r="CD3">
        <v>5.2</v>
      </c>
      <c r="CE3">
        <v>1.2</v>
      </c>
      <c r="CF3">
        <v>1.6</v>
      </c>
      <c r="CG3">
        <v>0.9</v>
      </c>
      <c r="CH3">
        <v>0.5</v>
      </c>
    </row>
    <row r="4" spans="1:86" x14ac:dyDescent="0.2">
      <c r="A4">
        <v>2009</v>
      </c>
      <c r="B4">
        <v>92.4</v>
      </c>
      <c r="C4">
        <v>8335</v>
      </c>
      <c r="D4">
        <v>5034</v>
      </c>
      <c r="E4">
        <v>6200</v>
      </c>
      <c r="F4">
        <v>12139</v>
      </c>
      <c r="G4">
        <v>37210</v>
      </c>
      <c r="H4">
        <v>54165</v>
      </c>
      <c r="I4">
        <v>120307</v>
      </c>
      <c r="J4">
        <v>171034</v>
      </c>
      <c r="K4">
        <v>396724</v>
      </c>
      <c r="L4">
        <v>1284073</v>
      </c>
      <c r="M4">
        <v>8602</v>
      </c>
      <c r="N4">
        <v>19713</v>
      </c>
      <c r="O4">
        <v>44422</v>
      </c>
      <c r="P4">
        <v>74522</v>
      </c>
      <c r="Q4">
        <v>141336</v>
      </c>
      <c r="R4">
        <v>240981</v>
      </c>
      <c r="S4">
        <v>592063</v>
      </c>
      <c r="T4">
        <v>3611539</v>
      </c>
      <c r="U4">
        <f t="shared" ref="U4:U6" si="9">D4*($B4/100)</f>
        <v>4651.4160000000002</v>
      </c>
      <c r="V4">
        <f t="shared" si="4"/>
        <v>5728.8</v>
      </c>
      <c r="W4">
        <f t="shared" si="4"/>
        <v>11216.436</v>
      </c>
      <c r="X4">
        <f t="shared" si="4"/>
        <v>34382.04</v>
      </c>
      <c r="Y4">
        <f t="shared" si="4"/>
        <v>50048.46</v>
      </c>
      <c r="Z4">
        <f t="shared" si="4"/>
        <v>111163.66800000001</v>
      </c>
      <c r="AA4">
        <f t="shared" si="4"/>
        <v>158035.416</v>
      </c>
      <c r="AB4">
        <f t="shared" si="4"/>
        <v>366572.97600000002</v>
      </c>
      <c r="AC4">
        <f t="shared" si="4"/>
        <v>1186483.452</v>
      </c>
      <c r="AD4">
        <f t="shared" si="4"/>
        <v>7948.2480000000005</v>
      </c>
      <c r="AE4">
        <f t="shared" si="4"/>
        <v>18214.812000000002</v>
      </c>
      <c r="AF4">
        <f t="shared" si="4"/>
        <v>41045.928</v>
      </c>
      <c r="AG4">
        <f t="shared" si="4"/>
        <v>68858.328000000009</v>
      </c>
      <c r="AH4">
        <f t="shared" si="4"/>
        <v>130594.46400000001</v>
      </c>
      <c r="AI4">
        <f t="shared" si="4"/>
        <v>222666.44400000002</v>
      </c>
      <c r="AJ4">
        <f t="shared" si="4"/>
        <v>547066.21200000006</v>
      </c>
      <c r="AK4">
        <f t="shared" si="4"/>
        <v>3337062.0360000003</v>
      </c>
      <c r="AL4">
        <f t="shared" si="5"/>
        <v>7933.2458220259723</v>
      </c>
      <c r="AM4">
        <f t="shared" si="5"/>
        <v>17935.014489138739</v>
      </c>
      <c r="AN4">
        <f t="shared" si="5"/>
        <v>39239.907167999998</v>
      </c>
      <c r="AO4">
        <f t="shared" si="5"/>
        <v>64107.103368000011</v>
      </c>
      <c r="AP4">
        <f t="shared" si="5"/>
        <v>118710.36777600001</v>
      </c>
      <c r="AQ4">
        <f t="shared" si="5"/>
        <v>204853.12848000001</v>
      </c>
      <c r="AR4">
        <f t="shared" si="5"/>
        <v>514789.30549200001</v>
      </c>
      <c r="AS4">
        <f t="shared" si="5"/>
        <v>3273657.8573160004</v>
      </c>
      <c r="AT4" s="2">
        <f t="shared" si="6"/>
        <v>7427.2634220259715</v>
      </c>
      <c r="AU4" s="2">
        <f t="shared" si="6"/>
        <v>13488.39384913874</v>
      </c>
      <c r="AV4" s="2">
        <f t="shared" si="7"/>
        <v>38196.156768000001</v>
      </c>
      <c r="AW4" s="2">
        <f t="shared" si="7"/>
        <v>49205.200968000005</v>
      </c>
      <c r="AX4" s="2">
        <f t="shared" si="8"/>
        <v>118355.55177599999</v>
      </c>
      <c r="AY4" s="2">
        <f t="shared" si="8"/>
        <v>158940.49248000002</v>
      </c>
      <c r="AZ4" s="2">
        <f>AJ4*(1-BH4/100)-(AJ4-$U4*(CG4/100/0.0001))</f>
        <v>479378.85349199997</v>
      </c>
      <c r="BA4" s="2">
        <f>AK4*(1-BI4/100)-(AK4-$U4*(CH4/100/0.00001))</f>
        <v>3192587.0213159998</v>
      </c>
      <c r="BB4" s="1">
        <f>(BP4-BQ4)/(BM4-BN4)*100</f>
        <v>0.18874823702063778</v>
      </c>
      <c r="BC4" s="1">
        <f>(BQ4-BR4)/(BN4-BO4)*100</f>
        <v>1.5360988126655488</v>
      </c>
      <c r="BD4">
        <v>4.4000000000000004</v>
      </c>
      <c r="BE4">
        <v>6.9</v>
      </c>
      <c r="BF4">
        <v>9.1</v>
      </c>
      <c r="BG4">
        <v>8</v>
      </c>
      <c r="BH4">
        <v>5.9</v>
      </c>
      <c r="BI4">
        <v>1.9</v>
      </c>
      <c r="BJ4">
        <v>3.1</v>
      </c>
      <c r="BK4">
        <v>3.9</v>
      </c>
      <c r="BL4">
        <v>6.3</v>
      </c>
      <c r="BM4">
        <v>16629843724</v>
      </c>
      <c r="BN4">
        <v>13045103095</v>
      </c>
      <c r="BO4">
        <v>6473126432</v>
      </c>
      <c r="BP4">
        <f t="shared" ref="BP4:BP5" si="10">BM4*(BJ4/100)</f>
        <v>515525155.44400001</v>
      </c>
      <c r="BQ4">
        <f t="shared" ref="BQ4:BQ6" si="11">BN4*(BK4/100)</f>
        <v>508759020.70499998</v>
      </c>
      <c r="BR4">
        <f t="shared" ref="BR4:BR6" si="12">BO4*(BL4/100)</f>
        <v>407806965.21600002</v>
      </c>
      <c r="BS4">
        <v>8.5</v>
      </c>
      <c r="BT4">
        <v>15.7</v>
      </c>
      <c r="BU4">
        <v>4.4000000000000004</v>
      </c>
      <c r="BV4">
        <v>5.9</v>
      </c>
      <c r="BW4">
        <v>1.4</v>
      </c>
      <c r="BX4">
        <v>1.9</v>
      </c>
      <c r="BY4">
        <v>1.1000000000000001</v>
      </c>
      <c r="BZ4">
        <v>0.7</v>
      </c>
      <c r="CA4">
        <v>8</v>
      </c>
      <c r="CB4">
        <v>14.8</v>
      </c>
      <c r="CC4">
        <v>4.3</v>
      </c>
      <c r="CD4">
        <v>5.8</v>
      </c>
      <c r="CE4">
        <v>1.4</v>
      </c>
      <c r="CF4">
        <v>1.9</v>
      </c>
      <c r="CG4">
        <v>1.1000000000000001</v>
      </c>
      <c r="CH4">
        <v>0.7</v>
      </c>
    </row>
    <row r="5" spans="1:86" x14ac:dyDescent="0.2">
      <c r="A5">
        <v>2010</v>
      </c>
      <c r="B5">
        <v>95.7</v>
      </c>
      <c r="C5">
        <v>8526</v>
      </c>
      <c r="D5">
        <v>5238</v>
      </c>
      <c r="E5">
        <v>6012</v>
      </c>
      <c r="F5">
        <v>11736</v>
      </c>
      <c r="G5">
        <v>37024</v>
      </c>
      <c r="H5">
        <v>53317</v>
      </c>
      <c r="I5">
        <v>115817</v>
      </c>
      <c r="J5">
        <v>164528</v>
      </c>
      <c r="K5">
        <v>373547</v>
      </c>
      <c r="L5">
        <v>1085592</v>
      </c>
      <c r="M5">
        <v>8400</v>
      </c>
      <c r="N5">
        <v>19451</v>
      </c>
      <c r="O5">
        <v>43969</v>
      </c>
      <c r="P5">
        <v>72274</v>
      </c>
      <c r="Q5">
        <v>136020</v>
      </c>
      <c r="R5">
        <v>228286</v>
      </c>
      <c r="S5">
        <v>553096</v>
      </c>
      <c r="T5">
        <v>1856527</v>
      </c>
      <c r="U5">
        <f t="shared" si="9"/>
        <v>5012.7660000000005</v>
      </c>
      <c r="V5">
        <f t="shared" si="4"/>
        <v>5753.4840000000004</v>
      </c>
      <c r="W5">
        <f t="shared" si="4"/>
        <v>11231.352000000001</v>
      </c>
      <c r="X5">
        <f t="shared" si="4"/>
        <v>35431.968000000001</v>
      </c>
      <c r="Y5">
        <f t="shared" si="4"/>
        <v>51024.369000000006</v>
      </c>
      <c r="Z5">
        <f t="shared" si="4"/>
        <v>110836.86900000001</v>
      </c>
      <c r="AA5">
        <f t="shared" si="4"/>
        <v>157453.296</v>
      </c>
      <c r="AB5">
        <f t="shared" si="4"/>
        <v>357484.47900000005</v>
      </c>
      <c r="AC5">
        <f t="shared" si="4"/>
        <v>1038911.5440000001</v>
      </c>
      <c r="AD5">
        <f t="shared" si="4"/>
        <v>8038.8</v>
      </c>
      <c r="AE5">
        <f t="shared" si="4"/>
        <v>18614.607</v>
      </c>
      <c r="AF5">
        <f t="shared" si="4"/>
        <v>42078.333000000006</v>
      </c>
      <c r="AG5">
        <f t="shared" si="4"/>
        <v>69166.218000000008</v>
      </c>
      <c r="AH5">
        <f t="shared" si="4"/>
        <v>130171.14000000001</v>
      </c>
      <c r="AI5">
        <f t="shared" si="4"/>
        <v>218469.70200000002</v>
      </c>
      <c r="AJ5">
        <f t="shared" si="4"/>
        <v>529312.87200000009</v>
      </c>
      <c r="AK5">
        <f t="shared" si="4"/>
        <v>1776696.3390000002</v>
      </c>
      <c r="AL5">
        <f t="shared" si="5"/>
        <v>8034.4394521280228</v>
      </c>
      <c r="AM5">
        <f t="shared" si="5"/>
        <v>18326.253806108245</v>
      </c>
      <c r="AN5">
        <f t="shared" si="5"/>
        <v>40268.964681000005</v>
      </c>
      <c r="AO5">
        <f t="shared" si="5"/>
        <v>64670.413830000012</v>
      </c>
      <c r="AP5">
        <f t="shared" si="5"/>
        <v>118585.90854000002</v>
      </c>
      <c r="AQ5">
        <f t="shared" si="5"/>
        <v>196841.20150200001</v>
      </c>
      <c r="AR5">
        <f t="shared" si="5"/>
        <v>476910.89767200011</v>
      </c>
      <c r="AS5">
        <f t="shared" si="5"/>
        <v>1620347.0611680001</v>
      </c>
      <c r="AT5" s="2">
        <f t="shared" si="6"/>
        <v>7514.7884521280221</v>
      </c>
      <c r="AU5" s="2">
        <f t="shared" si="6"/>
        <v>13747.391606108247</v>
      </c>
      <c r="AV5" s="2">
        <f t="shared" si="7"/>
        <v>38292.759681000003</v>
      </c>
      <c r="AW5" s="2">
        <f t="shared" si="7"/>
        <v>49642.068630000016</v>
      </c>
      <c r="AX5" s="2">
        <f t="shared" si="8"/>
        <v>118746.68454000002</v>
      </c>
      <c r="AY5" s="2">
        <f t="shared" si="8"/>
        <v>148805.54350200001</v>
      </c>
      <c r="AZ5" s="2">
        <f>AJ5*(1-BH5/100)-(AJ5-$U5*(CG5/100/0.0001))</f>
        <v>398746.96567200008</v>
      </c>
      <c r="BA5" s="2">
        <f>AK5*(1-BI5/100)-(AK5-$U5*(CH5/100/0.00001))</f>
        <v>1848757.1221680001</v>
      </c>
      <c r="BB5" s="1">
        <f>(BP5-BQ5)/(BM5-BN5)*100</f>
        <v>5.4243766133968842E-2</v>
      </c>
      <c r="BC5" s="1">
        <f t="shared" ref="BC5:BC6" si="13">(BQ5-BR5)/(BN5-BO5)*100</f>
        <v>1.5490694694320029</v>
      </c>
      <c r="BD5">
        <v>4.3</v>
      </c>
      <c r="BE5">
        <v>6.5</v>
      </c>
      <c r="BF5">
        <v>8.9</v>
      </c>
      <c r="BG5">
        <v>9.9</v>
      </c>
      <c r="BH5">
        <v>9.9</v>
      </c>
      <c r="BI5">
        <v>8.8000000000000007</v>
      </c>
      <c r="BJ5">
        <v>3.3</v>
      </c>
      <c r="BK5">
        <v>4.2</v>
      </c>
      <c r="BL5">
        <v>7</v>
      </c>
      <c r="BM5">
        <v>16495292267</v>
      </c>
      <c r="BN5">
        <v>12914338105</v>
      </c>
      <c r="BO5">
        <v>6280581448</v>
      </c>
      <c r="BP5">
        <f t="shared" si="10"/>
        <v>544344644.81099999</v>
      </c>
      <c r="BQ5">
        <f t="shared" si="11"/>
        <v>542402200.41000009</v>
      </c>
      <c r="BR5">
        <f t="shared" si="12"/>
        <v>439640701.36000001</v>
      </c>
      <c r="BS5">
        <v>8</v>
      </c>
      <c r="BT5">
        <v>14.9</v>
      </c>
      <c r="BU5">
        <v>4.2</v>
      </c>
      <c r="BV5">
        <v>5.5</v>
      </c>
      <c r="BW5">
        <v>1.3</v>
      </c>
      <c r="BX5">
        <v>1.7</v>
      </c>
      <c r="BY5">
        <v>1</v>
      </c>
      <c r="BZ5">
        <v>0.4</v>
      </c>
      <c r="CA5">
        <v>7.5</v>
      </c>
      <c r="CB5">
        <v>14</v>
      </c>
      <c r="CC5">
        <v>4</v>
      </c>
      <c r="CD5">
        <v>5.4</v>
      </c>
      <c r="CE5">
        <v>1.3</v>
      </c>
      <c r="CF5">
        <v>1.7</v>
      </c>
      <c r="CG5">
        <v>0.9</v>
      </c>
      <c r="CH5">
        <v>0.4</v>
      </c>
    </row>
    <row r="6" spans="1:86" x14ac:dyDescent="0.2">
      <c r="A6">
        <v>2011</v>
      </c>
      <c r="B6">
        <v>100</v>
      </c>
      <c r="C6">
        <v>8722</v>
      </c>
      <c r="D6">
        <v>5647</v>
      </c>
      <c r="E6">
        <v>8259</v>
      </c>
      <c r="F6">
        <v>14440</v>
      </c>
      <c r="G6">
        <v>36870</v>
      </c>
      <c r="H6">
        <v>51046</v>
      </c>
      <c r="I6">
        <v>104258</v>
      </c>
      <c r="J6">
        <v>146113</v>
      </c>
      <c r="K6">
        <v>373547</v>
      </c>
      <c r="L6">
        <v>1119633</v>
      </c>
      <c r="M6">
        <v>11038</v>
      </c>
      <c r="N6">
        <v>21502</v>
      </c>
      <c r="O6">
        <v>42945</v>
      </c>
      <c r="P6">
        <v>67150</v>
      </c>
      <c r="Q6">
        <v>122002</v>
      </c>
      <c r="R6">
        <v>202115</v>
      </c>
      <c r="S6">
        <v>500522</v>
      </c>
      <c r="T6">
        <v>2785909</v>
      </c>
      <c r="U6">
        <f t="shared" si="9"/>
        <v>5647</v>
      </c>
      <c r="V6">
        <f t="shared" si="4"/>
        <v>8259</v>
      </c>
      <c r="W6">
        <f t="shared" si="4"/>
        <v>14440</v>
      </c>
      <c r="X6">
        <f t="shared" si="4"/>
        <v>36870</v>
      </c>
      <c r="Y6">
        <f t="shared" si="4"/>
        <v>51046</v>
      </c>
      <c r="Z6">
        <f t="shared" si="4"/>
        <v>104258</v>
      </c>
      <c r="AA6">
        <f t="shared" si="4"/>
        <v>146113</v>
      </c>
      <c r="AB6">
        <f t="shared" si="4"/>
        <v>373547</v>
      </c>
      <c r="AC6">
        <f t="shared" si="4"/>
        <v>1119633</v>
      </c>
      <c r="AD6">
        <f t="shared" si="4"/>
        <v>11038</v>
      </c>
      <c r="AE6">
        <f t="shared" si="4"/>
        <v>21502</v>
      </c>
      <c r="AF6">
        <f t="shared" si="4"/>
        <v>42945</v>
      </c>
      <c r="AG6">
        <f t="shared" si="4"/>
        <v>67150</v>
      </c>
      <c r="AH6">
        <f t="shared" si="4"/>
        <v>122002</v>
      </c>
      <c r="AI6">
        <f t="shared" si="4"/>
        <v>202115</v>
      </c>
      <c r="AJ6">
        <f t="shared" si="4"/>
        <v>500522</v>
      </c>
      <c r="AK6">
        <f t="shared" si="4"/>
        <v>2785909</v>
      </c>
      <c r="AL6">
        <f t="shared" si="5"/>
        <v>10986.650287100314</v>
      </c>
      <c r="AM6">
        <f t="shared" si="5"/>
        <v>20605.178025025682</v>
      </c>
      <c r="AN6">
        <f t="shared" si="5"/>
        <v>39810.014999999999</v>
      </c>
      <c r="AO6">
        <f t="shared" si="5"/>
        <v>61106.5</v>
      </c>
      <c r="AP6">
        <f t="shared" si="5"/>
        <v>108703.78200000001</v>
      </c>
      <c r="AQ6">
        <f t="shared" si="5"/>
        <v>180488.69500000001</v>
      </c>
      <c r="AR6">
        <f t="shared" si="5"/>
        <v>455975.54200000002</v>
      </c>
      <c r="AS6">
        <f t="shared" si="5"/>
        <v>2682830.3670000001</v>
      </c>
      <c r="AT6" s="2">
        <f t="shared" si="6"/>
        <v>10339.130287100314</v>
      </c>
      <c r="AU6" s="2">
        <f t="shared" si="6"/>
        <v>15366.538025025684</v>
      </c>
      <c r="AV6" s="2">
        <f t="shared" si="7"/>
        <v>37523.415000000008</v>
      </c>
      <c r="AW6" s="2">
        <f t="shared" si="7"/>
        <v>45908.899999999994</v>
      </c>
      <c r="AX6" s="2">
        <f t="shared" si="8"/>
        <v>110935.78200000001</v>
      </c>
      <c r="AY6" s="2">
        <f t="shared" si="8"/>
        <v>136489.69499999998</v>
      </c>
      <c r="AZ6" s="2">
        <f>AJ6*(1-BH6/100)-(AJ6-$U6*(CG6/100/0.0001))</f>
        <v>407213.54200000002</v>
      </c>
      <c r="BA6" s="2">
        <f>AK6*(1-BI6/100)-(AK6-$U6*(CH6/100/0.00001))</f>
        <v>2720421.3669999996</v>
      </c>
      <c r="BB6" s="1">
        <f>(BP6-BQ6)/(BM6-BN6)*100</f>
        <v>0.46520848794788211</v>
      </c>
      <c r="BC6" s="1">
        <f t="shared" si="13"/>
        <v>4.1708770113213554</v>
      </c>
      <c r="BD6">
        <v>7.3</v>
      </c>
      <c r="BE6">
        <v>9</v>
      </c>
      <c r="BF6">
        <v>10.9</v>
      </c>
      <c r="BG6">
        <v>10.7</v>
      </c>
      <c r="BH6">
        <v>8.9</v>
      </c>
      <c r="BI6">
        <v>3.7</v>
      </c>
      <c r="BJ6">
        <v>4.7</v>
      </c>
      <c r="BK6">
        <v>6.2</v>
      </c>
      <c r="BL6">
        <v>8.6999999999999993</v>
      </c>
      <c r="BM6">
        <v>18404995072</v>
      </c>
      <c r="BN6">
        <v>13590959104</v>
      </c>
      <c r="BO6">
        <v>6088977408</v>
      </c>
      <c r="BP6">
        <f>BM6*(BJ6/100)</f>
        <v>865034768.38399994</v>
      </c>
      <c r="BQ6">
        <f t="shared" si="11"/>
        <v>842639464.44799995</v>
      </c>
      <c r="BR6">
        <f t="shared" si="12"/>
        <v>529741034.49599999</v>
      </c>
      <c r="BS6">
        <v>9.8000000000000007</v>
      </c>
      <c r="BT6">
        <v>15.2</v>
      </c>
      <c r="BU6">
        <v>3.8</v>
      </c>
      <c r="BV6">
        <v>4.8</v>
      </c>
      <c r="BW6">
        <v>1.1000000000000001</v>
      </c>
      <c r="BX6">
        <v>1.4</v>
      </c>
      <c r="BY6">
        <v>0.8</v>
      </c>
      <c r="BZ6">
        <v>0.5</v>
      </c>
      <c r="CA6">
        <v>9.1999999999999993</v>
      </c>
      <c r="CB6">
        <v>14.4</v>
      </c>
      <c r="CC6">
        <v>3.6</v>
      </c>
      <c r="CD6">
        <v>4.5999999999999996</v>
      </c>
      <c r="CE6">
        <v>1.1000000000000001</v>
      </c>
      <c r="CF6">
        <v>1.4</v>
      </c>
      <c r="CG6">
        <v>0.8</v>
      </c>
      <c r="CH6">
        <v>0.5</v>
      </c>
    </row>
    <row r="7" spans="1:86" x14ac:dyDescent="0.2">
      <c r="BS7" t="s">
        <v>38</v>
      </c>
    </row>
    <row r="10" spans="1:86" x14ac:dyDescent="0.2">
      <c r="BJ10" s="4"/>
    </row>
  </sheetData>
  <mergeCells count="7">
    <mergeCell ref="BM1:BO1"/>
    <mergeCell ref="BP1:BR1"/>
    <mergeCell ref="AL1:AS1"/>
    <mergeCell ref="U1:AK1"/>
    <mergeCell ref="D1:T1"/>
    <mergeCell ref="BB1:BL1"/>
    <mergeCell ref="AT1:B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F4F4-3188-6F45-83DA-4CDA756F7B7C}">
  <dimension ref="A1:F9"/>
  <sheetViews>
    <sheetView workbookViewId="0">
      <selection activeCell="C2" sqref="C2"/>
    </sheetView>
  </sheetViews>
  <sheetFormatPr baseColWidth="10" defaultRowHeight="16" x14ac:dyDescent="0.2"/>
  <cols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2008</v>
      </c>
      <c r="B2" t="s">
        <v>6</v>
      </c>
      <c r="C2" t="s">
        <v>60</v>
      </c>
      <c r="D2">
        <f>realnominal!U3</f>
        <v>4778.2439999999997</v>
      </c>
      <c r="E2">
        <v>0.9</v>
      </c>
      <c r="F2" s="3">
        <v>6201.1068160713085</v>
      </c>
    </row>
    <row r="3" spans="1:6" x14ac:dyDescent="0.2">
      <c r="E3">
        <v>0.95</v>
      </c>
      <c r="F3" s="3">
        <v>11701.011533552277</v>
      </c>
    </row>
    <row r="4" spans="1:6" x14ac:dyDescent="0.2">
      <c r="E4">
        <v>0.99</v>
      </c>
      <c r="F4" s="3">
        <v>34409.242584</v>
      </c>
    </row>
    <row r="5" spans="1:6" x14ac:dyDescent="0.2">
      <c r="E5">
        <v>0.995</v>
      </c>
      <c r="F5" s="3">
        <v>44915.427675000006</v>
      </c>
    </row>
    <row r="6" spans="1:6" x14ac:dyDescent="0.2">
      <c r="E6">
        <v>0.999</v>
      </c>
      <c r="F6" s="3">
        <v>102223.13359500001</v>
      </c>
    </row>
    <row r="7" spans="1:6" x14ac:dyDescent="0.2">
      <c r="E7">
        <v>0.99950000000000006</v>
      </c>
      <c r="F7" s="3">
        <v>134221.16051399999</v>
      </c>
    </row>
    <row r="8" spans="1:6" x14ac:dyDescent="0.2">
      <c r="E8">
        <v>0.99990000000000001</v>
      </c>
      <c r="F8" s="3">
        <v>393989.84531999996</v>
      </c>
    </row>
    <row r="9" spans="1:6" x14ac:dyDescent="0.2">
      <c r="E9">
        <v>0.99999000000000005</v>
      </c>
      <c r="F9" s="3">
        <v>2327811.3491759994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E087-3F62-B94B-B23B-8539AD51492B}">
  <dimension ref="A1:F9"/>
  <sheetViews>
    <sheetView workbookViewId="0">
      <selection activeCell="C2" sqref="C2"/>
    </sheetView>
  </sheetViews>
  <sheetFormatPr baseColWidth="10" defaultRowHeight="16" x14ac:dyDescent="0.2"/>
  <cols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2009</v>
      </c>
      <c r="B2" t="s">
        <v>6</v>
      </c>
      <c r="C2" t="s">
        <v>60</v>
      </c>
      <c r="D2">
        <f>realnominal!U4</f>
        <v>4651.4160000000002</v>
      </c>
      <c r="E2">
        <v>0.9</v>
      </c>
      <c r="F2">
        <v>7427.2634220259715</v>
      </c>
    </row>
    <row r="3" spans="1:6" x14ac:dyDescent="0.2">
      <c r="E3">
        <v>0.95</v>
      </c>
      <c r="F3">
        <v>13488.39384913874</v>
      </c>
    </row>
    <row r="4" spans="1:6" x14ac:dyDescent="0.2">
      <c r="E4">
        <v>0.99</v>
      </c>
      <c r="F4">
        <v>38196.156768000001</v>
      </c>
    </row>
    <row r="5" spans="1:6" x14ac:dyDescent="0.2">
      <c r="E5">
        <v>0.995</v>
      </c>
      <c r="F5">
        <v>49205.200968000005</v>
      </c>
    </row>
    <row r="6" spans="1:6" x14ac:dyDescent="0.2">
      <c r="E6">
        <v>0.999</v>
      </c>
      <c r="F6">
        <v>118355.55177599999</v>
      </c>
    </row>
    <row r="7" spans="1:6" x14ac:dyDescent="0.2">
      <c r="E7">
        <v>0.99950000000000006</v>
      </c>
      <c r="F7">
        <v>158940.49248000002</v>
      </c>
    </row>
    <row r="8" spans="1:6" x14ac:dyDescent="0.2">
      <c r="E8">
        <v>0.99990000000000001</v>
      </c>
      <c r="F8">
        <v>479378.85349199997</v>
      </c>
    </row>
    <row r="9" spans="1:6" x14ac:dyDescent="0.2">
      <c r="E9">
        <v>0.99999000000000005</v>
      </c>
      <c r="F9">
        <v>3192587.0213159998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B4A4-F713-3341-A4C3-C8058B5647FD}">
  <dimension ref="A1:F9"/>
  <sheetViews>
    <sheetView workbookViewId="0">
      <selection activeCell="C3" sqref="C3"/>
    </sheetView>
  </sheetViews>
  <sheetFormatPr baseColWidth="10" defaultRowHeight="16" x14ac:dyDescent="0.2"/>
  <cols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2010</v>
      </c>
      <c r="B2" t="s">
        <v>6</v>
      </c>
      <c r="C2" t="s">
        <v>60</v>
      </c>
      <c r="D2">
        <f>realnominal!U5</f>
        <v>5012.7660000000005</v>
      </c>
      <c r="E2">
        <v>0.9</v>
      </c>
      <c r="F2">
        <v>7514.7884521280221</v>
      </c>
    </row>
    <row r="3" spans="1:6" x14ac:dyDescent="0.2">
      <c r="E3">
        <v>0.95</v>
      </c>
      <c r="F3">
        <v>13747.391606108247</v>
      </c>
    </row>
    <row r="4" spans="1:6" x14ac:dyDescent="0.2">
      <c r="E4">
        <v>0.99</v>
      </c>
      <c r="F4">
        <v>38292.759681000003</v>
      </c>
    </row>
    <row r="5" spans="1:6" x14ac:dyDescent="0.2">
      <c r="E5">
        <v>0.995</v>
      </c>
      <c r="F5">
        <v>49642.068630000016</v>
      </c>
    </row>
    <row r="6" spans="1:6" x14ac:dyDescent="0.2">
      <c r="E6">
        <v>0.999</v>
      </c>
      <c r="F6">
        <v>118746.68454000002</v>
      </c>
    </row>
    <row r="7" spans="1:6" x14ac:dyDescent="0.2">
      <c r="E7">
        <v>0.99950000000000006</v>
      </c>
      <c r="F7">
        <v>148805.54350200001</v>
      </c>
    </row>
    <row r="8" spans="1:6" x14ac:dyDescent="0.2">
      <c r="E8">
        <v>0.99990000000000001</v>
      </c>
      <c r="F8">
        <v>398746.96567200008</v>
      </c>
    </row>
    <row r="9" spans="1:6" x14ac:dyDescent="0.2">
      <c r="E9">
        <v>0.99999000000000005</v>
      </c>
      <c r="F9">
        <v>1848757.1221680001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9B15-9E93-EC40-880D-71F5951087B0}">
  <dimension ref="A1:F9"/>
  <sheetViews>
    <sheetView tabSelected="1" workbookViewId="0">
      <selection activeCell="C3" sqref="C3"/>
    </sheetView>
  </sheetViews>
  <sheetFormatPr baseColWidth="10" defaultRowHeight="16" x14ac:dyDescent="0.2"/>
  <cols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2011</v>
      </c>
      <c r="B2" t="s">
        <v>6</v>
      </c>
      <c r="C2" t="s">
        <v>60</v>
      </c>
      <c r="D2">
        <f>realnominal!U6</f>
        <v>5647</v>
      </c>
      <c r="E2">
        <v>0.9</v>
      </c>
      <c r="F2">
        <v>10339.130287100314</v>
      </c>
    </row>
    <row r="3" spans="1:6" x14ac:dyDescent="0.2">
      <c r="E3">
        <v>0.95</v>
      </c>
      <c r="F3">
        <v>15366.538025025684</v>
      </c>
    </row>
    <row r="4" spans="1:6" x14ac:dyDescent="0.2">
      <c r="E4">
        <v>0.99</v>
      </c>
      <c r="F4">
        <v>37523.415000000008</v>
      </c>
    </row>
    <row r="5" spans="1:6" x14ac:dyDescent="0.2">
      <c r="E5">
        <v>0.995</v>
      </c>
      <c r="F5">
        <v>45908.899999999994</v>
      </c>
    </row>
    <row r="6" spans="1:6" x14ac:dyDescent="0.2">
      <c r="E6">
        <v>0.999</v>
      </c>
      <c r="F6">
        <v>110935.78200000001</v>
      </c>
    </row>
    <row r="7" spans="1:6" x14ac:dyDescent="0.2">
      <c r="E7">
        <v>0.99950000000000006</v>
      </c>
      <c r="F7">
        <v>136489.69499999998</v>
      </c>
    </row>
    <row r="8" spans="1:6" x14ac:dyDescent="0.2">
      <c r="E8">
        <v>0.99990000000000001</v>
      </c>
      <c r="F8">
        <v>407213.54200000002</v>
      </c>
    </row>
    <row r="9" spans="1:6" x14ac:dyDescent="0.2">
      <c r="E9">
        <v>0.99999000000000005</v>
      </c>
      <c r="F9">
        <v>2720421.3669999996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realnominal</vt:lpstr>
      <vt:lpstr>2008</vt:lpstr>
      <vt:lpstr>2009</vt:lpstr>
      <vt:lpstr>2010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Microsoft Office User</cp:lastModifiedBy>
  <dcterms:created xsi:type="dcterms:W3CDTF">2019-12-05T16:59:38Z</dcterms:created>
  <dcterms:modified xsi:type="dcterms:W3CDTF">2021-06-23T08:56:41Z</dcterms:modified>
</cp:coreProperties>
</file>