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 Usuarios\UCANANJJ\Desktop\"/>
    </mc:Choice>
  </mc:AlternateContent>
  <bookViews>
    <workbookView xWindow="0" yWindow="0" windowWidth="19200" windowHeight="10995"/>
  </bookViews>
  <sheets>
    <sheet name="CEI2013" sheetId="1" r:id="rId1"/>
    <sheet name="Sectores Institucionales" sheetId="4" r:id="rId2"/>
  </sheets>
  <definedNames>
    <definedName name="_xlnm._FilterDatabase" localSheetId="1" hidden="1">'Sectores Institucionales'!$G$1:$G$374</definedName>
    <definedName name="Z_2774DD57_73EE_47AD_B017_9DB58A2D8BC7_.wvu.FilterData" localSheetId="1" hidden="1">'Sectores Institucionales'!$G$1:$G$374</definedName>
    <definedName name="Z_2774DD57_73EE_47AD_B017_9DB58A2D8BC7_.wvu.PrintArea" localSheetId="1" hidden="1">'Sectores Institucionales'!$A$1:$O$527</definedName>
    <definedName name="Z_2774DD57_73EE_47AD_B017_9DB58A2D8BC7_.wvu.PrintTitles" localSheetId="1" hidden="1">'Sectores Institucionales'!$1:$6</definedName>
    <definedName name="Z_BA77D0BB_6118_42DC_9B8B_C078B967D470_.wvu.FilterData" localSheetId="1" hidden="1">'Sectores Institucionales'!$G$1:$G$374</definedName>
    <definedName name="Z_BA77D0BB_6118_42DC_9B8B_C078B967D470_.wvu.PrintArea" localSheetId="1" hidden="1">'Sectores Institucionales'!$A$1:$O$527</definedName>
    <definedName name="Z_BA77D0BB_6118_42DC_9B8B_C078B967D470_.wvu.PrintTitles" localSheetId="1" hidden="1">'Sectores Institucionales'!$1:$6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06" i="1" l="1"/>
  <c r="W90" i="1"/>
  <c r="I90" i="1"/>
  <c r="H90" i="1" s="1"/>
  <c r="W82" i="1"/>
  <c r="I82" i="1" l="1"/>
  <c r="AS106" i="1"/>
  <c r="AD106" i="1"/>
  <c r="N90" i="1"/>
  <c r="E90" i="1" s="1"/>
  <c r="N82" i="1"/>
  <c r="H82" i="1"/>
  <c r="AD117" i="1"/>
  <c r="AR117" i="1" l="1"/>
  <c r="AS117" i="1" s="1"/>
  <c r="E82" i="1"/>
  <c r="AV106" i="1"/>
  <c r="AO43" i="1"/>
  <c r="AY85" i="1"/>
  <c r="B90" i="1"/>
  <c r="B82" i="1" l="1"/>
  <c r="I89" i="1"/>
  <c r="AD83" i="1"/>
  <c r="H87" i="1"/>
  <c r="E87" i="1" s="1"/>
  <c r="B87" i="1" s="1"/>
  <c r="AR83" i="1"/>
  <c r="AS83" i="1" s="1"/>
  <c r="H86" i="1"/>
  <c r="E86" i="1" s="1"/>
  <c r="B86" i="1" s="1"/>
  <c r="W89" i="1"/>
  <c r="H89" i="1"/>
  <c r="AD70" i="1"/>
  <c r="AR70" i="1"/>
  <c r="AS70" i="1" s="1"/>
  <c r="I85" i="1"/>
  <c r="H85" i="1" s="1"/>
  <c r="E85" i="1" s="1"/>
  <c r="B85" i="1" s="1"/>
  <c r="AD55" i="1" l="1"/>
  <c r="AR27" i="1" l="1"/>
  <c r="AD27" i="1"/>
  <c r="AS27" i="1"/>
  <c r="AR55" i="1"/>
  <c r="AS55" i="1" s="1"/>
  <c r="AV39" i="1" l="1"/>
  <c r="AY39" i="1" s="1"/>
  <c r="AD38" i="1" l="1"/>
  <c r="AR38" i="1"/>
  <c r="AS38" i="1" s="1"/>
  <c r="D40" i="1" l="1"/>
  <c r="AW40" i="1"/>
  <c r="AR44" i="1"/>
  <c r="AS44" i="1" s="1"/>
  <c r="E32" i="1" s="1"/>
  <c r="AP43" i="1"/>
  <c r="AN43" i="1"/>
  <c r="AR46" i="1"/>
  <c r="AS46" i="1" s="1"/>
  <c r="AQ43" i="1"/>
  <c r="AR43" i="1" s="1"/>
  <c r="AV42" i="1"/>
  <c r="AY42" i="1" s="1"/>
  <c r="AV41" i="1"/>
  <c r="AY41" i="1" s="1"/>
  <c r="AS43" i="1" l="1"/>
  <c r="AV46" i="1"/>
  <c r="AY46" i="1" s="1"/>
  <c r="E34" i="1"/>
  <c r="B34" i="1" s="1"/>
  <c r="AR45" i="1"/>
  <c r="AS45" i="1" s="1"/>
  <c r="AV45" i="1" s="1"/>
  <c r="AY45" i="1" s="1"/>
  <c r="AV44" i="1"/>
  <c r="AY44" i="1" s="1"/>
  <c r="AT40" i="1"/>
  <c r="AV40" i="1" l="1"/>
  <c r="AV43" i="1"/>
  <c r="AY43" i="1" s="1"/>
  <c r="AY40" i="1"/>
  <c r="B12" i="1"/>
  <c r="AR63" i="1" l="1"/>
  <c r="AR64" i="1"/>
  <c r="F248" i="4"/>
  <c r="I157" i="1" l="1"/>
  <c r="AT154" i="1"/>
  <c r="AS153" i="1"/>
  <c r="I153" i="1"/>
  <c r="AS152" i="1"/>
  <c r="I145" i="1"/>
  <c r="H145" i="1"/>
  <c r="B145" i="1"/>
  <c r="AF142" i="1"/>
  <c r="H137" i="1"/>
  <c r="AW134" i="1"/>
  <c r="U134" i="1"/>
  <c r="Q134" i="1"/>
  <c r="H133" i="1"/>
  <c r="AS129" i="1"/>
  <c r="H129" i="1"/>
  <c r="AU125" i="1"/>
  <c r="AS124" i="1"/>
  <c r="H124" i="1"/>
  <c r="AV123" i="1"/>
  <c r="H123" i="1"/>
  <c r="AV122" i="1"/>
  <c r="H122" i="1"/>
  <c r="AV121" i="1"/>
  <c r="H121" i="1"/>
  <c r="H120" i="1"/>
  <c r="AW106" i="1"/>
  <c r="AV79" i="1"/>
  <c r="N77" i="1"/>
  <c r="N76" i="1"/>
  <c r="F75" i="1"/>
  <c r="N75" i="1"/>
  <c r="AV71" i="1"/>
  <c r="W71" i="1"/>
  <c r="N71" i="1"/>
  <c r="AS61" i="1"/>
  <c r="Y59" i="1"/>
  <c r="U59" i="1"/>
  <c r="R59" i="1"/>
  <c r="Q59" i="1"/>
  <c r="M59" i="1"/>
  <c r="K59" i="1"/>
  <c r="J59" i="1"/>
  <c r="F59" i="1"/>
  <c r="AF59" i="1"/>
  <c r="W60" i="1"/>
  <c r="N60" i="1"/>
  <c r="H60" i="1"/>
  <c r="AR57" i="1"/>
  <c r="F47" i="1"/>
  <c r="AV36" i="1"/>
  <c r="N36" i="1"/>
  <c r="H36" i="1"/>
  <c r="U31" i="1"/>
  <c r="R31" i="1"/>
  <c r="Q31" i="1"/>
  <c r="M31" i="1"/>
  <c r="K31" i="1"/>
  <c r="J31" i="1"/>
  <c r="G31" i="1"/>
  <c r="F31" i="1"/>
  <c r="W32" i="1"/>
  <c r="N32" i="1"/>
  <c r="H32" i="1"/>
  <c r="AS30" i="1"/>
  <c r="Y28" i="1"/>
  <c r="U28" i="1"/>
  <c r="R28" i="1"/>
  <c r="Q28" i="1"/>
  <c r="O28" i="1"/>
  <c r="M28" i="1"/>
  <c r="G28" i="1"/>
  <c r="AS28" i="1"/>
  <c r="AY17" i="1"/>
  <c r="B17" i="1"/>
  <c r="AY16" i="1"/>
  <c r="B16" i="1"/>
  <c r="AY15" i="1"/>
  <c r="AY14" i="1"/>
  <c r="B14" i="1"/>
  <c r="AY13" i="1"/>
  <c r="B13" i="1"/>
  <c r="AY12" i="1"/>
  <c r="G37" i="1" l="1"/>
  <c r="E36" i="1"/>
  <c r="B36" i="1" s="1"/>
  <c r="AY106" i="1"/>
  <c r="AY71" i="1"/>
  <c r="AY79" i="1"/>
  <c r="I31" i="1"/>
  <c r="I59" i="1"/>
  <c r="J56" i="1"/>
  <c r="AT130" i="1"/>
  <c r="F130" i="1"/>
  <c r="AF130" i="1"/>
  <c r="AR150" i="1"/>
  <c r="M154" i="1"/>
  <c r="AR155" i="1"/>
  <c r="W64" i="1"/>
  <c r="M142" i="1"/>
  <c r="R142" i="1"/>
  <c r="AC142" i="1"/>
  <c r="AL142" i="1"/>
  <c r="R47" i="1"/>
  <c r="G56" i="1"/>
  <c r="R56" i="1"/>
  <c r="AT59" i="1"/>
  <c r="AN142" i="1"/>
  <c r="I35" i="1"/>
  <c r="I57" i="1"/>
  <c r="I107" i="1"/>
  <c r="I115" i="1"/>
  <c r="I135" i="1"/>
  <c r="AL134" i="1"/>
  <c r="AN56" i="1"/>
  <c r="I77" i="1"/>
  <c r="I108" i="1"/>
  <c r="Q130" i="1"/>
  <c r="U130" i="1"/>
  <c r="I24" i="1"/>
  <c r="AR67" i="1"/>
  <c r="AS128" i="1"/>
  <c r="AR60" i="1"/>
  <c r="O121" i="1"/>
  <c r="Y121" i="1"/>
  <c r="AW130" i="1"/>
  <c r="M134" i="1"/>
  <c r="AJ134" i="1"/>
  <c r="F139" i="1"/>
  <c r="AW139" i="1"/>
  <c r="J142" i="1"/>
  <c r="O142" i="1"/>
  <c r="AI142" i="1"/>
  <c r="AT142" i="1"/>
  <c r="I29" i="1"/>
  <c r="AI59" i="1"/>
  <c r="AN59" i="1"/>
  <c r="G59" i="1"/>
  <c r="AB62" i="1"/>
  <c r="AW62" i="1"/>
  <c r="J62" i="1"/>
  <c r="N64" i="1"/>
  <c r="N65" i="1"/>
  <c r="Y62" i="1"/>
  <c r="AF62" i="1"/>
  <c r="AJ62" i="1"/>
  <c r="G62" i="1"/>
  <c r="I67" i="1"/>
  <c r="AY123" i="1"/>
  <c r="M130" i="1"/>
  <c r="R130" i="1"/>
  <c r="AJ130" i="1"/>
  <c r="AU130" i="1"/>
  <c r="AD150" i="1"/>
  <c r="AR151" i="1"/>
  <c r="AR24" i="1"/>
  <c r="J28" i="1"/>
  <c r="AR34" i="1"/>
  <c r="D56" i="1"/>
  <c r="K56" i="1"/>
  <c r="AR65" i="1"/>
  <c r="I72" i="1"/>
  <c r="AR105" i="1"/>
  <c r="J125" i="1"/>
  <c r="Q142" i="1"/>
  <c r="U142" i="1"/>
  <c r="AB142" i="1"/>
  <c r="I149" i="1"/>
  <c r="AS29" i="1"/>
  <c r="AN31" i="1"/>
  <c r="Y56" i="1"/>
  <c r="R121" i="1"/>
  <c r="AB130" i="1"/>
  <c r="AL139" i="1"/>
  <c r="AW146" i="1"/>
  <c r="J158" i="1"/>
  <c r="AP31" i="1"/>
  <c r="I33" i="1"/>
  <c r="AR35" i="1"/>
  <c r="AB47" i="1"/>
  <c r="AP47" i="1"/>
  <c r="I52" i="1"/>
  <c r="AL59" i="1"/>
  <c r="AP59" i="1"/>
  <c r="D121" i="1"/>
  <c r="D130" i="1"/>
  <c r="Y130" i="1"/>
  <c r="AI130" i="1"/>
  <c r="AN130" i="1"/>
  <c r="AF158" i="1"/>
  <c r="R62" i="1"/>
  <c r="AS127" i="1"/>
  <c r="AN125" i="1"/>
  <c r="K154" i="1"/>
  <c r="Y31" i="1"/>
  <c r="AB18" i="1"/>
  <c r="AR49" i="1"/>
  <c r="M62" i="1"/>
  <c r="AF47" i="1"/>
  <c r="AJ47" i="1"/>
  <c r="U62" i="1"/>
  <c r="I68" i="1"/>
  <c r="AR111" i="1"/>
  <c r="AN146" i="1"/>
  <c r="AW125" i="1"/>
  <c r="AR50" i="1"/>
  <c r="AR74" i="1"/>
  <c r="AS126" i="1"/>
  <c r="Y125" i="1"/>
  <c r="AI139" i="1"/>
  <c r="AB154" i="1"/>
  <c r="AP154" i="1"/>
  <c r="AI158" i="1"/>
  <c r="AN158" i="1"/>
  <c r="AT158" i="1"/>
  <c r="J130" i="1"/>
  <c r="AR131" i="1"/>
  <c r="I160" i="1"/>
  <c r="R158" i="1"/>
  <c r="D25" i="1"/>
  <c r="AW28" i="1"/>
  <c r="AF18" i="1"/>
  <c r="AJ18" i="1"/>
  <c r="AU18" i="1"/>
  <c r="G47" i="1"/>
  <c r="AN47" i="1"/>
  <c r="AR113" i="1"/>
  <c r="D125" i="1"/>
  <c r="AL125" i="1"/>
  <c r="M125" i="1"/>
  <c r="R125" i="1"/>
  <c r="AF134" i="1"/>
  <c r="AU134" i="1"/>
  <c r="AI146" i="1"/>
  <c r="AT146" i="1"/>
  <c r="AP146" i="1"/>
  <c r="G146" i="1"/>
  <c r="I155" i="1"/>
  <c r="AI154" i="1"/>
  <c r="AN154" i="1"/>
  <c r="I159" i="1"/>
  <c r="K28" i="1"/>
  <c r="AL154" i="1"/>
  <c r="AB158" i="1"/>
  <c r="I140" i="1"/>
  <c r="J139" i="1"/>
  <c r="AB139" i="1"/>
  <c r="AR141" i="1"/>
  <c r="AP139" i="1"/>
  <c r="AI47" i="1"/>
  <c r="AR52" i="1"/>
  <c r="AP62" i="1"/>
  <c r="AP125" i="1"/>
  <c r="U125" i="1"/>
  <c r="I147" i="1"/>
  <c r="K146" i="1"/>
  <c r="AR148" i="1"/>
  <c r="H151" i="1"/>
  <c r="AR19" i="1"/>
  <c r="Q47" i="1"/>
  <c r="U47" i="1"/>
  <c r="Y47" i="1"/>
  <c r="I53" i="1"/>
  <c r="AP56" i="1"/>
  <c r="Q56" i="1"/>
  <c r="U56" i="1"/>
  <c r="AL62" i="1"/>
  <c r="N66" i="1"/>
  <c r="Q62" i="1"/>
  <c r="Q125" i="1"/>
  <c r="AL130" i="1"/>
  <c r="AT139" i="1"/>
  <c r="K142" i="1"/>
  <c r="Y142" i="1"/>
  <c r="AJ142" i="1"/>
  <c r="F158" i="1"/>
  <c r="AT47" i="1"/>
  <c r="AR112" i="1"/>
  <c r="AC125" i="1"/>
  <c r="AS150" i="1"/>
  <c r="AI18" i="1"/>
  <c r="AN18" i="1"/>
  <c r="AT18" i="1"/>
  <c r="AR33" i="1"/>
  <c r="AW47" i="1"/>
  <c r="I49" i="1"/>
  <c r="AL47" i="1"/>
  <c r="AR51" i="1"/>
  <c r="M56" i="1"/>
  <c r="M75" i="1"/>
  <c r="AF139" i="1"/>
  <c r="AJ139" i="1"/>
  <c r="I144" i="1"/>
  <c r="AF146" i="1"/>
  <c r="AJ146" i="1"/>
  <c r="R154" i="1"/>
  <c r="AQ154" i="1"/>
  <c r="G158" i="1"/>
  <c r="AR161" i="1"/>
  <c r="AJ59" i="1"/>
  <c r="AS63" i="1"/>
  <c r="I65" i="1"/>
  <c r="W66" i="1"/>
  <c r="AI62" i="1"/>
  <c r="K75" i="1"/>
  <c r="I79" i="1"/>
  <c r="I81" i="1"/>
  <c r="H81" i="1" s="1"/>
  <c r="I118" i="1"/>
  <c r="AF125" i="1"/>
  <c r="AJ125" i="1"/>
  <c r="AO125" i="1"/>
  <c r="I128" i="1"/>
  <c r="R134" i="1"/>
  <c r="AB134" i="1"/>
  <c r="M139" i="1"/>
  <c r="AN139" i="1"/>
  <c r="G142" i="1"/>
  <c r="H148" i="1"/>
  <c r="H150" i="1"/>
  <c r="R146" i="1"/>
  <c r="Q154" i="1"/>
  <c r="U154" i="1"/>
  <c r="AL158" i="1"/>
  <c r="AT62" i="1"/>
  <c r="I66" i="1"/>
  <c r="AR119" i="1"/>
  <c r="Q121" i="1"/>
  <c r="U121" i="1"/>
  <c r="AW121" i="1"/>
  <c r="G125" i="1"/>
  <c r="AI134" i="1"/>
  <c r="AN134" i="1"/>
  <c r="Q139" i="1"/>
  <c r="U139" i="1"/>
  <c r="R139" i="1"/>
  <c r="AP142" i="1"/>
  <c r="AR144" i="1"/>
  <c r="I148" i="1"/>
  <c r="AD149" i="1"/>
  <c r="AR149" i="1"/>
  <c r="AW158" i="1"/>
  <c r="K47" i="1"/>
  <c r="I48" i="1"/>
  <c r="AR48" i="1"/>
  <c r="AQ47" i="1"/>
  <c r="AU62" i="1"/>
  <c r="I127" i="1"/>
  <c r="AR135" i="1"/>
  <c r="AQ134" i="1"/>
  <c r="B15" i="1"/>
  <c r="AL18" i="1"/>
  <c r="AP18" i="1"/>
  <c r="AR20" i="1"/>
  <c r="I22" i="1"/>
  <c r="AV30" i="1"/>
  <c r="I50" i="1"/>
  <c r="AQ59" i="1"/>
  <c r="D59" i="1"/>
  <c r="O59" i="1"/>
  <c r="O62" i="1"/>
  <c r="AM65" i="1"/>
  <c r="I110" i="1"/>
  <c r="AB146" i="1"/>
  <c r="AD148" i="1"/>
  <c r="I51" i="1"/>
  <c r="O56" i="1"/>
  <c r="AM66" i="1"/>
  <c r="I109" i="1"/>
  <c r="AQ18" i="1"/>
  <c r="AR21" i="1"/>
  <c r="F28" i="1"/>
  <c r="D28" i="1"/>
  <c r="I30" i="1"/>
  <c r="O31" i="1"/>
  <c r="J47" i="1"/>
  <c r="O47" i="1"/>
  <c r="AU47" i="1"/>
  <c r="D47" i="1"/>
  <c r="F56" i="1"/>
  <c r="AU59" i="1"/>
  <c r="AN62" i="1"/>
  <c r="G75" i="1"/>
  <c r="AR66" i="1"/>
  <c r="AQ62" i="1"/>
  <c r="K125" i="1"/>
  <c r="I126" i="1"/>
  <c r="O130" i="1"/>
  <c r="D134" i="1"/>
  <c r="AR143" i="1"/>
  <c r="AQ142" i="1"/>
  <c r="AR32" i="1"/>
  <c r="AQ31" i="1"/>
  <c r="M47" i="1"/>
  <c r="AR58" i="1"/>
  <c r="AQ56" i="1"/>
  <c r="E60" i="1"/>
  <c r="AB59" i="1"/>
  <c r="AM61" i="1"/>
  <c r="F62" i="1"/>
  <c r="K62" i="1"/>
  <c r="AM63" i="1"/>
  <c r="J75" i="1"/>
  <c r="I76" i="1"/>
  <c r="K130" i="1"/>
  <c r="G134" i="1"/>
  <c r="AR140" i="1"/>
  <c r="AQ139" i="1"/>
  <c r="D139" i="1"/>
  <c r="D146" i="1"/>
  <c r="O146" i="1"/>
  <c r="AD147" i="1"/>
  <c r="D158" i="1"/>
  <c r="K158" i="1"/>
  <c r="I161" i="1"/>
  <c r="D62" i="1"/>
  <c r="I63" i="1"/>
  <c r="I71" i="1"/>
  <c r="O125" i="1"/>
  <c r="AI125" i="1"/>
  <c r="AQ125" i="1"/>
  <c r="AR132" i="1"/>
  <c r="AP130" i="1"/>
  <c r="F134" i="1"/>
  <c r="AT134" i="1"/>
  <c r="AU154" i="1"/>
  <c r="I61" i="1"/>
  <c r="H64" i="1"/>
  <c r="W65" i="1"/>
  <c r="AM68" i="1"/>
  <c r="AY122" i="1"/>
  <c r="F125" i="1"/>
  <c r="I131" i="1"/>
  <c r="Y134" i="1"/>
  <c r="I136" i="1"/>
  <c r="J134" i="1"/>
  <c r="AP134" i="1"/>
  <c r="AR136" i="1"/>
  <c r="I141" i="1"/>
  <c r="AR147" i="1"/>
  <c r="AQ146" i="1"/>
  <c r="O158" i="1"/>
  <c r="AP158" i="1"/>
  <c r="AR160" i="1"/>
  <c r="G130" i="1"/>
  <c r="F146" i="1"/>
  <c r="I156" i="1"/>
  <c r="J154" i="1"/>
  <c r="Q158" i="1"/>
  <c r="U158" i="1"/>
  <c r="Y158" i="1"/>
  <c r="AQ130" i="1"/>
  <c r="I132" i="1"/>
  <c r="G139" i="1"/>
  <c r="AO142" i="1"/>
  <c r="W148" i="1"/>
  <c r="AL146" i="1"/>
  <c r="D154" i="1"/>
  <c r="F154" i="1"/>
  <c r="Y154" i="1"/>
  <c r="AF154" i="1"/>
  <c r="AJ154" i="1"/>
  <c r="K134" i="1"/>
  <c r="O134" i="1"/>
  <c r="K139" i="1"/>
  <c r="Y139" i="1"/>
  <c r="D142" i="1"/>
  <c r="O139" i="1"/>
  <c r="AU139" i="1"/>
  <c r="I143" i="1"/>
  <c r="AW142" i="1"/>
  <c r="Q146" i="1"/>
  <c r="U146" i="1"/>
  <c r="Y146" i="1"/>
  <c r="I151" i="1"/>
  <c r="J146" i="1"/>
  <c r="O154" i="1"/>
  <c r="AR159" i="1"/>
  <c r="AQ158" i="1"/>
  <c r="AJ158" i="1"/>
  <c r="M146" i="1"/>
  <c r="H149" i="1"/>
  <c r="I152" i="1"/>
  <c r="AW154" i="1"/>
  <c r="M158" i="1"/>
  <c r="F142" i="1"/>
  <c r="AU142" i="1"/>
  <c r="AU146" i="1"/>
  <c r="G154" i="1"/>
  <c r="AU158" i="1"/>
  <c r="F37" i="1" l="1"/>
  <c r="B25" i="1"/>
  <c r="AY25" i="1"/>
  <c r="AY36" i="1"/>
  <c r="B32" i="1"/>
  <c r="AS147" i="1"/>
  <c r="AV28" i="1"/>
  <c r="AS143" i="1"/>
  <c r="AV29" i="1"/>
  <c r="AS144" i="1"/>
  <c r="AY121" i="1"/>
  <c r="AF138" i="1"/>
  <c r="AS148" i="1"/>
  <c r="AV61" i="1"/>
  <c r="R138" i="1"/>
  <c r="E156" i="1"/>
  <c r="AS149" i="1"/>
  <c r="B60" i="1"/>
  <c r="AL138" i="1"/>
  <c r="E64" i="1"/>
  <c r="I56" i="1"/>
  <c r="Q138" i="1"/>
  <c r="AR142" i="1"/>
  <c r="AT138" i="1"/>
  <c r="I75" i="1"/>
  <c r="AR56" i="1"/>
  <c r="M138" i="1"/>
  <c r="J138" i="1"/>
  <c r="AR59" i="1"/>
  <c r="AB138" i="1"/>
  <c r="AN138" i="1"/>
  <c r="AR154" i="1"/>
  <c r="Y138" i="1"/>
  <c r="I28" i="1"/>
  <c r="AR62" i="1"/>
  <c r="AR47" i="1"/>
  <c r="AS125" i="1"/>
  <c r="AI138" i="1"/>
  <c r="AW138" i="1"/>
  <c r="G138" i="1"/>
  <c r="I62" i="1"/>
  <c r="AR31" i="1"/>
  <c r="U138" i="1"/>
  <c r="I142" i="1"/>
  <c r="AP138" i="1"/>
  <c r="I47" i="1"/>
  <c r="K138" i="1"/>
  <c r="AR146" i="1"/>
  <c r="AJ138" i="1"/>
  <c r="AR130" i="1"/>
  <c r="AV63" i="1"/>
  <c r="I146" i="1"/>
  <c r="I130" i="1"/>
  <c r="I134" i="1"/>
  <c r="F138" i="1"/>
  <c r="I158" i="1"/>
  <c r="I154" i="1"/>
  <c r="D138" i="1"/>
  <c r="I125" i="1"/>
  <c r="I139" i="1"/>
  <c r="AR134" i="1"/>
  <c r="AQ138" i="1"/>
  <c r="AR139" i="1"/>
  <c r="AR158" i="1"/>
  <c r="AU138" i="1"/>
  <c r="O138" i="1"/>
  <c r="AR18" i="1"/>
  <c r="AY63" i="1" l="1"/>
  <c r="B156" i="1"/>
  <c r="AS142" i="1"/>
  <c r="AY61" i="1"/>
  <c r="B64" i="1"/>
  <c r="AR138" i="1"/>
  <c r="I138" i="1"/>
  <c r="L31" i="1" l="1"/>
  <c r="H33" i="1"/>
  <c r="H29" i="1"/>
  <c r="H31" i="1" l="1"/>
  <c r="H30" i="1" l="1"/>
  <c r="L28" i="1"/>
  <c r="H28" i="1" l="1"/>
  <c r="AS141" i="1" l="1"/>
  <c r="AO139" i="1"/>
  <c r="AS140" i="1"/>
  <c r="AO138" i="1" l="1"/>
  <c r="AS139" i="1"/>
  <c r="AS138" i="1" l="1"/>
  <c r="L56" i="1" l="1"/>
  <c r="H57" i="1"/>
  <c r="H58" i="1"/>
  <c r="H56" i="1" l="1"/>
  <c r="AO56" i="1" l="1"/>
  <c r="AS57" i="1"/>
  <c r="AS66" i="1"/>
  <c r="H71" i="1"/>
  <c r="H52" i="1"/>
  <c r="H132" i="1"/>
  <c r="AS52" i="1"/>
  <c r="AS156" i="1"/>
  <c r="AS33" i="1"/>
  <c r="AS58" i="1"/>
  <c r="AS111" i="1"/>
  <c r="H131" i="1"/>
  <c r="L130" i="1"/>
  <c r="AS112" i="1"/>
  <c r="L75" i="1"/>
  <c r="H76" i="1"/>
  <c r="AO18" i="1"/>
  <c r="AS19" i="1"/>
  <c r="AO130" i="1"/>
  <c r="AS131" i="1"/>
  <c r="H147" i="1"/>
  <c r="L146" i="1"/>
  <c r="H160" i="1"/>
  <c r="AO31" i="1"/>
  <c r="AS32" i="1"/>
  <c r="H50" i="1"/>
  <c r="AO146" i="1"/>
  <c r="AS151" i="1"/>
  <c r="AS160" i="1"/>
  <c r="H77" i="1"/>
  <c r="AS50" i="1"/>
  <c r="AS21" i="1"/>
  <c r="AS34" i="1"/>
  <c r="H65" i="1"/>
  <c r="AS132" i="1"/>
  <c r="H109" i="1"/>
  <c r="AS65" i="1"/>
  <c r="AS64" i="1"/>
  <c r="H66" i="1"/>
  <c r="AS20" i="1"/>
  <c r="H22" i="1"/>
  <c r="W50" i="1" l="1"/>
  <c r="AD50" i="1"/>
  <c r="AD160" i="1"/>
  <c r="W33" i="1"/>
  <c r="X31" i="1"/>
  <c r="W57" i="1"/>
  <c r="X56" i="1"/>
  <c r="W109" i="1"/>
  <c r="AD20" i="1"/>
  <c r="W147" i="1"/>
  <c r="X146" i="1"/>
  <c r="W160" i="1"/>
  <c r="AC18" i="1"/>
  <c r="AD19" i="1"/>
  <c r="AD112" i="1"/>
  <c r="W22" i="1"/>
  <c r="AD152" i="1"/>
  <c r="AD111" i="1"/>
  <c r="AC146" i="1"/>
  <c r="AD151" i="1"/>
  <c r="W58" i="1"/>
  <c r="W115" i="1"/>
  <c r="AD52" i="1"/>
  <c r="W52" i="1"/>
  <c r="H35" i="1"/>
  <c r="E65" i="1"/>
  <c r="AO47" i="1"/>
  <c r="AS48" i="1"/>
  <c r="H141" i="1"/>
  <c r="AS136" i="1"/>
  <c r="H51" i="1"/>
  <c r="AS5" i="1"/>
  <c r="AV32" i="1"/>
  <c r="AS18" i="1"/>
  <c r="H72" i="1"/>
  <c r="H53" i="1"/>
  <c r="AV58" i="1"/>
  <c r="H108" i="1"/>
  <c r="AS49" i="1"/>
  <c r="AS161" i="1"/>
  <c r="AV33" i="1"/>
  <c r="E71" i="1"/>
  <c r="AS31" i="1"/>
  <c r="H126" i="1"/>
  <c r="H110" i="1"/>
  <c r="H75" i="1"/>
  <c r="E75" i="1" s="1"/>
  <c r="H136" i="1"/>
  <c r="H67" i="1"/>
  <c r="H49" i="1"/>
  <c r="AV65" i="1"/>
  <c r="H146" i="1"/>
  <c r="L158" i="1"/>
  <c r="H159" i="1"/>
  <c r="H144" i="1"/>
  <c r="AS146" i="1"/>
  <c r="L134" i="1"/>
  <c r="H135" i="1"/>
  <c r="AO134" i="1"/>
  <c r="AS135" i="1"/>
  <c r="E66" i="1"/>
  <c r="H68" i="1"/>
  <c r="AV66" i="1"/>
  <c r="L142" i="1"/>
  <c r="H143" i="1"/>
  <c r="AS105" i="1"/>
  <c r="H79" i="1"/>
  <c r="H24" i="1"/>
  <c r="AS74" i="1"/>
  <c r="H130" i="1"/>
  <c r="H161" i="1"/>
  <c r="AS67" i="1"/>
  <c r="AS51" i="1"/>
  <c r="H115" i="1"/>
  <c r="AV57" i="1"/>
  <c r="E76" i="1"/>
  <c r="L62" i="1"/>
  <c r="H63" i="1"/>
  <c r="AO62" i="1"/>
  <c r="E77" i="1"/>
  <c r="AS130" i="1"/>
  <c r="AS56" i="1"/>
  <c r="AV34" i="1"/>
  <c r="L139" i="1"/>
  <c r="H140" i="1"/>
  <c r="AO158" i="1"/>
  <c r="AS159" i="1"/>
  <c r="L47" i="1"/>
  <c r="H48" i="1"/>
  <c r="H37" i="1" l="1"/>
  <c r="AC62" i="1"/>
  <c r="AD64" i="1"/>
  <c r="AD161" i="1"/>
  <c r="X134" i="1"/>
  <c r="W135" i="1"/>
  <c r="AD67" i="1"/>
  <c r="AD146" i="1"/>
  <c r="X158" i="1"/>
  <c r="W159" i="1"/>
  <c r="W31" i="1"/>
  <c r="AC47" i="1"/>
  <c r="AD48" i="1"/>
  <c r="W161" i="1"/>
  <c r="AD131" i="1"/>
  <c r="AC130" i="1"/>
  <c r="AD159" i="1"/>
  <c r="AC158" i="1"/>
  <c r="AD136" i="1"/>
  <c r="W146" i="1"/>
  <c r="AD51" i="1"/>
  <c r="W131" i="1"/>
  <c r="X130" i="1"/>
  <c r="W79" i="1"/>
  <c r="W48" i="1"/>
  <c r="X47" i="1"/>
  <c r="W29" i="1"/>
  <c r="AD132" i="1"/>
  <c r="X142" i="1"/>
  <c r="W143" i="1"/>
  <c r="AD141" i="1"/>
  <c r="W140" i="1"/>
  <c r="X139" i="1"/>
  <c r="AC154" i="1"/>
  <c r="AD155" i="1"/>
  <c r="W67" i="1"/>
  <c r="W51" i="1"/>
  <c r="W126" i="1"/>
  <c r="W132" i="1"/>
  <c r="W141" i="1"/>
  <c r="X154" i="1"/>
  <c r="W155" i="1"/>
  <c r="W144" i="1"/>
  <c r="AD49" i="1"/>
  <c r="W63" i="1"/>
  <c r="X62" i="1"/>
  <c r="AC139" i="1"/>
  <c r="AD140" i="1"/>
  <c r="W136" i="1"/>
  <c r="W56" i="1"/>
  <c r="W24" i="1"/>
  <c r="W49" i="1"/>
  <c r="AD135" i="1"/>
  <c r="AC134" i="1"/>
  <c r="AD18" i="1"/>
  <c r="H142" i="1"/>
  <c r="AV31" i="1"/>
  <c r="AS47" i="1"/>
  <c r="AV56" i="1"/>
  <c r="B76" i="1"/>
  <c r="H107" i="1"/>
  <c r="B71" i="1"/>
  <c r="AS158" i="1"/>
  <c r="H134" i="1"/>
  <c r="AY58" i="1"/>
  <c r="AY66" i="1"/>
  <c r="L59" i="1"/>
  <c r="H61" i="1"/>
  <c r="AY57" i="1"/>
  <c r="AS113" i="1"/>
  <c r="B77" i="1"/>
  <c r="AY65" i="1"/>
  <c r="B65" i="1"/>
  <c r="AS134" i="1"/>
  <c r="H47" i="1"/>
  <c r="L138" i="1"/>
  <c r="H139" i="1"/>
  <c r="AS62" i="1"/>
  <c r="H155" i="1"/>
  <c r="L154" i="1"/>
  <c r="B66" i="1"/>
  <c r="AO154" i="1"/>
  <c r="AS155" i="1"/>
  <c r="H62" i="1"/>
  <c r="H158" i="1"/>
  <c r="AY76" i="1"/>
  <c r="AX75" i="1"/>
  <c r="AY77" i="1"/>
  <c r="X125" i="1" l="1"/>
  <c r="W125" i="1" s="1"/>
  <c r="W47" i="1"/>
  <c r="W108" i="1"/>
  <c r="AD154" i="1"/>
  <c r="AD158" i="1"/>
  <c r="W142" i="1"/>
  <c r="AD47" i="1"/>
  <c r="W134" i="1"/>
  <c r="AD134" i="1"/>
  <c r="AC138" i="1"/>
  <c r="AD139" i="1"/>
  <c r="W154" i="1"/>
  <c r="W130" i="1"/>
  <c r="W139" i="1"/>
  <c r="X138" i="1"/>
  <c r="W128" i="1"/>
  <c r="W62" i="1"/>
  <c r="W158" i="1"/>
  <c r="AD62" i="1"/>
  <c r="W127" i="1"/>
  <c r="AD130" i="1"/>
  <c r="H128" i="1"/>
  <c r="AS119" i="1"/>
  <c r="AY115" i="1"/>
  <c r="H154" i="1"/>
  <c r="AY56" i="1"/>
  <c r="H138" i="1"/>
  <c r="AS154" i="1"/>
  <c r="B75" i="1"/>
  <c r="H59" i="1"/>
  <c r="AO59" i="1"/>
  <c r="AS60" i="1"/>
  <c r="AY23" i="1"/>
  <c r="B23" i="1"/>
  <c r="AY75" i="1"/>
  <c r="AD60" i="1" l="1"/>
  <c r="AC59" i="1"/>
  <c r="AD138" i="1"/>
  <c r="X59" i="1"/>
  <c r="W61" i="1"/>
  <c r="W110" i="1"/>
  <c r="W30" i="1"/>
  <c r="X28" i="1"/>
  <c r="W138" i="1"/>
  <c r="AS59" i="1"/>
  <c r="H118" i="1"/>
  <c r="H127" i="1"/>
  <c r="L125" i="1"/>
  <c r="AD119" i="1"/>
  <c r="W59" i="1" l="1"/>
  <c r="W107" i="1"/>
  <c r="W118" i="1"/>
  <c r="AD59" i="1"/>
  <c r="W28" i="1"/>
  <c r="H125" i="1"/>
  <c r="W35" i="1" l="1"/>
  <c r="W37" i="1" l="1"/>
  <c r="AD35" i="1"/>
  <c r="W53" i="1" l="1"/>
  <c r="AV35" i="1"/>
  <c r="W68" i="1" l="1"/>
  <c r="AV53" i="1"/>
  <c r="AY53" i="1" l="1"/>
  <c r="AD74" i="1"/>
  <c r="W72" i="1" l="1"/>
  <c r="AV68" i="1"/>
  <c r="AD105" i="1" l="1"/>
  <c r="AD113" i="1"/>
  <c r="AY72" i="1" l="1"/>
  <c r="W81" i="1"/>
  <c r="S121" i="1" l="1"/>
  <c r="V121" i="1"/>
  <c r="T121" i="1"/>
  <c r="N122" i="1"/>
  <c r="N123" i="1" l="1"/>
  <c r="P121" i="1"/>
  <c r="AH142" i="1"/>
  <c r="AE142" i="1"/>
  <c r="E123" i="1"/>
  <c r="E122" i="1"/>
  <c r="N121" i="1" l="1"/>
  <c r="AK142" i="1"/>
  <c r="B122" i="1"/>
  <c r="E121" i="1"/>
  <c r="B123" i="1"/>
  <c r="B121" i="1" l="1"/>
  <c r="T56" i="1"/>
  <c r="AM21" i="1" l="1"/>
  <c r="AV21" i="1" l="1"/>
  <c r="AY21" i="1" l="1"/>
  <c r="AM147" i="1" l="1"/>
  <c r="AM148" i="1"/>
  <c r="AM149" i="1"/>
  <c r="N148" i="1"/>
  <c r="AH146" i="1"/>
  <c r="S56" i="1"/>
  <c r="AH18" i="1"/>
  <c r="S146" i="1"/>
  <c r="S31" i="1"/>
  <c r="V56" i="1"/>
  <c r="AE18" i="1"/>
  <c r="V31" i="1"/>
  <c r="V146" i="1"/>
  <c r="AE146" i="1"/>
  <c r="T146" i="1"/>
  <c r="AM150" i="1"/>
  <c r="AG146" i="1"/>
  <c r="AG130" i="1"/>
  <c r="AM151" i="1"/>
  <c r="AG18" i="1"/>
  <c r="AG134" i="1"/>
  <c r="T134" i="1"/>
  <c r="T31" i="1"/>
  <c r="T130" i="1"/>
  <c r="AM126" i="1"/>
  <c r="AG125" i="1"/>
  <c r="N109" i="1"/>
  <c r="N63" i="1"/>
  <c r="N57" i="1"/>
  <c r="N33" i="1"/>
  <c r="AM111" i="1"/>
  <c r="T62" i="1"/>
  <c r="P146" i="1" l="1"/>
  <c r="P31" i="1"/>
  <c r="N50" i="1"/>
  <c r="E148" i="1"/>
  <c r="AM156" i="1"/>
  <c r="AV156" i="1" s="1"/>
  <c r="N22" i="1"/>
  <c r="AM160" i="1"/>
  <c r="N147" i="1"/>
  <c r="AV149" i="1"/>
  <c r="AV148" i="1"/>
  <c r="N52" i="1"/>
  <c r="E52" i="1" s="1"/>
  <c r="AM112" i="1"/>
  <c r="AV112" i="1" s="1"/>
  <c r="N160" i="1"/>
  <c r="N58" i="1"/>
  <c r="AV147" i="1"/>
  <c r="P56" i="1"/>
  <c r="AK146" i="1"/>
  <c r="AK18" i="1"/>
  <c r="AM117" i="1"/>
  <c r="AV117" i="1" s="1"/>
  <c r="AY117" i="1" s="1"/>
  <c r="AM50" i="1"/>
  <c r="AV50" i="1" s="1"/>
  <c r="AM19" i="1"/>
  <c r="AV19" i="1" s="1"/>
  <c r="AM64" i="1"/>
  <c r="AV64" i="1" s="1"/>
  <c r="AM20" i="1"/>
  <c r="AV20" i="1" s="1"/>
  <c r="S62" i="1"/>
  <c r="S142" i="1"/>
  <c r="AH134" i="1"/>
  <c r="AH62" i="1"/>
  <c r="S134" i="1"/>
  <c r="AH139" i="1"/>
  <c r="AH158" i="1"/>
  <c r="S130" i="1"/>
  <c r="S154" i="1"/>
  <c r="AH130" i="1"/>
  <c r="AH154" i="1"/>
  <c r="AH47" i="1"/>
  <c r="S158" i="1"/>
  <c r="S139" i="1"/>
  <c r="S47" i="1"/>
  <c r="V154" i="1"/>
  <c r="AE134" i="1"/>
  <c r="V47" i="1"/>
  <c r="AE47" i="1"/>
  <c r="V134" i="1"/>
  <c r="AE154" i="1"/>
  <c r="E57" i="1"/>
  <c r="AE158" i="1"/>
  <c r="V158" i="1"/>
  <c r="AE62" i="1"/>
  <c r="V130" i="1"/>
  <c r="V142" i="1"/>
  <c r="AV111" i="1"/>
  <c r="V139" i="1"/>
  <c r="AE139" i="1"/>
  <c r="AE130" i="1"/>
  <c r="V62" i="1"/>
  <c r="AG158" i="1"/>
  <c r="AV150" i="1"/>
  <c r="AG139" i="1"/>
  <c r="T158" i="1"/>
  <c r="AG154" i="1"/>
  <c r="E151" i="1"/>
  <c r="E109" i="1"/>
  <c r="T142" i="1"/>
  <c r="T47" i="1"/>
  <c r="T139" i="1"/>
  <c r="AG47" i="1"/>
  <c r="AM144" i="1"/>
  <c r="E33" i="1"/>
  <c r="E149" i="1"/>
  <c r="E160" i="1"/>
  <c r="AV126" i="1"/>
  <c r="E63" i="1"/>
  <c r="AM143" i="1"/>
  <c r="AG142" i="1"/>
  <c r="E150" i="1"/>
  <c r="N146" i="1"/>
  <c r="T154" i="1"/>
  <c r="AV151" i="1"/>
  <c r="AG62" i="1"/>
  <c r="T28" i="1"/>
  <c r="N155" i="1"/>
  <c r="N140" i="1"/>
  <c r="N159" i="1"/>
  <c r="N48" i="1"/>
  <c r="AM135" i="1"/>
  <c r="AV135" i="1" s="1"/>
  <c r="AM140" i="1"/>
  <c r="N110" i="1"/>
  <c r="N126" i="1"/>
  <c r="AM131" i="1"/>
  <c r="N143" i="1"/>
  <c r="AM159" i="1"/>
  <c r="AM18" i="1" l="1"/>
  <c r="E22" i="1"/>
  <c r="N132" i="1"/>
  <c r="AM146" i="1"/>
  <c r="N136" i="1"/>
  <c r="E136" i="1" s="1"/>
  <c r="B136" i="1" s="1"/>
  <c r="AV160" i="1"/>
  <c r="E50" i="1"/>
  <c r="N31" i="1"/>
  <c r="N128" i="1"/>
  <c r="N51" i="1"/>
  <c r="E51" i="1" s="1"/>
  <c r="N161" i="1"/>
  <c r="E161" i="1" s="1"/>
  <c r="N56" i="1"/>
  <c r="N144" i="1"/>
  <c r="AV131" i="1"/>
  <c r="AY131" i="1" s="1"/>
  <c r="AK154" i="1"/>
  <c r="P134" i="1"/>
  <c r="AM155" i="1"/>
  <c r="AV155" i="1" s="1"/>
  <c r="AM128" i="1"/>
  <c r="AV128" i="1" s="1"/>
  <c r="AM136" i="1"/>
  <c r="AV136" i="1" s="1"/>
  <c r="AY149" i="1"/>
  <c r="P139" i="1"/>
  <c r="N139" i="1" s="1"/>
  <c r="N49" i="1"/>
  <c r="E49" i="1" s="1"/>
  <c r="P62" i="1"/>
  <c r="AK47" i="1"/>
  <c r="AM67" i="1"/>
  <c r="AV67" i="1" s="1"/>
  <c r="N135" i="1"/>
  <c r="AM161" i="1"/>
  <c r="AV161" i="1" s="1"/>
  <c r="AY161" i="1" s="1"/>
  <c r="AK62" i="1"/>
  <c r="AY147" i="1"/>
  <c r="P158" i="1"/>
  <c r="N79" i="1"/>
  <c r="N108" i="1"/>
  <c r="N67" i="1"/>
  <c r="E58" i="1"/>
  <c r="P130" i="1"/>
  <c r="P142" i="1"/>
  <c r="AK139" i="1"/>
  <c r="AM139" i="1" s="1"/>
  <c r="E147" i="1"/>
  <c r="B147" i="1" s="1"/>
  <c r="AM141" i="1"/>
  <c r="AV141" i="1" s="1"/>
  <c r="AM132" i="1"/>
  <c r="N29" i="1"/>
  <c r="AM51" i="1"/>
  <c r="AK158" i="1"/>
  <c r="AK130" i="1"/>
  <c r="AK134" i="1"/>
  <c r="P47" i="1"/>
  <c r="P154" i="1"/>
  <c r="AM48" i="1"/>
  <c r="AV48" i="1" s="1"/>
  <c r="AY148" i="1"/>
  <c r="N131" i="1"/>
  <c r="N141" i="1"/>
  <c r="AM49" i="1"/>
  <c r="B148" i="1"/>
  <c r="S125" i="1"/>
  <c r="S138" i="1"/>
  <c r="S59" i="1"/>
  <c r="AH138" i="1"/>
  <c r="AH125" i="1"/>
  <c r="S28" i="1"/>
  <c r="E132" i="1"/>
  <c r="B132" i="1" s="1"/>
  <c r="B57" i="1"/>
  <c r="AY112" i="1"/>
  <c r="AY20" i="1"/>
  <c r="V28" i="1"/>
  <c r="AE138" i="1"/>
  <c r="V138" i="1"/>
  <c r="V125" i="1"/>
  <c r="AY111" i="1"/>
  <c r="V59" i="1"/>
  <c r="E48" i="1"/>
  <c r="AY64" i="1"/>
  <c r="E110" i="1"/>
  <c r="AG138" i="1"/>
  <c r="AV52" i="1"/>
  <c r="E143" i="1"/>
  <c r="AY150" i="1"/>
  <c r="E140" i="1"/>
  <c r="AY19" i="1"/>
  <c r="AY135" i="1"/>
  <c r="T59" i="1"/>
  <c r="E155" i="1"/>
  <c r="B150" i="1"/>
  <c r="B160" i="1"/>
  <c r="AV159" i="1"/>
  <c r="AY156" i="1"/>
  <c r="B151" i="1"/>
  <c r="E144" i="1"/>
  <c r="AV144" i="1"/>
  <c r="AY50" i="1"/>
  <c r="AV140" i="1"/>
  <c r="AV18" i="1"/>
  <c r="AM142" i="1"/>
  <c r="B149" i="1"/>
  <c r="B52" i="1"/>
  <c r="B109" i="1"/>
  <c r="B22" i="1"/>
  <c r="T138" i="1"/>
  <c r="AY151" i="1"/>
  <c r="E146" i="1"/>
  <c r="AV143" i="1"/>
  <c r="AY126" i="1"/>
  <c r="E31" i="1"/>
  <c r="B33" i="1"/>
  <c r="E126" i="1"/>
  <c r="E159" i="1"/>
  <c r="AV152" i="1"/>
  <c r="B63" i="1"/>
  <c r="T125" i="1"/>
  <c r="N61" i="1"/>
  <c r="N107" i="1"/>
  <c r="N142" i="1" l="1"/>
  <c r="AM158" i="1"/>
  <c r="AV146" i="1"/>
  <c r="E79" i="1"/>
  <c r="B79" i="1" s="1"/>
  <c r="B50" i="1"/>
  <c r="E108" i="1"/>
  <c r="AY160" i="1"/>
  <c r="E56" i="1"/>
  <c r="B56" i="1" s="1"/>
  <c r="E67" i="1"/>
  <c r="AY136" i="1"/>
  <c r="N130" i="1"/>
  <c r="E128" i="1"/>
  <c r="B128" i="1" s="1"/>
  <c r="E135" i="1"/>
  <c r="AV51" i="1"/>
  <c r="AM47" i="1"/>
  <c r="AV47" i="1" s="1"/>
  <c r="AM154" i="1"/>
  <c r="N158" i="1"/>
  <c r="N134" i="1"/>
  <c r="P125" i="1"/>
  <c r="E141" i="1"/>
  <c r="B141" i="1" s="1"/>
  <c r="N62" i="1"/>
  <c r="E62" i="1" s="1"/>
  <c r="B62" i="1" s="1"/>
  <c r="N154" i="1"/>
  <c r="P28" i="1"/>
  <c r="E29" i="1"/>
  <c r="B29" i="1" s="1"/>
  <c r="B58" i="1"/>
  <c r="AM134" i="1"/>
  <c r="P59" i="1"/>
  <c r="N47" i="1"/>
  <c r="E47" i="1" s="1"/>
  <c r="AM130" i="1"/>
  <c r="AK125" i="1"/>
  <c r="AK138" i="1"/>
  <c r="N127" i="1"/>
  <c r="E127" i="1" s="1"/>
  <c r="N30" i="1"/>
  <c r="AV49" i="1"/>
  <c r="E131" i="1"/>
  <c r="AV132" i="1"/>
  <c r="AM62" i="1"/>
  <c r="P138" i="1"/>
  <c r="AH59" i="1"/>
  <c r="AY128" i="1"/>
  <c r="AE59" i="1"/>
  <c r="B20" i="1"/>
  <c r="B21" i="1"/>
  <c r="AY22" i="1"/>
  <c r="AY155" i="1"/>
  <c r="AY144" i="1"/>
  <c r="AY146" i="1"/>
  <c r="B48" i="1"/>
  <c r="AY109" i="1"/>
  <c r="E24" i="1"/>
  <c r="AY18" i="1"/>
  <c r="B143" i="1"/>
  <c r="C18" i="1"/>
  <c r="B19" i="1"/>
  <c r="B126" i="1"/>
  <c r="AV139" i="1"/>
  <c r="E142" i="1"/>
  <c r="B161" i="1"/>
  <c r="B51" i="1"/>
  <c r="AY143" i="1"/>
  <c r="AY140" i="1"/>
  <c r="E107" i="1"/>
  <c r="B110" i="1"/>
  <c r="AY48" i="1"/>
  <c r="E139" i="1"/>
  <c r="E61" i="1"/>
  <c r="AY141" i="1"/>
  <c r="AV158" i="1"/>
  <c r="AG59" i="1"/>
  <c r="AY67" i="1"/>
  <c r="B144" i="1"/>
  <c r="B31" i="1"/>
  <c r="AV142" i="1"/>
  <c r="AY51" i="1"/>
  <c r="B140" i="1"/>
  <c r="B49" i="1"/>
  <c r="B159" i="1"/>
  <c r="B146" i="1"/>
  <c r="AY159" i="1"/>
  <c r="B155" i="1"/>
  <c r="AY52" i="1"/>
  <c r="AM60" i="1"/>
  <c r="AV154" i="1" l="1"/>
  <c r="E158" i="1"/>
  <c r="B67" i="1"/>
  <c r="AY49" i="1"/>
  <c r="B108" i="1"/>
  <c r="AM138" i="1"/>
  <c r="AV138" i="1" s="1"/>
  <c r="N125" i="1"/>
  <c r="E125" i="1" s="1"/>
  <c r="N28" i="1"/>
  <c r="E134" i="1"/>
  <c r="B134" i="1" s="1"/>
  <c r="B135" i="1"/>
  <c r="E154" i="1"/>
  <c r="B154" i="1" s="1"/>
  <c r="E130" i="1"/>
  <c r="N59" i="1"/>
  <c r="E59" i="1" s="1"/>
  <c r="E30" i="1"/>
  <c r="AK59" i="1"/>
  <c r="AY132" i="1"/>
  <c r="AV134" i="1"/>
  <c r="AM119" i="1"/>
  <c r="N138" i="1"/>
  <c r="AV62" i="1"/>
  <c r="AV130" i="1"/>
  <c r="E28" i="1"/>
  <c r="B28" i="1" s="1"/>
  <c r="N24" i="1"/>
  <c r="B131" i="1"/>
  <c r="AM27" i="1"/>
  <c r="AM127" i="1"/>
  <c r="AE125" i="1"/>
  <c r="B107" i="1"/>
  <c r="AY24" i="1"/>
  <c r="B24" i="1"/>
  <c r="B18" i="1"/>
  <c r="AY158" i="1"/>
  <c r="AY47" i="1"/>
  <c r="B127" i="1"/>
  <c r="AY154" i="1"/>
  <c r="B47" i="1"/>
  <c r="AV60" i="1"/>
  <c r="AY142" i="1"/>
  <c r="B142" i="1"/>
  <c r="B139" i="1"/>
  <c r="AY139" i="1"/>
  <c r="B61" i="1"/>
  <c r="B158" i="1" l="1"/>
  <c r="AM59" i="1"/>
  <c r="B30" i="1"/>
  <c r="B130" i="1"/>
  <c r="AY62" i="1"/>
  <c r="N118" i="1"/>
  <c r="AY134" i="1"/>
  <c r="E138" i="1"/>
  <c r="B138" i="1" s="1"/>
  <c r="AV119" i="1"/>
  <c r="AY119" i="1" s="1"/>
  <c r="AY130" i="1"/>
  <c r="AM125" i="1"/>
  <c r="AV127" i="1"/>
  <c r="B59" i="1"/>
  <c r="AY138" i="1"/>
  <c r="B125" i="1"/>
  <c r="AY60" i="1"/>
  <c r="AV59" i="1" l="1"/>
  <c r="E118" i="1"/>
  <c r="AM38" i="1"/>
  <c r="AV38" i="1" s="1"/>
  <c r="AY38" i="1" s="1"/>
  <c r="N35" i="1"/>
  <c r="AY127" i="1"/>
  <c r="AV125" i="1"/>
  <c r="B118" i="1"/>
  <c r="AY108" i="1"/>
  <c r="AY59" i="1"/>
  <c r="AY107" i="1"/>
  <c r="E35" i="1" l="1"/>
  <c r="N37" i="1"/>
  <c r="AY125" i="1"/>
  <c r="AM55" i="1"/>
  <c r="AV55" i="1" s="1"/>
  <c r="AY55" i="1" s="1"/>
  <c r="AY110" i="1"/>
  <c r="N53" i="1" l="1"/>
  <c r="AY35" i="1"/>
  <c r="B35" i="1"/>
  <c r="N68" i="1"/>
  <c r="E68" i="1" s="1"/>
  <c r="E53" i="1"/>
  <c r="AM74" i="1" l="1"/>
  <c r="AV74" i="1" s="1"/>
  <c r="AM70" i="1"/>
  <c r="AV70" i="1" s="1"/>
  <c r="AY70" i="1" s="1"/>
  <c r="B68" i="1"/>
  <c r="B53" i="1"/>
  <c r="N72" i="1" l="1"/>
  <c r="N81" i="1"/>
  <c r="AY74" i="1"/>
  <c r="AM83" i="1" l="1"/>
  <c r="AV83" i="1" s="1"/>
  <c r="E72" i="1"/>
  <c r="E81" i="1"/>
  <c r="AM113" i="1" l="1"/>
  <c r="B72" i="1"/>
  <c r="B81" i="1"/>
  <c r="N89" i="1" l="1"/>
  <c r="N115" i="1"/>
  <c r="AV113" i="1"/>
  <c r="E89" i="1"/>
  <c r="E115" i="1" l="1"/>
  <c r="AY113" i="1"/>
  <c r="B89" i="1"/>
  <c r="B115" i="1" l="1"/>
  <c r="AV105" i="1" l="1"/>
  <c r="AY105" i="1" l="1"/>
</calcChain>
</file>

<file path=xl/sharedStrings.xml><?xml version="1.0" encoding="utf-8"?>
<sst xmlns="http://schemas.openxmlformats.org/spreadsheetml/2006/main" count="531" uniqueCount="336">
  <si>
    <t>CUENTAS ECONÓMICAS INTEGRADAS</t>
  </si>
  <si>
    <t>Millones de Colones</t>
  </si>
  <si>
    <t>CUENTAS CORRIENTES</t>
  </si>
  <si>
    <t>EMPLEOS</t>
  </si>
  <si>
    <t>RECURSOS</t>
  </si>
  <si>
    <t>CUENTAS</t>
  </si>
  <si>
    <t>TOTAL</t>
  </si>
  <si>
    <t>Bienes y Servicios (Oferta)</t>
  </si>
  <si>
    <t>S2</t>
  </si>
  <si>
    <t>S1</t>
  </si>
  <si>
    <t>S15</t>
  </si>
  <si>
    <t>S14</t>
  </si>
  <si>
    <t>S13</t>
  </si>
  <si>
    <t>S1311</t>
  </si>
  <si>
    <t>S13111</t>
  </si>
  <si>
    <t>S13112</t>
  </si>
  <si>
    <t>S1313</t>
  </si>
  <si>
    <t>S1314</t>
  </si>
  <si>
    <t>S12</t>
  </si>
  <si>
    <t>S121</t>
  </si>
  <si>
    <t>S122</t>
  </si>
  <si>
    <t>S123</t>
  </si>
  <si>
    <t>S124</t>
  </si>
  <si>
    <t>S125</t>
  </si>
  <si>
    <t>S126</t>
  </si>
  <si>
    <t>S127</t>
  </si>
  <si>
    <t>S128-S129</t>
  </si>
  <si>
    <t>S11</t>
  </si>
  <si>
    <t>S11002</t>
  </si>
  <si>
    <t>S11001</t>
  </si>
  <si>
    <t>Código</t>
  </si>
  <si>
    <t>TRANSACCIONES Y SALDOS CONTABLES</t>
  </si>
  <si>
    <t xml:space="preserve">S.13 </t>
  </si>
  <si>
    <t xml:space="preserve">S13 </t>
  </si>
  <si>
    <t>Bienes y Servicios (Utilización)</t>
  </si>
  <si>
    <t>Resto del Mundo</t>
  </si>
  <si>
    <t>Economía Nacional</t>
  </si>
  <si>
    <t>ISFLSH</t>
  </si>
  <si>
    <t>Hogares</t>
  </si>
  <si>
    <t>Gobierno General</t>
  </si>
  <si>
    <t>Gobierno Central</t>
  </si>
  <si>
    <t>Gobierno Central, exc. seguridad social e ISFLSG</t>
  </si>
  <si>
    <t>Instituciones sin fines de lucro que sirven al Gobierno Central</t>
  </si>
  <si>
    <t>Gobiernos Locales</t>
  </si>
  <si>
    <t>Fondos de Seguridad Social</t>
  </si>
  <si>
    <t>Sociedades Financieras</t>
  </si>
  <si>
    <t xml:space="preserve">Banco Central </t>
  </si>
  <si>
    <t>Sociedades de Depósito, exc. Banco Central</t>
  </si>
  <si>
    <t>Fondos de inversión del mercado de dinero</t>
  </si>
  <si>
    <t>Fondos de inversión, excepto FMDs</t>
  </si>
  <si>
    <t>Otros intermediarios financieros, exc. Sociedades de seguro y fondos de pensiones</t>
  </si>
  <si>
    <t>Auxiliares financieros</t>
  </si>
  <si>
    <t>Instituciones financieras cautivas y prestamistas de dinero</t>
  </si>
  <si>
    <t>Sociedades de seguros y Fondos de pensión</t>
  </si>
  <si>
    <t>Sociedades no Financieras</t>
  </si>
  <si>
    <t>Sociedades no Financieras privadas</t>
  </si>
  <si>
    <t>Sociedades no Financieras Públicas</t>
  </si>
  <si>
    <t>I. CUENTA DE PRODUCCIÓN / CUENTA DE BIENES Y SERVICIOS CON EL EXTERIOR</t>
  </si>
  <si>
    <t>P7</t>
  </si>
  <si>
    <t>Importaciones de bienes y servicios</t>
  </si>
  <si>
    <t>P71</t>
  </si>
  <si>
    <t>Importaciones de bienes</t>
  </si>
  <si>
    <t>P72</t>
  </si>
  <si>
    <t>Importaciones de servicios</t>
  </si>
  <si>
    <t xml:space="preserve">P6 </t>
  </si>
  <si>
    <t>Exportaciones de bienes y servicios</t>
  </si>
  <si>
    <t>P61</t>
  </si>
  <si>
    <t>Exportaciones de bienes</t>
  </si>
  <si>
    <t>P62</t>
  </si>
  <si>
    <t>Exportaciones de servicios</t>
  </si>
  <si>
    <t>P1</t>
  </si>
  <si>
    <t>Producción bruta</t>
  </si>
  <si>
    <t>P11</t>
  </si>
  <si>
    <t>Producción de mercado</t>
  </si>
  <si>
    <t>P12</t>
  </si>
  <si>
    <t>Producción para uso final propio</t>
  </si>
  <si>
    <t>P13</t>
  </si>
  <si>
    <t>Otra producción no de mercado</t>
  </si>
  <si>
    <t>P2</t>
  </si>
  <si>
    <t>Consumo intermedio</t>
  </si>
  <si>
    <t>D21-D31</t>
  </si>
  <si>
    <t>Impuestos menos subvenciones sobre productos</t>
  </si>
  <si>
    <t>B1b</t>
  </si>
  <si>
    <t>Valor agregado bruto / Producto interno bruto</t>
  </si>
  <si>
    <t>II. 1.1. CUENTA DE GENERACIÓN DEL INGRESO</t>
  </si>
  <si>
    <t>B11</t>
  </si>
  <si>
    <t>Saldo de bienes y servicios con el exterior</t>
  </si>
  <si>
    <t>II. 1.2. CUENTA DE ASIGNACIÓN DEL INGRESO PRIMARIO</t>
  </si>
  <si>
    <t>D1</t>
  </si>
  <si>
    <t>Remuneración de los asalariados</t>
  </si>
  <si>
    <t>D11</t>
  </si>
  <si>
    <t>Sueldos y salarios</t>
  </si>
  <si>
    <t>D12</t>
  </si>
  <si>
    <t>Contribuciones sociales de los empleadores</t>
  </si>
  <si>
    <t>D2</t>
  </si>
  <si>
    <t>Impuestos sobre la producción y las importaciones</t>
  </si>
  <si>
    <t>D21</t>
  </si>
  <si>
    <t>Impuestos sobre los productos</t>
  </si>
  <si>
    <t>D29</t>
  </si>
  <si>
    <t>Otros impuestos sobre la producción</t>
  </si>
  <si>
    <t>D3</t>
  </si>
  <si>
    <t>Subvenciones a la producción y los productos</t>
  </si>
  <si>
    <t>B2b</t>
  </si>
  <si>
    <t>Excedente de explotación bruto</t>
  </si>
  <si>
    <t>B3b</t>
  </si>
  <si>
    <t>Ingreso mixto bruto</t>
  </si>
  <si>
    <t>D4</t>
  </si>
  <si>
    <t>Renta de la propiedad</t>
  </si>
  <si>
    <t>D41</t>
  </si>
  <si>
    <t>Intereses</t>
  </si>
  <si>
    <t>D42</t>
  </si>
  <si>
    <t>Renta distribuida de las sociedades</t>
  </si>
  <si>
    <t>D43</t>
  </si>
  <si>
    <t>Utilidades reinvertidas de la inversión directa extranjera</t>
  </si>
  <si>
    <t>D44</t>
  </si>
  <si>
    <t>Renta distribuida de la inversión</t>
  </si>
  <si>
    <t>D45</t>
  </si>
  <si>
    <t>Renta de recursos naturales</t>
  </si>
  <si>
    <t>B.5b</t>
  </si>
  <si>
    <t>Saldo de ingreso primario bruto / Ingreso nacional bruto</t>
  </si>
  <si>
    <t>II. 2 CUENTA DE DISTRIBUCIÓN SECUNDARIA DEL INGRESO</t>
  </si>
  <si>
    <t>D5</t>
  </si>
  <si>
    <t>Impuestos corrientes sobre el ingreso, la riqueza, etc</t>
  </si>
  <si>
    <t>D51</t>
  </si>
  <si>
    <t>Impuestos sobre el ingreso</t>
  </si>
  <si>
    <t>D59</t>
  </si>
  <si>
    <t>Otros impuestos corrientes</t>
  </si>
  <si>
    <t>D6</t>
  </si>
  <si>
    <t>Contribuciones y prestaciones sociales</t>
  </si>
  <si>
    <t>D61</t>
  </si>
  <si>
    <t>Contribuciones sociales netas</t>
  </si>
  <si>
    <t>D62</t>
  </si>
  <si>
    <t>Prestaciones sociales distintas a las transf. soc. en especie</t>
  </si>
  <si>
    <t>D7</t>
  </si>
  <si>
    <t>Otras transferencias corrientes</t>
  </si>
  <si>
    <t>D71</t>
  </si>
  <si>
    <t xml:space="preserve">Primas netas de seguros no de vida </t>
  </si>
  <si>
    <t>D72</t>
  </si>
  <si>
    <t xml:space="preserve">Indemnizaciones de seguros no de vida </t>
  </si>
  <si>
    <t>D73</t>
  </si>
  <si>
    <t>Transferencias corrientes dentro del gobierno general</t>
  </si>
  <si>
    <t>D74</t>
  </si>
  <si>
    <t>Cooperación internacional, corriente</t>
  </si>
  <si>
    <t>D75</t>
  </si>
  <si>
    <t>Transferencias corrientes diversas</t>
  </si>
  <si>
    <t>B6b</t>
  </si>
  <si>
    <t>Ingreso disponible bruto</t>
  </si>
  <si>
    <t>II. 3. CUENTA DE REDISTRIBUCIÓN DEL INGRESO EN ESPECIE</t>
  </si>
  <si>
    <t>D63</t>
  </si>
  <si>
    <t>Transferencias sociales en especie</t>
  </si>
  <si>
    <t>B7b</t>
  </si>
  <si>
    <t>Ingreso disponible ajustado bruto</t>
  </si>
  <si>
    <t>II. 4. CUENTA DE UTILIZACIÓN DEL INGRESO</t>
  </si>
  <si>
    <t>P4</t>
  </si>
  <si>
    <t>Consumo final efectivo</t>
  </si>
  <si>
    <t>P3</t>
  </si>
  <si>
    <t>Gasto de consumo final</t>
  </si>
  <si>
    <t>P31</t>
  </si>
  <si>
    <t>Gasto de consumo individual</t>
  </si>
  <si>
    <t>P32</t>
  </si>
  <si>
    <t>Gasto de consumo colectivo</t>
  </si>
  <si>
    <t>D8</t>
  </si>
  <si>
    <t>Ajuste por cambios en los derechos de pensión y no pensión</t>
  </si>
  <si>
    <t>B8b</t>
  </si>
  <si>
    <t>Ahorro bruto</t>
  </si>
  <si>
    <t>B12</t>
  </si>
  <si>
    <t>Ahorro neto / Saldo corriente con el exterior</t>
  </si>
  <si>
    <t>CUENTAS DE ACUMULACIÓN</t>
  </si>
  <si>
    <t>VARIACIONES DE ACTIVOS</t>
  </si>
  <si>
    <t xml:space="preserve">VARIACIONES DE PASIVOS </t>
  </si>
  <si>
    <t>III. 1 CUENTA DE CAPITAL</t>
  </si>
  <si>
    <t>III. 1. CUENTA DE CAPITAL</t>
  </si>
  <si>
    <t>P51</t>
  </si>
  <si>
    <t>Formación bruta de capital fijo</t>
  </si>
  <si>
    <t>P52</t>
  </si>
  <si>
    <t>Variaciones de existencias</t>
  </si>
  <si>
    <t>P53</t>
  </si>
  <si>
    <t>Adquisiciones - disposic.  de objetos valiosos</t>
  </si>
  <si>
    <t>NP</t>
  </si>
  <si>
    <t>Adquisiciones menos disposiciones de activos no financieros no producidos</t>
  </si>
  <si>
    <t>D9r</t>
  </si>
  <si>
    <t>Transferencias de capital recibidas</t>
  </si>
  <si>
    <t>D9p</t>
  </si>
  <si>
    <t>Transferencias de capital pagadas</t>
  </si>
  <si>
    <t>B101</t>
  </si>
  <si>
    <t>Variaciones del valor neto debidas al ahorro y a las transferencias de capital</t>
  </si>
  <si>
    <t>B9</t>
  </si>
  <si>
    <t>Préstamo neto (+) / Endeudamiento neto (-)</t>
  </si>
  <si>
    <t>III.2 CUENTA FINANCIERA</t>
  </si>
  <si>
    <t>III. 2. CUENTA FINANCIERA</t>
  </si>
  <si>
    <t>F.</t>
  </si>
  <si>
    <t>Adquisición neta de activos financieros/</t>
  </si>
  <si>
    <t>Emisión neta de pasivos</t>
  </si>
  <si>
    <t>F1</t>
  </si>
  <si>
    <t>Oro monetario y DEG</t>
  </si>
  <si>
    <t>F11</t>
  </si>
  <si>
    <t>Oro monetario</t>
  </si>
  <si>
    <t>F12</t>
  </si>
  <si>
    <t>DEG</t>
  </si>
  <si>
    <t>F2</t>
  </si>
  <si>
    <t>Billetes, monedas y depósitos</t>
  </si>
  <si>
    <t>F21</t>
  </si>
  <si>
    <t>Billetes y monedas</t>
  </si>
  <si>
    <t>F22</t>
  </si>
  <si>
    <t>Depósitos transferibles</t>
  </si>
  <si>
    <t>F29</t>
  </si>
  <si>
    <t>Otros depósitos</t>
  </si>
  <si>
    <t>F3</t>
  </si>
  <si>
    <t>Títulos de deuda</t>
  </si>
  <si>
    <t>F31</t>
  </si>
  <si>
    <t>Moneda nacional</t>
  </si>
  <si>
    <t>F32</t>
  </si>
  <si>
    <t>Moneda extranjera</t>
  </si>
  <si>
    <t>F4</t>
  </si>
  <si>
    <t>Préstamos</t>
  </si>
  <si>
    <t>F41</t>
  </si>
  <si>
    <t>Moneda Nacional</t>
  </si>
  <si>
    <t>F42</t>
  </si>
  <si>
    <t>Moneda Extranjera</t>
  </si>
  <si>
    <t>F5</t>
  </si>
  <si>
    <t>Participaciones de capital y acciones de fondos de inversión</t>
  </si>
  <si>
    <t>F51</t>
  </si>
  <si>
    <t>Participaciones de capital</t>
  </si>
  <si>
    <t>F511</t>
  </si>
  <si>
    <t>F512</t>
  </si>
  <si>
    <t>F52</t>
  </si>
  <si>
    <t>Acciones/unidades de fondos de inversión</t>
  </si>
  <si>
    <t>F521</t>
  </si>
  <si>
    <t>F522</t>
  </si>
  <si>
    <t>F6</t>
  </si>
  <si>
    <t>Seguros, pensiones y sistemas de garantías normalizadas</t>
  </si>
  <si>
    <t>F61</t>
  </si>
  <si>
    <t>Reservas técnicas de seguros no de vida</t>
  </si>
  <si>
    <t>F62</t>
  </si>
  <si>
    <t>Derechos a seguros de vida y anualidades</t>
  </si>
  <si>
    <t>F63</t>
  </si>
  <si>
    <t>Derechos de pensión</t>
  </si>
  <si>
    <t>F64</t>
  </si>
  <si>
    <t>Indemnización de fondos de pensiones</t>
  </si>
  <si>
    <t>F65</t>
  </si>
  <si>
    <t>Derechos a las prestaciones de los no pensionados</t>
  </si>
  <si>
    <t>F66</t>
  </si>
  <si>
    <t>Reservas para la ejecución de garantías normalizadas</t>
  </si>
  <si>
    <t>F7</t>
  </si>
  <si>
    <t>Derivados financieros y opciones de compra de acciones por parte de empleados</t>
  </si>
  <si>
    <t>F71</t>
  </si>
  <si>
    <t>Derivados financieros</t>
  </si>
  <si>
    <t>F72</t>
  </si>
  <si>
    <t>Opciones de compra de acciones para empleados</t>
  </si>
  <si>
    <t>F8</t>
  </si>
  <si>
    <t xml:space="preserve">Otras cuentas por cobrar / pagar </t>
  </si>
  <si>
    <t>F81</t>
  </si>
  <si>
    <t>Créditos y anticipos comerciales</t>
  </si>
  <si>
    <t>F82</t>
  </si>
  <si>
    <t>Impuestos por cobrar / pagar</t>
  </si>
  <si>
    <t>F89</t>
  </si>
  <si>
    <t>Otras cuentas por cobrar / por pagar</t>
  </si>
  <si>
    <t>BANCO CENTRAL DE COSTA RICA</t>
  </si>
  <si>
    <t>SISTEMA DE CUENTAS NACIONALES</t>
  </si>
  <si>
    <t>CLASIFICACION DE LOS SECTORES INSTITUCIONALES: SCN 2008</t>
  </si>
  <si>
    <t xml:space="preserve">S1   ECONOMÍA TOTAL, COSTA RICA </t>
  </si>
  <si>
    <t>S11  Sociedades No Financieras</t>
  </si>
  <si>
    <t>S12   Sociedades Financieras</t>
  </si>
  <si>
    <t>S13   Gobierno General</t>
  </si>
  <si>
    <t xml:space="preserve">S14   Hogares </t>
  </si>
  <si>
    <t>S15   Instituciones sin fines de lucro que sirven a los hogares</t>
  </si>
  <si>
    <t>S11001   Sociedades No financieras públicas.</t>
  </si>
  <si>
    <t>S121   Banco Central  de Costa Rica</t>
  </si>
  <si>
    <t>S1311   Gobierno Central, excluida seguridad social</t>
  </si>
  <si>
    <t>S13111   Gobierno Central, excluida seguridad social e ISFLSG</t>
  </si>
  <si>
    <t>S122   Sociedades de depósito,  excepto el Banco Central de Costa Rica</t>
  </si>
  <si>
    <t>S1221   Sociedades monetarias de depósito, excepto el Banco Central.</t>
  </si>
  <si>
    <t>S12211   Sociedades monetarias de depósito públicas.</t>
  </si>
  <si>
    <t>S12212   Sociedades monetarias de depósito privadas.</t>
  </si>
  <si>
    <t>S11002  Sociedades No financieras privadas</t>
  </si>
  <si>
    <t>S110021   Grandes sociedades No financieras privadas</t>
  </si>
  <si>
    <t>S110022  Resto de sociedades No financieras privadas</t>
  </si>
  <si>
    <t>S11003  Instituciones sin fines de lucro que sirven a las Sociedades No Financieras</t>
  </si>
  <si>
    <t>S1222   Otras sociedades de depósito.</t>
  </si>
  <si>
    <t>S13112   Instituciones sin fines de lucro que sirven al Gobierno Central</t>
  </si>
  <si>
    <t>S12221   Otras sociedades de depósito públicas.</t>
  </si>
  <si>
    <t>S12222   Otras sociedades de depósito privadas.</t>
  </si>
  <si>
    <t>Cooperativas</t>
  </si>
  <si>
    <t xml:space="preserve">Financieras </t>
  </si>
  <si>
    <t>Mutuales</t>
  </si>
  <si>
    <t>Cajas de Ahorro y Préstamo</t>
  </si>
  <si>
    <t>Asociaciones solidaristas</t>
  </si>
  <si>
    <t>S123   Fondos de inversión del mercado de dinero (FMD)</t>
  </si>
  <si>
    <t>S124   Fondos de inversión, excepto FMDs</t>
  </si>
  <si>
    <t>Fondos inmobiliarios</t>
  </si>
  <si>
    <t>Fondos de desarrollo inmobiliario</t>
  </si>
  <si>
    <t>Fondos de inversión de crecimiento</t>
  </si>
  <si>
    <t>Fondos de inversión de ingreso</t>
  </si>
  <si>
    <t>Fondos de inversión megafondo</t>
  </si>
  <si>
    <t>Fondos de inversión accionario</t>
  </si>
  <si>
    <t>Fondos de inversión de titularización</t>
  </si>
  <si>
    <t>S1251   Otros intermediarios financieros públicos, excepto soc de seg y fondos de pensión</t>
  </si>
  <si>
    <t>S1252   Otros intermediarios financieros  privados, excepto soc de seg y fondos de pensión</t>
  </si>
  <si>
    <t>Empresas de tarjetas de crédito</t>
  </si>
  <si>
    <t>Arrendadoras</t>
  </si>
  <si>
    <t>Fiduciarias</t>
  </si>
  <si>
    <t>Empresas de factoreo</t>
  </si>
  <si>
    <t>Otros intermediarios financieros privados NCP</t>
  </si>
  <si>
    <t>S1313   Gobiernos Locales</t>
  </si>
  <si>
    <t>S126   Auxiliares financieros</t>
  </si>
  <si>
    <t>S13131   Municipalidades</t>
  </si>
  <si>
    <t>Puestos de bolsa.</t>
  </si>
  <si>
    <t>Sociedades administradoras de fondos de inversión</t>
  </si>
  <si>
    <t>Bolsas de valores</t>
  </si>
  <si>
    <t>Casas de cambio</t>
  </si>
  <si>
    <t>S1262   Auxiliares de seguros y de  fondos de pensión</t>
  </si>
  <si>
    <t>Operadoras de pensiones</t>
  </si>
  <si>
    <t>Sociedades agencia y corredoras de seguros</t>
  </si>
  <si>
    <t>S13132   Instituciones sin fines de lucro que sirven a los Gobiernos Locales</t>
  </si>
  <si>
    <t>S1314   Fondos de Seguridad Social</t>
  </si>
  <si>
    <t>S1263   Instituciones sin Fines de Lucro que sirven a las Sociedades Financieras</t>
  </si>
  <si>
    <t>S127   Instituciones financieras cautivas y prestamistas de dinero</t>
  </si>
  <si>
    <t>Instituciones financieras cautivas</t>
  </si>
  <si>
    <t>Prestamistas de dinero y casas de empeño</t>
  </si>
  <si>
    <t>S128   Sociedades de seguros</t>
  </si>
  <si>
    <t>S129   Fondos de pensión</t>
  </si>
  <si>
    <t>S1291   Regímenes colectivos</t>
  </si>
  <si>
    <t xml:space="preserve"> S1292   Regímenes individuales</t>
  </si>
  <si>
    <t>S2 Resto del mundo</t>
  </si>
  <si>
    <t>S125   Otros intermediarios financieros excepto sociedades de seguros y fondos de pensión</t>
  </si>
  <si>
    <t>S1261   Auxiliares financieros, excepto auxiliares de seguros y de fondos de pensión</t>
  </si>
  <si>
    <t>CUADRO  1</t>
  </si>
  <si>
    <t>CUADRO  2</t>
  </si>
  <si>
    <t>AÑO 2013</t>
  </si>
  <si>
    <t xml:space="preserve">S.1311 </t>
  </si>
  <si>
    <t>II. 4 CUENTA DE UTILIZACIÓN DEL INGRESO DISPONIBLE</t>
  </si>
  <si>
    <t>II. 4 CUENTA DE UTILIZACIÓN DEL INGRESO DISPONIBLE AJUSTADO</t>
  </si>
  <si>
    <t>P41</t>
  </si>
  <si>
    <t>Consumo individual efectivo</t>
  </si>
  <si>
    <t>P42</t>
  </si>
  <si>
    <t>Consumo colectivo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</si>
</sst>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₡&quot;* #,##0.00_);_(&quot;₡&quot;* \(#,##0.00\);_(&quot;₡&quot;* &quot;-&quot;??_);_(@_)"/>
    <numFmt numFmtId="43" formatCode="_(* #,##0.00_);_(* \(#,##0.00\);_(* &quot;-&quot;??_);_(@_)"/>
    <numFmt numFmtId="164" formatCode="#,##0.0"/>
    <numFmt numFmtId="165" formatCode="#,##0.0000"/>
    <numFmt numFmtId="166" formatCode="_(&quot;₡&quot;* #,##0_);_(&quot;₡&quot;* \(#,##0\);_(&quot;₡&quot;* &quot;-&quot;??_);_(@_)"/>
    <numFmt numFmtId="167" formatCode="_(&quot;₡&quot;* #,##0.0_);_(&quot;₡&quot;* \(#,##0.0\);_(&quot;₡&quot;* &quot;-&quot;??_);_(@_)"/>
    <numFmt numFmtId="168" formatCode="_(&quot;₡&quot;* #,##0.000_);_(&quot;₡&quot;* \(#,##0.000\);_(&quot;₡&quot;* &quot;-&quot;??_);_(@_)"/>
    <numFmt numFmtId="169" formatCode="_(&quot;₡&quot;* #,##0.0000_);_(&quot;₡&quot;* \(#,##0.0000\);_(&quot;₡&quot;* &quot;-&quot;??_);_(@_)"/>
    <numFmt numFmtId="170" formatCode="_(* #,##0.0000000_);_(* \(#,##0.0000000\);_(* &quot;-&quot;??_);_(@_)"/>
    <numFmt numFmtId="171" formatCode="#,##0.000000"/>
  </numFmts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name val="Arial"/>
      <family val="2"/>
    </font>
    <font>
      <b/>
      <u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6"/>
      <name val="Calibri"/>
      <family val="2"/>
      <scheme val="minor"/>
    </font>
    <font>
      <b/>
      <sz val="16"/>
      <color indexed="63"/>
      <name val="Calibri"/>
      <family val="2"/>
      <scheme val="minor"/>
    </font>
    <font>
      <b/>
      <sz val="11"/>
      <color indexed="63"/>
      <name val="Calibri"/>
      <family val="2"/>
      <scheme val="minor"/>
    </font>
    <font>
      <sz val="11"/>
      <color indexed="63"/>
      <name val="Calibri"/>
      <family val="2"/>
      <scheme val="minor"/>
    </font>
    <font>
      <b/>
      <sz val="18"/>
      <color indexed="63"/>
      <name val="Calibri"/>
      <family val="2"/>
      <scheme val="minor"/>
    </font>
    <font>
      <sz val="11"/>
      <name val="Arial"/>
      <family val="2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indexed="63"/>
      <name val="Calibri"/>
      <family val="2"/>
      <scheme val="minor"/>
    </font>
    <font>
      <sz val="16"/>
      <name val="Arial"/>
      <family val="2"/>
    </font>
    <font>
      <sz val="16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1F497D"/>
        <bgColor indexed="9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/>
      </right>
      <top/>
      <bottom/>
      <diagonal/>
    </border>
    <border>
      <left style="medium">
        <color theme="0" tint="-0.24994659260841701"/>
      </left>
      <right style="medium">
        <color theme="0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</borders>
  <cellStyleXfs count="5">
    <xf numFmtId="0" fontId="0" fillId="0" borderId="0"/>
    <xf numFmtId="0" fontId="2" fillId="0" borderId="0"/>
    <xf numFmtId="0" fontId="10" fillId="0" borderId="0"/>
    <xf numFmtId="0" fontId="2" fillId="0" borderId="0"/>
    <xf numFmtId="43" fontId="26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1" applyFont="1" applyFill="1" applyBorder="1" applyAlignment="1">
      <alignment horizontal="centerContinuous" vertical="center"/>
    </xf>
    <xf numFmtId="164" fontId="4" fillId="0" borderId="0" xfId="1" applyNumberFormat="1" applyFont="1" applyFill="1" applyBorder="1" applyAlignment="1">
      <alignment horizontal="center" wrapText="1"/>
    </xf>
    <xf numFmtId="0" fontId="4" fillId="0" borderId="0" xfId="1" applyFont="1" applyFill="1" applyBorder="1" applyAlignment="1">
      <alignment vertical="center"/>
    </xf>
    <xf numFmtId="0" fontId="3" fillId="0" borderId="0" xfId="1" applyFont="1" applyFill="1" applyBorder="1" applyAlignment="1" applyProtection="1">
      <alignment horizontal="centerContinuous" vertical="center"/>
    </xf>
    <xf numFmtId="164" fontId="4" fillId="0" borderId="0" xfId="1" applyNumberFormat="1" applyFont="1" applyFill="1" applyBorder="1" applyAlignment="1" applyProtection="1">
      <alignment horizontal="center" wrapText="1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right" vertical="center"/>
    </xf>
    <xf numFmtId="0" fontId="3" fillId="0" borderId="0" xfId="1" applyFont="1" applyFill="1" applyBorder="1" applyAlignment="1" applyProtection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center" wrapText="1"/>
    </xf>
    <xf numFmtId="3" fontId="3" fillId="0" borderId="0" xfId="1" applyNumberFormat="1" applyFont="1" applyFill="1" applyBorder="1" applyAlignment="1">
      <alignment vertical="center"/>
    </xf>
    <xf numFmtId="3" fontId="6" fillId="0" borderId="0" xfId="1" applyNumberFormat="1" applyFont="1" applyFill="1" applyBorder="1" applyAlignment="1">
      <alignment vertical="center"/>
    </xf>
    <xf numFmtId="0" fontId="3" fillId="0" borderId="0" xfId="1" applyFont="1" applyFill="1" applyBorder="1" applyAlignment="1" applyProtection="1">
      <alignment horizontal="center" vertical="center" textRotation="180" wrapText="1"/>
    </xf>
    <xf numFmtId="0" fontId="4" fillId="0" borderId="0" xfId="1" applyFont="1" applyFill="1" applyBorder="1" applyAlignment="1">
      <alignment horizontal="center" vertical="center" textRotation="180" wrapText="1"/>
    </xf>
    <xf numFmtId="3" fontId="3" fillId="0" borderId="0" xfId="1" applyNumberFormat="1" applyFont="1" applyFill="1" applyBorder="1" applyAlignment="1" applyProtection="1">
      <alignment horizontal="left" vertical="center"/>
    </xf>
    <xf numFmtId="3" fontId="6" fillId="0" borderId="8" xfId="1" applyNumberFormat="1" applyFont="1" applyFill="1" applyBorder="1" applyAlignment="1">
      <alignment vertical="center"/>
    </xf>
    <xf numFmtId="3" fontId="3" fillId="0" borderId="8" xfId="1" applyNumberFormat="1" applyFont="1" applyFill="1" applyBorder="1" applyAlignment="1">
      <alignment vertical="center"/>
    </xf>
    <xf numFmtId="3" fontId="6" fillId="0" borderId="10" xfId="1" applyNumberFormat="1" applyFont="1" applyFill="1" applyBorder="1" applyAlignment="1">
      <alignment vertical="center"/>
    </xf>
    <xf numFmtId="3" fontId="2" fillId="0" borderId="8" xfId="1" applyNumberFormat="1" applyFont="1" applyFill="1" applyBorder="1" applyAlignment="1">
      <alignment vertical="center"/>
    </xf>
    <xf numFmtId="3" fontId="7" fillId="0" borderId="0" xfId="1" applyNumberFormat="1" applyFont="1" applyFill="1" applyBorder="1" applyAlignment="1" applyProtection="1">
      <alignment vertical="center"/>
    </xf>
    <xf numFmtId="3" fontId="4" fillId="0" borderId="0" xfId="1" applyNumberFormat="1" applyFont="1" applyFill="1" applyBorder="1" applyAlignment="1">
      <alignment vertical="center"/>
    </xf>
    <xf numFmtId="0" fontId="3" fillId="0" borderId="0" xfId="1" applyFont="1" applyFill="1" applyBorder="1" applyAlignment="1" applyProtection="1">
      <alignment vertical="center"/>
    </xf>
    <xf numFmtId="0" fontId="4" fillId="0" borderId="0" xfId="1" applyFont="1" applyFill="1" applyBorder="1" applyAlignment="1">
      <alignment horizontal="centerContinuous" vertical="center"/>
    </xf>
    <xf numFmtId="3" fontId="6" fillId="0" borderId="0" xfId="1" applyNumberFormat="1" applyFont="1" applyFill="1" applyBorder="1" applyAlignment="1" applyProtection="1">
      <alignment horizontal="right" vertical="center" wrapText="1"/>
    </xf>
    <xf numFmtId="3" fontId="6" fillId="0" borderId="8" xfId="1" applyNumberFormat="1" applyFont="1" applyFill="1" applyBorder="1" applyAlignment="1" applyProtection="1">
      <alignment horizontal="right" vertical="center" wrapText="1"/>
    </xf>
    <xf numFmtId="0" fontId="4" fillId="3" borderId="0" xfId="1" applyFont="1" applyFill="1" applyBorder="1" applyAlignment="1">
      <alignment vertical="center"/>
    </xf>
    <xf numFmtId="3" fontId="4" fillId="0" borderId="8" xfId="1" applyNumberFormat="1" applyFont="1" applyFill="1" applyBorder="1" applyAlignment="1">
      <alignment vertical="center"/>
    </xf>
    <xf numFmtId="0" fontId="4" fillId="0" borderId="0" xfId="3" applyFont="1" applyAlignment="1"/>
    <xf numFmtId="0" fontId="4" fillId="0" borderId="0" xfId="3" applyFont="1" applyFill="1" applyAlignment="1">
      <alignment horizontal="left"/>
    </xf>
    <xf numFmtId="0" fontId="13" fillId="0" borderId="0" xfId="3" applyFont="1" applyAlignment="1">
      <alignment horizontal="centerContinuous" vertical="center"/>
    </xf>
    <xf numFmtId="0" fontId="4" fillId="0" borderId="0" xfId="3" applyFont="1" applyAlignment="1">
      <alignment horizontal="centerContinuous"/>
    </xf>
    <xf numFmtId="0" fontId="13" fillId="0" borderId="0" xfId="3" applyFont="1" applyAlignment="1">
      <alignment horizontal="centerContinuous" vertical="center" wrapText="1"/>
    </xf>
    <xf numFmtId="0" fontId="13" fillId="0" borderId="0" xfId="3" applyFont="1" applyFill="1" applyAlignment="1">
      <alignment horizontal="left" vertical="center"/>
    </xf>
    <xf numFmtId="0" fontId="19" fillId="0" borderId="0" xfId="3" applyFont="1" applyAlignment="1"/>
    <xf numFmtId="0" fontId="11" fillId="0" borderId="0" xfId="3" applyFont="1" applyAlignment="1"/>
    <xf numFmtId="0" fontId="11" fillId="0" borderId="0" xfId="3" applyFont="1" applyFill="1" applyAlignment="1">
      <alignment horizontal="left"/>
    </xf>
    <xf numFmtId="0" fontId="19" fillId="0" borderId="0" xfId="3" applyFont="1" applyFill="1" applyAlignment="1">
      <alignment horizontal="left"/>
    </xf>
    <xf numFmtId="0" fontId="19" fillId="0" borderId="0" xfId="3" applyFont="1" applyAlignment="1">
      <alignment horizontal="left" indent="1"/>
    </xf>
    <xf numFmtId="0" fontId="12" fillId="0" borderId="0" xfId="3" applyFont="1" applyFill="1" applyAlignment="1">
      <alignment horizontal="left"/>
    </xf>
    <xf numFmtId="0" fontId="11" fillId="0" borderId="0" xfId="3" applyFont="1" applyAlignment="1">
      <alignment horizontal="left"/>
    </xf>
    <xf numFmtId="0" fontId="19" fillId="0" borderId="0" xfId="3" applyFont="1" applyFill="1"/>
    <xf numFmtId="0" fontId="19" fillId="0" borderId="0" xfId="3" applyFont="1" applyFill="1" applyAlignment="1">
      <alignment horizontal="left" indent="6"/>
    </xf>
    <xf numFmtId="0" fontId="17" fillId="0" borderId="0" xfId="3" applyFont="1" applyFill="1" applyAlignment="1">
      <alignment horizontal="left" indent="2"/>
    </xf>
    <xf numFmtId="0" fontId="11" fillId="0" borderId="0" xfId="3" applyFont="1" applyFill="1" applyAlignment="1">
      <alignment horizontal="left" indent="2"/>
    </xf>
    <xf numFmtId="0" fontId="17" fillId="0" borderId="0" xfId="3" applyFont="1" applyAlignment="1"/>
    <xf numFmtId="0" fontId="12" fillId="0" borderId="0" xfId="3" applyFont="1" applyAlignment="1">
      <alignment horizontal="left" indent="4"/>
    </xf>
    <xf numFmtId="0" fontId="12" fillId="0" borderId="0" xfId="3" applyFont="1" applyFill="1" applyAlignment="1">
      <alignment horizontal="left" wrapText="1"/>
    </xf>
    <xf numFmtId="0" fontId="19" fillId="0" borderId="0" xfId="3" applyFont="1" applyAlignment="1">
      <alignment horizontal="left" indent="6"/>
    </xf>
    <xf numFmtId="0" fontId="12" fillId="0" borderId="0" xfId="3" applyFont="1" applyAlignment="1">
      <alignment horizontal="left" indent="5"/>
    </xf>
    <xf numFmtId="0" fontId="19" fillId="0" borderId="0" xfId="3" applyFont="1"/>
    <xf numFmtId="0" fontId="11" fillId="0" borderId="0" xfId="3" applyFont="1" applyFill="1" applyAlignment="1"/>
    <xf numFmtId="1" fontId="20" fillId="0" borderId="0" xfId="3" applyNumberFormat="1" applyFont="1"/>
    <xf numFmtId="0" fontId="12" fillId="0" borderId="0" xfId="3" applyFont="1" applyFill="1" applyAlignment="1" applyProtection="1">
      <alignment horizontal="left"/>
      <protection locked="0"/>
    </xf>
    <xf numFmtId="0" fontId="19" fillId="0" borderId="0" xfId="3" applyFont="1" applyAlignment="1">
      <alignment horizontal="left" indent="4"/>
    </xf>
    <xf numFmtId="0" fontId="19" fillId="0" borderId="0" xfId="3" applyFont="1" applyFill="1" applyAlignment="1">
      <alignment horizontal="left" indent="4"/>
    </xf>
    <xf numFmtId="0" fontId="12" fillId="0" borderId="0" xfId="3" applyFont="1" applyFill="1" applyAlignment="1">
      <alignment horizontal="left" indent="4"/>
    </xf>
    <xf numFmtId="0" fontId="17" fillId="0" borderId="0" xfId="3" applyFont="1" applyAlignment="1">
      <alignment horizontal="left" indent="4"/>
    </xf>
    <xf numFmtId="0" fontId="21" fillId="0" borderId="0" xfId="3" applyFont="1" applyFill="1" applyAlignment="1">
      <alignment horizontal="left" indent="6"/>
    </xf>
    <xf numFmtId="0" fontId="4" fillId="0" borderId="0" xfId="3" applyFont="1" applyFill="1" applyAlignment="1"/>
    <xf numFmtId="0" fontId="14" fillId="0" borderId="0" xfId="3" applyFont="1" applyFill="1" applyAlignment="1">
      <alignment horizontal="left" indent="6"/>
    </xf>
    <xf numFmtId="0" fontId="3" fillId="0" borderId="0" xfId="3" applyFont="1" applyAlignment="1"/>
    <xf numFmtId="0" fontId="14" fillId="0" borderId="0" xfId="3" applyFont="1" applyFill="1" applyAlignment="1">
      <alignment horizontal="left" indent="4"/>
    </xf>
    <xf numFmtId="0" fontId="14" fillId="0" borderId="0" xfId="3" applyFont="1" applyAlignment="1">
      <alignment horizontal="left" indent="6"/>
    </xf>
    <xf numFmtId="1" fontId="16" fillId="0" borderId="0" xfId="3" applyNumberFormat="1" applyFont="1" applyFill="1"/>
    <xf numFmtId="0" fontId="14" fillId="0" borderId="0" xfId="3" applyFont="1" applyAlignment="1">
      <alignment horizontal="left" indent="4"/>
    </xf>
    <xf numFmtId="0" fontId="3" fillId="0" borderId="0" xfId="3" applyFont="1" applyFill="1" applyAlignment="1">
      <alignment horizontal="left" indent="2"/>
    </xf>
    <xf numFmtId="0" fontId="4" fillId="0" borderId="0" xfId="3" applyFont="1" applyFill="1" applyAlignment="1">
      <alignment horizontal="left" indent="6"/>
    </xf>
    <xf numFmtId="0" fontId="4" fillId="0" borderId="0" xfId="3" applyFont="1" applyAlignment="1">
      <alignment horizontal="left"/>
    </xf>
    <xf numFmtId="0" fontId="14" fillId="0" borderId="0" xfId="3" applyFont="1" applyFill="1"/>
    <xf numFmtId="0" fontId="9" fillId="0" borderId="0" xfId="3" applyFont="1" applyFill="1" applyAlignment="1">
      <alignment horizontal="left" indent="6"/>
    </xf>
    <xf numFmtId="0" fontId="1" fillId="4" borderId="1" xfId="1" applyFont="1" applyFill="1" applyBorder="1" applyAlignment="1" applyProtection="1">
      <alignment horizontal="center" vertical="center"/>
    </xf>
    <xf numFmtId="0" fontId="23" fillId="0" borderId="0" xfId="3" applyFont="1" applyAlignment="1">
      <alignment horizontal="centerContinuous"/>
    </xf>
    <xf numFmtId="0" fontId="23" fillId="0" borderId="0" xfId="3" applyFont="1" applyFill="1" applyAlignment="1">
      <alignment horizontal="left"/>
    </xf>
    <xf numFmtId="0" fontId="15" fillId="0" borderId="0" xfId="3" applyFont="1" applyAlignment="1">
      <alignment horizontal="centerContinuous" vertical="center" wrapText="1"/>
    </xf>
    <xf numFmtId="0" fontId="23" fillId="0" borderId="0" xfId="3" applyFont="1" applyAlignment="1"/>
    <xf numFmtId="0" fontId="1" fillId="5" borderId="1" xfId="1" applyFont="1" applyFill="1" applyBorder="1" applyAlignment="1" applyProtection="1">
      <alignment horizontal="center" vertical="center"/>
    </xf>
    <xf numFmtId="3" fontId="1" fillId="5" borderId="0" xfId="1" applyNumberFormat="1" applyFont="1" applyFill="1" applyBorder="1" applyAlignment="1" applyProtection="1">
      <alignment horizontal="left" vertical="center" wrapText="1"/>
    </xf>
    <xf numFmtId="3" fontId="1" fillId="5" borderId="0" xfId="1" applyNumberFormat="1" applyFont="1" applyFill="1" applyBorder="1" applyAlignment="1" applyProtection="1">
      <alignment vertical="center" wrapText="1"/>
    </xf>
    <xf numFmtId="3" fontId="1" fillId="5" borderId="12" xfId="1" applyNumberFormat="1" applyFont="1" applyFill="1" applyBorder="1" applyAlignment="1" applyProtection="1">
      <alignment horizontal="left" vertical="center" wrapText="1"/>
    </xf>
    <xf numFmtId="3" fontId="1" fillId="5" borderId="0" xfId="1" applyNumberFormat="1" applyFont="1" applyFill="1" applyBorder="1" applyAlignment="1" applyProtection="1">
      <alignment horizontal="left" vertical="center" wrapText="1" indent="1"/>
    </xf>
    <xf numFmtId="3" fontId="1" fillId="5" borderId="0" xfId="1" applyNumberFormat="1" applyFont="1" applyFill="1" applyBorder="1" applyAlignment="1" applyProtection="1">
      <alignment horizontal="left" vertical="center" wrapText="1" indent="2"/>
    </xf>
    <xf numFmtId="3" fontId="8" fillId="5" borderId="0" xfId="1" applyNumberFormat="1" applyFont="1" applyFill="1" applyBorder="1" applyAlignment="1" applyProtection="1">
      <alignment horizontal="left" vertical="center" wrapText="1"/>
    </xf>
    <xf numFmtId="3" fontId="1" fillId="5" borderId="8" xfId="1" applyNumberFormat="1" applyFont="1" applyFill="1" applyBorder="1" applyAlignment="1" applyProtection="1">
      <alignment horizontal="left" vertical="center" wrapText="1"/>
    </xf>
    <xf numFmtId="0" fontId="22" fillId="5" borderId="23" xfId="3" applyFont="1" applyFill="1" applyBorder="1" applyAlignment="1">
      <alignment horizontal="center" vertical="center" wrapText="1"/>
    </xf>
    <xf numFmtId="0" fontId="18" fillId="6" borderId="0" xfId="3" applyFont="1" applyFill="1" applyAlignment="1">
      <alignment horizontal="center"/>
    </xf>
    <xf numFmtId="0" fontId="18" fillId="6" borderId="0" xfId="3" applyFont="1" applyFill="1" applyAlignment="1">
      <alignment horizontal="left"/>
    </xf>
    <xf numFmtId="166" fontId="3" fillId="0" borderId="0" xfId="1" applyNumberFormat="1" applyFont="1" applyFill="1" applyBorder="1" applyAlignment="1">
      <alignment vertical="center"/>
    </xf>
    <xf numFmtId="44" fontId="3" fillId="0" borderId="0" xfId="1" applyNumberFormat="1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vertical="center"/>
    </xf>
    <xf numFmtId="168" fontId="3" fillId="0" borderId="0" xfId="1" applyNumberFormat="1" applyFont="1" applyFill="1" applyBorder="1" applyAlignment="1">
      <alignment vertical="center"/>
    </xf>
    <xf numFmtId="169" fontId="3" fillId="0" borderId="0" xfId="1" applyNumberFormat="1" applyFont="1" applyFill="1" applyBorder="1" applyAlignment="1">
      <alignment vertical="center"/>
    </xf>
    <xf numFmtId="4" fontId="4" fillId="0" borderId="0" xfId="1" applyNumberFormat="1" applyFont="1" applyFill="1" applyBorder="1" applyAlignment="1" applyProtection="1">
      <alignment horizontal="center" wrapText="1"/>
    </xf>
    <xf numFmtId="4" fontId="4" fillId="0" borderId="0" xfId="1" applyNumberFormat="1" applyFont="1" applyFill="1" applyBorder="1" applyAlignment="1">
      <alignment horizontal="center" wrapText="1"/>
    </xf>
    <xf numFmtId="3" fontId="4" fillId="0" borderId="0" xfId="1" applyNumberFormat="1" applyFont="1" applyFill="1" applyBorder="1" applyAlignment="1">
      <alignment horizontal="left" vertical="center"/>
    </xf>
    <xf numFmtId="43" fontId="4" fillId="0" borderId="0" xfId="4" applyFont="1" applyFill="1" applyBorder="1" applyAlignment="1" applyProtection="1">
      <alignment horizontal="center" wrapText="1"/>
    </xf>
    <xf numFmtId="170" fontId="4" fillId="0" borderId="0" xfId="4" applyNumberFormat="1" applyFont="1" applyFill="1" applyBorder="1" applyAlignment="1" applyProtection="1">
      <alignment horizontal="center" wrapText="1"/>
    </xf>
    <xf numFmtId="43" fontId="3" fillId="0" borderId="0" xfId="4" applyFont="1" applyFill="1" applyBorder="1" applyAlignment="1" applyProtection="1">
      <alignment horizontal="center" vertical="center" textRotation="180" wrapText="1"/>
    </xf>
    <xf numFmtId="3" fontId="27" fillId="0" borderId="0" xfId="1" applyNumberFormat="1" applyFont="1" applyFill="1" applyBorder="1" applyAlignment="1">
      <alignment vertical="center"/>
    </xf>
    <xf numFmtId="3" fontId="27" fillId="0" borderId="8" xfId="1" applyNumberFormat="1" applyFont="1" applyFill="1" applyBorder="1" applyAlignment="1">
      <alignment vertical="center"/>
    </xf>
    <xf numFmtId="3" fontId="27" fillId="0" borderId="10" xfId="1" applyNumberFormat="1" applyFont="1" applyFill="1" applyBorder="1" applyAlignment="1">
      <alignment vertical="center"/>
    </xf>
    <xf numFmtId="3" fontId="27" fillId="7" borderId="0" xfId="1" applyNumberFormat="1" applyFont="1" applyFill="1" applyBorder="1" applyAlignment="1">
      <alignment vertical="center"/>
    </xf>
    <xf numFmtId="164" fontId="27" fillId="0" borderId="0" xfId="1" applyNumberFormat="1" applyFont="1" applyFill="1" applyBorder="1" applyAlignment="1">
      <alignment vertical="center"/>
    </xf>
    <xf numFmtId="3" fontId="28" fillId="0" borderId="0" xfId="1" applyNumberFormat="1" applyFont="1" applyFill="1" applyBorder="1" applyAlignment="1">
      <alignment vertical="center"/>
    </xf>
    <xf numFmtId="3" fontId="27" fillId="5" borderId="0" xfId="1" applyNumberFormat="1" applyFont="1" applyFill="1" applyBorder="1" applyAlignment="1">
      <alignment vertical="center"/>
    </xf>
    <xf numFmtId="3" fontId="29" fillId="0" borderId="8" xfId="1" applyNumberFormat="1" applyFont="1" applyFill="1" applyBorder="1" applyAlignment="1">
      <alignment vertical="center"/>
    </xf>
    <xf numFmtId="3" fontId="27" fillId="0" borderId="11" xfId="1" applyNumberFormat="1" applyFont="1" applyFill="1" applyBorder="1" applyAlignment="1">
      <alignment vertical="center"/>
    </xf>
    <xf numFmtId="164" fontId="27" fillId="0" borderId="8" xfId="1" applyNumberFormat="1" applyFont="1" applyFill="1" applyBorder="1" applyAlignment="1">
      <alignment vertical="center"/>
    </xf>
    <xf numFmtId="171" fontId="6" fillId="0" borderId="8" xfId="1" applyNumberFormat="1" applyFont="1" applyFill="1" applyBorder="1" applyAlignment="1">
      <alignment vertical="center"/>
    </xf>
    <xf numFmtId="43" fontId="28" fillId="0" borderId="8" xfId="4" applyFont="1" applyFill="1" applyBorder="1" applyAlignment="1">
      <alignment vertical="center"/>
    </xf>
    <xf numFmtId="3" fontId="27" fillId="0" borderId="13" xfId="1" applyNumberFormat="1" applyFont="1" applyFill="1" applyBorder="1" applyAlignment="1">
      <alignment vertical="center"/>
    </xf>
    <xf numFmtId="3" fontId="27" fillId="0" borderId="6" xfId="1" applyNumberFormat="1" applyFont="1" applyFill="1" applyBorder="1" applyAlignment="1">
      <alignment vertical="center"/>
    </xf>
    <xf numFmtId="3" fontId="27" fillId="0" borderId="8" xfId="1" applyNumberFormat="1" applyFont="1" applyFill="1" applyBorder="1" applyAlignment="1" applyProtection="1">
      <alignment horizontal="left" vertical="center"/>
    </xf>
    <xf numFmtId="3" fontId="27" fillId="0" borderId="0" xfId="1" applyNumberFormat="1" applyFont="1" applyFill="1" applyBorder="1" applyAlignment="1" applyProtection="1">
      <alignment horizontal="right" vertical="center"/>
    </xf>
    <xf numFmtId="3" fontId="27" fillId="0" borderId="8" xfId="1" applyNumberFormat="1" applyFont="1" applyFill="1" applyBorder="1" applyAlignment="1" applyProtection="1">
      <alignment horizontal="right" vertical="center"/>
    </xf>
    <xf numFmtId="3" fontId="27" fillId="0" borderId="0" xfId="1" applyNumberFormat="1" applyFont="1" applyFill="1" applyBorder="1" applyAlignment="1" applyProtection="1">
      <alignment horizontal="left" vertical="center"/>
    </xf>
    <xf numFmtId="3" fontId="27" fillId="0" borderId="10" xfId="1" applyNumberFormat="1" applyFont="1" applyFill="1" applyBorder="1" applyAlignment="1" applyProtection="1">
      <alignment horizontal="right" vertical="center"/>
    </xf>
    <xf numFmtId="3" fontId="2" fillId="0" borderId="0" xfId="1" applyNumberFormat="1" applyFont="1" applyFill="1" applyBorder="1" applyAlignment="1">
      <alignment vertical="center"/>
    </xf>
    <xf numFmtId="3" fontId="27" fillId="0" borderId="26" xfId="1" applyNumberFormat="1" applyFont="1" applyFill="1" applyBorder="1" applyAlignment="1">
      <alignment vertical="center"/>
    </xf>
    <xf numFmtId="3" fontId="27" fillId="0" borderId="27" xfId="1" applyNumberFormat="1" applyFont="1" applyFill="1" applyBorder="1" applyAlignment="1">
      <alignment vertical="center"/>
    </xf>
    <xf numFmtId="3" fontId="27" fillId="0" borderId="28" xfId="1" applyNumberFormat="1" applyFont="1" applyFill="1" applyBorder="1" applyAlignment="1">
      <alignment vertical="center"/>
    </xf>
    <xf numFmtId="3" fontId="7" fillId="0" borderId="8" xfId="1" applyNumberFormat="1" applyFont="1" applyFill="1" applyBorder="1" applyAlignment="1" applyProtection="1">
      <alignment vertical="center"/>
    </xf>
    <xf numFmtId="165" fontId="27" fillId="0" borderId="0" xfId="1" applyNumberFormat="1" applyFont="1" applyFill="1" applyBorder="1" applyAlignment="1">
      <alignment vertical="center"/>
    </xf>
    <xf numFmtId="3" fontId="1" fillId="5" borderId="26" xfId="1" applyNumberFormat="1" applyFont="1" applyFill="1" applyBorder="1" applyAlignment="1" applyProtection="1">
      <alignment horizontal="left" vertical="center"/>
    </xf>
    <xf numFmtId="3" fontId="1" fillId="5" borderId="13" xfId="1" applyNumberFormat="1" applyFont="1" applyFill="1" applyBorder="1" applyAlignment="1" applyProtection="1">
      <alignment horizontal="left" vertical="center" wrapText="1"/>
    </xf>
    <xf numFmtId="3" fontId="1" fillId="5" borderId="27" xfId="1" applyNumberFormat="1" applyFont="1" applyFill="1" applyBorder="1" applyAlignment="1" applyProtection="1">
      <alignment horizontal="left" vertical="center" indent="1"/>
    </xf>
    <xf numFmtId="3" fontId="1" fillId="5" borderId="6" xfId="1" applyNumberFormat="1" applyFont="1" applyFill="1" applyBorder="1" applyAlignment="1" applyProtection="1">
      <alignment horizontal="left" vertical="center" wrapText="1" indent="1"/>
    </xf>
    <xf numFmtId="3" fontId="1" fillId="5" borderId="27" xfId="1" applyNumberFormat="1" applyFont="1" applyFill="1" applyBorder="1" applyAlignment="1" applyProtection="1">
      <alignment horizontal="left" vertical="center"/>
    </xf>
    <xf numFmtId="3" fontId="1" fillId="5" borderId="6" xfId="1" applyNumberFormat="1" applyFont="1" applyFill="1" applyBorder="1" applyAlignment="1" applyProtection="1">
      <alignment horizontal="left" vertical="center" wrapText="1"/>
    </xf>
    <xf numFmtId="3" fontId="1" fillId="5" borderId="27" xfId="1" applyNumberFormat="1" applyFont="1" applyFill="1" applyBorder="1" applyAlignment="1" applyProtection="1">
      <alignment horizontal="left" vertical="center" wrapText="1"/>
    </xf>
    <xf numFmtId="3" fontId="1" fillId="5" borderId="29" xfId="1" applyNumberFormat="1" applyFont="1" applyFill="1" applyBorder="1" applyAlignment="1" applyProtection="1">
      <alignment horizontal="left" vertical="center"/>
    </xf>
    <xf numFmtId="3" fontId="1" fillId="5" borderId="30" xfId="1" applyNumberFormat="1" applyFont="1" applyFill="1" applyBorder="1" applyAlignment="1" applyProtection="1">
      <alignment horizontal="left" vertical="center" wrapText="1"/>
    </xf>
    <xf numFmtId="3" fontId="1" fillId="5" borderId="27" xfId="1" applyNumberFormat="1" applyFont="1" applyFill="1" applyBorder="1" applyAlignment="1">
      <alignment horizontal="left" vertical="center"/>
    </xf>
    <xf numFmtId="3" fontId="1" fillId="5" borderId="6" xfId="1" applyNumberFormat="1" applyFont="1" applyFill="1" applyBorder="1" applyAlignment="1">
      <alignment horizontal="left" vertical="center" wrapText="1"/>
    </xf>
    <xf numFmtId="3" fontId="1" fillId="5" borderId="29" xfId="1" applyNumberFormat="1" applyFont="1" applyFill="1" applyBorder="1" applyAlignment="1">
      <alignment horizontal="left" vertical="center"/>
    </xf>
    <xf numFmtId="3" fontId="1" fillId="5" borderId="30" xfId="1" applyNumberFormat="1" applyFont="1" applyFill="1" applyBorder="1" applyAlignment="1">
      <alignment horizontal="left" vertical="center" wrapText="1"/>
    </xf>
    <xf numFmtId="3" fontId="1" fillId="5" borderId="27" xfId="1" applyNumberFormat="1" applyFont="1" applyFill="1" applyBorder="1" applyAlignment="1">
      <alignment horizontal="left" vertical="center" indent="1"/>
    </xf>
    <xf numFmtId="3" fontId="1" fillId="5" borderId="6" xfId="1" applyNumberFormat="1" applyFont="1" applyFill="1" applyBorder="1" applyAlignment="1" applyProtection="1">
      <alignment vertical="center" wrapText="1"/>
    </xf>
    <xf numFmtId="3" fontId="1" fillId="5" borderId="31" xfId="1" applyNumberFormat="1" applyFont="1" applyFill="1" applyBorder="1" applyAlignment="1" applyProtection="1">
      <alignment horizontal="left" vertical="center"/>
    </xf>
    <xf numFmtId="3" fontId="1" fillId="5" borderId="4" xfId="1" applyNumberFormat="1" applyFont="1" applyFill="1" applyBorder="1" applyAlignment="1" applyProtection="1">
      <alignment horizontal="left" vertical="center" wrapText="1"/>
    </xf>
    <xf numFmtId="3" fontId="1" fillId="5" borderId="28" xfId="1" applyNumberFormat="1" applyFont="1" applyFill="1" applyBorder="1" applyAlignment="1" applyProtection="1">
      <alignment horizontal="left" vertical="center"/>
    </xf>
    <xf numFmtId="3" fontId="1" fillId="5" borderId="11" xfId="1" applyNumberFormat="1" applyFont="1" applyFill="1" applyBorder="1" applyAlignment="1" applyProtection="1">
      <alignment horizontal="left" vertical="center" wrapText="1"/>
    </xf>
    <xf numFmtId="3" fontId="30" fillId="5" borderId="27" xfId="1" applyNumberFormat="1" applyFont="1" applyFill="1" applyBorder="1" applyAlignment="1" applyProtection="1">
      <alignment horizontal="left" vertical="center" indent="1"/>
    </xf>
    <xf numFmtId="3" fontId="30" fillId="5" borderId="6" xfId="1" applyNumberFormat="1" applyFont="1" applyFill="1" applyBorder="1" applyAlignment="1" applyProtection="1">
      <alignment horizontal="left" vertical="center" wrapText="1" indent="1"/>
    </xf>
    <xf numFmtId="3" fontId="4" fillId="0" borderId="32" xfId="1" applyNumberFormat="1" applyFont="1" applyFill="1" applyBorder="1" applyAlignment="1">
      <alignment vertical="center"/>
    </xf>
    <xf numFmtId="3" fontId="3" fillId="0" borderId="32" xfId="1" applyNumberFormat="1" applyFont="1" applyFill="1" applyBorder="1" applyAlignment="1">
      <alignment vertical="center"/>
    </xf>
    <xf numFmtId="0" fontId="3" fillId="2" borderId="5" xfId="1" applyFont="1" applyFill="1" applyBorder="1" applyAlignment="1" applyProtection="1">
      <alignment horizontal="center" vertical="center" textRotation="90" wrapText="1"/>
    </xf>
    <xf numFmtId="0" fontId="3" fillId="2" borderId="7" xfId="1" applyFont="1" applyFill="1" applyBorder="1" applyAlignment="1" applyProtection="1">
      <alignment horizontal="center" vertical="center" textRotation="90" wrapText="1"/>
    </xf>
    <xf numFmtId="0" fontId="3" fillId="2" borderId="9" xfId="1" applyFont="1" applyFill="1" applyBorder="1" applyAlignment="1" applyProtection="1">
      <alignment horizontal="center" vertical="center" textRotation="90" wrapText="1"/>
    </xf>
    <xf numFmtId="0" fontId="4" fillId="2" borderId="5" xfId="1" applyFont="1" applyFill="1" applyBorder="1" applyAlignment="1">
      <alignment horizontal="center" vertical="center" textRotation="180" wrapText="1"/>
    </xf>
    <xf numFmtId="0" fontId="4" fillId="2" borderId="7" xfId="1" applyFont="1" applyFill="1" applyBorder="1" applyAlignment="1">
      <alignment horizontal="center" vertical="center" textRotation="180" wrapText="1"/>
    </xf>
    <xf numFmtId="0" fontId="4" fillId="2" borderId="9" xfId="1" applyFont="1" applyFill="1" applyBorder="1" applyAlignment="1">
      <alignment horizontal="center" vertical="center" textRotation="180" wrapText="1"/>
    </xf>
    <xf numFmtId="0" fontId="3" fillId="2" borderId="5" xfId="1" applyFont="1" applyFill="1" applyBorder="1" applyAlignment="1" applyProtection="1">
      <alignment horizontal="center" vertical="center" textRotation="180" wrapText="1"/>
    </xf>
    <xf numFmtId="0" fontId="3" fillId="2" borderId="7" xfId="1" applyFont="1" applyFill="1" applyBorder="1" applyAlignment="1" applyProtection="1">
      <alignment horizontal="center" vertical="center" textRotation="180" wrapText="1"/>
    </xf>
    <xf numFmtId="0" fontId="3" fillId="2" borderId="9" xfId="1" applyFont="1" applyFill="1" applyBorder="1" applyAlignment="1" applyProtection="1">
      <alignment horizontal="center" vertical="center" textRotation="180" wrapText="1"/>
    </xf>
    <xf numFmtId="0" fontId="25" fillId="0" borderId="0" xfId="1" applyFont="1" applyFill="1" applyBorder="1" applyAlignment="1">
      <alignment horizontal="center" vertical="center"/>
    </xf>
    <xf numFmtId="0" fontId="25" fillId="0" borderId="0" xfId="1" applyFont="1" applyFill="1" applyBorder="1" applyAlignment="1" applyProtection="1">
      <alignment horizontal="center" vertical="center"/>
    </xf>
    <xf numFmtId="0" fontId="24" fillId="0" borderId="0" xfId="1" applyFont="1" applyFill="1" applyBorder="1" applyAlignment="1" applyProtection="1">
      <alignment horizontal="center" vertical="center"/>
    </xf>
    <xf numFmtId="0" fontId="1" fillId="5" borderId="1" xfId="1" applyFont="1" applyFill="1" applyBorder="1" applyAlignment="1" applyProtection="1">
      <alignment horizontal="center" vertical="center" wrapText="1"/>
    </xf>
    <xf numFmtId="0" fontId="1" fillId="5" borderId="2" xfId="1" applyFont="1" applyFill="1" applyBorder="1" applyAlignment="1" applyProtection="1">
      <alignment horizontal="center" vertical="center" wrapText="1"/>
    </xf>
    <xf numFmtId="0" fontId="1" fillId="5" borderId="3" xfId="1" applyFont="1" applyFill="1" applyBorder="1" applyAlignment="1" applyProtection="1">
      <alignment horizontal="center" vertical="center" wrapText="1"/>
    </xf>
    <xf numFmtId="0" fontId="1" fillId="4" borderId="2" xfId="1" applyFont="1" applyFill="1" applyBorder="1" applyAlignment="1" applyProtection="1">
      <alignment horizontal="center" vertical="center" wrapText="1"/>
    </xf>
    <xf numFmtId="0" fontId="1" fillId="4" borderId="3" xfId="1" applyFont="1" applyFill="1" applyBorder="1" applyAlignment="1" applyProtection="1">
      <alignment horizontal="center" vertical="center" wrapText="1"/>
    </xf>
    <xf numFmtId="0" fontId="3" fillId="2" borderId="6" xfId="1" applyFont="1" applyFill="1" applyBorder="1" applyAlignment="1" applyProtection="1">
      <alignment horizontal="center" vertical="center" textRotation="90" wrapText="1"/>
    </xf>
    <xf numFmtId="0" fontId="4" fillId="2" borderId="6" xfId="1" applyFont="1" applyFill="1" applyBorder="1" applyAlignment="1">
      <alignment horizontal="center" vertical="center" textRotation="90" wrapText="1"/>
    </xf>
    <xf numFmtId="0" fontId="4" fillId="2" borderId="11" xfId="1" applyFont="1" applyFill="1" applyBorder="1" applyAlignment="1">
      <alignment horizontal="center" vertical="center" textRotation="90" wrapText="1"/>
    </xf>
    <xf numFmtId="0" fontId="3" fillId="2" borderId="4" xfId="1" applyFont="1" applyFill="1" applyBorder="1" applyAlignment="1" applyProtection="1">
      <alignment horizontal="center" vertical="center" textRotation="90" wrapText="1"/>
    </xf>
    <xf numFmtId="0" fontId="3" fillId="2" borderId="11" xfId="1" applyFont="1" applyFill="1" applyBorder="1" applyAlignment="1" applyProtection="1">
      <alignment horizontal="center" vertical="center" textRotation="90" wrapText="1"/>
    </xf>
    <xf numFmtId="0" fontId="3" fillId="2" borderId="13" xfId="1" applyFont="1" applyFill="1" applyBorder="1" applyAlignment="1" applyProtection="1">
      <alignment horizontal="center" vertical="center" textRotation="90" wrapText="1"/>
    </xf>
    <xf numFmtId="0" fontId="3" fillId="2" borderId="5" xfId="1" applyFont="1" applyFill="1" applyBorder="1" applyAlignment="1">
      <alignment horizontal="center" vertical="center" textRotation="180" wrapText="1"/>
    </xf>
    <xf numFmtId="0" fontId="3" fillId="2" borderId="7" xfId="1" applyFont="1" applyFill="1" applyBorder="1" applyAlignment="1">
      <alignment horizontal="center" vertical="center" textRotation="180" wrapText="1"/>
    </xf>
    <xf numFmtId="0" fontId="3" fillId="2" borderId="9" xfId="1" applyFont="1" applyFill="1" applyBorder="1" applyAlignment="1">
      <alignment horizontal="center" vertical="center" textRotation="180" wrapText="1"/>
    </xf>
    <xf numFmtId="0" fontId="3" fillId="2" borderId="14" xfId="1" applyFont="1" applyFill="1" applyBorder="1" applyAlignment="1" applyProtection="1">
      <alignment horizontal="center" vertical="center" textRotation="90" wrapText="1"/>
    </xf>
    <xf numFmtId="0" fontId="4" fillId="2" borderId="14" xfId="1" applyFont="1" applyFill="1" applyBorder="1" applyAlignment="1">
      <alignment horizontal="center" vertical="center" textRotation="90" wrapText="1"/>
    </xf>
    <xf numFmtId="3" fontId="1" fillId="5" borderId="24" xfId="0" applyNumberFormat="1" applyFont="1" applyFill="1" applyBorder="1" applyAlignment="1">
      <alignment horizontal="center" vertical="center" wrapText="1"/>
    </xf>
    <xf numFmtId="3" fontId="1" fillId="5" borderId="25" xfId="0" applyNumberFormat="1" applyFont="1" applyFill="1" applyBorder="1" applyAlignment="1">
      <alignment horizontal="center" vertical="center" wrapText="1"/>
    </xf>
    <xf numFmtId="0" fontId="18" fillId="5" borderId="15" xfId="3" applyFont="1" applyFill="1" applyBorder="1" applyAlignment="1">
      <alignment horizontal="center"/>
    </xf>
    <xf numFmtId="0" fontId="18" fillId="5" borderId="16" xfId="3" applyFont="1" applyFill="1" applyBorder="1" applyAlignment="1">
      <alignment horizontal="center"/>
    </xf>
    <xf numFmtId="0" fontId="18" fillId="5" borderId="17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22" fillId="5" borderId="0" xfId="3" applyFont="1" applyFill="1" applyBorder="1" applyAlignment="1">
      <alignment horizontal="center" vertical="center" wrapText="1"/>
    </xf>
    <xf numFmtId="0" fontId="22" fillId="5" borderId="21" xfId="3" applyFont="1" applyFill="1" applyBorder="1" applyAlignment="1">
      <alignment horizontal="center" vertical="center" wrapText="1"/>
    </xf>
    <xf numFmtId="0" fontId="18" fillId="5" borderId="20" xfId="3" applyFont="1" applyFill="1" applyBorder="1" applyAlignment="1">
      <alignment horizontal="center"/>
    </xf>
    <xf numFmtId="0" fontId="18" fillId="5" borderId="21" xfId="3" applyFont="1" applyFill="1" applyBorder="1" applyAlignment="1">
      <alignment horizontal="center"/>
    </xf>
    <xf numFmtId="0" fontId="18" fillId="5" borderId="22" xfId="3" applyFont="1" applyFill="1" applyBorder="1" applyAlignment="1">
      <alignment horizontal="center"/>
    </xf>
  </cellXfs>
  <cellStyles count="5">
    <cellStyle name="Millares" xfId="4" builtinId="3"/>
    <cellStyle name="Normal" xfId="0" builtinId="0"/>
    <cellStyle name="Normal 2" xfId="1"/>
    <cellStyle name="Normal 3" xfId="2"/>
    <cellStyle name="Normal 3 2" xfId="3"/>
  </cellStyles>
  <dxfs count="7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100853</xdr:colOff>
      <xdr:row>0</xdr:row>
      <xdr:rowOff>89646</xdr:rowOff>
    </xdr:from>
    <xdr:ext cx="2752725" cy="1085850"/>
    <xdr:pic>
      <xdr:nvPicPr>
        <xdr:cNvPr id="2" name="1 Imagen" descr="Descripción: Descripción: logoBCCR-sombra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53" y="89646"/>
          <a:ext cx="2752725" cy="108585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2211916</xdr:colOff>
      <xdr:row>4</xdr:row>
      <xdr:rowOff>14286</xdr:rowOff>
    </xdr:from>
    <xdr:to>
      <xdr:col>9</xdr:col>
      <xdr:colOff>2209800</xdr:colOff>
      <xdr:row>5</xdr:row>
      <xdr:rowOff>31751</xdr:rowOff>
    </xdr:to>
    <xdr:grpSp>
      <xdr:nvGrpSpPr>
        <xdr:cNvPr id="2" name="25 Grupo"/>
        <xdr:cNvGrpSpPr/>
      </xdr:nvGrpSpPr>
      <xdr:grpSpPr>
        <a:xfrm>
          <a:off x="2506325" y="1555604"/>
          <a:ext cx="26460066" cy="710192"/>
          <a:chOff x="1165700" y="1752599"/>
          <a:chExt cx="10954706" cy="714359"/>
        </a:xfrm>
      </xdr:grpSpPr>
      <xdr:grpSp>
        <xdr:nvGrpSpPr>
          <xdr:cNvPr id="3" name="13 Grupo"/>
          <xdr:cNvGrpSpPr/>
        </xdr:nvGrpSpPr>
        <xdr:grpSpPr>
          <a:xfrm>
            <a:off x="1165700" y="2012198"/>
            <a:ext cx="10954706" cy="454760"/>
            <a:chOff x="1165700" y="2012198"/>
            <a:chExt cx="10954706" cy="454760"/>
          </a:xfrm>
        </xdr:grpSpPr>
        <xdr:cxnSp macro="">
          <xdr:nvCxnSpPr>
            <xdr:cNvPr id="5" name="2 Conector recto"/>
            <xdr:cNvCxnSpPr/>
          </xdr:nvCxnSpPr>
          <xdr:spPr>
            <a:xfrm flipV="1">
              <a:off x="1166656" y="2024141"/>
              <a:ext cx="10953750" cy="19049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6" name="5 Conector recto de flecha"/>
            <xdr:cNvCxnSpPr/>
          </xdr:nvCxnSpPr>
          <xdr:spPr>
            <a:xfrm>
              <a:off x="1165700" y="2034014"/>
              <a:ext cx="5613" cy="411824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7" name="9 Conector recto de flecha"/>
            <xdr:cNvCxnSpPr/>
          </xdr:nvCxnSpPr>
          <xdr:spPr>
            <a:xfrm>
              <a:off x="4780226" y="2044573"/>
              <a:ext cx="0" cy="380146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8" name="10 Conector recto de flecha"/>
            <xdr:cNvCxnSpPr/>
          </xdr:nvCxnSpPr>
          <xdr:spPr>
            <a:xfrm>
              <a:off x="7710012" y="2034014"/>
              <a:ext cx="0" cy="411824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9" name="11 Conector recto de flecha"/>
            <xdr:cNvCxnSpPr/>
          </xdr:nvCxnSpPr>
          <xdr:spPr>
            <a:xfrm>
              <a:off x="9582151" y="2038350"/>
              <a:ext cx="2475" cy="428608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0" name="12 Conector recto de flecha"/>
            <xdr:cNvCxnSpPr/>
          </xdr:nvCxnSpPr>
          <xdr:spPr>
            <a:xfrm flipH="1">
              <a:off x="12110303" y="2012198"/>
              <a:ext cx="579" cy="444200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cxnSp macro="">
        <xdr:nvCxnSpPr>
          <xdr:cNvPr id="4" name="24 Conector recto"/>
          <xdr:cNvCxnSpPr/>
        </xdr:nvCxnSpPr>
        <xdr:spPr>
          <a:xfrm rot="5400000">
            <a:off x="6738938" y="1871662"/>
            <a:ext cx="238125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222817</xdr:colOff>
      <xdr:row>2</xdr:row>
      <xdr:rowOff>81643</xdr:rowOff>
    </xdr:from>
    <xdr:to>
      <xdr:col>13</xdr:col>
      <xdr:colOff>0</xdr:colOff>
      <xdr:row>2</xdr:row>
      <xdr:rowOff>83723</xdr:rowOff>
    </xdr:to>
    <xdr:cxnSp macro="">
      <xdr:nvCxnSpPr>
        <xdr:cNvPr id="11" name="29 Conector recto de flecha"/>
        <xdr:cNvCxnSpPr/>
      </xdr:nvCxnSpPr>
      <xdr:spPr>
        <a:xfrm flipV="1">
          <a:off x="28473967" y="1072243"/>
          <a:ext cx="796358" cy="2080"/>
        </a:xfrm>
        <a:prstGeom prst="straightConnector1">
          <a:avLst/>
        </a:prstGeom>
        <a:noFill/>
        <a:ln w="25400" cap="flat" cmpd="sng" algn="ctr">
          <a:solidFill>
            <a:schemeClr val="tx1"/>
          </a:solidFill>
          <a:prstDash val="solid"/>
          <a:tailEnd type="arrow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6"/>
  <sheetViews>
    <sheetView showGridLines="0" tabSelected="1" zoomScale="85" zoomScaleNormal="85" workbookViewId="0">
      <selection activeCell="AZ116" sqref="AZ116:AZ163"/>
    </sheetView>
  </sheetViews>
  <sheetFormatPr baseColWidth="10" defaultColWidth="0" defaultRowHeight="15" outlineLevelCol="1" x14ac:dyDescent="0.25"/>
  <cols>
    <col min="1" max="1" width="21.5703125" style="27" customWidth="1"/>
    <col min="2" max="2" width="14" style="27" customWidth="1"/>
    <col min="3" max="4" width="13.7109375" style="27" customWidth="1"/>
    <col min="5" max="5" width="14.7109375" style="27" customWidth="1"/>
    <col min="6" max="6" width="13.7109375" style="27" customWidth="1"/>
    <col min="7" max="7" width="14.7109375" style="27" customWidth="1"/>
    <col min="8" max="8" width="13.7109375" style="27" customWidth="1"/>
    <col min="9" max="13" width="13.7109375" style="27" hidden="1" customWidth="1" outlineLevel="1"/>
    <col min="14" max="14" width="13.7109375" style="27" customWidth="1" collapsed="1"/>
    <col min="15" max="22" width="13.7109375" style="27" hidden="1" customWidth="1" outlineLevel="1"/>
    <col min="23" max="23" width="13.7109375" style="27" customWidth="1" collapsed="1"/>
    <col min="24" max="25" width="12.7109375" style="27" hidden="1" customWidth="1" outlineLevel="1"/>
    <col min="26" max="26" width="10.7109375" style="27" customWidth="1" collapsed="1"/>
    <col min="27" max="27" width="40" style="27" customWidth="1"/>
    <col min="28" max="28" width="17.140625" style="27" hidden="1" customWidth="1" outlineLevel="1"/>
    <col min="29" max="29" width="17.7109375" style="27" hidden="1" customWidth="1" outlineLevel="1"/>
    <col min="30" max="30" width="13.7109375" style="27" customWidth="1" collapsed="1"/>
    <col min="31" max="38" width="13.7109375" style="27" hidden="1" customWidth="1" outlineLevel="1"/>
    <col min="39" max="39" width="13.7109375" style="27" customWidth="1" collapsed="1"/>
    <col min="40" max="44" width="13.7109375" style="27" hidden="1" customWidth="1" outlineLevel="1"/>
    <col min="45" max="45" width="13.7109375" style="27" customWidth="1" collapsed="1"/>
    <col min="46" max="47" width="13.7109375" style="27" customWidth="1"/>
    <col min="48" max="48" width="14.85546875" style="27" customWidth="1"/>
    <col min="49" max="51" width="13.7109375" style="27" customWidth="1"/>
    <col min="52" max="52" width="22.5703125" style="27" customWidth="1"/>
    <col min="53" max="53" width="5.42578125" style="3" bestFit="1" customWidth="1"/>
    <col min="54" max="55" width="19.85546875" style="2" customWidth="1"/>
    <col min="56" max="56" width="13.28515625" style="3" customWidth="1"/>
    <col min="57" max="61" width="0" style="27" hidden="1" customWidth="1"/>
    <col min="62" max="16384" width="11.42578125" style="27" hidden="1"/>
  </cols>
  <sheetData>
    <row r="1" spans="1:55" s="3" customFormat="1" ht="18.75" x14ac:dyDescent="0.25">
      <c r="A1" s="156" t="s">
        <v>326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"/>
      <c r="BB1" s="2"/>
      <c r="BC1" s="2"/>
    </row>
    <row r="2" spans="1:55" s="3" customFormat="1" ht="18.75" x14ac:dyDescent="0.25">
      <c r="A2" s="157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4"/>
      <c r="BB2" s="5"/>
      <c r="BC2" s="5"/>
    </row>
    <row r="3" spans="1:55" s="3" customFormat="1" ht="15.75" x14ac:dyDescent="0.25">
      <c r="A3" s="158" t="s">
        <v>328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4"/>
      <c r="BB3" s="5"/>
      <c r="BC3" s="5"/>
    </row>
    <row r="4" spans="1:55" s="3" customFormat="1" ht="15.75" x14ac:dyDescent="0.25">
      <c r="A4" s="158" t="s">
        <v>1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4"/>
      <c r="BB4" s="5"/>
      <c r="BC4" s="5"/>
    </row>
    <row r="5" spans="1:55" s="3" customFormat="1" x14ac:dyDescent="0.25">
      <c r="A5" s="6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AA5" s="7"/>
      <c r="AB5" s="6"/>
      <c r="AM5" s="7"/>
      <c r="AN5" s="7"/>
      <c r="AO5" s="7"/>
      <c r="AP5" s="7"/>
      <c r="AQ5" s="7"/>
      <c r="AR5" s="7"/>
      <c r="AS5" s="95">
        <f>+AS32+AS34+AS33</f>
        <v>0</v>
      </c>
      <c r="AT5" s="7"/>
      <c r="AU5" s="7"/>
      <c r="AV5" s="7"/>
      <c r="AW5" s="7"/>
      <c r="AX5" s="7"/>
      <c r="AY5" s="7"/>
      <c r="AZ5" s="8" t="s">
        <v>2</v>
      </c>
      <c r="BA5" s="7"/>
      <c r="BB5" s="2"/>
      <c r="BC5" s="2"/>
    </row>
    <row r="6" spans="1:55" s="3" customFormat="1" ht="15.75" thickBot="1" x14ac:dyDescent="0.3">
      <c r="A6" s="6" t="s">
        <v>3</v>
      </c>
      <c r="AB6" s="6"/>
      <c r="AZ6" s="8" t="s">
        <v>4</v>
      </c>
      <c r="BB6" s="2"/>
      <c r="BC6" s="2"/>
    </row>
    <row r="7" spans="1:55" ht="15" customHeight="1" x14ac:dyDescent="0.25">
      <c r="A7" s="159" t="s">
        <v>5</v>
      </c>
      <c r="B7" s="159" t="s">
        <v>6</v>
      </c>
      <c r="C7" s="159" t="s">
        <v>7</v>
      </c>
      <c r="D7" s="77" t="s">
        <v>8</v>
      </c>
      <c r="E7" s="77" t="s">
        <v>9</v>
      </c>
      <c r="F7" s="77" t="s">
        <v>10</v>
      </c>
      <c r="G7" s="77" t="s">
        <v>11</v>
      </c>
      <c r="H7" s="77" t="s">
        <v>12</v>
      </c>
      <c r="I7" s="72" t="s">
        <v>13</v>
      </c>
      <c r="J7" s="72" t="s">
        <v>14</v>
      </c>
      <c r="K7" s="72" t="s">
        <v>15</v>
      </c>
      <c r="L7" s="72" t="s">
        <v>16</v>
      </c>
      <c r="M7" s="72" t="s">
        <v>17</v>
      </c>
      <c r="N7" s="77" t="s">
        <v>18</v>
      </c>
      <c r="O7" s="72" t="s">
        <v>19</v>
      </c>
      <c r="P7" s="72" t="s">
        <v>20</v>
      </c>
      <c r="Q7" s="72" t="s">
        <v>21</v>
      </c>
      <c r="R7" s="72" t="s">
        <v>22</v>
      </c>
      <c r="S7" s="72" t="s">
        <v>23</v>
      </c>
      <c r="T7" s="72" t="s">
        <v>24</v>
      </c>
      <c r="U7" s="72" t="s">
        <v>25</v>
      </c>
      <c r="V7" s="72" t="s">
        <v>26</v>
      </c>
      <c r="W7" s="77" t="s">
        <v>27</v>
      </c>
      <c r="X7" s="72" t="s">
        <v>28</v>
      </c>
      <c r="Y7" s="72" t="s">
        <v>29</v>
      </c>
      <c r="Z7" s="159" t="s">
        <v>30</v>
      </c>
      <c r="AA7" s="159" t="s">
        <v>31</v>
      </c>
      <c r="AB7" s="72" t="s">
        <v>29</v>
      </c>
      <c r="AC7" s="72" t="s">
        <v>28</v>
      </c>
      <c r="AD7" s="77" t="s">
        <v>27</v>
      </c>
      <c r="AE7" s="72" t="s">
        <v>26</v>
      </c>
      <c r="AF7" s="72" t="s">
        <v>25</v>
      </c>
      <c r="AG7" s="72" t="s">
        <v>24</v>
      </c>
      <c r="AH7" s="72" t="s">
        <v>23</v>
      </c>
      <c r="AI7" s="72" t="s">
        <v>22</v>
      </c>
      <c r="AJ7" s="72" t="s">
        <v>21</v>
      </c>
      <c r="AK7" s="72" t="s">
        <v>20</v>
      </c>
      <c r="AL7" s="72" t="s">
        <v>19</v>
      </c>
      <c r="AM7" s="77" t="s">
        <v>18</v>
      </c>
      <c r="AN7" s="72" t="s">
        <v>17</v>
      </c>
      <c r="AO7" s="72" t="s">
        <v>16</v>
      </c>
      <c r="AP7" s="72" t="s">
        <v>15</v>
      </c>
      <c r="AQ7" s="72" t="s">
        <v>14</v>
      </c>
      <c r="AR7" s="72" t="s">
        <v>329</v>
      </c>
      <c r="AS7" s="77" t="s">
        <v>33</v>
      </c>
      <c r="AT7" s="77" t="s">
        <v>11</v>
      </c>
      <c r="AU7" s="77" t="s">
        <v>10</v>
      </c>
      <c r="AV7" s="77" t="s">
        <v>9</v>
      </c>
      <c r="AW7" s="77" t="s">
        <v>8</v>
      </c>
      <c r="AX7" s="159" t="s">
        <v>34</v>
      </c>
      <c r="AY7" s="159" t="s">
        <v>6</v>
      </c>
      <c r="AZ7" s="159" t="s">
        <v>5</v>
      </c>
      <c r="BA7" s="9"/>
      <c r="BB7" s="5"/>
      <c r="BC7" s="5"/>
    </row>
    <row r="8" spans="1:55" ht="15" customHeight="1" x14ac:dyDescent="0.25">
      <c r="A8" s="160"/>
      <c r="B8" s="160"/>
      <c r="C8" s="160"/>
      <c r="D8" s="160" t="s">
        <v>35</v>
      </c>
      <c r="E8" s="160" t="s">
        <v>36</v>
      </c>
      <c r="F8" s="160" t="s">
        <v>37</v>
      </c>
      <c r="G8" s="160" t="s">
        <v>38</v>
      </c>
      <c r="H8" s="160" t="s">
        <v>39</v>
      </c>
      <c r="I8" s="162" t="s">
        <v>40</v>
      </c>
      <c r="J8" s="162" t="s">
        <v>41</v>
      </c>
      <c r="K8" s="162" t="s">
        <v>42</v>
      </c>
      <c r="L8" s="162" t="s">
        <v>43</v>
      </c>
      <c r="M8" s="162" t="s">
        <v>44</v>
      </c>
      <c r="N8" s="160" t="s">
        <v>45</v>
      </c>
      <c r="O8" s="162" t="s">
        <v>46</v>
      </c>
      <c r="P8" s="162" t="s">
        <v>47</v>
      </c>
      <c r="Q8" s="162" t="s">
        <v>48</v>
      </c>
      <c r="R8" s="162" t="s">
        <v>49</v>
      </c>
      <c r="S8" s="162" t="s">
        <v>50</v>
      </c>
      <c r="T8" s="162" t="s">
        <v>51</v>
      </c>
      <c r="U8" s="162" t="s">
        <v>52</v>
      </c>
      <c r="V8" s="162" t="s">
        <v>53</v>
      </c>
      <c r="W8" s="160" t="s">
        <v>54</v>
      </c>
      <c r="X8" s="162" t="s">
        <v>55</v>
      </c>
      <c r="Y8" s="162" t="s">
        <v>56</v>
      </c>
      <c r="Z8" s="160"/>
      <c r="AA8" s="160"/>
      <c r="AB8" s="162" t="s">
        <v>56</v>
      </c>
      <c r="AC8" s="162" t="s">
        <v>55</v>
      </c>
      <c r="AD8" s="160" t="s">
        <v>54</v>
      </c>
      <c r="AE8" s="162" t="s">
        <v>53</v>
      </c>
      <c r="AF8" s="162" t="s">
        <v>52</v>
      </c>
      <c r="AG8" s="162" t="s">
        <v>51</v>
      </c>
      <c r="AH8" s="162" t="s">
        <v>50</v>
      </c>
      <c r="AI8" s="162" t="s">
        <v>49</v>
      </c>
      <c r="AJ8" s="162" t="s">
        <v>48</v>
      </c>
      <c r="AK8" s="162" t="s">
        <v>47</v>
      </c>
      <c r="AL8" s="162" t="s">
        <v>46</v>
      </c>
      <c r="AM8" s="160" t="s">
        <v>45</v>
      </c>
      <c r="AN8" s="162" t="s">
        <v>44</v>
      </c>
      <c r="AO8" s="162" t="s">
        <v>43</v>
      </c>
      <c r="AP8" s="162" t="s">
        <v>42</v>
      </c>
      <c r="AQ8" s="162" t="s">
        <v>41</v>
      </c>
      <c r="AR8" s="162" t="s">
        <v>40</v>
      </c>
      <c r="AS8" s="160" t="s">
        <v>39</v>
      </c>
      <c r="AT8" s="160" t="s">
        <v>38</v>
      </c>
      <c r="AU8" s="160" t="s">
        <v>37</v>
      </c>
      <c r="AV8" s="160" t="s">
        <v>36</v>
      </c>
      <c r="AW8" s="160" t="s">
        <v>35</v>
      </c>
      <c r="AX8" s="160"/>
      <c r="AY8" s="160"/>
      <c r="AZ8" s="160"/>
      <c r="BA8" s="10"/>
    </row>
    <row r="9" spans="1:55" x14ac:dyDescent="0.25">
      <c r="A9" s="160"/>
      <c r="B9" s="160"/>
      <c r="C9" s="160"/>
      <c r="D9" s="160"/>
      <c r="E9" s="160"/>
      <c r="F9" s="160"/>
      <c r="G9" s="160"/>
      <c r="H9" s="160"/>
      <c r="I9" s="162"/>
      <c r="J9" s="162"/>
      <c r="K9" s="162"/>
      <c r="L9" s="162"/>
      <c r="M9" s="162"/>
      <c r="N9" s="160"/>
      <c r="O9" s="162"/>
      <c r="P9" s="162"/>
      <c r="Q9" s="162"/>
      <c r="R9" s="162"/>
      <c r="S9" s="162"/>
      <c r="T9" s="162"/>
      <c r="U9" s="162"/>
      <c r="V9" s="162"/>
      <c r="W9" s="160"/>
      <c r="X9" s="162"/>
      <c r="Y9" s="162"/>
      <c r="Z9" s="160"/>
      <c r="AA9" s="160"/>
      <c r="AB9" s="162"/>
      <c r="AC9" s="162"/>
      <c r="AD9" s="160"/>
      <c r="AE9" s="162"/>
      <c r="AF9" s="162"/>
      <c r="AG9" s="162"/>
      <c r="AH9" s="162"/>
      <c r="AI9" s="162"/>
      <c r="AJ9" s="162"/>
      <c r="AK9" s="162"/>
      <c r="AL9" s="162"/>
      <c r="AM9" s="160"/>
      <c r="AN9" s="162"/>
      <c r="AO9" s="162"/>
      <c r="AP9" s="162"/>
      <c r="AQ9" s="162"/>
      <c r="AR9" s="162"/>
      <c r="AS9" s="160"/>
      <c r="AT9" s="160"/>
      <c r="AU9" s="160"/>
      <c r="AV9" s="160"/>
      <c r="AW9" s="160"/>
      <c r="AX9" s="160"/>
      <c r="AY9" s="160"/>
      <c r="AZ9" s="160"/>
      <c r="BA9" s="10"/>
    </row>
    <row r="10" spans="1:55" x14ac:dyDescent="0.25">
      <c r="A10" s="160"/>
      <c r="B10" s="160"/>
      <c r="C10" s="160"/>
      <c r="D10" s="160"/>
      <c r="E10" s="160"/>
      <c r="F10" s="160"/>
      <c r="G10" s="160"/>
      <c r="H10" s="160"/>
      <c r="I10" s="162"/>
      <c r="J10" s="162"/>
      <c r="K10" s="162"/>
      <c r="L10" s="162"/>
      <c r="M10" s="162"/>
      <c r="N10" s="160"/>
      <c r="O10" s="162"/>
      <c r="P10" s="162"/>
      <c r="Q10" s="162"/>
      <c r="R10" s="162"/>
      <c r="S10" s="162"/>
      <c r="T10" s="162"/>
      <c r="U10" s="162"/>
      <c r="V10" s="162"/>
      <c r="W10" s="160"/>
      <c r="X10" s="162"/>
      <c r="Y10" s="162"/>
      <c r="Z10" s="160"/>
      <c r="AA10" s="160"/>
      <c r="AB10" s="162"/>
      <c r="AC10" s="162"/>
      <c r="AD10" s="160"/>
      <c r="AE10" s="162"/>
      <c r="AF10" s="162"/>
      <c r="AG10" s="162"/>
      <c r="AH10" s="162"/>
      <c r="AI10" s="162"/>
      <c r="AJ10" s="162"/>
      <c r="AK10" s="162"/>
      <c r="AL10" s="162"/>
      <c r="AM10" s="160"/>
      <c r="AN10" s="162"/>
      <c r="AO10" s="162"/>
      <c r="AP10" s="162"/>
      <c r="AQ10" s="162"/>
      <c r="AR10" s="162"/>
      <c r="AS10" s="160"/>
      <c r="AT10" s="160"/>
      <c r="AU10" s="160"/>
      <c r="AV10" s="160"/>
      <c r="AW10" s="160"/>
      <c r="AX10" s="160"/>
      <c r="AY10" s="160"/>
      <c r="AZ10" s="160"/>
      <c r="BA10" s="10"/>
      <c r="BB10" s="11"/>
      <c r="BC10" s="11"/>
    </row>
    <row r="11" spans="1:55" ht="15.75" thickBot="1" x14ac:dyDescent="0.3">
      <c r="A11" s="161"/>
      <c r="B11" s="161"/>
      <c r="C11" s="161"/>
      <c r="D11" s="161"/>
      <c r="E11" s="161"/>
      <c r="F11" s="161"/>
      <c r="G11" s="161"/>
      <c r="H11" s="161"/>
      <c r="I11" s="163"/>
      <c r="J11" s="163"/>
      <c r="K11" s="163"/>
      <c r="L11" s="163"/>
      <c r="M11" s="163"/>
      <c r="N11" s="161"/>
      <c r="O11" s="163"/>
      <c r="P11" s="163"/>
      <c r="Q11" s="163"/>
      <c r="R11" s="163"/>
      <c r="S11" s="163"/>
      <c r="T11" s="163"/>
      <c r="U11" s="163"/>
      <c r="V11" s="163"/>
      <c r="W11" s="161"/>
      <c r="X11" s="163"/>
      <c r="Y11" s="163"/>
      <c r="Z11" s="160"/>
      <c r="AA11" s="160"/>
      <c r="AB11" s="163"/>
      <c r="AC11" s="163"/>
      <c r="AD11" s="161"/>
      <c r="AE11" s="163"/>
      <c r="AF11" s="163"/>
      <c r="AG11" s="163"/>
      <c r="AH11" s="163"/>
      <c r="AI11" s="163"/>
      <c r="AJ11" s="163"/>
      <c r="AK11" s="163"/>
      <c r="AL11" s="163"/>
      <c r="AM11" s="161"/>
      <c r="AN11" s="163"/>
      <c r="AO11" s="163"/>
      <c r="AP11" s="163"/>
      <c r="AQ11" s="163"/>
      <c r="AR11" s="163"/>
      <c r="AS11" s="161"/>
      <c r="AT11" s="161"/>
      <c r="AU11" s="161"/>
      <c r="AV11" s="161"/>
      <c r="AW11" s="161"/>
      <c r="AX11" s="161"/>
      <c r="AY11" s="161"/>
      <c r="AZ11" s="160"/>
      <c r="BA11" s="10"/>
    </row>
    <row r="12" spans="1:55" ht="15" customHeight="1" x14ac:dyDescent="0.25">
      <c r="A12" s="167" t="s">
        <v>57</v>
      </c>
      <c r="B12" s="99">
        <f>+C12+D12+E12</f>
        <v>8523663.2667650897</v>
      </c>
      <c r="C12" s="99">
        <v>8523663.2667650897</v>
      </c>
      <c r="D12" s="99"/>
      <c r="E12" s="13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13"/>
      <c r="Y12" s="13"/>
      <c r="Z12" s="124" t="s">
        <v>58</v>
      </c>
      <c r="AA12" s="125" t="s">
        <v>59</v>
      </c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>
        <v>8523663.2667650897</v>
      </c>
      <c r="AX12" s="99"/>
      <c r="AY12" s="99">
        <f t="shared" ref="AY12:AY23" si="0">+AV12+AW12+AX12</f>
        <v>8523663.2667650897</v>
      </c>
      <c r="AZ12" s="153" t="s">
        <v>57</v>
      </c>
      <c r="BA12" s="14"/>
      <c r="BB12" s="93"/>
      <c r="BC12" s="5"/>
    </row>
    <row r="13" spans="1:55" x14ac:dyDescent="0.25">
      <c r="A13" s="164"/>
      <c r="B13" s="99">
        <f t="shared" ref="B13:B23" si="1">+C13+D13+E13</f>
        <v>7332909.0533849122</v>
      </c>
      <c r="C13" s="99">
        <v>7332909.0533849122</v>
      </c>
      <c r="D13" s="99"/>
      <c r="E13" s="13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13"/>
      <c r="Y13" s="13"/>
      <c r="Z13" s="143" t="s">
        <v>60</v>
      </c>
      <c r="AA13" s="144" t="s">
        <v>61</v>
      </c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>
        <v>7332909.0533849122</v>
      </c>
      <c r="AX13" s="99"/>
      <c r="AY13" s="99">
        <f t="shared" si="0"/>
        <v>7332909.0533849122</v>
      </c>
      <c r="AZ13" s="154"/>
      <c r="BA13" s="15"/>
      <c r="BB13" s="93"/>
      <c r="BC13" s="5"/>
    </row>
    <row r="14" spans="1:55" x14ac:dyDescent="0.25">
      <c r="A14" s="164"/>
      <c r="B14" s="99">
        <f t="shared" si="1"/>
        <v>1190754.2133801777</v>
      </c>
      <c r="C14" s="99">
        <v>1190754.2133801777</v>
      </c>
      <c r="D14" s="99"/>
      <c r="E14" s="13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13"/>
      <c r="Y14" s="13"/>
      <c r="Z14" s="143" t="s">
        <v>62</v>
      </c>
      <c r="AA14" s="144" t="s">
        <v>63</v>
      </c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>
        <v>1190754.2133801777</v>
      </c>
      <c r="AX14" s="99"/>
      <c r="AY14" s="99">
        <f t="shared" si="0"/>
        <v>1190754.2133801777</v>
      </c>
      <c r="AZ14" s="154"/>
      <c r="BA14" s="15"/>
      <c r="BB14" s="93"/>
      <c r="BC14" s="5"/>
    </row>
    <row r="15" spans="1:55" x14ac:dyDescent="0.25">
      <c r="A15" s="164"/>
      <c r="B15" s="99">
        <f t="shared" si="1"/>
        <v>7789683.7546971198</v>
      </c>
      <c r="C15" s="99"/>
      <c r="D15" s="99">
        <v>7789683.7546971198</v>
      </c>
      <c r="E15" s="13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13"/>
      <c r="Y15" s="13"/>
      <c r="Z15" s="128" t="s">
        <v>64</v>
      </c>
      <c r="AA15" s="129" t="s">
        <v>65</v>
      </c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>
        <v>7789683.7546971198</v>
      </c>
      <c r="AY15" s="99">
        <f t="shared" si="0"/>
        <v>7789683.7546971198</v>
      </c>
      <c r="AZ15" s="154"/>
      <c r="BA15" s="15"/>
      <c r="BB15" s="93"/>
      <c r="BC15" s="5"/>
    </row>
    <row r="16" spans="1:55" x14ac:dyDescent="0.25">
      <c r="A16" s="164"/>
      <c r="B16" s="99">
        <f t="shared" si="1"/>
        <v>4543076.8706345381</v>
      </c>
      <c r="C16" s="99"/>
      <c r="D16" s="99">
        <v>4543076.8706345381</v>
      </c>
      <c r="E16" s="13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13"/>
      <c r="Y16" s="13"/>
      <c r="Z16" s="143" t="s">
        <v>66</v>
      </c>
      <c r="AA16" s="144" t="s">
        <v>67</v>
      </c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>
        <v>4543076.8706345381</v>
      </c>
      <c r="AY16" s="99">
        <f t="shared" si="0"/>
        <v>4543076.8706345381</v>
      </c>
      <c r="AZ16" s="154"/>
      <c r="BA16" s="15"/>
      <c r="BB16" s="93"/>
      <c r="BC16" s="5"/>
    </row>
    <row r="17" spans="1:55" x14ac:dyDescent="0.25">
      <c r="A17" s="164"/>
      <c r="B17" s="99">
        <f t="shared" si="1"/>
        <v>3246606.8840625812</v>
      </c>
      <c r="C17" s="99"/>
      <c r="D17" s="99">
        <v>3246606.8840625812</v>
      </c>
      <c r="E17" s="13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13"/>
      <c r="Y17" s="13"/>
      <c r="Z17" s="143" t="s">
        <v>68</v>
      </c>
      <c r="AA17" s="144" t="s">
        <v>69</v>
      </c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>
        <v>3246606.8840625812</v>
      </c>
      <c r="AY17" s="99">
        <f t="shared" si="0"/>
        <v>3246606.8840625812</v>
      </c>
      <c r="AZ17" s="154"/>
      <c r="BA17" s="15"/>
      <c r="BB17" s="93"/>
      <c r="BC17" s="5"/>
    </row>
    <row r="18" spans="1:55" x14ac:dyDescent="0.25">
      <c r="A18" s="164"/>
      <c r="B18" s="99">
        <f t="shared" si="1"/>
        <v>41269214.208878398</v>
      </c>
      <c r="C18" s="99">
        <f>+SUM(C19:C21)</f>
        <v>41269214.208878398</v>
      </c>
      <c r="D18" s="99"/>
      <c r="E18" s="13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13"/>
      <c r="Y18" s="13"/>
      <c r="Z18" s="128" t="s">
        <v>70</v>
      </c>
      <c r="AA18" s="129" t="s">
        <v>71</v>
      </c>
      <c r="AB18" s="99">
        <f>+SUM(AB19:AB21)</f>
        <v>2109441.7030771147</v>
      </c>
      <c r="AC18" s="99">
        <f>+SUM(AC19:AC21)</f>
        <v>25166225.00208655</v>
      </c>
      <c r="AD18" s="99">
        <f>+AB18+AC18</f>
        <v>27275666.705163665</v>
      </c>
      <c r="AE18" s="99">
        <f t="shared" ref="AE18:AL18" si="2">+AE19+AE20+AE21</f>
        <v>368826.30535721069</v>
      </c>
      <c r="AF18" s="99">
        <f t="shared" si="2"/>
        <v>73250.393190279166</v>
      </c>
      <c r="AG18" s="99">
        <f t="shared" si="2"/>
        <v>146319.58983802496</v>
      </c>
      <c r="AH18" s="99">
        <f t="shared" si="2"/>
        <v>213567.0876341713</v>
      </c>
      <c r="AI18" s="99">
        <f t="shared" si="2"/>
        <v>62932.140488832585</v>
      </c>
      <c r="AJ18" s="99">
        <f t="shared" si="2"/>
        <v>16789.461703683781</v>
      </c>
      <c r="AK18" s="99">
        <f t="shared" si="2"/>
        <v>1129101.7471388304</v>
      </c>
      <c r="AL18" s="99">
        <f t="shared" si="2"/>
        <v>70854.191970807587</v>
      </c>
      <c r="AM18" s="99">
        <f>+SUM(AE18:AL18)</f>
        <v>2081640.9173218403</v>
      </c>
      <c r="AN18" s="99">
        <f t="shared" ref="AN18:AQ18" si="3">+SUM(AN19:AN21)</f>
        <v>1318957.1186044959</v>
      </c>
      <c r="AO18" s="99">
        <f t="shared" si="3"/>
        <v>249327.15326750459</v>
      </c>
      <c r="AP18" s="99">
        <f t="shared" si="3"/>
        <v>807717.75577453023</v>
      </c>
      <c r="AQ18" s="99">
        <f t="shared" si="3"/>
        <v>2150874.8399218074</v>
      </c>
      <c r="AR18" s="99">
        <f>+AQ18+AP18</f>
        <v>2958592.5956963375</v>
      </c>
      <c r="AS18" s="99">
        <f>+AR18+AO18+AN18</f>
        <v>4526876.8675683383</v>
      </c>
      <c r="AT18" s="99">
        <f>+SUM(AT19:AT21)</f>
        <v>7134685.5123871565</v>
      </c>
      <c r="AU18" s="99">
        <f>+SUM(AU19:AU21)</f>
        <v>250344.20643739018</v>
      </c>
      <c r="AV18" s="99">
        <f>+AU18+AT18+AS18+AM18+AD18</f>
        <v>41269214.20887839</v>
      </c>
      <c r="AW18" s="99"/>
      <c r="AX18" s="99"/>
      <c r="AY18" s="99">
        <f t="shared" si="0"/>
        <v>41269214.20887839</v>
      </c>
      <c r="AZ18" s="154"/>
      <c r="BA18" s="15"/>
      <c r="BB18" s="93"/>
      <c r="BC18" s="5"/>
    </row>
    <row r="19" spans="1:55" x14ac:dyDescent="0.25">
      <c r="A19" s="164"/>
      <c r="B19" s="99">
        <f t="shared" si="1"/>
        <v>34230055.790111646</v>
      </c>
      <c r="C19" s="99">
        <v>34230055.790111646</v>
      </c>
      <c r="D19" s="99"/>
      <c r="E19" s="13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13"/>
      <c r="Y19" s="13"/>
      <c r="Z19" s="143" t="s">
        <v>72</v>
      </c>
      <c r="AA19" s="144" t="s">
        <v>73</v>
      </c>
      <c r="AB19" s="99">
        <v>1662571.5252955547</v>
      </c>
      <c r="AC19" s="99">
        <v>25134078.529088881</v>
      </c>
      <c r="AD19" s="99">
        <f>+AB19+AC19</f>
        <v>26796650.054384436</v>
      </c>
      <c r="AE19" s="99">
        <v>368826.30535721069</v>
      </c>
      <c r="AF19" s="99">
        <v>73250.393190279166</v>
      </c>
      <c r="AG19" s="99">
        <v>146319.58983802496</v>
      </c>
      <c r="AH19" s="99">
        <v>213567.0876341713</v>
      </c>
      <c r="AI19" s="99">
        <v>62932.140488832585</v>
      </c>
      <c r="AJ19" s="99">
        <v>16789.461703683781</v>
      </c>
      <c r="AK19" s="99">
        <v>1127076.0579164438</v>
      </c>
      <c r="AL19" s="99">
        <v>35271.672377629999</v>
      </c>
      <c r="AM19" s="99">
        <f>+SUM(AE19:AL19)</f>
        <v>2044032.7085062761</v>
      </c>
      <c r="AN19" s="99">
        <v>48007.404722460007</v>
      </c>
      <c r="AO19" s="99">
        <v>79023.369938871823</v>
      </c>
      <c r="AP19" s="99">
        <v>71566.841009493568</v>
      </c>
      <c r="AQ19" s="99">
        <v>3945.615422655294</v>
      </c>
      <c r="AR19" s="99">
        <f t="shared" ref="AR19:AR21" si="4">+AQ19+AP19</f>
        <v>75512.456432148858</v>
      </c>
      <c r="AS19" s="99">
        <f>+AR19+AO19+AN19</f>
        <v>202543.23109348072</v>
      </c>
      <c r="AT19" s="99">
        <v>5156981.7455381369</v>
      </c>
      <c r="AU19" s="99">
        <v>29848.050589313178</v>
      </c>
      <c r="AV19" s="99">
        <f>+AU19+AT19+AS19+AM19+AD19</f>
        <v>34230055.790111646</v>
      </c>
      <c r="AW19" s="99"/>
      <c r="AX19" s="99"/>
      <c r="AY19" s="99">
        <f t="shared" si="0"/>
        <v>34230055.790111646</v>
      </c>
      <c r="AZ19" s="154"/>
      <c r="BA19" s="15"/>
      <c r="BB19" s="93"/>
      <c r="BC19" s="5"/>
    </row>
    <row r="20" spans="1:55" x14ac:dyDescent="0.25">
      <c r="A20" s="164"/>
      <c r="B20" s="99">
        <f t="shared" si="1"/>
        <v>2586897.5126813017</v>
      </c>
      <c r="C20" s="99">
        <v>2586897.5126813017</v>
      </c>
      <c r="D20" s="99"/>
      <c r="E20" s="13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13"/>
      <c r="Y20" s="13"/>
      <c r="Z20" s="143" t="s">
        <v>74</v>
      </c>
      <c r="AA20" s="144" t="s">
        <v>75</v>
      </c>
      <c r="AB20" s="99">
        <v>446870.17778155982</v>
      </c>
      <c r="AC20" s="99">
        <v>32146.472997670269</v>
      </c>
      <c r="AD20" s="99">
        <f>+AB20+AC20</f>
        <v>479016.65077923011</v>
      </c>
      <c r="AE20" s="99">
        <v>0</v>
      </c>
      <c r="AF20" s="99">
        <v>0</v>
      </c>
      <c r="AG20" s="99">
        <v>0</v>
      </c>
      <c r="AH20" s="99">
        <v>0</v>
      </c>
      <c r="AI20" s="99">
        <v>0</v>
      </c>
      <c r="AJ20" s="99">
        <v>0</v>
      </c>
      <c r="AK20" s="99">
        <v>0</v>
      </c>
      <c r="AL20" s="99">
        <v>1399.6390545220247</v>
      </c>
      <c r="AM20" s="99">
        <f>+SUM(AE20:AL20)</f>
        <v>1399.6390545220247</v>
      </c>
      <c r="AN20" s="99">
        <v>0</v>
      </c>
      <c r="AO20" s="99">
        <v>46770.213569565996</v>
      </c>
      <c r="AP20" s="99">
        <v>30909.488982814612</v>
      </c>
      <c r="AQ20" s="99">
        <v>22097.05344614878</v>
      </c>
      <c r="AR20" s="99">
        <f t="shared" si="4"/>
        <v>53006.542428963396</v>
      </c>
      <c r="AS20" s="99">
        <f>+AR20+AO20+AN20</f>
        <v>99776.755998529392</v>
      </c>
      <c r="AT20" s="99">
        <v>1977703.7668490198</v>
      </c>
      <c r="AU20" s="99">
        <v>29000.7</v>
      </c>
      <c r="AV20" s="99">
        <f>+AU20+AT20+AS20+AM20+AD20</f>
        <v>2586897.5126813012</v>
      </c>
      <c r="AW20" s="99"/>
      <c r="AX20" s="99"/>
      <c r="AY20" s="99">
        <f t="shared" si="0"/>
        <v>2586897.5126813012</v>
      </c>
      <c r="AZ20" s="154"/>
      <c r="BA20" s="15"/>
      <c r="BB20" s="93"/>
      <c r="BC20" s="96"/>
    </row>
    <row r="21" spans="1:55" x14ac:dyDescent="0.25">
      <c r="A21" s="164"/>
      <c r="B21" s="99">
        <f t="shared" si="1"/>
        <v>4452260.9060854465</v>
      </c>
      <c r="C21" s="99">
        <v>4452260.9060854465</v>
      </c>
      <c r="D21" s="99"/>
      <c r="E21" s="13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13"/>
      <c r="Y21" s="13"/>
      <c r="Z21" s="143" t="s">
        <v>76</v>
      </c>
      <c r="AA21" s="144" t="s">
        <v>77</v>
      </c>
      <c r="AB21" s="99">
        <v>0</v>
      </c>
      <c r="AC21" s="99">
        <v>0</v>
      </c>
      <c r="AD21" s="99"/>
      <c r="AE21" s="99">
        <v>0</v>
      </c>
      <c r="AF21" s="99">
        <v>0</v>
      </c>
      <c r="AG21" s="99">
        <v>0</v>
      </c>
      <c r="AH21" s="99">
        <v>0</v>
      </c>
      <c r="AI21" s="99">
        <v>0</v>
      </c>
      <c r="AJ21" s="99">
        <v>0</v>
      </c>
      <c r="AK21" s="99">
        <v>2025.6892223864781</v>
      </c>
      <c r="AL21" s="99">
        <v>34182.880538655554</v>
      </c>
      <c r="AM21" s="99">
        <f>+SUM(AE21:AL21)</f>
        <v>36208.569761042032</v>
      </c>
      <c r="AN21" s="99">
        <v>1270949.7138820358</v>
      </c>
      <c r="AO21" s="99">
        <v>123533.56975906677</v>
      </c>
      <c r="AP21" s="99">
        <v>705241.42578222207</v>
      </c>
      <c r="AQ21" s="99">
        <v>2124832.1710530035</v>
      </c>
      <c r="AR21" s="99">
        <f t="shared" si="4"/>
        <v>2830073.5968352258</v>
      </c>
      <c r="AS21" s="99">
        <f>+AR21+AO21+AN21</f>
        <v>4224556.8804763285</v>
      </c>
      <c r="AT21" s="99">
        <v>0</v>
      </c>
      <c r="AU21" s="99">
        <v>191495.45584807702</v>
      </c>
      <c r="AV21" s="99">
        <f>+AU21+AT21+AS21+AM21+AD21</f>
        <v>4452260.9060854483</v>
      </c>
      <c r="AW21" s="99"/>
      <c r="AX21" s="99"/>
      <c r="AY21" s="99">
        <f t="shared" si="0"/>
        <v>4452260.9060854483</v>
      </c>
      <c r="AZ21" s="154"/>
      <c r="BA21" s="15"/>
      <c r="BB21" s="93"/>
      <c r="BC21" s="5"/>
    </row>
    <row r="22" spans="1:55" x14ac:dyDescent="0.25">
      <c r="A22" s="164"/>
      <c r="B22" s="99">
        <f t="shared" si="1"/>
        <v>18522107.390265301</v>
      </c>
      <c r="C22" s="99"/>
      <c r="D22" s="99"/>
      <c r="E22" s="13">
        <f>+F22+G22+H22+N22+W22</f>
        <v>18522107.390265301</v>
      </c>
      <c r="F22" s="99">
        <v>137980.51405457035</v>
      </c>
      <c r="G22" s="99">
        <v>2363560.1779526453</v>
      </c>
      <c r="H22" s="99">
        <f>+I22+L22+M22</f>
        <v>786879.26191753463</v>
      </c>
      <c r="I22" s="99">
        <f>+J22+K22</f>
        <v>492172.97658335906</v>
      </c>
      <c r="J22" s="99">
        <v>267203.89001240698</v>
      </c>
      <c r="K22" s="99">
        <v>224969.08657095206</v>
      </c>
      <c r="L22" s="99">
        <v>92612.50411516962</v>
      </c>
      <c r="M22" s="99">
        <v>202093.7812190059</v>
      </c>
      <c r="N22" s="99">
        <f>+SUM(O22:V22)</f>
        <v>867222.26208467945</v>
      </c>
      <c r="O22" s="99">
        <v>8516.0696606997153</v>
      </c>
      <c r="P22" s="99">
        <v>413173.42436125834</v>
      </c>
      <c r="Q22" s="99">
        <v>16789.461703683781</v>
      </c>
      <c r="R22" s="99">
        <v>19607.58501401074</v>
      </c>
      <c r="S22" s="99">
        <v>142078.82960737322</v>
      </c>
      <c r="T22" s="99">
        <v>68965.474636588435</v>
      </c>
      <c r="U22" s="99">
        <v>30067.713594794324</v>
      </c>
      <c r="V22" s="99">
        <v>168023.70350627086</v>
      </c>
      <c r="W22" s="99">
        <f>+X22+Y22</f>
        <v>14366465.17425587</v>
      </c>
      <c r="X22" s="13">
        <v>13392227.832740154</v>
      </c>
      <c r="Y22" s="13">
        <v>974237.3415157171</v>
      </c>
      <c r="Z22" s="128" t="s">
        <v>78</v>
      </c>
      <c r="AA22" s="129" t="s">
        <v>79</v>
      </c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>
        <v>18522107.390265305</v>
      </c>
      <c r="AY22" s="99">
        <f t="shared" si="0"/>
        <v>18522107.390265305</v>
      </c>
      <c r="AZ22" s="154"/>
      <c r="BA22" s="15"/>
      <c r="BB22" s="93"/>
      <c r="BC22" s="97"/>
    </row>
    <row r="23" spans="1:55" ht="30" x14ac:dyDescent="0.25">
      <c r="A23" s="164"/>
      <c r="B23" s="99">
        <f t="shared" si="1"/>
        <v>2113836.6826499249</v>
      </c>
      <c r="C23" s="99">
        <v>2113836.6826499249</v>
      </c>
      <c r="D23" s="99"/>
      <c r="E23" s="13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13"/>
      <c r="Y23" s="13"/>
      <c r="Z23" s="130" t="s">
        <v>80</v>
      </c>
      <c r="AA23" s="129" t="s">
        <v>81</v>
      </c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>
        <v>2113836.6826499249</v>
      </c>
      <c r="AW23" s="99"/>
      <c r="AX23" s="99"/>
      <c r="AY23" s="99">
        <f t="shared" si="0"/>
        <v>2113836.6826499249</v>
      </c>
      <c r="AZ23" s="154"/>
      <c r="BA23" s="15"/>
      <c r="BB23" s="93"/>
      <c r="BC23" s="5"/>
    </row>
    <row r="24" spans="1:55" ht="25.5" customHeight="1" x14ac:dyDescent="0.25">
      <c r="A24" s="164"/>
      <c r="B24" s="99">
        <f>+E24</f>
        <v>24860943.501263015</v>
      </c>
      <c r="C24" s="99"/>
      <c r="D24" s="99"/>
      <c r="E24" s="13">
        <f>+AV18+AV23-E22</f>
        <v>24860943.501263015</v>
      </c>
      <c r="F24" s="99">
        <v>112363.69238281983</v>
      </c>
      <c r="G24" s="99">
        <v>4771125.3344345111</v>
      </c>
      <c r="H24" s="99">
        <f>+I24+L24+M24</f>
        <v>3739997.6056508035</v>
      </c>
      <c r="I24" s="99">
        <f>+J24+K24</f>
        <v>2466419.6191129787</v>
      </c>
      <c r="J24" s="99">
        <v>1883670.9499094007</v>
      </c>
      <c r="K24" s="99">
        <v>582748.66920357815</v>
      </c>
      <c r="L24" s="99">
        <v>156714.64915233495</v>
      </c>
      <c r="M24" s="99">
        <v>1116863.3373854901</v>
      </c>
      <c r="N24" s="99">
        <f>+SUM(O24:V24)</f>
        <v>1214418.6552371611</v>
      </c>
      <c r="O24" s="99">
        <v>62338.122310107872</v>
      </c>
      <c r="P24" s="99">
        <v>715928.32277757209</v>
      </c>
      <c r="Q24" s="99">
        <v>0</v>
      </c>
      <c r="R24" s="99">
        <v>43324.555474821842</v>
      </c>
      <c r="S24" s="99">
        <v>71488.258026798067</v>
      </c>
      <c r="T24" s="99">
        <v>77354.115201436522</v>
      </c>
      <c r="U24" s="99">
        <v>43182.679595484842</v>
      </c>
      <c r="V24" s="99">
        <v>200802.60185093983</v>
      </c>
      <c r="W24" s="99">
        <f>+X24+Y24</f>
        <v>12909201.530907793</v>
      </c>
      <c r="X24" s="13">
        <v>11773997.169346396</v>
      </c>
      <c r="Y24" s="13">
        <v>1135204.3615613976</v>
      </c>
      <c r="Z24" s="128" t="s">
        <v>82</v>
      </c>
      <c r="AA24" s="129" t="s">
        <v>83</v>
      </c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>
        <f>+AQ24+AP24</f>
        <v>0</v>
      </c>
      <c r="AS24" s="99"/>
      <c r="AT24" s="99"/>
      <c r="AU24" s="99"/>
      <c r="AV24" s="99"/>
      <c r="AW24" s="99"/>
      <c r="AX24" s="99"/>
      <c r="AY24" s="99">
        <f>+E24</f>
        <v>24860943.501263015</v>
      </c>
      <c r="AZ24" s="154"/>
      <c r="BA24" s="10"/>
      <c r="BB24" s="93"/>
      <c r="BC24" s="5"/>
    </row>
    <row r="25" spans="1:55" x14ac:dyDescent="0.25">
      <c r="A25" s="164"/>
      <c r="B25" s="99">
        <f>+C25+D25+E25</f>
        <v>733979.51206796989</v>
      </c>
      <c r="C25" s="99"/>
      <c r="D25" s="99">
        <f>+C12-D15</f>
        <v>733979.51206796989</v>
      </c>
      <c r="E25" s="13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13"/>
      <c r="Y25" s="13"/>
      <c r="Z25" s="128" t="s">
        <v>85</v>
      </c>
      <c r="AA25" s="129" t="s">
        <v>86</v>
      </c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>
        <f>+D25</f>
        <v>733979.51206796989</v>
      </c>
      <c r="AZ25" s="154"/>
      <c r="BA25" s="10"/>
      <c r="BB25" s="93"/>
      <c r="BC25" s="5"/>
    </row>
    <row r="26" spans="1:55" ht="15.75" thickBot="1" x14ac:dyDescent="0.3">
      <c r="A26" s="168"/>
      <c r="B26" s="100"/>
      <c r="C26" s="99"/>
      <c r="D26" s="99"/>
      <c r="E26" s="13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13"/>
      <c r="Y26" s="13"/>
      <c r="Z26" s="131"/>
      <c r="AA26" s="132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100"/>
      <c r="AZ26" s="155"/>
      <c r="BA26" s="10"/>
      <c r="BB26" s="93"/>
    </row>
    <row r="27" spans="1:55" ht="15" customHeight="1" x14ac:dyDescent="0.25">
      <c r="A27" s="169" t="s">
        <v>84</v>
      </c>
      <c r="B27" s="101"/>
      <c r="C27" s="101"/>
      <c r="D27" s="101"/>
      <c r="E27" s="19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9"/>
      <c r="Y27" s="19"/>
      <c r="Z27" s="128" t="s">
        <v>82</v>
      </c>
      <c r="AA27" s="129" t="s">
        <v>83</v>
      </c>
      <c r="AB27" s="101">
        <v>1135204.3615613976</v>
      </c>
      <c r="AC27" s="101">
        <v>11773997.169346396</v>
      </c>
      <c r="AD27" s="101">
        <f>+AB27+AC27</f>
        <v>12909201.530907793</v>
      </c>
      <c r="AE27" s="101">
        <v>200802.60185093983</v>
      </c>
      <c r="AF27" s="101">
        <v>43182.679595484842</v>
      </c>
      <c r="AG27" s="101">
        <v>77354.115201436522</v>
      </c>
      <c r="AH27" s="101">
        <v>71488.258026798067</v>
      </c>
      <c r="AI27" s="101">
        <v>43324.555474821842</v>
      </c>
      <c r="AJ27" s="101">
        <v>0</v>
      </c>
      <c r="AK27" s="101">
        <v>715928.32277757209</v>
      </c>
      <c r="AL27" s="101">
        <v>62338.122310107872</v>
      </c>
      <c r="AM27" s="101">
        <f>+SUM(AE27:AL27)</f>
        <v>1214418.6552371609</v>
      </c>
      <c r="AN27" s="101">
        <v>1116863.3373854901</v>
      </c>
      <c r="AO27" s="101">
        <v>156714.64915233495</v>
      </c>
      <c r="AP27" s="101">
        <v>582748.66920357815</v>
      </c>
      <c r="AQ27" s="101">
        <v>1883670.9499094007</v>
      </c>
      <c r="AR27" s="101">
        <f>+AP27+AQ27</f>
        <v>2466419.6191129787</v>
      </c>
      <c r="AS27" s="101">
        <f>+AN27+AO27+AR27</f>
        <v>3739997.605650804</v>
      </c>
      <c r="AT27" s="101">
        <v>4771125.3344345111</v>
      </c>
      <c r="AU27" s="101">
        <v>112363.69238281983</v>
      </c>
      <c r="AV27" s="101">
        <v>24860943.501263015</v>
      </c>
      <c r="AW27" s="101"/>
      <c r="AX27" s="101"/>
      <c r="AY27" s="101"/>
      <c r="AZ27" s="153" t="s">
        <v>84</v>
      </c>
      <c r="BA27" s="14"/>
      <c r="BB27" s="93"/>
      <c r="BC27" s="5"/>
    </row>
    <row r="28" spans="1:55" x14ac:dyDescent="0.25">
      <c r="A28" s="165"/>
      <c r="B28" s="99">
        <f>+C28+D28+E28</f>
        <v>11809378.59372976</v>
      </c>
      <c r="C28" s="99"/>
      <c r="D28" s="99">
        <f>+SUM(D29:D30)</f>
        <v>0</v>
      </c>
      <c r="E28" s="13">
        <f>+F28+G28+H28+N28+W28</f>
        <v>11809378.59372976</v>
      </c>
      <c r="F28" s="99">
        <f>+SUM(F29:F30)</f>
        <v>86072.076158617434</v>
      </c>
      <c r="G28" s="99">
        <f>+SUM(G29:G30)</f>
        <v>997606.16348850192</v>
      </c>
      <c r="H28" s="99">
        <f t="shared" ref="H28:H33" si="5">+I28+L28+M28</f>
        <v>3631110.7430160511</v>
      </c>
      <c r="I28" s="99">
        <f t="shared" ref="I28:I31" si="6">+J28+K28</f>
        <v>2416238.8361717565</v>
      </c>
      <c r="J28" s="99">
        <f t="shared" ref="J28:M28" si="7">+SUM(J29:J30)</f>
        <v>1863822.2769715358</v>
      </c>
      <c r="K28" s="99">
        <f t="shared" si="7"/>
        <v>552416.55920022062</v>
      </c>
      <c r="L28" s="99">
        <f t="shared" si="7"/>
        <v>146057.11791665538</v>
      </c>
      <c r="M28" s="99">
        <f t="shared" si="7"/>
        <v>1068814.7889276394</v>
      </c>
      <c r="N28" s="99">
        <f t="shared" ref="N28:N36" si="8">+SUM(O28:V28)</f>
        <v>683435.16001475789</v>
      </c>
      <c r="O28" s="99">
        <f t="shared" ref="O28:V28" si="9">+O29+O30</f>
        <v>30146.743820618831</v>
      </c>
      <c r="P28" s="99">
        <f t="shared" si="9"/>
        <v>476729.24276887049</v>
      </c>
      <c r="Q28" s="99">
        <f t="shared" si="9"/>
        <v>0</v>
      </c>
      <c r="R28" s="99">
        <f t="shared" si="9"/>
        <v>0</v>
      </c>
      <c r="S28" s="99">
        <f t="shared" si="9"/>
        <v>62495.159285472277</v>
      </c>
      <c r="T28" s="99">
        <f t="shared" si="9"/>
        <v>49921.492264268127</v>
      </c>
      <c r="U28" s="99">
        <f t="shared" si="9"/>
        <v>9056.5600990745152</v>
      </c>
      <c r="V28" s="99">
        <f t="shared" si="9"/>
        <v>55085.961776453616</v>
      </c>
      <c r="W28" s="99">
        <f t="shared" ref="W28:W35" si="10">+X28+Y28</f>
        <v>6411154.4510518331</v>
      </c>
      <c r="X28" s="13">
        <f>+SUM(X29:X30)</f>
        <v>5852518.8670442328</v>
      </c>
      <c r="Y28" s="13">
        <f>+SUM(Y29:Y30)</f>
        <v>558635.58400760067</v>
      </c>
      <c r="Z28" s="128" t="s">
        <v>88</v>
      </c>
      <c r="AA28" s="129" t="s">
        <v>89</v>
      </c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>
        <f t="shared" ref="AS28:AS33" si="11">+AR28+AO28+AN28</f>
        <v>0</v>
      </c>
      <c r="AT28" s="99"/>
      <c r="AU28" s="99"/>
      <c r="AV28" s="99">
        <f t="shared" ref="AV28:AV33" si="12">+AU28+AT28+AS28+AM28+AD28</f>
        <v>0</v>
      </c>
      <c r="AW28" s="99">
        <f>+SUM(AW29:AW30)</f>
        <v>0</v>
      </c>
      <c r="AX28" s="99"/>
      <c r="AY28" s="99">
        <v>11809378.59372976</v>
      </c>
      <c r="AZ28" s="154"/>
      <c r="BA28" s="14"/>
      <c r="BB28" s="93"/>
      <c r="BC28" s="5"/>
    </row>
    <row r="29" spans="1:55" x14ac:dyDescent="0.25">
      <c r="A29" s="165"/>
      <c r="B29" s="99">
        <f t="shared" ref="B29:B36" si="13">+C29+D29+E29</f>
        <v>9904219.5467570499</v>
      </c>
      <c r="C29" s="99"/>
      <c r="D29" s="99">
        <v>0</v>
      </c>
      <c r="E29" s="13">
        <f t="shared" ref="E29:E33" si="14">+F29+G29+H29+N29+W29</f>
        <v>9904219.5467570499</v>
      </c>
      <c r="F29" s="99">
        <v>70483.515208667042</v>
      </c>
      <c r="G29" s="99">
        <v>935192.45445755438</v>
      </c>
      <c r="H29" s="99">
        <f t="shared" si="5"/>
        <v>3017691.0096762404</v>
      </c>
      <c r="I29" s="99">
        <f t="shared" si="6"/>
        <v>2012243.2841523732</v>
      </c>
      <c r="J29" s="99">
        <v>1554220.7865475195</v>
      </c>
      <c r="K29" s="99">
        <v>458022.49760485359</v>
      </c>
      <c r="L29" s="99">
        <v>119538.97944698491</v>
      </c>
      <c r="M29" s="99">
        <v>885908.74607688223</v>
      </c>
      <c r="N29" s="99">
        <f t="shared" si="8"/>
        <v>558691.60336344852</v>
      </c>
      <c r="O29" s="99">
        <v>25551.13773672</v>
      </c>
      <c r="P29" s="99">
        <v>387028.42384292395</v>
      </c>
      <c r="Q29" s="99">
        <v>0</v>
      </c>
      <c r="R29" s="99">
        <v>0</v>
      </c>
      <c r="S29" s="99">
        <v>51526.212395084338</v>
      </c>
      <c r="T29" s="99">
        <v>41664.010110248571</v>
      </c>
      <c r="U29" s="99">
        <v>7507.8065841046273</v>
      </c>
      <c r="V29" s="99">
        <v>45414.012694367149</v>
      </c>
      <c r="W29" s="99">
        <f t="shared" si="10"/>
        <v>5322160.9640511395</v>
      </c>
      <c r="X29" s="13">
        <v>4871738.4058084935</v>
      </c>
      <c r="Y29" s="13">
        <v>450422.55824264622</v>
      </c>
      <c r="Z29" s="143" t="s">
        <v>90</v>
      </c>
      <c r="AA29" s="144" t="s">
        <v>91</v>
      </c>
      <c r="AB29" s="99"/>
      <c r="AC29" s="99"/>
      <c r="AD29" s="99"/>
      <c r="AE29" s="99"/>
      <c r="AF29" s="99">
        <v>0</v>
      </c>
      <c r="AG29" s="99">
        <v>0</v>
      </c>
      <c r="AH29" s="99">
        <v>0</v>
      </c>
      <c r="AI29" s="99">
        <v>0</v>
      </c>
      <c r="AJ29" s="99">
        <v>0</v>
      </c>
      <c r="AK29" s="99">
        <v>0</v>
      </c>
      <c r="AL29" s="99">
        <v>0</v>
      </c>
      <c r="AM29" s="99">
        <v>0</v>
      </c>
      <c r="AN29" s="99">
        <v>0</v>
      </c>
      <c r="AO29" s="99">
        <v>0</v>
      </c>
      <c r="AP29" s="99">
        <v>0</v>
      </c>
      <c r="AQ29" s="99">
        <v>0</v>
      </c>
      <c r="AR29" s="99"/>
      <c r="AS29" s="99">
        <f t="shared" si="11"/>
        <v>0</v>
      </c>
      <c r="AT29" s="99"/>
      <c r="AU29" s="99">
        <v>0</v>
      </c>
      <c r="AV29" s="99">
        <f t="shared" si="12"/>
        <v>0</v>
      </c>
      <c r="AW29" s="99"/>
      <c r="AX29" s="99"/>
      <c r="AY29" s="99">
        <v>9904219.546757048</v>
      </c>
      <c r="AZ29" s="154"/>
      <c r="BA29" s="14"/>
      <c r="BB29" s="93"/>
      <c r="BC29" s="5"/>
    </row>
    <row r="30" spans="1:55" ht="30" x14ac:dyDescent="0.25">
      <c r="A30" s="165"/>
      <c r="B30" s="99">
        <f t="shared" si="13"/>
        <v>1905159.046972712</v>
      </c>
      <c r="C30" s="99"/>
      <c r="D30" s="99">
        <v>0</v>
      </c>
      <c r="E30" s="13">
        <f t="shared" si="14"/>
        <v>1905159.046972712</v>
      </c>
      <c r="F30" s="99">
        <v>15588.560949950395</v>
      </c>
      <c r="G30" s="99">
        <v>62413.709030947481</v>
      </c>
      <c r="H30" s="99">
        <f t="shared" si="5"/>
        <v>613419.73333981074</v>
      </c>
      <c r="I30" s="99">
        <f t="shared" si="6"/>
        <v>403995.55201938318</v>
      </c>
      <c r="J30" s="99">
        <v>309601.49042401614</v>
      </c>
      <c r="K30" s="99">
        <v>94394.06159536702</v>
      </c>
      <c r="L30" s="99">
        <v>26518.138469670463</v>
      </c>
      <c r="M30" s="99">
        <v>182906.04285075719</v>
      </c>
      <c r="N30" s="99">
        <f t="shared" si="8"/>
        <v>124743.55665130922</v>
      </c>
      <c r="O30" s="99">
        <v>4595.6060838988287</v>
      </c>
      <c r="P30" s="99">
        <v>89700.818925946558</v>
      </c>
      <c r="Q30" s="99">
        <v>0</v>
      </c>
      <c r="R30" s="99">
        <v>0</v>
      </c>
      <c r="S30" s="99">
        <v>10968.946890387937</v>
      </c>
      <c r="T30" s="99">
        <v>8257.4821540195553</v>
      </c>
      <c r="U30" s="99">
        <v>1548.7535149698872</v>
      </c>
      <c r="V30" s="99">
        <v>9671.9490820864667</v>
      </c>
      <c r="W30" s="99">
        <f t="shared" si="10"/>
        <v>1088993.4870006943</v>
      </c>
      <c r="X30" s="13">
        <v>980780.46123573976</v>
      </c>
      <c r="Y30" s="13">
        <v>108213.02576495449</v>
      </c>
      <c r="Z30" s="143" t="s">
        <v>92</v>
      </c>
      <c r="AA30" s="144" t="s">
        <v>93</v>
      </c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>
        <f t="shared" si="11"/>
        <v>0</v>
      </c>
      <c r="AT30" s="99"/>
      <c r="AU30" s="99"/>
      <c r="AV30" s="99">
        <f t="shared" si="12"/>
        <v>0</v>
      </c>
      <c r="AW30" s="99"/>
      <c r="AX30" s="99"/>
      <c r="AY30" s="99">
        <v>1905159.0469727123</v>
      </c>
      <c r="AZ30" s="154"/>
      <c r="BA30" s="14"/>
      <c r="BB30" s="93"/>
      <c r="BC30" s="5"/>
    </row>
    <row r="31" spans="1:55" ht="30" x14ac:dyDescent="0.25">
      <c r="A31" s="165"/>
      <c r="B31" s="99">
        <f>+C31+D31+E31</f>
        <v>2832745.3680037763</v>
      </c>
      <c r="C31" s="99"/>
      <c r="D31" s="99"/>
      <c r="E31" s="13">
        <f>+E32+E33</f>
        <v>2832745.3680037763</v>
      </c>
      <c r="F31" s="99">
        <f>+SUM(F32:F33)</f>
        <v>3717.991401858515</v>
      </c>
      <c r="G31" s="99">
        <f>+SUM(G32:G33)</f>
        <v>114993.97271155199</v>
      </c>
      <c r="H31" s="99">
        <f t="shared" si="5"/>
        <v>27708.869028713525</v>
      </c>
      <c r="I31" s="99">
        <f t="shared" si="6"/>
        <v>10820.139327962421</v>
      </c>
      <c r="J31" s="99">
        <f t="shared" ref="J31:M31" si="15">+SUM(J32:J33)</f>
        <v>4232.9953984648218</v>
      </c>
      <c r="K31" s="99">
        <f t="shared" si="15"/>
        <v>6587.1439294975999</v>
      </c>
      <c r="L31" s="99">
        <f t="shared" si="15"/>
        <v>704.72541564055769</v>
      </c>
      <c r="M31" s="99">
        <f t="shared" si="15"/>
        <v>16184.004285110545</v>
      </c>
      <c r="N31" s="99">
        <f t="shared" si="8"/>
        <v>43911.949040462343</v>
      </c>
      <c r="O31" s="99">
        <f t="shared" ref="O31:V31" si="16">+O32+O33</f>
        <v>1605.9028888349999</v>
      </c>
      <c r="P31" s="99">
        <f t="shared" si="16"/>
        <v>28687.883220062162</v>
      </c>
      <c r="Q31" s="99">
        <f t="shared" si="16"/>
        <v>0</v>
      </c>
      <c r="R31" s="99">
        <f t="shared" si="16"/>
        <v>0</v>
      </c>
      <c r="S31" s="99">
        <f t="shared" si="16"/>
        <v>5197.6092347759932</v>
      </c>
      <c r="T31" s="99">
        <f t="shared" si="16"/>
        <v>3608.0870725415593</v>
      </c>
      <c r="U31" s="99">
        <f t="shared" si="16"/>
        <v>780.42654590879022</v>
      </c>
      <c r="V31" s="99">
        <f t="shared" si="16"/>
        <v>4032.0400783388386</v>
      </c>
      <c r="W31" s="99">
        <f t="shared" si="10"/>
        <v>526381.88860410405</v>
      </c>
      <c r="X31" s="13">
        <f>+SUM(X32:X33)</f>
        <v>471215.41138864815</v>
      </c>
      <c r="Y31" s="13">
        <f>+SUM(Y32:Y33)</f>
        <v>55166.47721545591</v>
      </c>
      <c r="Z31" s="128" t="s">
        <v>94</v>
      </c>
      <c r="AA31" s="129" t="s">
        <v>95</v>
      </c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>
        <f t="shared" ref="AN31:AQ31" si="17">+SUM(AN32:AN33)</f>
        <v>0</v>
      </c>
      <c r="AO31" s="99">
        <f t="shared" si="17"/>
        <v>0</v>
      </c>
      <c r="AP31" s="99">
        <f t="shared" si="17"/>
        <v>0</v>
      </c>
      <c r="AQ31" s="99">
        <f t="shared" si="17"/>
        <v>0</v>
      </c>
      <c r="AR31" s="99">
        <f t="shared" ref="AR31:AR34" si="18">+AQ31+AP31</f>
        <v>0</v>
      </c>
      <c r="AS31" s="99">
        <f>+AR31+AO31+AN31</f>
        <v>0</v>
      </c>
      <c r="AT31" s="99"/>
      <c r="AU31" s="99"/>
      <c r="AV31" s="99">
        <f>+AU31+AT31+AS31+AM31+AD31</f>
        <v>0</v>
      </c>
      <c r="AW31" s="99"/>
      <c r="AX31" s="99"/>
      <c r="AY31" s="99">
        <v>2832745.3680037763</v>
      </c>
      <c r="AZ31" s="154"/>
      <c r="BA31" s="14"/>
      <c r="BB31" s="93"/>
      <c r="BC31" s="5"/>
    </row>
    <row r="32" spans="1:55" x14ac:dyDescent="0.25">
      <c r="A32" s="165"/>
      <c r="B32" s="99">
        <f t="shared" si="13"/>
        <v>2116030.6972170859</v>
      </c>
      <c r="C32" s="99"/>
      <c r="D32" s="99"/>
      <c r="E32" s="13">
        <f>+AS44</f>
        <v>2116030.6972170859</v>
      </c>
      <c r="F32" s="99"/>
      <c r="G32" s="99"/>
      <c r="H32" s="99">
        <f t="shared" si="5"/>
        <v>0</v>
      </c>
      <c r="I32" s="99"/>
      <c r="J32" s="99"/>
      <c r="K32" s="99"/>
      <c r="L32" s="99"/>
      <c r="M32" s="99"/>
      <c r="N32" s="99">
        <f t="shared" si="8"/>
        <v>0</v>
      </c>
      <c r="O32" s="99"/>
      <c r="P32" s="99"/>
      <c r="Q32" s="99"/>
      <c r="R32" s="99"/>
      <c r="S32" s="99"/>
      <c r="T32" s="99"/>
      <c r="U32" s="99"/>
      <c r="V32" s="99"/>
      <c r="W32" s="99">
        <f t="shared" si="10"/>
        <v>0</v>
      </c>
      <c r="X32" s="13"/>
      <c r="Y32" s="13"/>
      <c r="Z32" s="143" t="s">
        <v>96</v>
      </c>
      <c r="AA32" s="144" t="s">
        <v>97</v>
      </c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>
        <v>0</v>
      </c>
      <c r="AO32" s="99">
        <v>0</v>
      </c>
      <c r="AP32" s="99">
        <v>0</v>
      </c>
      <c r="AQ32" s="99"/>
      <c r="AR32" s="99">
        <f t="shared" si="18"/>
        <v>0</v>
      </c>
      <c r="AS32" s="99">
        <f t="shared" si="11"/>
        <v>0</v>
      </c>
      <c r="AT32" s="99"/>
      <c r="AU32" s="99"/>
      <c r="AV32" s="99">
        <f t="shared" si="12"/>
        <v>0</v>
      </c>
      <c r="AW32" s="99"/>
      <c r="AX32" s="99"/>
      <c r="AY32" s="99">
        <v>2116030.6972170859</v>
      </c>
      <c r="AZ32" s="154"/>
      <c r="BA32" s="14"/>
      <c r="BB32" s="93"/>
      <c r="BC32" s="5"/>
    </row>
    <row r="33" spans="1:55" x14ac:dyDescent="0.25">
      <c r="A33" s="165"/>
      <c r="B33" s="99">
        <f t="shared" si="13"/>
        <v>716714.67078669043</v>
      </c>
      <c r="C33" s="99"/>
      <c r="D33" s="99"/>
      <c r="E33" s="13">
        <f t="shared" si="14"/>
        <v>716714.67078669043</v>
      </c>
      <c r="F33" s="99">
        <v>3717.991401858515</v>
      </c>
      <c r="G33" s="99">
        <v>114993.97271155199</v>
      </c>
      <c r="H33" s="99">
        <f t="shared" si="5"/>
        <v>27708.869028713525</v>
      </c>
      <c r="I33" s="99">
        <f>+J33+K33</f>
        <v>10820.139327962421</v>
      </c>
      <c r="J33" s="99">
        <v>4232.9953984648218</v>
      </c>
      <c r="K33" s="99">
        <v>6587.1439294975999</v>
      </c>
      <c r="L33" s="99">
        <v>704.72541564055769</v>
      </c>
      <c r="M33" s="99">
        <v>16184.004285110545</v>
      </c>
      <c r="N33" s="99">
        <f t="shared" si="8"/>
        <v>43911.949040462343</v>
      </c>
      <c r="O33" s="99">
        <v>1605.9028888349999</v>
      </c>
      <c r="P33" s="99">
        <v>28687.883220062162</v>
      </c>
      <c r="Q33" s="99">
        <v>0</v>
      </c>
      <c r="R33" s="99">
        <v>0</v>
      </c>
      <c r="S33" s="99">
        <v>5197.6092347759932</v>
      </c>
      <c r="T33" s="99">
        <v>3608.0870725415593</v>
      </c>
      <c r="U33" s="99">
        <v>780.42654590879022</v>
      </c>
      <c r="V33" s="99">
        <v>4032.0400783388386</v>
      </c>
      <c r="W33" s="99">
        <f t="shared" si="10"/>
        <v>526381.88860410405</v>
      </c>
      <c r="X33" s="13">
        <v>471215.41138864815</v>
      </c>
      <c r="Y33" s="13">
        <v>55166.47721545591</v>
      </c>
      <c r="Z33" s="143" t="s">
        <v>98</v>
      </c>
      <c r="AA33" s="144" t="s">
        <v>99</v>
      </c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>
        <v>0</v>
      </c>
      <c r="AO33" s="99"/>
      <c r="AP33" s="99">
        <v>0</v>
      </c>
      <c r="AQ33" s="99"/>
      <c r="AR33" s="99">
        <f t="shared" si="18"/>
        <v>0</v>
      </c>
      <c r="AS33" s="99">
        <f t="shared" si="11"/>
        <v>0</v>
      </c>
      <c r="AT33" s="99"/>
      <c r="AU33" s="99"/>
      <c r="AV33" s="99">
        <f t="shared" si="12"/>
        <v>0</v>
      </c>
      <c r="AW33" s="99"/>
      <c r="AX33" s="99"/>
      <c r="AY33" s="99">
        <v>716714.67078669055</v>
      </c>
      <c r="AZ33" s="154"/>
      <c r="BA33" s="14"/>
      <c r="BB33" s="93"/>
      <c r="BC33" s="5"/>
    </row>
    <row r="34" spans="1:55" ht="30" x14ac:dyDescent="0.25">
      <c r="A34" s="165"/>
      <c r="B34" s="99">
        <f>+C34+D34+E34</f>
        <v>-2194.0145671611308</v>
      </c>
      <c r="C34" s="99"/>
      <c r="D34" s="99"/>
      <c r="E34" s="13">
        <f>+AS46</f>
        <v>-2194.0145671611308</v>
      </c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13"/>
      <c r="Y34" s="13"/>
      <c r="Z34" s="128" t="s">
        <v>100</v>
      </c>
      <c r="AA34" s="129" t="s">
        <v>101</v>
      </c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>
        <v>0</v>
      </c>
      <c r="AO34" s="99">
        <v>0</v>
      </c>
      <c r="AP34" s="99">
        <v>0</v>
      </c>
      <c r="AQ34" s="99"/>
      <c r="AR34" s="99">
        <f t="shared" si="18"/>
        <v>0</v>
      </c>
      <c r="AS34" s="99">
        <f>+AR34+AO34+AN34</f>
        <v>0</v>
      </c>
      <c r="AT34" s="99"/>
      <c r="AU34" s="99"/>
      <c r="AV34" s="99">
        <f>+AU34+AT34+AS34+AM34+AD34</f>
        <v>0</v>
      </c>
      <c r="AW34" s="99"/>
      <c r="AX34" s="99"/>
      <c r="AY34" s="99">
        <v>-2194.0145671611308</v>
      </c>
      <c r="AZ34" s="154"/>
      <c r="BA34" s="14"/>
      <c r="BB34" s="93"/>
      <c r="BC34" s="5"/>
    </row>
    <row r="35" spans="1:55" x14ac:dyDescent="0.25">
      <c r="A35" s="165"/>
      <c r="B35" s="99">
        <f t="shared" si="13"/>
        <v>8295881.8455220731</v>
      </c>
      <c r="C35" s="99"/>
      <c r="D35" s="99"/>
      <c r="E35" s="13">
        <f>+F35+G35+H35+N35+W35</f>
        <v>8295881.8455220731</v>
      </c>
      <c r="F35" s="99">
        <v>22573.624822343892</v>
      </c>
      <c r="G35" s="99">
        <v>1733393.4896598938</v>
      </c>
      <c r="H35" s="99">
        <f t="shared" ref="H35:H36" si="19">+I35+L35+M35</f>
        <v>81177.993606039046</v>
      </c>
      <c r="I35" s="99">
        <f>+J35+K35</f>
        <v>39360.643613259999</v>
      </c>
      <c r="J35" s="99">
        <v>15615.677539399998</v>
      </c>
      <c r="K35" s="99">
        <v>23744.96607386</v>
      </c>
      <c r="L35" s="99">
        <v>9952.8058200390496</v>
      </c>
      <c r="M35" s="99">
        <v>31864.544172739996</v>
      </c>
      <c r="N35" s="99">
        <f t="shared" si="8"/>
        <v>487071.54618194082</v>
      </c>
      <c r="O35" s="99">
        <v>30585.475600654041</v>
      </c>
      <c r="P35" s="99">
        <v>210511.19678863944</v>
      </c>
      <c r="Q35" s="99">
        <v>0</v>
      </c>
      <c r="R35" s="99">
        <v>43324.555474821842</v>
      </c>
      <c r="S35" s="99">
        <v>3795.4895065497967</v>
      </c>
      <c r="T35" s="99">
        <v>23824.535864626836</v>
      </c>
      <c r="U35" s="99">
        <v>33345.692950501536</v>
      </c>
      <c r="V35" s="99">
        <v>141684.59999614736</v>
      </c>
      <c r="W35" s="99">
        <f t="shared" si="10"/>
        <v>5971665.1912518553</v>
      </c>
      <c r="X35" s="13">
        <v>5450262.8909135144</v>
      </c>
      <c r="Y35" s="13">
        <v>521402.30033834098</v>
      </c>
      <c r="Z35" s="128" t="s">
        <v>102</v>
      </c>
      <c r="AA35" s="129" t="s">
        <v>103</v>
      </c>
      <c r="AB35" s="99"/>
      <c r="AC35" s="99"/>
      <c r="AD35" s="99">
        <f>+AB35+AC35</f>
        <v>0</v>
      </c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>
        <f>+AQ35+AP35</f>
        <v>0</v>
      </c>
      <c r="AS35" s="99"/>
      <c r="AT35" s="99"/>
      <c r="AU35" s="99"/>
      <c r="AV35" s="99">
        <f>+AU35+AT35+AS35+AM35+AD35</f>
        <v>0</v>
      </c>
      <c r="AW35" s="99"/>
      <c r="AX35" s="99"/>
      <c r="AY35" s="99">
        <f>+E35</f>
        <v>8295881.8455220731</v>
      </c>
      <c r="AZ35" s="154"/>
      <c r="BA35" s="14"/>
      <c r="BB35" s="93"/>
      <c r="BC35" s="5"/>
    </row>
    <row r="36" spans="1:55" x14ac:dyDescent="0.25">
      <c r="A36" s="165"/>
      <c r="B36" s="99">
        <f t="shared" si="13"/>
        <v>1925131.7085745637</v>
      </c>
      <c r="C36" s="99"/>
      <c r="D36" s="99">
        <v>0</v>
      </c>
      <c r="E36" s="13">
        <f>+F36+G36+H36+N36+W36</f>
        <v>1925131.7085745637</v>
      </c>
      <c r="F36" s="99"/>
      <c r="G36" s="99">
        <v>1925131.7085745637</v>
      </c>
      <c r="H36" s="99">
        <f t="shared" si="19"/>
        <v>0</v>
      </c>
      <c r="I36" s="99"/>
      <c r="J36" s="99"/>
      <c r="K36" s="99"/>
      <c r="L36" s="99"/>
      <c r="M36" s="99"/>
      <c r="N36" s="99">
        <f t="shared" si="8"/>
        <v>0</v>
      </c>
      <c r="O36" s="99"/>
      <c r="P36" s="99"/>
      <c r="Q36" s="99"/>
      <c r="R36" s="99"/>
      <c r="S36" s="99"/>
      <c r="T36" s="99"/>
      <c r="U36" s="99"/>
      <c r="V36" s="99"/>
      <c r="W36" s="99"/>
      <c r="X36" s="13"/>
      <c r="Y36" s="13"/>
      <c r="Z36" s="133" t="s">
        <v>104</v>
      </c>
      <c r="AA36" s="134" t="s">
        <v>105</v>
      </c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>
        <f>+AU36+AT36+AS36+AM36+AD36</f>
        <v>0</v>
      </c>
      <c r="AW36" s="99"/>
      <c r="AX36" s="99"/>
      <c r="AY36" s="99">
        <f>+E36</f>
        <v>1925131.7085745637</v>
      </c>
      <c r="AZ36" s="154"/>
      <c r="BA36" s="14"/>
      <c r="BB36" s="93"/>
      <c r="BC36" s="5"/>
    </row>
    <row r="37" spans="1:55" ht="15.75" thickBot="1" x14ac:dyDescent="0.3">
      <c r="A37" s="166"/>
      <c r="B37" s="100"/>
      <c r="C37" s="100"/>
      <c r="D37" s="100"/>
      <c r="E37" s="109"/>
      <c r="F37" s="100">
        <f>+AU27-F28-F31-F35</f>
        <v>0</v>
      </c>
      <c r="G37" s="100">
        <f>+AT27-G28-G31-G35-G36</f>
        <v>0</v>
      </c>
      <c r="H37" s="110">
        <f>+AS27-H28-H31-H35</f>
        <v>3.0559021979570389E-10</v>
      </c>
      <c r="I37" s="100"/>
      <c r="J37" s="100"/>
      <c r="K37" s="100"/>
      <c r="L37" s="100"/>
      <c r="M37" s="100"/>
      <c r="N37" s="100">
        <f>+AM27-N28-N31-N35</f>
        <v>0</v>
      </c>
      <c r="O37" s="100"/>
      <c r="P37" s="100"/>
      <c r="Q37" s="100"/>
      <c r="R37" s="100"/>
      <c r="S37" s="100"/>
      <c r="T37" s="100"/>
      <c r="U37" s="100"/>
      <c r="V37" s="100"/>
      <c r="W37" s="100">
        <f>+AD27-W28-W31-W35</f>
        <v>0</v>
      </c>
      <c r="X37" s="17"/>
      <c r="Y37" s="17"/>
      <c r="Z37" s="135"/>
      <c r="AA37" s="136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55"/>
      <c r="BA37" s="14"/>
      <c r="BB37" s="93"/>
      <c r="BC37" s="5"/>
    </row>
    <row r="38" spans="1:55" x14ac:dyDescent="0.25">
      <c r="A38" s="164" t="s">
        <v>87</v>
      </c>
      <c r="B38" s="99">
        <v>8295881.8455220759</v>
      </c>
      <c r="C38" s="99"/>
      <c r="D38" s="99"/>
      <c r="E38" s="13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13"/>
      <c r="Y38" s="13"/>
      <c r="Z38" s="133" t="s">
        <v>102</v>
      </c>
      <c r="AA38" s="134" t="s">
        <v>103</v>
      </c>
      <c r="AB38" s="13">
        <v>521402.30033834098</v>
      </c>
      <c r="AC38" s="13">
        <v>5450262.8909135144</v>
      </c>
      <c r="AD38" s="13">
        <f>+AB38+AC38</f>
        <v>5971665.1912518553</v>
      </c>
      <c r="AE38" s="99">
        <v>141684.59999614736</v>
      </c>
      <c r="AF38" s="99">
        <v>33345.692950501536</v>
      </c>
      <c r="AG38" s="99">
        <v>23824.535864626836</v>
      </c>
      <c r="AH38" s="99">
        <v>3795.4895065497967</v>
      </c>
      <c r="AI38" s="99">
        <v>43324.555474821842</v>
      </c>
      <c r="AJ38" s="99">
        <v>0</v>
      </c>
      <c r="AK38" s="99">
        <v>210511.19678863944</v>
      </c>
      <c r="AL38" s="99">
        <v>30585.475600654041</v>
      </c>
      <c r="AM38" s="99">
        <f>+SUM(AE38:AL38)</f>
        <v>487071.54618194082</v>
      </c>
      <c r="AN38" s="99">
        <v>31864.544172739996</v>
      </c>
      <c r="AO38" s="99">
        <v>9952.8058200390496</v>
      </c>
      <c r="AP38" s="99">
        <v>23744.96607386</v>
      </c>
      <c r="AQ38" s="99">
        <v>15615.677539399998</v>
      </c>
      <c r="AR38" s="99">
        <f>+AQ38+AP38</f>
        <v>39360.643613259999</v>
      </c>
      <c r="AS38" s="99">
        <f>+AR38+AO38+AN38</f>
        <v>81177.993606039046</v>
      </c>
      <c r="AT38" s="99">
        <v>1733393.4896598938</v>
      </c>
      <c r="AU38" s="99">
        <v>22573.624822343892</v>
      </c>
      <c r="AV38" s="13">
        <f>+AU38+AT38+AS38+AM38+AD38</f>
        <v>8295881.8455220731</v>
      </c>
      <c r="AW38" s="99"/>
      <c r="AX38" s="99"/>
      <c r="AY38" s="112">
        <f>+AV38+AW38</f>
        <v>8295881.8455220731</v>
      </c>
      <c r="AZ38" s="154" t="s">
        <v>87</v>
      </c>
      <c r="BA38" s="14"/>
      <c r="BB38" s="93"/>
      <c r="BC38" s="5"/>
    </row>
    <row r="39" spans="1:55" x14ac:dyDescent="0.25">
      <c r="A39" s="164"/>
      <c r="B39" s="99">
        <v>1925131.7085745637</v>
      </c>
      <c r="C39" s="99"/>
      <c r="D39" s="99"/>
      <c r="E39" s="13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13"/>
      <c r="Y39" s="13"/>
      <c r="Z39" s="133" t="s">
        <v>104</v>
      </c>
      <c r="AA39" s="134" t="s">
        <v>105</v>
      </c>
      <c r="AB39" s="13"/>
      <c r="AC39" s="13"/>
      <c r="AD39" s="13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>
        <v>1925131.7085745637</v>
      </c>
      <c r="AU39" s="99"/>
      <c r="AV39" s="13">
        <f>+AU39+AT39+AS39+AM39+AD39</f>
        <v>1925131.7085745637</v>
      </c>
      <c r="AW39" s="99"/>
      <c r="AX39" s="99"/>
      <c r="AY39" s="112">
        <f>+AV39+AW39</f>
        <v>1925131.7085745637</v>
      </c>
      <c r="AZ39" s="154"/>
      <c r="BA39" s="14"/>
      <c r="BB39" s="93"/>
      <c r="BC39" s="5"/>
    </row>
    <row r="40" spans="1:55" x14ac:dyDescent="0.25">
      <c r="A40" s="164"/>
      <c r="B40" s="99">
        <v>11791441.496780574</v>
      </c>
      <c r="C40" s="99"/>
      <c r="D40" s="99">
        <f>+D41+D42</f>
        <v>17452.912739397914</v>
      </c>
      <c r="E40" s="13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13"/>
      <c r="Y40" s="13"/>
      <c r="Z40" s="133" t="s">
        <v>88</v>
      </c>
      <c r="AA40" s="134" t="s">
        <v>89</v>
      </c>
      <c r="AB40" s="13"/>
      <c r="AC40" s="13"/>
      <c r="AD40" s="13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>
        <f>+SUM(AT41:AT42)</f>
        <v>11791441.496780574</v>
      </c>
      <c r="AU40" s="99"/>
      <c r="AV40" s="13">
        <f>+AD40+AM40+AS40+AT40+AU40</f>
        <v>11791441.496780574</v>
      </c>
      <c r="AW40" s="99">
        <f>+SUM(AW41,AW42)</f>
        <v>35390.009688583668</v>
      </c>
      <c r="AX40" s="99"/>
      <c r="AY40" s="112">
        <f>+AV40</f>
        <v>11791441.496780574</v>
      </c>
      <c r="AZ40" s="154"/>
      <c r="BA40" s="98"/>
      <c r="BB40" s="93"/>
      <c r="BC40" s="5"/>
    </row>
    <row r="41" spans="1:55" x14ac:dyDescent="0.25">
      <c r="A41" s="164"/>
      <c r="B41" s="99">
        <v>9887778.0578753203</v>
      </c>
      <c r="C41" s="99"/>
      <c r="D41" s="99">
        <v>17452.912739397914</v>
      </c>
      <c r="E41" s="13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13"/>
      <c r="Y41" s="13"/>
      <c r="Z41" s="137" t="s">
        <v>90</v>
      </c>
      <c r="AA41" s="134" t="s">
        <v>91</v>
      </c>
      <c r="AB41" s="13"/>
      <c r="AC41" s="13"/>
      <c r="AD41" s="13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>
        <v>9887778.0578753203</v>
      </c>
      <c r="AU41" s="99"/>
      <c r="AV41" s="13">
        <f t="shared" ref="AV41:AV46" si="20">+AD41+AM41+AS41+AT41+AU41</f>
        <v>9887778.0578753203</v>
      </c>
      <c r="AW41" s="99">
        <v>33894.401621126279</v>
      </c>
      <c r="AX41" s="99"/>
      <c r="AY41" s="112">
        <f>+AV41</f>
        <v>9887778.0578753203</v>
      </c>
      <c r="AZ41" s="154"/>
      <c r="BA41" s="14"/>
      <c r="BB41" s="93"/>
      <c r="BC41" s="5"/>
    </row>
    <row r="42" spans="1:55" ht="30" x14ac:dyDescent="0.25">
      <c r="A42" s="164"/>
      <c r="B42" s="99">
        <v>1903663.4389052549</v>
      </c>
      <c r="C42" s="99"/>
      <c r="D42" s="99"/>
      <c r="E42" s="13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13"/>
      <c r="Y42" s="13"/>
      <c r="Z42" s="137" t="s">
        <v>92</v>
      </c>
      <c r="AA42" s="134" t="s">
        <v>93</v>
      </c>
      <c r="AB42" s="13"/>
      <c r="AC42" s="13"/>
      <c r="AD42" s="13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>
        <v>1903663.4389052549</v>
      </c>
      <c r="AU42" s="99"/>
      <c r="AV42" s="13">
        <f t="shared" si="20"/>
        <v>1903663.4389052549</v>
      </c>
      <c r="AW42" s="99">
        <v>1495.6080674573905</v>
      </c>
      <c r="AX42" s="99"/>
      <c r="AY42" s="112">
        <f>+AV42</f>
        <v>1903663.4389052549</v>
      </c>
      <c r="AZ42" s="154"/>
      <c r="BA42" s="14"/>
      <c r="BB42" s="93"/>
      <c r="BC42" s="5"/>
    </row>
    <row r="43" spans="1:55" ht="30" x14ac:dyDescent="0.25">
      <c r="A43" s="164"/>
      <c r="B43" s="99">
        <v>2832745.3680037754</v>
      </c>
      <c r="C43" s="99"/>
      <c r="D43" s="99"/>
      <c r="E43" s="13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13"/>
      <c r="Y43" s="13"/>
      <c r="Z43" s="133" t="s">
        <v>94</v>
      </c>
      <c r="AA43" s="134" t="s">
        <v>95</v>
      </c>
      <c r="AB43" s="13"/>
      <c r="AC43" s="13"/>
      <c r="AD43" s="13"/>
      <c r="AE43" s="99"/>
      <c r="AF43" s="99"/>
      <c r="AG43" s="99"/>
      <c r="AH43" s="99"/>
      <c r="AI43" s="99"/>
      <c r="AJ43" s="99"/>
      <c r="AK43" s="99"/>
      <c r="AL43" s="99"/>
      <c r="AM43" s="99"/>
      <c r="AN43" s="99">
        <f>+SUM(AN44:AN45)</f>
        <v>0</v>
      </c>
      <c r="AO43" s="99">
        <f>+SUM(AO44:AO45)</f>
        <v>162826.72958298001</v>
      </c>
      <c r="AP43" s="99">
        <f>+SUM(AP44:AP45)</f>
        <v>0</v>
      </c>
      <c r="AQ43" s="99">
        <f>+SUM(AQ44:AQ45)</f>
        <v>2669918.6384207956</v>
      </c>
      <c r="AR43" s="99">
        <f>+AP43+AQ43</f>
        <v>2669918.6384207956</v>
      </c>
      <c r="AS43" s="99">
        <f t="shared" ref="AS43:AS46" si="21">+AR43+AO43+AN43</f>
        <v>2832745.3680037754</v>
      </c>
      <c r="AT43" s="99"/>
      <c r="AU43" s="99"/>
      <c r="AV43" s="13">
        <f t="shared" si="20"/>
        <v>2832745.3680037754</v>
      </c>
      <c r="AW43" s="99"/>
      <c r="AX43" s="99"/>
      <c r="AY43" s="112">
        <f t="shared" ref="AY43:AY46" si="22">+AV43+AW43</f>
        <v>2832745.3680037754</v>
      </c>
      <c r="AZ43" s="154"/>
      <c r="BA43" s="14"/>
      <c r="BB43" s="93"/>
      <c r="BC43" s="5"/>
    </row>
    <row r="44" spans="1:55" x14ac:dyDescent="0.25">
      <c r="A44" s="164"/>
      <c r="B44" s="99">
        <v>2116030.6972170859</v>
      </c>
      <c r="C44" s="99"/>
      <c r="D44" s="99"/>
      <c r="E44" s="13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13"/>
      <c r="Y44" s="13"/>
      <c r="Z44" s="137" t="s">
        <v>96</v>
      </c>
      <c r="AA44" s="134" t="s">
        <v>97</v>
      </c>
      <c r="AB44" s="13"/>
      <c r="AC44" s="13"/>
      <c r="AD44" s="13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>
        <v>2116030.6972170859</v>
      </c>
      <c r="AR44" s="99">
        <f>+AP44+AQ44</f>
        <v>2116030.6972170859</v>
      </c>
      <c r="AS44" s="99">
        <f t="shared" si="21"/>
        <v>2116030.6972170859</v>
      </c>
      <c r="AT44" s="99"/>
      <c r="AU44" s="99"/>
      <c r="AV44" s="13">
        <f t="shared" si="20"/>
        <v>2116030.6972170859</v>
      </c>
      <c r="AW44" s="99"/>
      <c r="AX44" s="99"/>
      <c r="AY44" s="112">
        <f t="shared" si="22"/>
        <v>2116030.6972170859</v>
      </c>
      <c r="AZ44" s="154"/>
      <c r="BA44" s="14"/>
      <c r="BB44" s="93"/>
      <c r="BC44" s="5"/>
    </row>
    <row r="45" spans="1:55" x14ac:dyDescent="0.25">
      <c r="A45" s="164"/>
      <c r="B45" s="99">
        <v>716714.67078668973</v>
      </c>
      <c r="C45" s="99"/>
      <c r="D45" s="99"/>
      <c r="E45" s="13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13"/>
      <c r="Y45" s="13"/>
      <c r="Z45" s="137" t="s">
        <v>98</v>
      </c>
      <c r="AA45" s="134" t="s">
        <v>99</v>
      </c>
      <c r="AB45" s="13"/>
      <c r="AC45" s="13"/>
      <c r="AD45" s="13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102">
        <v>162826.72958298001</v>
      </c>
      <c r="AP45" s="99"/>
      <c r="AQ45" s="99">
        <v>553887.94120370969</v>
      </c>
      <c r="AR45" s="99">
        <f>+AP45+AQ45</f>
        <v>553887.94120370969</v>
      </c>
      <c r="AS45" s="99">
        <f t="shared" si="21"/>
        <v>716714.67078668973</v>
      </c>
      <c r="AT45" s="99"/>
      <c r="AU45" s="99"/>
      <c r="AV45" s="13">
        <f t="shared" si="20"/>
        <v>716714.67078668973</v>
      </c>
      <c r="AW45" s="99"/>
      <c r="AX45" s="99"/>
      <c r="AY45" s="112">
        <f t="shared" si="22"/>
        <v>716714.67078668973</v>
      </c>
      <c r="AZ45" s="154"/>
      <c r="BA45" s="14"/>
      <c r="BB45" s="93"/>
      <c r="BC45" s="5"/>
    </row>
    <row r="46" spans="1:55" ht="30" x14ac:dyDescent="0.25">
      <c r="A46" s="164"/>
      <c r="B46" s="99">
        <v>-2194.0145671611308</v>
      </c>
      <c r="C46" s="99"/>
      <c r="D46" s="99"/>
      <c r="E46" s="13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13"/>
      <c r="Y46" s="13"/>
      <c r="Z46" s="133" t="s">
        <v>100</v>
      </c>
      <c r="AA46" s="134" t="s">
        <v>101</v>
      </c>
      <c r="AB46" s="13"/>
      <c r="AC46" s="13"/>
      <c r="AD46" s="13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>
        <v>-2194.0145671611308</v>
      </c>
      <c r="AR46" s="99">
        <f>+AP46+AQ46</f>
        <v>-2194.0145671611308</v>
      </c>
      <c r="AS46" s="99">
        <f t="shared" si="21"/>
        <v>-2194.0145671611308</v>
      </c>
      <c r="AT46" s="99"/>
      <c r="AU46" s="99"/>
      <c r="AV46" s="13">
        <f t="shared" si="20"/>
        <v>-2194.0145671611308</v>
      </c>
      <c r="AW46" s="99"/>
      <c r="AX46" s="99"/>
      <c r="AY46" s="112">
        <f t="shared" si="22"/>
        <v>-2194.0145671611308</v>
      </c>
      <c r="AZ46" s="154"/>
      <c r="BA46" s="14"/>
      <c r="BB46" s="93"/>
      <c r="BC46" s="5"/>
    </row>
    <row r="47" spans="1:55" ht="15" customHeight="1" x14ac:dyDescent="0.25">
      <c r="A47" s="164"/>
      <c r="B47" s="99">
        <f t="shared" ref="B47:B52" si="23">+C47+D47+E47</f>
        <v>7175444.9138521869</v>
      </c>
      <c r="C47" s="99"/>
      <c r="D47" s="99">
        <f>+SUM(D48:D52)</f>
        <v>105634.09716268028</v>
      </c>
      <c r="E47" s="13">
        <f t="shared" ref="E47:E52" si="24">+F47+G47+H47+N47+W47</f>
        <v>7069810.8166895062</v>
      </c>
      <c r="F47" s="99">
        <f>+SUM(F48:F52)</f>
        <v>5053.7132063734889</v>
      </c>
      <c r="G47" s="99">
        <f>+SUM(G48:G52)</f>
        <v>1256751.6971864824</v>
      </c>
      <c r="H47" s="99">
        <f t="shared" ref="H47:H48" si="25">+I47+L47+M47</f>
        <v>633478.36744793993</v>
      </c>
      <c r="I47" s="99">
        <f t="shared" ref="I47:I51" si="26">+J47+K47</f>
        <v>629158.65457442624</v>
      </c>
      <c r="J47" s="99">
        <f t="shared" ref="J47:M47" si="27">+SUM(J48:J52)</f>
        <v>624189.84468753194</v>
      </c>
      <c r="K47" s="99">
        <f t="shared" si="27"/>
        <v>4968.809886894267</v>
      </c>
      <c r="L47" s="99">
        <f t="shared" si="27"/>
        <v>2898.981848643768</v>
      </c>
      <c r="M47" s="99">
        <f t="shared" si="27"/>
        <v>1420.7310248700001</v>
      </c>
      <c r="N47" s="99">
        <f t="shared" ref="N47:N52" si="28">+SUM(O47:V47)</f>
        <v>2108292.9516499368</v>
      </c>
      <c r="O47" s="99">
        <f t="shared" ref="O47:V47" si="29">+O48+O49+O50+O51+O52</f>
        <v>204451.2592066901</v>
      </c>
      <c r="P47" s="99">
        <f t="shared" si="29"/>
        <v>1226393.7892852288</v>
      </c>
      <c r="Q47" s="99">
        <f t="shared" si="29"/>
        <v>43677.588713106037</v>
      </c>
      <c r="R47" s="99">
        <f t="shared" si="29"/>
        <v>22204.488289606961</v>
      </c>
      <c r="S47" s="99">
        <f t="shared" si="29"/>
        <v>7594.6880765849592</v>
      </c>
      <c r="T47" s="99">
        <f t="shared" si="29"/>
        <v>39521.99234262031</v>
      </c>
      <c r="U47" s="99">
        <f t="shared" si="29"/>
        <v>66271.376612049018</v>
      </c>
      <c r="V47" s="99">
        <f t="shared" si="29"/>
        <v>498177.76912405057</v>
      </c>
      <c r="W47" s="99">
        <f t="shared" ref="W47:W52" si="30">+X47+Y47</f>
        <v>3066234.0871987729</v>
      </c>
      <c r="X47" s="13">
        <f>+SUM(X48:X52)</f>
        <v>2963700.3606245653</v>
      </c>
      <c r="Y47" s="13">
        <f>+SUM(Y48:Y52)</f>
        <v>102533.7265742076</v>
      </c>
      <c r="Z47" s="128" t="s">
        <v>106</v>
      </c>
      <c r="AA47" s="129" t="s">
        <v>107</v>
      </c>
      <c r="AB47" s="13">
        <f>+SUM(AB48:AB52)</f>
        <v>30624.559181270426</v>
      </c>
      <c r="AC47" s="13">
        <f>+SUM(AC48:AC52)</f>
        <v>573241.96538316587</v>
      </c>
      <c r="AD47" s="13">
        <f t="shared" ref="AD47:AD52" si="31">+AB47+AC47</f>
        <v>603866.52456443629</v>
      </c>
      <c r="AE47" s="99">
        <f t="shared" ref="AE47:AL47" si="32">+AE48+AE49+AE50+AE51+AE52</f>
        <v>419705.99079904024</v>
      </c>
      <c r="AF47" s="99">
        <f t="shared" si="32"/>
        <v>44041.29208932606</v>
      </c>
      <c r="AG47" s="99">
        <f t="shared" si="32"/>
        <v>38778.63445248823</v>
      </c>
      <c r="AH47" s="99">
        <f t="shared" si="32"/>
        <v>23598.383668115308</v>
      </c>
      <c r="AI47" s="99">
        <f t="shared" si="32"/>
        <v>11176.958375055383</v>
      </c>
      <c r="AJ47" s="99">
        <f t="shared" si="32"/>
        <v>31974.86258697926</v>
      </c>
      <c r="AK47" s="99">
        <f t="shared" si="32"/>
        <v>1424376.2506840802</v>
      </c>
      <c r="AL47" s="99">
        <f t="shared" si="32"/>
        <v>19552.507353490299</v>
      </c>
      <c r="AM47" s="99">
        <f>+SUM(AE47:AL47)</f>
        <v>2013204.880008575</v>
      </c>
      <c r="AN47" s="99">
        <f t="shared" ref="AN47:AQ47" si="33">+SUM(AN48:AN52)</f>
        <v>271070.50666362653</v>
      </c>
      <c r="AO47" s="99">
        <f t="shared" si="33"/>
        <v>11893.829459116447</v>
      </c>
      <c r="AP47" s="99">
        <f t="shared" si="33"/>
        <v>62747.70931862096</v>
      </c>
      <c r="AQ47" s="99">
        <f t="shared" si="33"/>
        <v>118657.11901317752</v>
      </c>
      <c r="AR47" s="99">
        <f t="shared" ref="AR47:AR52" si="34">+AQ47+AP47</f>
        <v>181404.82833179849</v>
      </c>
      <c r="AS47" s="99">
        <f t="shared" ref="AS47:AS67" si="35">+AR47+AO47+AN47</f>
        <v>464369.16445454146</v>
      </c>
      <c r="AT47" s="99">
        <f>+SUM(AT48:AT52)</f>
        <v>3064095.0789150908</v>
      </c>
      <c r="AU47" s="99">
        <f>+SUM(AU48:AU52)</f>
        <v>14738.406215429739</v>
      </c>
      <c r="AV47" s="13">
        <f t="shared" ref="AV47:AV52" si="36">+AU47+AT47+AS47+AM47+AD47</f>
        <v>6160274.0541580738</v>
      </c>
      <c r="AW47" s="99">
        <f>+SUM(AW48:AW52)</f>
        <v>1015170.8599231868</v>
      </c>
      <c r="AX47" s="99"/>
      <c r="AY47" s="112">
        <f>+AV47+AW47+AX47</f>
        <v>7175444.9140812606</v>
      </c>
      <c r="AZ47" s="154"/>
      <c r="BA47" s="14"/>
      <c r="BB47" s="93"/>
      <c r="BC47" s="5"/>
    </row>
    <row r="48" spans="1:55" x14ac:dyDescent="0.25">
      <c r="A48" s="164"/>
      <c r="B48" s="99">
        <f t="shared" si="23"/>
        <v>3564327.2835020861</v>
      </c>
      <c r="C48" s="99"/>
      <c r="D48" s="99">
        <v>78988.327549057227</v>
      </c>
      <c r="E48" s="13">
        <f t="shared" si="24"/>
        <v>3485338.955953029</v>
      </c>
      <c r="F48" s="99">
        <v>5053.7132063734889</v>
      </c>
      <c r="G48" s="99">
        <v>1222681.32608953</v>
      </c>
      <c r="H48" s="99">
        <f t="shared" si="25"/>
        <v>633472.76151931984</v>
      </c>
      <c r="I48" s="99">
        <f t="shared" si="26"/>
        <v>629153.04864580615</v>
      </c>
      <c r="J48" s="99">
        <v>624189.84468753194</v>
      </c>
      <c r="K48" s="99">
        <v>4963.2039582742673</v>
      </c>
      <c r="L48" s="99">
        <v>2898.981848643768</v>
      </c>
      <c r="M48" s="99">
        <v>1420.7310248700001</v>
      </c>
      <c r="N48" s="99">
        <f t="shared" si="28"/>
        <v>1369686.6428910978</v>
      </c>
      <c r="O48" s="99">
        <v>204451.2592066901</v>
      </c>
      <c r="P48" s="99">
        <v>1089626.1854638283</v>
      </c>
      <c r="Q48" s="99">
        <v>149.27511615504253</v>
      </c>
      <c r="R48" s="99">
        <v>3113.2583313743617</v>
      </c>
      <c r="S48" s="99">
        <v>7594.6880760176227</v>
      </c>
      <c r="T48" s="99">
        <v>7389.9234082602979</v>
      </c>
      <c r="U48" s="99">
        <v>29006.053113016711</v>
      </c>
      <c r="V48" s="99">
        <v>28356.000175755187</v>
      </c>
      <c r="W48" s="99">
        <f t="shared" si="30"/>
        <v>254444.51224670775</v>
      </c>
      <c r="X48" s="13">
        <v>158505.79627473015</v>
      </c>
      <c r="Y48" s="13">
        <v>95938.71597197761</v>
      </c>
      <c r="Z48" s="126" t="s">
        <v>108</v>
      </c>
      <c r="AA48" s="127" t="s">
        <v>109</v>
      </c>
      <c r="AB48" s="13">
        <v>25333.511943656362</v>
      </c>
      <c r="AC48" s="13">
        <v>356553.22885195864</v>
      </c>
      <c r="AD48" s="13">
        <f t="shared" si="31"/>
        <v>381886.74079561501</v>
      </c>
      <c r="AE48" s="99">
        <v>407963.88956739206</v>
      </c>
      <c r="AF48" s="99">
        <v>43915.676618082958</v>
      </c>
      <c r="AG48" s="99">
        <v>36641.634675130903</v>
      </c>
      <c r="AH48" s="99">
        <v>23374.071766387988</v>
      </c>
      <c r="AI48" s="99">
        <v>10843.70641439632</v>
      </c>
      <c r="AJ48" s="99">
        <v>31974.86258697926</v>
      </c>
      <c r="AK48" s="99">
        <v>1380527.1392758449</v>
      </c>
      <c r="AL48" s="99">
        <v>19456.200788530001</v>
      </c>
      <c r="AM48" s="99">
        <f>+SUM(AE48:AL48)</f>
        <v>1954697.1816927444</v>
      </c>
      <c r="AN48" s="99">
        <v>268343.02034712653</v>
      </c>
      <c r="AO48" s="99">
        <v>9398.7679147667823</v>
      </c>
      <c r="AP48" s="99">
        <v>52674.387159877922</v>
      </c>
      <c r="AQ48" s="99">
        <v>1734.8356026225242</v>
      </c>
      <c r="AR48" s="99">
        <f t="shared" si="34"/>
        <v>54409.222762500445</v>
      </c>
      <c r="AS48" s="99">
        <f t="shared" si="35"/>
        <v>332151.01102439372</v>
      </c>
      <c r="AT48" s="99">
        <v>647003.15702010505</v>
      </c>
      <c r="AU48" s="99">
        <v>14317.544984098127</v>
      </c>
      <c r="AV48" s="13">
        <f t="shared" si="36"/>
        <v>3330055.6355169564</v>
      </c>
      <c r="AW48" s="99">
        <v>234271.64781732103</v>
      </c>
      <c r="AX48" s="99"/>
      <c r="AY48" s="112">
        <f t="shared" ref="AY48:AY52" si="37">+AV48+AW48+AX48</f>
        <v>3564327.2833342776</v>
      </c>
      <c r="AZ48" s="154"/>
      <c r="BA48" s="14"/>
      <c r="BB48" s="93"/>
      <c r="BC48" s="5"/>
    </row>
    <row r="49" spans="1:55" x14ac:dyDescent="0.25">
      <c r="A49" s="164"/>
      <c r="B49" s="99">
        <f t="shared" si="23"/>
        <v>2739586.6089484794</v>
      </c>
      <c r="C49" s="99"/>
      <c r="D49" s="99">
        <v>15170.113569095636</v>
      </c>
      <c r="E49" s="13">
        <f t="shared" si="24"/>
        <v>2724416.4953793837</v>
      </c>
      <c r="F49" s="99">
        <v>0</v>
      </c>
      <c r="G49" s="99">
        <v>0</v>
      </c>
      <c r="H49" s="99">
        <f t="shared" ref="H49:H51" si="38">+SUM(J49:M49)</f>
        <v>0</v>
      </c>
      <c r="I49" s="99">
        <f t="shared" si="26"/>
        <v>0</v>
      </c>
      <c r="J49" s="99">
        <v>0</v>
      </c>
      <c r="K49" s="99">
        <v>0</v>
      </c>
      <c r="L49" s="99">
        <v>0</v>
      </c>
      <c r="M49" s="99">
        <v>0</v>
      </c>
      <c r="N49" s="99">
        <f t="shared" si="28"/>
        <v>253943.56101719016</v>
      </c>
      <c r="O49" s="99">
        <v>0</v>
      </c>
      <c r="P49" s="99">
        <v>77248.300515790514</v>
      </c>
      <c r="Q49" s="99">
        <v>0</v>
      </c>
      <c r="R49" s="99">
        <v>0</v>
      </c>
      <c r="S49" s="99">
        <v>5.6733608744252706E-7</v>
      </c>
      <c r="T49" s="99">
        <v>32132.06893436001</v>
      </c>
      <c r="U49" s="99">
        <v>37265.323499032304</v>
      </c>
      <c r="V49" s="99">
        <v>107297.86806743999</v>
      </c>
      <c r="W49" s="99">
        <f t="shared" si="30"/>
        <v>2470472.9343621936</v>
      </c>
      <c r="X49" s="13">
        <v>2464448.6482535936</v>
      </c>
      <c r="Y49" s="13">
        <v>6024.2861085999957</v>
      </c>
      <c r="Z49" s="126" t="s">
        <v>110</v>
      </c>
      <c r="AA49" s="127" t="s">
        <v>111</v>
      </c>
      <c r="AB49" s="13">
        <v>0</v>
      </c>
      <c r="AC49" s="13">
        <v>180203.85252441565</v>
      </c>
      <c r="AD49" s="13">
        <f t="shared" si="31"/>
        <v>180203.85252441565</v>
      </c>
      <c r="AE49" s="99">
        <v>8079.3243646167566</v>
      </c>
      <c r="AF49" s="99">
        <v>82.616918499999997</v>
      </c>
      <c r="AG49" s="99">
        <v>589.3459257200002</v>
      </c>
      <c r="AH49" s="99">
        <v>0</v>
      </c>
      <c r="AI49" s="99">
        <v>60.396170099999992</v>
      </c>
      <c r="AJ49" s="99">
        <v>0</v>
      </c>
      <c r="AK49" s="99">
        <v>22189.652583369832</v>
      </c>
      <c r="AL49" s="99">
        <v>56.858909929999996</v>
      </c>
      <c r="AM49" s="99">
        <f>+SUM(AE49:AL49)</f>
        <v>31058.194872236592</v>
      </c>
      <c r="AN49" s="99">
        <v>103.39376200000004</v>
      </c>
      <c r="AO49" s="99">
        <v>0</v>
      </c>
      <c r="AP49" s="99">
        <v>6821.5563553228931</v>
      </c>
      <c r="AQ49" s="99">
        <v>114664.56183463996</v>
      </c>
      <c r="AR49" s="99">
        <f t="shared" si="34"/>
        <v>121486.11818996284</v>
      </c>
      <c r="AS49" s="99">
        <f t="shared" si="35"/>
        <v>121589.51195196285</v>
      </c>
      <c r="AT49" s="99">
        <v>2025587.3163614175</v>
      </c>
      <c r="AU49" s="99">
        <v>-9.0949470177292824E-13</v>
      </c>
      <c r="AV49" s="13">
        <f t="shared" si="36"/>
        <v>2358438.8757100329</v>
      </c>
      <c r="AW49" s="99">
        <v>381147.73363532935</v>
      </c>
      <c r="AX49" s="99"/>
      <c r="AY49" s="112">
        <f t="shared" si="37"/>
        <v>2739586.6093453621</v>
      </c>
      <c r="AZ49" s="154"/>
      <c r="BA49" s="14"/>
      <c r="BB49" s="93"/>
      <c r="BC49" s="5"/>
    </row>
    <row r="50" spans="1:55" ht="30" x14ac:dyDescent="0.25">
      <c r="A50" s="164"/>
      <c r="B50" s="99">
        <f t="shared" si="23"/>
        <v>409689.61470302928</v>
      </c>
      <c r="C50" s="99"/>
      <c r="D50" s="99">
        <v>11475.656044527403</v>
      </c>
      <c r="E50" s="13">
        <f t="shared" si="24"/>
        <v>398213.95865850186</v>
      </c>
      <c r="F50" s="99">
        <v>0</v>
      </c>
      <c r="G50" s="99">
        <v>0</v>
      </c>
      <c r="H50" s="99">
        <f t="shared" si="38"/>
        <v>0</v>
      </c>
      <c r="I50" s="99">
        <f t="shared" si="26"/>
        <v>0</v>
      </c>
      <c r="J50" s="99">
        <v>0</v>
      </c>
      <c r="K50" s="99">
        <v>0</v>
      </c>
      <c r="L50" s="99">
        <v>0</v>
      </c>
      <c r="M50" s="99">
        <v>0</v>
      </c>
      <c r="N50" s="99">
        <f t="shared" si="28"/>
        <v>59519.30330561001</v>
      </c>
      <c r="O50" s="99">
        <v>0</v>
      </c>
      <c r="P50" s="99">
        <v>59519.30330561001</v>
      </c>
      <c r="Q50" s="99">
        <v>0</v>
      </c>
      <c r="R50" s="99">
        <v>0</v>
      </c>
      <c r="S50" s="99">
        <v>0</v>
      </c>
      <c r="T50" s="99">
        <v>0</v>
      </c>
      <c r="U50" s="99">
        <v>0</v>
      </c>
      <c r="V50" s="99">
        <v>0</v>
      </c>
      <c r="W50" s="99">
        <f t="shared" si="30"/>
        <v>338694.65535289183</v>
      </c>
      <c r="X50" s="13">
        <v>338694.65535289183</v>
      </c>
      <c r="Y50" s="13">
        <v>0</v>
      </c>
      <c r="Z50" s="126" t="s">
        <v>112</v>
      </c>
      <c r="AA50" s="127" t="s">
        <v>113</v>
      </c>
      <c r="AB50" s="13">
        <v>0</v>
      </c>
      <c r="AC50" s="13">
        <v>2709.5520616874019</v>
      </c>
      <c r="AD50" s="13">
        <f t="shared" si="31"/>
        <v>2709.5520616874019</v>
      </c>
      <c r="AE50" s="99">
        <v>0</v>
      </c>
      <c r="AF50" s="99">
        <v>0</v>
      </c>
      <c r="AG50" s="99">
        <v>0</v>
      </c>
      <c r="AH50" s="99">
        <v>0</v>
      </c>
      <c r="AI50" s="99">
        <v>0</v>
      </c>
      <c r="AJ50" s="99">
        <v>0</v>
      </c>
      <c r="AK50" s="99">
        <v>8766.1039828400008</v>
      </c>
      <c r="AL50" s="99">
        <v>0</v>
      </c>
      <c r="AM50" s="99">
        <f>+SUM(AE50:AL50)</f>
        <v>8766.1039828400008</v>
      </c>
      <c r="AN50" s="99">
        <v>0</v>
      </c>
      <c r="AO50" s="99">
        <v>0</v>
      </c>
      <c r="AP50" s="99">
        <v>0</v>
      </c>
      <c r="AQ50" s="99">
        <v>0</v>
      </c>
      <c r="AR50" s="99">
        <f t="shared" si="34"/>
        <v>0</v>
      </c>
      <c r="AS50" s="99">
        <f t="shared" si="35"/>
        <v>0</v>
      </c>
      <c r="AT50" s="99">
        <v>0</v>
      </c>
      <c r="AU50" s="99">
        <v>0</v>
      </c>
      <c r="AV50" s="13">
        <f t="shared" si="36"/>
        <v>11475.656044527403</v>
      </c>
      <c r="AW50" s="99">
        <v>398213.95865850186</v>
      </c>
      <c r="AX50" s="99"/>
      <c r="AY50" s="112">
        <f t="shared" si="37"/>
        <v>409689.61470302928</v>
      </c>
      <c r="AZ50" s="154"/>
      <c r="BA50" s="14"/>
      <c r="BB50" s="93"/>
      <c r="BC50" s="5"/>
    </row>
    <row r="51" spans="1:55" x14ac:dyDescent="0.25">
      <c r="A51" s="164"/>
      <c r="B51" s="99">
        <f t="shared" si="23"/>
        <v>425143.44443603896</v>
      </c>
      <c r="C51" s="99"/>
      <c r="D51" s="99">
        <v>0</v>
      </c>
      <c r="E51" s="13">
        <f t="shared" si="24"/>
        <v>425143.44443603896</v>
      </c>
      <c r="F51" s="99">
        <v>0</v>
      </c>
      <c r="G51" s="99">
        <v>0</v>
      </c>
      <c r="H51" s="99">
        <f t="shared" si="38"/>
        <v>0</v>
      </c>
      <c r="I51" s="99">
        <f t="shared" si="26"/>
        <v>0</v>
      </c>
      <c r="J51" s="99">
        <v>0</v>
      </c>
      <c r="K51" s="99">
        <v>0</v>
      </c>
      <c r="L51" s="99">
        <v>0</v>
      </c>
      <c r="M51" s="99">
        <v>0</v>
      </c>
      <c r="N51" s="99">
        <f t="shared" si="28"/>
        <v>425143.44443603896</v>
      </c>
      <c r="O51" s="99">
        <v>0</v>
      </c>
      <c r="P51" s="99">
        <v>0</v>
      </c>
      <c r="Q51" s="99">
        <v>43528.313596950997</v>
      </c>
      <c r="R51" s="99">
        <v>19091.229958232598</v>
      </c>
      <c r="S51" s="99">
        <v>0</v>
      </c>
      <c r="T51" s="99">
        <v>0</v>
      </c>
      <c r="U51" s="99">
        <v>0</v>
      </c>
      <c r="V51" s="99">
        <v>362523.90088085539</v>
      </c>
      <c r="W51" s="99">
        <f t="shared" si="30"/>
        <v>0</v>
      </c>
      <c r="X51" s="13">
        <v>0</v>
      </c>
      <c r="Y51" s="13">
        <v>0</v>
      </c>
      <c r="Z51" s="126" t="s">
        <v>114</v>
      </c>
      <c r="AA51" s="127" t="s">
        <v>115</v>
      </c>
      <c r="AB51" s="13">
        <v>4825.0517438640636</v>
      </c>
      <c r="AC51" s="13">
        <v>33295.644394215589</v>
      </c>
      <c r="AD51" s="13">
        <f t="shared" si="31"/>
        <v>38120.696138079657</v>
      </c>
      <c r="AE51" s="99">
        <v>3662.7768670313862</v>
      </c>
      <c r="AF51" s="99">
        <v>42.998552743101037</v>
      </c>
      <c r="AG51" s="99">
        <v>1547.6538516373257</v>
      </c>
      <c r="AH51" s="99">
        <v>224.31190172732056</v>
      </c>
      <c r="AI51" s="99">
        <v>272.85579055906214</v>
      </c>
      <c r="AJ51" s="99">
        <v>0</v>
      </c>
      <c r="AK51" s="99">
        <v>12893.354842025507</v>
      </c>
      <c r="AL51" s="99">
        <v>39.447655030295806</v>
      </c>
      <c r="AM51" s="99">
        <f>+SUM(AE51:AL51)</f>
        <v>18683.399460753997</v>
      </c>
      <c r="AN51" s="99">
        <v>2624.0925544999909</v>
      </c>
      <c r="AO51" s="99">
        <v>467.17750300966446</v>
      </c>
      <c r="AP51" s="99">
        <v>1523.495997730146</v>
      </c>
      <c r="AQ51" s="99">
        <v>2240.4104334653885</v>
      </c>
      <c r="AR51" s="99">
        <f t="shared" si="34"/>
        <v>3763.9064311955344</v>
      </c>
      <c r="AS51" s="99">
        <f t="shared" si="35"/>
        <v>6855.1764887051895</v>
      </c>
      <c r="AT51" s="99">
        <v>359525.79130513396</v>
      </c>
      <c r="AU51" s="99">
        <v>420.86123133161186</v>
      </c>
      <c r="AV51" s="13">
        <f t="shared" si="36"/>
        <v>423605.9246240044</v>
      </c>
      <c r="AW51" s="99">
        <v>1537.519812034591</v>
      </c>
      <c r="AX51" s="99"/>
      <c r="AY51" s="112">
        <f t="shared" si="37"/>
        <v>425143.44443603902</v>
      </c>
      <c r="AZ51" s="154"/>
      <c r="BA51" s="14"/>
      <c r="BB51" s="93"/>
      <c r="BC51" s="5"/>
    </row>
    <row r="52" spans="1:55" x14ac:dyDescent="0.25">
      <c r="A52" s="164"/>
      <c r="B52" s="99">
        <f t="shared" si="23"/>
        <v>36697.962262552384</v>
      </c>
      <c r="C52" s="99"/>
      <c r="D52" s="99">
        <v>0</v>
      </c>
      <c r="E52" s="13">
        <f t="shared" si="24"/>
        <v>36697.962262552384</v>
      </c>
      <c r="F52" s="99">
        <v>0</v>
      </c>
      <c r="G52" s="99">
        <v>34070.371096952382</v>
      </c>
      <c r="H52" s="103">
        <f>+I52+L52+M52</f>
        <v>5.6059286200000003</v>
      </c>
      <c r="I52" s="99">
        <f>+J52+K52</f>
        <v>5.6059286200000003</v>
      </c>
      <c r="J52" s="99">
        <v>0</v>
      </c>
      <c r="K52" s="99">
        <v>5.6059286200000003</v>
      </c>
      <c r="L52" s="99">
        <v>0</v>
      </c>
      <c r="M52" s="99">
        <v>0</v>
      </c>
      <c r="N52" s="99">
        <f t="shared" si="28"/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f t="shared" si="30"/>
        <v>2621.9852369799996</v>
      </c>
      <c r="X52" s="13">
        <v>2051.2607433499998</v>
      </c>
      <c r="Y52" s="13">
        <v>570.72449362999998</v>
      </c>
      <c r="Z52" s="126" t="s">
        <v>116</v>
      </c>
      <c r="AA52" s="127" t="s">
        <v>117</v>
      </c>
      <c r="AB52" s="13">
        <v>465.99549374999998</v>
      </c>
      <c r="AC52" s="13">
        <v>479.68755088863452</v>
      </c>
      <c r="AD52" s="13">
        <f t="shared" si="31"/>
        <v>945.68304463863456</v>
      </c>
      <c r="AE52" s="99">
        <v>0</v>
      </c>
      <c r="AF52" s="99">
        <v>0</v>
      </c>
      <c r="AG52" s="99">
        <v>0</v>
      </c>
      <c r="AH52" s="99">
        <v>0</v>
      </c>
      <c r="AI52" s="99">
        <v>0</v>
      </c>
      <c r="AJ52" s="99">
        <v>0</v>
      </c>
      <c r="AK52" s="99">
        <v>0</v>
      </c>
      <c r="AL52" s="99">
        <v>0</v>
      </c>
      <c r="AM52" s="99">
        <v>0</v>
      </c>
      <c r="AN52" s="99">
        <v>0</v>
      </c>
      <c r="AO52" s="99">
        <v>2027.8840413400001</v>
      </c>
      <c r="AP52" s="99">
        <v>1728.2698056899999</v>
      </c>
      <c r="AQ52" s="99">
        <v>17.311142449662313</v>
      </c>
      <c r="AR52" s="99">
        <f t="shared" si="34"/>
        <v>1745.5809481396623</v>
      </c>
      <c r="AS52" s="99">
        <f t="shared" si="35"/>
        <v>3773.4649894796621</v>
      </c>
      <c r="AT52" s="99">
        <v>31978.81422843409</v>
      </c>
      <c r="AU52" s="99">
        <v>0</v>
      </c>
      <c r="AV52" s="13">
        <f t="shared" si="36"/>
        <v>36697.962262552392</v>
      </c>
      <c r="AW52" s="99">
        <v>0</v>
      </c>
      <c r="AX52" s="99"/>
      <c r="AY52" s="112">
        <f t="shared" si="37"/>
        <v>36697.962262552392</v>
      </c>
      <c r="AZ52" s="154"/>
      <c r="BA52" s="14"/>
      <c r="BB52" s="93"/>
      <c r="BC52" s="5"/>
    </row>
    <row r="53" spans="1:55" ht="30" customHeight="1" x14ac:dyDescent="0.25">
      <c r="A53" s="164"/>
      <c r="B53" s="99">
        <f>+C53+D53+E53</f>
        <v>23933469.641782392</v>
      </c>
      <c r="C53" s="99"/>
      <c r="D53" s="99"/>
      <c r="E53" s="13">
        <f>+F53+G53+H53+N53+W53</f>
        <v>23933469.641782392</v>
      </c>
      <c r="F53" s="99">
        <v>32258.317831400142</v>
      </c>
      <c r="G53" s="99">
        <v>17257310.07674364</v>
      </c>
      <c r="H53" s="99">
        <f>+I53+L53+M53</f>
        <v>2742620.1440492552</v>
      </c>
      <c r="I53" s="99">
        <f>+J53+K53</f>
        <v>2259331.4412242672</v>
      </c>
      <c r="J53" s="99">
        <v>2177807.5757186804</v>
      </c>
      <c r="K53" s="99">
        <v>81523.865505586698</v>
      </c>
      <c r="L53" s="99">
        <v>181774.38301349172</v>
      </c>
      <c r="M53" s="99">
        <v>301514.31981149653</v>
      </c>
      <c r="N53" s="99">
        <f>+SUM(O53:V53)</f>
        <v>391983.47454057913</v>
      </c>
      <c r="O53" s="99">
        <v>-154313.27625254577</v>
      </c>
      <c r="P53" s="99">
        <v>408493.65818749089</v>
      </c>
      <c r="Q53" s="99">
        <v>-11702.726126126778</v>
      </c>
      <c r="R53" s="99">
        <v>32297.025560270267</v>
      </c>
      <c r="S53" s="99">
        <v>19799.185098080143</v>
      </c>
      <c r="T53" s="99">
        <v>23081.177974494756</v>
      </c>
      <c r="U53" s="99">
        <v>11115.60842777857</v>
      </c>
      <c r="V53" s="99">
        <v>63212.821671137062</v>
      </c>
      <c r="W53" s="99">
        <f>+X53+Y53</f>
        <v>3509297.628617519</v>
      </c>
      <c r="X53" s="13">
        <v>3059804.4956721151</v>
      </c>
      <c r="Y53" s="13">
        <v>449493.13294540386</v>
      </c>
      <c r="Z53" s="128" t="s">
        <v>118</v>
      </c>
      <c r="AA53" s="129" t="s">
        <v>119</v>
      </c>
      <c r="AB53" s="13"/>
      <c r="AC53" s="13"/>
      <c r="AD53" s="13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13">
        <f>+AU53+AT53+AS53+AM53+AD53</f>
        <v>0</v>
      </c>
      <c r="AW53" s="99"/>
      <c r="AX53" s="99"/>
      <c r="AY53" s="112">
        <f>+AV53+AW53+AX53</f>
        <v>0</v>
      </c>
      <c r="AZ53" s="154"/>
      <c r="BA53" s="14"/>
      <c r="BB53" s="93"/>
      <c r="BC53" s="5"/>
    </row>
    <row r="54" spans="1:55" ht="15.75" thickBot="1" x14ac:dyDescent="0.3">
      <c r="A54" s="168"/>
      <c r="B54" s="100"/>
      <c r="C54" s="100"/>
      <c r="D54" s="100"/>
      <c r="E54" s="17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7"/>
      <c r="Y54" s="17"/>
      <c r="Z54" s="131"/>
      <c r="AA54" s="132"/>
      <c r="AB54" s="17"/>
      <c r="AC54" s="17"/>
      <c r="AD54" s="17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7"/>
      <c r="AW54" s="100"/>
      <c r="AX54" s="100"/>
      <c r="AY54" s="107"/>
      <c r="AZ54" s="155"/>
      <c r="BA54" s="15"/>
      <c r="BB54" s="94"/>
    </row>
    <row r="55" spans="1:55" ht="30" customHeight="1" x14ac:dyDescent="0.25">
      <c r="A55" s="147" t="s">
        <v>120</v>
      </c>
      <c r="B55" s="101"/>
      <c r="C55" s="101"/>
      <c r="D55" s="101"/>
      <c r="E55" s="19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28" t="s">
        <v>118</v>
      </c>
      <c r="AA55" s="129" t="s">
        <v>119</v>
      </c>
      <c r="AB55" s="13">
        <v>449493.13294540386</v>
      </c>
      <c r="AC55" s="13">
        <v>3059804.4956721151</v>
      </c>
      <c r="AD55" s="13">
        <f>+AB55+AC55</f>
        <v>3509297.628617519</v>
      </c>
      <c r="AE55" s="99">
        <v>63212.821671137091</v>
      </c>
      <c r="AF55" s="99">
        <v>11115.608427778578</v>
      </c>
      <c r="AG55" s="99">
        <v>23081.177974494756</v>
      </c>
      <c r="AH55" s="99">
        <v>19799.185098080143</v>
      </c>
      <c r="AI55" s="99">
        <v>32297.025560270264</v>
      </c>
      <c r="AJ55" s="99">
        <v>-11702.726126126779</v>
      </c>
      <c r="AK55" s="99">
        <v>408493.65818749089</v>
      </c>
      <c r="AL55" s="99">
        <v>-154313.27625254577</v>
      </c>
      <c r="AM55" s="99">
        <f>+SUM(AE55:AL55)</f>
        <v>391983.47454057925</v>
      </c>
      <c r="AN55" s="99">
        <v>301514.31981149653</v>
      </c>
      <c r="AO55" s="99">
        <v>181774.38301349172</v>
      </c>
      <c r="AP55" s="99">
        <v>81523.865505586698</v>
      </c>
      <c r="AQ55" s="99">
        <v>2177807.5757186804</v>
      </c>
      <c r="AR55" s="99">
        <f>+AP55+AQ55</f>
        <v>2259331.4412242672</v>
      </c>
      <c r="AS55" s="99">
        <f t="shared" si="35"/>
        <v>2742620.1440492552</v>
      </c>
      <c r="AT55" s="99">
        <v>17257310.07674364</v>
      </c>
      <c r="AU55" s="99">
        <v>32258.317831400142</v>
      </c>
      <c r="AV55" s="13">
        <f>+AD55+AM55+AS55+AT55+AU55</f>
        <v>23933469.641782392</v>
      </c>
      <c r="AW55" s="99"/>
      <c r="AX55" s="99"/>
      <c r="AY55" s="111">
        <f t="shared" ref="AY55:AY61" si="39">+AV55+AW55+AX55</f>
        <v>23933469.641782392</v>
      </c>
      <c r="AZ55" s="154" t="s">
        <v>120</v>
      </c>
      <c r="BA55" s="15"/>
      <c r="BB55" s="94"/>
    </row>
    <row r="56" spans="1:55" ht="30" customHeight="1" x14ac:dyDescent="0.25">
      <c r="A56" s="148"/>
      <c r="B56" s="99">
        <f>+C56+D56+E56</f>
        <v>1237659.256885617</v>
      </c>
      <c r="C56" s="99"/>
      <c r="D56" s="99">
        <f>+SUM(D57:D58)</f>
        <v>87098.502331842566</v>
      </c>
      <c r="E56" s="13">
        <f t="shared" ref="E56:E68" si="40">+F56+G56+H56+N56+W56</f>
        <v>1150560.7545537744</v>
      </c>
      <c r="F56" s="99">
        <f>+SUM(F57:F58)</f>
        <v>0</v>
      </c>
      <c r="G56" s="99">
        <f>+SUM(G57:G58)</f>
        <v>449879.11492310633</v>
      </c>
      <c r="H56" s="99">
        <f t="shared" ref="H56:H57" si="41">+I56+L56+M56</f>
        <v>11.483000630000001</v>
      </c>
      <c r="I56" s="99">
        <f t="shared" ref="I56:I57" si="42">+J56+K56</f>
        <v>8.5821301400000003</v>
      </c>
      <c r="J56" s="101">
        <f t="shared" ref="J56:M56" si="43">+SUM(J57:J58)</f>
        <v>0</v>
      </c>
      <c r="K56" s="101">
        <f t="shared" si="43"/>
        <v>8.5821301400000003</v>
      </c>
      <c r="L56" s="101">
        <f t="shared" si="43"/>
        <v>2.9008704900000004</v>
      </c>
      <c r="M56" s="101">
        <f t="shared" si="43"/>
        <v>0</v>
      </c>
      <c r="N56" s="99">
        <f t="shared" ref="N56:N68" si="44">+SUM(O56:V56)</f>
        <v>114212.35678220808</v>
      </c>
      <c r="O56" s="101">
        <f t="shared" ref="O56:V56" si="45">+O57+O58</f>
        <v>0</v>
      </c>
      <c r="P56" s="101">
        <f t="shared" si="45"/>
        <v>75940.789965693548</v>
      </c>
      <c r="Q56" s="101">
        <f t="shared" si="45"/>
        <v>14.370411199999999</v>
      </c>
      <c r="R56" s="101">
        <f t="shared" si="45"/>
        <v>3560.3989172000001</v>
      </c>
      <c r="S56" s="101">
        <f t="shared" si="45"/>
        <v>2834.595842757331</v>
      </c>
      <c r="T56" s="101">
        <f t="shared" si="45"/>
        <v>12371.375705799623</v>
      </c>
      <c r="U56" s="101">
        <f t="shared" si="45"/>
        <v>4556.8148711375734</v>
      </c>
      <c r="V56" s="101">
        <f t="shared" si="45"/>
        <v>14934.011068420001</v>
      </c>
      <c r="W56" s="99">
        <f t="shared" ref="W56:W61" si="46">+X56+Y56</f>
        <v>586457.79984782985</v>
      </c>
      <c r="X56" s="99">
        <f>+SUM(X57:X58)</f>
        <v>571343.06475959986</v>
      </c>
      <c r="Y56" s="99">
        <f>+SUM(Y57:Y58)</f>
        <v>15114.735088229971</v>
      </c>
      <c r="Z56" s="128" t="s">
        <v>121</v>
      </c>
      <c r="AA56" s="129" t="s">
        <v>122</v>
      </c>
      <c r="AB56" s="13"/>
      <c r="AC56" s="13"/>
      <c r="AD56" s="13"/>
      <c r="AE56" s="99"/>
      <c r="AF56" s="99"/>
      <c r="AG56" s="99"/>
      <c r="AH56" s="99"/>
      <c r="AI56" s="99"/>
      <c r="AJ56" s="99"/>
      <c r="AK56" s="99"/>
      <c r="AL56" s="99"/>
      <c r="AM56" s="99"/>
      <c r="AN56" s="99">
        <f t="shared" ref="AN56:AQ56" si="47">+SUM(AN57:AN58)</f>
        <v>0</v>
      </c>
      <c r="AO56" s="99">
        <f t="shared" si="47"/>
        <v>0</v>
      </c>
      <c r="AP56" s="99">
        <f t="shared" si="47"/>
        <v>0</v>
      </c>
      <c r="AQ56" s="99">
        <f t="shared" si="47"/>
        <v>1237659.256885617</v>
      </c>
      <c r="AR56" s="99">
        <f t="shared" ref="AR56:AR58" si="48">+AQ56+AP56</f>
        <v>1237659.256885617</v>
      </c>
      <c r="AS56" s="99">
        <f t="shared" si="35"/>
        <v>1237659.256885617</v>
      </c>
      <c r="AT56" s="99"/>
      <c r="AU56" s="99"/>
      <c r="AV56" s="13">
        <f t="shared" ref="AV56:AV61" si="49">+AU56+AT56+AS56+AM56+AD56</f>
        <v>1237659.256885617</v>
      </c>
      <c r="AW56" s="99"/>
      <c r="AX56" s="99"/>
      <c r="AY56" s="112">
        <f t="shared" si="39"/>
        <v>1237659.256885617</v>
      </c>
      <c r="AZ56" s="154"/>
      <c r="BA56" s="15"/>
      <c r="BB56" s="94"/>
    </row>
    <row r="57" spans="1:55" x14ac:dyDescent="0.25">
      <c r="A57" s="148"/>
      <c r="B57" s="99">
        <f t="shared" ref="B57:B68" si="50">+C57+D57+E57</f>
        <v>1025711.4581334163</v>
      </c>
      <c r="C57" s="99"/>
      <c r="D57" s="99">
        <v>0</v>
      </c>
      <c r="E57" s="13">
        <f t="shared" si="40"/>
        <v>1025711.4581334163</v>
      </c>
      <c r="F57" s="103">
        <v>0</v>
      </c>
      <c r="G57" s="99">
        <v>337983.35854955</v>
      </c>
      <c r="H57" s="99">
        <f t="shared" si="41"/>
        <v>11.483000630000001</v>
      </c>
      <c r="I57" s="99">
        <f t="shared" si="42"/>
        <v>8.5821301400000003</v>
      </c>
      <c r="J57" s="99">
        <v>0</v>
      </c>
      <c r="K57" s="99">
        <v>8.5821301400000003</v>
      </c>
      <c r="L57" s="99">
        <v>2.9008704900000004</v>
      </c>
      <c r="M57" s="99">
        <v>0</v>
      </c>
      <c r="N57" s="99">
        <f t="shared" si="44"/>
        <v>114212.35678220808</v>
      </c>
      <c r="O57" s="99">
        <v>0</v>
      </c>
      <c r="P57" s="99">
        <v>75940.789965693548</v>
      </c>
      <c r="Q57" s="99">
        <v>14.370411199999999</v>
      </c>
      <c r="R57" s="99">
        <v>3560.3989172000001</v>
      </c>
      <c r="S57" s="99">
        <v>2834.595842757331</v>
      </c>
      <c r="T57" s="99">
        <v>12371.375705799623</v>
      </c>
      <c r="U57" s="99">
        <v>4556.8148711375734</v>
      </c>
      <c r="V57" s="99">
        <v>14934.011068420001</v>
      </c>
      <c r="W57" s="99">
        <f t="shared" si="46"/>
        <v>573504.25980102818</v>
      </c>
      <c r="X57" s="99">
        <v>558389.52471279819</v>
      </c>
      <c r="Y57" s="99">
        <v>15114.735088229971</v>
      </c>
      <c r="Z57" s="126" t="s">
        <v>123</v>
      </c>
      <c r="AA57" s="127" t="s">
        <v>124</v>
      </c>
      <c r="AB57" s="13"/>
      <c r="AC57" s="13"/>
      <c r="AD57" s="13"/>
      <c r="AE57" s="99"/>
      <c r="AF57" s="99"/>
      <c r="AG57" s="99"/>
      <c r="AH57" s="99"/>
      <c r="AI57" s="99"/>
      <c r="AJ57" s="99"/>
      <c r="AK57" s="99"/>
      <c r="AL57" s="99"/>
      <c r="AM57" s="99"/>
      <c r="AN57" s="99">
        <v>0</v>
      </c>
      <c r="AO57" s="99">
        <v>0</v>
      </c>
      <c r="AP57" s="99">
        <v>0</v>
      </c>
      <c r="AQ57" s="99">
        <v>1025711.4581334164</v>
      </c>
      <c r="AR57" s="99">
        <f t="shared" si="48"/>
        <v>1025711.4581334164</v>
      </c>
      <c r="AS57" s="99">
        <f t="shared" si="35"/>
        <v>1025711.4581334164</v>
      </c>
      <c r="AT57" s="99"/>
      <c r="AU57" s="99"/>
      <c r="AV57" s="13">
        <f t="shared" si="49"/>
        <v>1025711.4581334164</v>
      </c>
      <c r="AW57" s="99"/>
      <c r="AX57" s="99"/>
      <c r="AY57" s="112">
        <f t="shared" si="39"/>
        <v>1025711.4581334164</v>
      </c>
      <c r="AZ57" s="154"/>
      <c r="BA57" s="15"/>
      <c r="BB57" s="94"/>
    </row>
    <row r="58" spans="1:55" x14ac:dyDescent="0.25">
      <c r="A58" s="148"/>
      <c r="B58" s="99">
        <f t="shared" si="50"/>
        <v>211947.79875220062</v>
      </c>
      <c r="C58" s="99"/>
      <c r="D58" s="99">
        <v>87098.502331842566</v>
      </c>
      <c r="E58" s="13">
        <f t="shared" si="40"/>
        <v>124849.29642035803</v>
      </c>
      <c r="F58" s="99">
        <v>0</v>
      </c>
      <c r="G58" s="99">
        <v>111895.75637355633</v>
      </c>
      <c r="H58" s="99">
        <f t="shared" ref="H58:H64" si="51">+SUM(J58:M58)</f>
        <v>0</v>
      </c>
      <c r="I58" s="99"/>
      <c r="J58" s="99">
        <v>0</v>
      </c>
      <c r="K58" s="99">
        <v>0</v>
      </c>
      <c r="L58" s="99">
        <v>0</v>
      </c>
      <c r="M58" s="99">
        <v>0</v>
      </c>
      <c r="N58" s="99">
        <f t="shared" si="44"/>
        <v>0</v>
      </c>
      <c r="O58" s="99">
        <v>0</v>
      </c>
      <c r="P58" s="99">
        <v>0</v>
      </c>
      <c r="Q58" s="99">
        <v>0</v>
      </c>
      <c r="R58" s="99">
        <v>0</v>
      </c>
      <c r="S58" s="99">
        <v>0</v>
      </c>
      <c r="T58" s="99">
        <v>0</v>
      </c>
      <c r="U58" s="99">
        <v>0</v>
      </c>
      <c r="V58" s="99">
        <v>0</v>
      </c>
      <c r="W58" s="99">
        <f t="shared" si="46"/>
        <v>12953.540046801698</v>
      </c>
      <c r="X58" s="99">
        <v>12953.540046801698</v>
      </c>
      <c r="Y58" s="99">
        <v>0</v>
      </c>
      <c r="Z58" s="126" t="s">
        <v>125</v>
      </c>
      <c r="AA58" s="127" t="s">
        <v>126</v>
      </c>
      <c r="AB58" s="13"/>
      <c r="AC58" s="13"/>
      <c r="AD58" s="13"/>
      <c r="AE58" s="99"/>
      <c r="AF58" s="99"/>
      <c r="AG58" s="99"/>
      <c r="AH58" s="99"/>
      <c r="AI58" s="99"/>
      <c r="AJ58" s="99"/>
      <c r="AK58" s="99"/>
      <c r="AL58" s="99"/>
      <c r="AM58" s="99"/>
      <c r="AN58" s="99">
        <v>0</v>
      </c>
      <c r="AO58" s="99">
        <v>0</v>
      </c>
      <c r="AP58" s="99">
        <v>0</v>
      </c>
      <c r="AQ58" s="99">
        <v>211947.79875220059</v>
      </c>
      <c r="AR58" s="99">
        <f t="shared" si="48"/>
        <v>211947.79875220059</v>
      </c>
      <c r="AS58" s="99">
        <f t="shared" si="35"/>
        <v>211947.79875220059</v>
      </c>
      <c r="AT58" s="99"/>
      <c r="AU58" s="99"/>
      <c r="AV58" s="13">
        <f t="shared" si="49"/>
        <v>211947.79875220059</v>
      </c>
      <c r="AW58" s="99"/>
      <c r="AX58" s="99"/>
      <c r="AY58" s="112">
        <f t="shared" si="39"/>
        <v>211947.79875220059</v>
      </c>
      <c r="AZ58" s="154"/>
      <c r="BA58" s="15"/>
      <c r="BB58" s="94"/>
    </row>
    <row r="59" spans="1:55" x14ac:dyDescent="0.25">
      <c r="A59" s="148"/>
      <c r="B59" s="99">
        <f t="shared" si="50"/>
        <v>4817363.0727351904</v>
      </c>
      <c r="C59" s="99"/>
      <c r="D59" s="99">
        <f>+SUM(D60:D61)</f>
        <v>2048.7781745991651</v>
      </c>
      <c r="E59" s="13">
        <f t="shared" si="40"/>
        <v>4815314.2945605917</v>
      </c>
      <c r="F59" s="99">
        <f>+SUM(F60:F61)</f>
        <v>1566.7051912404825</v>
      </c>
      <c r="G59" s="99">
        <f>+SUM(G60:G61)</f>
        <v>3185672.1626835037</v>
      </c>
      <c r="H59" s="99">
        <f>+I59+L59+M59</f>
        <v>945083.0705400079</v>
      </c>
      <c r="I59" s="99">
        <f>+J59+K59</f>
        <v>176022.05345217278</v>
      </c>
      <c r="J59" s="99">
        <f t="shared" ref="J59:M59" si="52">+SUM(J60:J61)</f>
        <v>49369.304947470846</v>
      </c>
      <c r="K59" s="99">
        <f t="shared" si="52"/>
        <v>126652.74850470194</v>
      </c>
      <c r="L59" s="99">
        <f t="shared" si="52"/>
        <v>4518.6726936948035</v>
      </c>
      <c r="M59" s="99">
        <f t="shared" si="52"/>
        <v>764542.34439414029</v>
      </c>
      <c r="N59" s="99">
        <f t="shared" si="44"/>
        <v>487745.79485268611</v>
      </c>
      <c r="O59" s="99">
        <f t="shared" ref="O59:V59" si="53">+O60+O61</f>
        <v>364.3645938934352</v>
      </c>
      <c r="P59" s="99">
        <f t="shared" si="53"/>
        <v>28629.330083356377</v>
      </c>
      <c r="Q59" s="99">
        <f t="shared" si="53"/>
        <v>0</v>
      </c>
      <c r="R59" s="99">
        <f t="shared" si="53"/>
        <v>0</v>
      </c>
      <c r="S59" s="99">
        <f t="shared" si="53"/>
        <v>1093.8671621971887</v>
      </c>
      <c r="T59" s="99">
        <f t="shared" si="53"/>
        <v>941.12479236137801</v>
      </c>
      <c r="U59" s="99">
        <f t="shared" si="53"/>
        <v>76.054796628468807</v>
      </c>
      <c r="V59" s="99">
        <f t="shared" si="53"/>
        <v>456641.05342424929</v>
      </c>
      <c r="W59" s="99">
        <f t="shared" si="46"/>
        <v>195246.56129315295</v>
      </c>
      <c r="X59" s="99">
        <f>+SUM(X60:X61)</f>
        <v>181997.13240460574</v>
      </c>
      <c r="Y59" s="99">
        <f>+SUM(Y60:Y61)</f>
        <v>13249.428888547209</v>
      </c>
      <c r="Z59" s="128" t="s">
        <v>127</v>
      </c>
      <c r="AA59" s="138" t="s">
        <v>128</v>
      </c>
      <c r="AB59" s="13">
        <f>+SUM(AB60:AB61)</f>
        <v>14772.638975452013</v>
      </c>
      <c r="AC59" s="13">
        <f>+SUM(AC60:AC61)</f>
        <v>181579.43624948573</v>
      </c>
      <c r="AD59" s="13">
        <f>+AB59+AC59</f>
        <v>196352.07522493775</v>
      </c>
      <c r="AE59" s="99">
        <f t="shared" ref="AE59:AL59" si="54">+AE60+AE61</f>
        <v>859292.7080701727</v>
      </c>
      <c r="AF59" s="99">
        <f t="shared" si="54"/>
        <v>76.054796628468807</v>
      </c>
      <c r="AG59" s="99">
        <f t="shared" si="54"/>
        <v>944.03191597983789</v>
      </c>
      <c r="AH59" s="99">
        <f t="shared" si="54"/>
        <v>1021.6952380846743</v>
      </c>
      <c r="AI59" s="99">
        <f t="shared" si="54"/>
        <v>0</v>
      </c>
      <c r="AJ59" s="99">
        <f t="shared" si="54"/>
        <v>0</v>
      </c>
      <c r="AK59" s="99">
        <f t="shared" si="54"/>
        <v>14495.197206541798</v>
      </c>
      <c r="AL59" s="99">
        <f t="shared" si="54"/>
        <v>364.3645938934352</v>
      </c>
      <c r="AM59" s="99">
        <f t="shared" ref="AM59:AM67" si="55">+SUM(AE59:AL59)</f>
        <v>876194.05182130076</v>
      </c>
      <c r="AN59" s="99">
        <f t="shared" ref="AN59:AQ59" si="56">+SUM(AN60:AN61)</f>
        <v>2039408.8154614405</v>
      </c>
      <c r="AO59" s="99">
        <f t="shared" si="56"/>
        <v>4518.6726936948035</v>
      </c>
      <c r="AP59" s="99">
        <f t="shared" si="56"/>
        <v>15358.717061371939</v>
      </c>
      <c r="AQ59" s="99">
        <f t="shared" si="56"/>
        <v>49369.304947470897</v>
      </c>
      <c r="AR59" s="99">
        <f t="shared" ref="AR59:AR60" si="57">+AQ59+AP59</f>
        <v>64728.022008842832</v>
      </c>
      <c r="AS59" s="99">
        <f t="shared" si="35"/>
        <v>2108655.5101639782</v>
      </c>
      <c r="AT59" s="99">
        <f>+SUM(AT60:AT61)</f>
        <v>1634511.6126927598</v>
      </c>
      <c r="AU59" s="99">
        <f>+SUM(AU60:AU61)</f>
        <v>1649.8228322127404</v>
      </c>
      <c r="AV59" s="13">
        <f t="shared" si="49"/>
        <v>4817363.0727351895</v>
      </c>
      <c r="AW59" s="99"/>
      <c r="AX59" s="99"/>
      <c r="AY59" s="112">
        <f t="shared" si="39"/>
        <v>4817363.0727351895</v>
      </c>
      <c r="AZ59" s="154"/>
      <c r="BA59" s="15"/>
      <c r="BB59" s="94"/>
    </row>
    <row r="60" spans="1:55" x14ac:dyDescent="0.25">
      <c r="A60" s="148"/>
      <c r="B60" s="99">
        <f t="shared" si="50"/>
        <v>3185286.2004502667</v>
      </c>
      <c r="C60" s="99"/>
      <c r="D60" s="99">
        <v>2048.7781745991651</v>
      </c>
      <c r="E60" s="13">
        <f t="shared" si="40"/>
        <v>3183237.4222756675</v>
      </c>
      <c r="F60" s="99"/>
      <c r="G60" s="99">
        <v>3183237.4222756675</v>
      </c>
      <c r="H60" s="99">
        <f t="shared" si="51"/>
        <v>0</v>
      </c>
      <c r="I60" s="99"/>
      <c r="J60" s="99">
        <v>0</v>
      </c>
      <c r="K60" s="99">
        <v>0</v>
      </c>
      <c r="L60" s="99">
        <v>0</v>
      </c>
      <c r="M60" s="99">
        <v>0</v>
      </c>
      <c r="N60" s="99">
        <f t="shared" si="44"/>
        <v>0</v>
      </c>
      <c r="O60" s="99">
        <v>0</v>
      </c>
      <c r="P60" s="99">
        <v>0</v>
      </c>
      <c r="Q60" s="99">
        <v>0</v>
      </c>
      <c r="R60" s="99">
        <v>0</v>
      </c>
      <c r="S60" s="99">
        <v>0</v>
      </c>
      <c r="T60" s="99">
        <v>0</v>
      </c>
      <c r="U60" s="99">
        <v>0</v>
      </c>
      <c r="V60" s="99">
        <v>0</v>
      </c>
      <c r="W60" s="99">
        <f t="shared" si="46"/>
        <v>0</v>
      </c>
      <c r="X60" s="99">
        <v>0</v>
      </c>
      <c r="Y60" s="99">
        <v>0</v>
      </c>
      <c r="Z60" s="126" t="s">
        <v>129</v>
      </c>
      <c r="AA60" s="127" t="s">
        <v>130</v>
      </c>
      <c r="AB60" s="13">
        <v>14772.638975452013</v>
      </c>
      <c r="AC60" s="13">
        <v>181579.43624948573</v>
      </c>
      <c r="AD60" s="13">
        <f>+AB60+AC60</f>
        <v>196352.07522493775</v>
      </c>
      <c r="AE60" s="99">
        <v>859292.7080701727</v>
      </c>
      <c r="AF60" s="99">
        <v>76.054796628468807</v>
      </c>
      <c r="AG60" s="99">
        <v>944.03191597983789</v>
      </c>
      <c r="AH60" s="99">
        <v>1021.6952380846743</v>
      </c>
      <c r="AI60" s="99">
        <v>0</v>
      </c>
      <c r="AJ60" s="99">
        <v>0</v>
      </c>
      <c r="AK60" s="99">
        <v>14495.197206541798</v>
      </c>
      <c r="AL60" s="99">
        <v>364.3645938934352</v>
      </c>
      <c r="AM60" s="99">
        <f t="shared" si="55"/>
        <v>876194.05182130076</v>
      </c>
      <c r="AN60" s="99">
        <v>2039408.8154614405</v>
      </c>
      <c r="AO60" s="99">
        <v>4518.6726936948035</v>
      </c>
      <c r="AP60" s="99">
        <v>15358.717061371939</v>
      </c>
      <c r="AQ60" s="99">
        <v>49369.304947470897</v>
      </c>
      <c r="AR60" s="99">
        <f t="shared" si="57"/>
        <v>64728.022008842832</v>
      </c>
      <c r="AS60" s="99">
        <f t="shared" si="35"/>
        <v>2108655.5101639782</v>
      </c>
      <c r="AT60" s="99">
        <v>2434.7404078362188</v>
      </c>
      <c r="AU60" s="99">
        <v>1649.8228322127404</v>
      </c>
      <c r="AV60" s="13">
        <f t="shared" si="49"/>
        <v>3185286.2004502658</v>
      </c>
      <c r="AW60" s="99"/>
      <c r="AX60" s="99"/>
      <c r="AY60" s="112">
        <f t="shared" si="39"/>
        <v>3185286.2004502658</v>
      </c>
      <c r="AZ60" s="154"/>
      <c r="BA60" s="15"/>
      <c r="BB60" s="94"/>
    </row>
    <row r="61" spans="1:55" ht="30" x14ac:dyDescent="0.25">
      <c r="A61" s="148"/>
      <c r="B61" s="99">
        <f t="shared" si="50"/>
        <v>1632076.8722849234</v>
      </c>
      <c r="C61" s="99"/>
      <c r="D61" s="99">
        <v>0</v>
      </c>
      <c r="E61" s="13">
        <f t="shared" si="40"/>
        <v>1632076.8722849234</v>
      </c>
      <c r="F61" s="99">
        <v>1566.7051912404825</v>
      </c>
      <c r="G61" s="99">
        <v>2434.7404078362188</v>
      </c>
      <c r="H61" s="99">
        <f>+I61+L61+M61</f>
        <v>945083.0705400079</v>
      </c>
      <c r="I61" s="99">
        <f>+J61+K61</f>
        <v>176022.05345217278</v>
      </c>
      <c r="J61" s="99">
        <v>49369.304947470846</v>
      </c>
      <c r="K61" s="99">
        <v>126652.74850470194</v>
      </c>
      <c r="L61" s="99">
        <v>4518.6726936948035</v>
      </c>
      <c r="M61" s="99">
        <v>764542.34439414029</v>
      </c>
      <c r="N61" s="99">
        <f t="shared" si="44"/>
        <v>487745.79485268611</v>
      </c>
      <c r="O61" s="99">
        <v>364.3645938934352</v>
      </c>
      <c r="P61" s="99">
        <v>28629.330083356377</v>
      </c>
      <c r="Q61" s="99">
        <v>0</v>
      </c>
      <c r="R61" s="99">
        <v>0</v>
      </c>
      <c r="S61" s="99">
        <v>1093.8671621971887</v>
      </c>
      <c r="T61" s="99">
        <v>941.12479236137801</v>
      </c>
      <c r="U61" s="99">
        <v>76.054796628468807</v>
      </c>
      <c r="V61" s="99">
        <v>456641.05342424929</v>
      </c>
      <c r="W61" s="99">
        <f t="shared" si="46"/>
        <v>195246.56129315295</v>
      </c>
      <c r="X61" s="99">
        <v>181997.13240460574</v>
      </c>
      <c r="Y61" s="99">
        <v>13249.428888547209</v>
      </c>
      <c r="Z61" s="126" t="s">
        <v>131</v>
      </c>
      <c r="AA61" s="127" t="s">
        <v>132</v>
      </c>
      <c r="AB61" s="13">
        <v>0</v>
      </c>
      <c r="AC61" s="13">
        <v>0</v>
      </c>
      <c r="AD61" s="13"/>
      <c r="AE61" s="99">
        <v>0</v>
      </c>
      <c r="AF61" s="99">
        <v>0</v>
      </c>
      <c r="AG61" s="99">
        <v>0</v>
      </c>
      <c r="AH61" s="99">
        <v>0</v>
      </c>
      <c r="AI61" s="99">
        <v>0</v>
      </c>
      <c r="AJ61" s="99">
        <v>0</v>
      </c>
      <c r="AK61" s="99">
        <v>0</v>
      </c>
      <c r="AL61" s="99">
        <v>0</v>
      </c>
      <c r="AM61" s="99">
        <f t="shared" si="55"/>
        <v>0</v>
      </c>
      <c r="AN61" s="99">
        <v>0</v>
      </c>
      <c r="AO61" s="99">
        <v>0</v>
      </c>
      <c r="AP61" s="99">
        <v>0</v>
      </c>
      <c r="AQ61" s="99">
        <v>0</v>
      </c>
      <c r="AR61" s="99"/>
      <c r="AS61" s="99">
        <f t="shared" si="35"/>
        <v>0</v>
      </c>
      <c r="AT61" s="99">
        <v>1632076.8722849237</v>
      </c>
      <c r="AU61" s="99">
        <v>0</v>
      </c>
      <c r="AV61" s="13">
        <f t="shared" si="49"/>
        <v>1632076.8722849237</v>
      </c>
      <c r="AW61" s="99"/>
      <c r="AX61" s="99"/>
      <c r="AY61" s="112">
        <f t="shared" si="39"/>
        <v>1632076.8722849237</v>
      </c>
      <c r="AZ61" s="154"/>
      <c r="BA61" s="15"/>
      <c r="BB61" s="94"/>
    </row>
    <row r="62" spans="1:55" x14ac:dyDescent="0.25">
      <c r="A62" s="148"/>
      <c r="B62" s="99">
        <f t="shared" si="50"/>
        <v>4804327.2141629914</v>
      </c>
      <c r="C62" s="99"/>
      <c r="D62" s="99">
        <f>+SUM(D63:D67)</f>
        <v>347105.32309382799</v>
      </c>
      <c r="E62" s="13">
        <f t="shared" si="40"/>
        <v>4457221.8910691636</v>
      </c>
      <c r="F62" s="99">
        <f>+SUM(F63:F67)</f>
        <v>10201.57732368846</v>
      </c>
      <c r="G62" s="99">
        <f>+SUM(G63:G67)</f>
        <v>722285.45809454541</v>
      </c>
      <c r="H62" s="99">
        <f t="shared" ref="H62:H63" si="58">+I62+L62+M62</f>
        <v>3175507.1391960741</v>
      </c>
      <c r="I62" s="99">
        <f t="shared" ref="I62:I81" si="59">+J62+K62</f>
        <v>3140757.6517193392</v>
      </c>
      <c r="J62" s="99">
        <f t="shared" ref="J62:M62" si="60">+SUM(J63:J67)</f>
        <v>2500354.6708934372</v>
      </c>
      <c r="K62" s="99">
        <f t="shared" si="60"/>
        <v>640402.98082590173</v>
      </c>
      <c r="L62" s="99">
        <f t="shared" si="60"/>
        <v>31329.991231097963</v>
      </c>
      <c r="M62" s="99">
        <f t="shared" si="60"/>
        <v>3419.4962456370158</v>
      </c>
      <c r="N62" s="99">
        <f t="shared" si="44"/>
        <v>289781.80507090449</v>
      </c>
      <c r="O62" s="99">
        <f t="shared" ref="O62:V62" si="61">+O63+O64+O65+O66+O67</f>
        <v>38750.401151605744</v>
      </c>
      <c r="P62" s="99">
        <f t="shared" si="61"/>
        <v>21085.836258700576</v>
      </c>
      <c r="Q62" s="99">
        <f t="shared" si="61"/>
        <v>0</v>
      </c>
      <c r="R62" s="99">
        <f t="shared" si="61"/>
        <v>604.53665303445575</v>
      </c>
      <c r="S62" s="99">
        <f t="shared" si="61"/>
        <v>3221.1376359637852</v>
      </c>
      <c r="T62" s="99">
        <f t="shared" si="61"/>
        <v>2035.4289364812835</v>
      </c>
      <c r="U62" s="99">
        <f t="shared" si="61"/>
        <v>1067.3929248532781</v>
      </c>
      <c r="V62" s="99">
        <f t="shared" si="61"/>
        <v>223017.07151026538</v>
      </c>
      <c r="W62" s="99">
        <f t="shared" ref="W62:W67" si="62">+X62+Y62</f>
        <v>259445.91138395143</v>
      </c>
      <c r="X62" s="99">
        <f>+SUM(X63:X67)</f>
        <v>216481.43172973683</v>
      </c>
      <c r="Y62" s="99">
        <f>+SUM(Y63:Y67)</f>
        <v>42964.479654214592</v>
      </c>
      <c r="Z62" s="128" t="s">
        <v>133</v>
      </c>
      <c r="AA62" s="129" t="s">
        <v>134</v>
      </c>
      <c r="AB62" s="13">
        <f>+SUM(AB63:AB67)</f>
        <v>25751.30611539563</v>
      </c>
      <c r="AC62" s="13">
        <f>+SUM(AC63:AC67)</f>
        <v>109685.6585803249</v>
      </c>
      <c r="AD62" s="13">
        <f>+AB62+AC62</f>
        <v>135436.96469572053</v>
      </c>
      <c r="AE62" s="99">
        <f t="shared" ref="AE62:AL62" si="63">+AE63+AE64+AE65+AE66+AE67</f>
        <v>181449.54220932309</v>
      </c>
      <c r="AF62" s="99">
        <f t="shared" si="63"/>
        <v>7906.0378330799995</v>
      </c>
      <c r="AG62" s="99">
        <f t="shared" si="63"/>
        <v>0</v>
      </c>
      <c r="AH62" s="99">
        <f t="shared" si="63"/>
        <v>709.27317806677115</v>
      </c>
      <c r="AI62" s="99">
        <f t="shared" si="63"/>
        <v>0</v>
      </c>
      <c r="AJ62" s="99">
        <f t="shared" si="63"/>
        <v>0</v>
      </c>
      <c r="AK62" s="99">
        <f t="shared" si="63"/>
        <v>2201.5013857178114</v>
      </c>
      <c r="AL62" s="99">
        <f t="shared" si="63"/>
        <v>11.99728028</v>
      </c>
      <c r="AM62" s="99">
        <f t="shared" si="55"/>
        <v>192278.35188646763</v>
      </c>
      <c r="AN62" s="99">
        <f t="shared" ref="AN62:AQ62" si="64">+SUM(AN63:AN67)</f>
        <v>328937.82512012997</v>
      </c>
      <c r="AO62" s="99">
        <f t="shared" si="64"/>
        <v>47452.602769178557</v>
      </c>
      <c r="AP62" s="99">
        <f t="shared" si="64"/>
        <v>1648474.309145011</v>
      </c>
      <c r="AQ62" s="99">
        <f t="shared" si="64"/>
        <v>371043.32543497829</v>
      </c>
      <c r="AR62" s="99">
        <f t="shared" ref="AR62:AR64" si="65">+AQ62+AP62</f>
        <v>2019517.6345799894</v>
      </c>
      <c r="AS62" s="99">
        <f t="shared" si="35"/>
        <v>2395908.062469298</v>
      </c>
      <c r="AT62" s="99">
        <f>+SUM(AT63:AT67)</f>
        <v>1644911.1895402279</v>
      </c>
      <c r="AU62" s="99">
        <f>+SUM(AU63:AU67)</f>
        <v>214279.87239341461</v>
      </c>
      <c r="AV62" s="13">
        <f t="shared" ref="AV62:AV67" si="66">+AU62+AT62+AS62+AM62+AD62</f>
        <v>4582814.4409851292</v>
      </c>
      <c r="AW62" s="99">
        <f>+SUM(AW63:AW67)</f>
        <v>221512.77517786302</v>
      </c>
      <c r="AX62" s="99"/>
      <c r="AY62" s="112">
        <f t="shared" ref="AY62:AY67" si="67">+AV62+AW62+AX62</f>
        <v>4804327.2161629926</v>
      </c>
      <c r="AZ62" s="154"/>
      <c r="BA62" s="15"/>
      <c r="BB62" s="94"/>
    </row>
    <row r="63" spans="1:55" x14ac:dyDescent="0.25">
      <c r="A63" s="148"/>
      <c r="B63" s="99">
        <f t="shared" si="50"/>
        <v>181129.29597902307</v>
      </c>
      <c r="C63" s="99"/>
      <c r="D63" s="99">
        <v>1025.1254139477783</v>
      </c>
      <c r="E63" s="13">
        <f t="shared" si="40"/>
        <v>180104.1705650753</v>
      </c>
      <c r="F63" s="99">
        <v>1719.3158431463701</v>
      </c>
      <c r="G63" s="99">
        <v>49229.869909295521</v>
      </c>
      <c r="H63" s="99">
        <f t="shared" si="58"/>
        <v>10524.879175144104</v>
      </c>
      <c r="I63" s="99">
        <f t="shared" si="59"/>
        <v>7779.8895119201807</v>
      </c>
      <c r="J63" s="99">
        <v>4924.6807531777858</v>
      </c>
      <c r="K63" s="99">
        <v>2855.2087587423944</v>
      </c>
      <c r="L63" s="99">
        <v>986.94582329311697</v>
      </c>
      <c r="M63" s="99">
        <v>1758.0438399308064</v>
      </c>
      <c r="N63" s="99">
        <f t="shared" si="44"/>
        <v>38720.905167130346</v>
      </c>
      <c r="O63" s="99">
        <v>79.137490360189787</v>
      </c>
      <c r="P63" s="99">
        <v>2616.4097919841079</v>
      </c>
      <c r="Q63" s="99">
        <v>0</v>
      </c>
      <c r="R63" s="99">
        <v>604.53665303445575</v>
      </c>
      <c r="S63" s="99">
        <v>358.95899761644438</v>
      </c>
      <c r="T63" s="99">
        <v>212.84184857307918</v>
      </c>
      <c r="U63" s="99">
        <v>81.530255580791888</v>
      </c>
      <c r="V63" s="99">
        <v>34767.490129981277</v>
      </c>
      <c r="W63" s="99">
        <f t="shared" si="62"/>
        <v>79909.200470358977</v>
      </c>
      <c r="X63" s="99">
        <v>71311.20853028915</v>
      </c>
      <c r="Y63" s="99">
        <v>8597.9919400698273</v>
      </c>
      <c r="Z63" s="126" t="s">
        <v>135</v>
      </c>
      <c r="AA63" s="127" t="s">
        <v>136</v>
      </c>
      <c r="AB63" s="13">
        <v>0</v>
      </c>
      <c r="AC63" s="13">
        <v>0</v>
      </c>
      <c r="AD63" s="13"/>
      <c r="AE63" s="99">
        <v>146752.28609784308</v>
      </c>
      <c r="AF63" s="99">
        <v>0</v>
      </c>
      <c r="AG63" s="99">
        <v>0</v>
      </c>
      <c r="AH63" s="99">
        <v>0</v>
      </c>
      <c r="AI63" s="99">
        <v>0</v>
      </c>
      <c r="AJ63" s="99">
        <v>0</v>
      </c>
      <c r="AK63" s="99">
        <v>0</v>
      </c>
      <c r="AL63" s="99">
        <v>0</v>
      </c>
      <c r="AM63" s="99">
        <f t="shared" si="55"/>
        <v>146752.28609784308</v>
      </c>
      <c r="AN63" s="99">
        <v>0</v>
      </c>
      <c r="AO63" s="99">
        <v>0</v>
      </c>
      <c r="AP63" s="99">
        <v>0</v>
      </c>
      <c r="AQ63" s="99">
        <v>0</v>
      </c>
      <c r="AR63" s="99">
        <f t="shared" si="65"/>
        <v>0</v>
      </c>
      <c r="AS63" s="99">
        <f t="shared" si="35"/>
        <v>0</v>
      </c>
      <c r="AT63" s="99">
        <v>0</v>
      </c>
      <c r="AU63" s="99">
        <v>0</v>
      </c>
      <c r="AV63" s="13">
        <f t="shared" si="66"/>
        <v>146752.28609784308</v>
      </c>
      <c r="AW63" s="99">
        <v>34377.009881179998</v>
      </c>
      <c r="AX63" s="99"/>
      <c r="AY63" s="112">
        <f t="shared" si="67"/>
        <v>181129.2959790231</v>
      </c>
      <c r="AZ63" s="154"/>
      <c r="BA63" s="15"/>
      <c r="BB63" s="94"/>
    </row>
    <row r="64" spans="1:55" x14ac:dyDescent="0.25">
      <c r="A64" s="148"/>
      <c r="B64" s="99">
        <f t="shared" si="50"/>
        <v>196819.09250810411</v>
      </c>
      <c r="C64" s="99"/>
      <c r="D64" s="99">
        <v>34377.009881179998</v>
      </c>
      <c r="E64" s="13">
        <f t="shared" si="40"/>
        <v>162442.08262692409</v>
      </c>
      <c r="F64" s="99">
        <v>0</v>
      </c>
      <c r="G64" s="99">
        <v>0</v>
      </c>
      <c r="H64" s="99">
        <f t="shared" si="51"/>
        <v>0</v>
      </c>
      <c r="I64" s="99"/>
      <c r="J64" s="99">
        <v>0</v>
      </c>
      <c r="K64" s="99">
        <v>0</v>
      </c>
      <c r="L64" s="99">
        <v>0</v>
      </c>
      <c r="M64" s="99">
        <v>0</v>
      </c>
      <c r="N64" s="99">
        <f t="shared" si="44"/>
        <v>162442.08262692409</v>
      </c>
      <c r="O64" s="99">
        <v>0</v>
      </c>
      <c r="P64" s="99">
        <v>0</v>
      </c>
      <c r="Q64" s="99">
        <v>0</v>
      </c>
      <c r="R64" s="99">
        <v>0</v>
      </c>
      <c r="S64" s="99">
        <v>0</v>
      </c>
      <c r="T64" s="99">
        <v>0</v>
      </c>
      <c r="U64" s="99">
        <v>0</v>
      </c>
      <c r="V64" s="99">
        <v>162442.08262692409</v>
      </c>
      <c r="W64" s="99">
        <f t="shared" si="62"/>
        <v>0</v>
      </c>
      <c r="X64" s="99">
        <v>0</v>
      </c>
      <c r="Y64" s="99">
        <v>0</v>
      </c>
      <c r="Z64" s="126" t="s">
        <v>137</v>
      </c>
      <c r="AA64" s="127" t="s">
        <v>138</v>
      </c>
      <c r="AB64" s="13">
        <v>0</v>
      </c>
      <c r="AC64" s="13">
        <v>98969.929711862045</v>
      </c>
      <c r="AD64" s="13">
        <f>+AB64+AC64</f>
        <v>98969.929711862045</v>
      </c>
      <c r="AE64" s="99">
        <v>34377.009881179998</v>
      </c>
      <c r="AF64" s="99">
        <v>0</v>
      </c>
      <c r="AG64" s="99">
        <v>0</v>
      </c>
      <c r="AH64" s="99">
        <v>0</v>
      </c>
      <c r="AI64" s="99">
        <v>0</v>
      </c>
      <c r="AJ64" s="99">
        <v>0</v>
      </c>
      <c r="AK64" s="99">
        <v>0</v>
      </c>
      <c r="AL64" s="99">
        <v>0</v>
      </c>
      <c r="AM64" s="99">
        <f t="shared" si="55"/>
        <v>34377.009881179998</v>
      </c>
      <c r="AN64" s="99">
        <v>66.273381150000006</v>
      </c>
      <c r="AO64" s="99">
        <v>0</v>
      </c>
      <c r="AP64" s="99">
        <v>222.71369915</v>
      </c>
      <c r="AQ64" s="99">
        <v>0</v>
      </c>
      <c r="AR64" s="99">
        <f t="shared" si="65"/>
        <v>222.71369915</v>
      </c>
      <c r="AS64" s="99">
        <f t="shared" si="35"/>
        <v>288.9870803</v>
      </c>
      <c r="AT64" s="99">
        <v>59366.468739231663</v>
      </c>
      <c r="AU64" s="99">
        <v>2517.1604345150399</v>
      </c>
      <c r="AV64" s="13">
        <f t="shared" si="66"/>
        <v>195519.55584708875</v>
      </c>
      <c r="AW64" s="99">
        <v>1299.5366610153928</v>
      </c>
      <c r="AX64" s="99"/>
      <c r="AY64" s="112">
        <f t="shared" si="67"/>
        <v>196819.09250810414</v>
      </c>
      <c r="AZ64" s="154"/>
      <c r="BA64" s="15"/>
      <c r="BB64" s="94"/>
    </row>
    <row r="65" spans="1:54" ht="30" x14ac:dyDescent="0.25">
      <c r="A65" s="148"/>
      <c r="B65" s="99">
        <f t="shared" si="50"/>
        <v>2244602.5429921383</v>
      </c>
      <c r="C65" s="99"/>
      <c r="D65" s="99">
        <v>0</v>
      </c>
      <c r="E65" s="13">
        <f t="shared" si="40"/>
        <v>2244602.5429921383</v>
      </c>
      <c r="F65" s="99">
        <v>0</v>
      </c>
      <c r="G65" s="99">
        <v>0</v>
      </c>
      <c r="H65" s="99">
        <f t="shared" ref="H65:H67" si="68">+I65+L65+M65</f>
        <v>2244602.5429921383</v>
      </c>
      <c r="I65" s="99">
        <f t="shared" si="59"/>
        <v>2219691.5735283247</v>
      </c>
      <c r="J65" s="99">
        <v>1816813.6254017851</v>
      </c>
      <c r="K65" s="99">
        <v>402877.94812653947</v>
      </c>
      <c r="L65" s="99">
        <v>24407.840368013418</v>
      </c>
      <c r="M65" s="99">
        <v>503.12909580014855</v>
      </c>
      <c r="N65" s="99">
        <f t="shared" si="44"/>
        <v>0</v>
      </c>
      <c r="O65" s="99">
        <v>0</v>
      </c>
      <c r="P65" s="99">
        <v>0</v>
      </c>
      <c r="Q65" s="99">
        <v>0</v>
      </c>
      <c r="R65" s="99">
        <v>0</v>
      </c>
      <c r="S65" s="99">
        <v>0</v>
      </c>
      <c r="T65" s="99">
        <v>0</v>
      </c>
      <c r="U65" s="99">
        <v>0</v>
      </c>
      <c r="V65" s="99">
        <v>0</v>
      </c>
      <c r="W65" s="99">
        <f t="shared" si="62"/>
        <v>0</v>
      </c>
      <c r="X65" s="99">
        <v>0</v>
      </c>
      <c r="Y65" s="99">
        <v>0</v>
      </c>
      <c r="Z65" s="126" t="s">
        <v>139</v>
      </c>
      <c r="AA65" s="127" t="s">
        <v>140</v>
      </c>
      <c r="AB65" s="13">
        <v>0</v>
      </c>
      <c r="AC65" s="13">
        <v>0</v>
      </c>
      <c r="AD65" s="13"/>
      <c r="AE65" s="99">
        <v>0</v>
      </c>
      <c r="AF65" s="99">
        <v>0</v>
      </c>
      <c r="AG65" s="99">
        <v>0</v>
      </c>
      <c r="AH65" s="99">
        <v>0</v>
      </c>
      <c r="AI65" s="99">
        <v>0</v>
      </c>
      <c r="AJ65" s="99">
        <v>0</v>
      </c>
      <c r="AK65" s="99">
        <v>0</v>
      </c>
      <c r="AL65" s="99">
        <v>0</v>
      </c>
      <c r="AM65" s="99">
        <f t="shared" si="55"/>
        <v>0</v>
      </c>
      <c r="AN65" s="99">
        <v>295433.99888441997</v>
      </c>
      <c r="AO65" s="99">
        <v>35105.461378029999</v>
      </c>
      <c r="AP65" s="99">
        <v>1621342.5877400886</v>
      </c>
      <c r="AQ65" s="99">
        <v>292720.49498959992</v>
      </c>
      <c r="AR65" s="99">
        <f t="shared" ref="AR65:AR67" si="69">+AQ65+AP65</f>
        <v>1914063.0827296884</v>
      </c>
      <c r="AS65" s="99">
        <f t="shared" si="35"/>
        <v>2244602.5429921383</v>
      </c>
      <c r="AT65" s="99">
        <v>0</v>
      </c>
      <c r="AU65" s="99">
        <v>0</v>
      </c>
      <c r="AV65" s="13">
        <f t="shared" si="66"/>
        <v>2244602.5429921383</v>
      </c>
      <c r="AW65" s="99">
        <v>0</v>
      </c>
      <c r="AX65" s="99"/>
      <c r="AY65" s="112">
        <f t="shared" si="67"/>
        <v>2244602.5429921383</v>
      </c>
      <c r="AZ65" s="154"/>
      <c r="BA65" s="15"/>
      <c r="BB65" s="94"/>
    </row>
    <row r="66" spans="1:54" x14ac:dyDescent="0.25">
      <c r="A66" s="148"/>
      <c r="B66" s="99">
        <f t="shared" si="50"/>
        <v>11746.101913443807</v>
      </c>
      <c r="C66" s="99"/>
      <c r="D66" s="99">
        <v>4680.2113794699999</v>
      </c>
      <c r="E66" s="13">
        <f t="shared" si="40"/>
        <v>7065.8905339738067</v>
      </c>
      <c r="F66" s="99">
        <v>0</v>
      </c>
      <c r="G66" s="99">
        <v>0</v>
      </c>
      <c r="H66" s="99">
        <f t="shared" si="68"/>
        <v>7065.8905339738067</v>
      </c>
      <c r="I66" s="99">
        <f t="shared" si="59"/>
        <v>7035.4780411438069</v>
      </c>
      <c r="J66" s="99">
        <v>6037.7689097499979</v>
      </c>
      <c r="K66" s="99">
        <v>997.70913139380889</v>
      </c>
      <c r="L66" s="99">
        <v>1.64083775</v>
      </c>
      <c r="M66" s="99">
        <v>28.771655079999999</v>
      </c>
      <c r="N66" s="99">
        <f t="shared" si="44"/>
        <v>0</v>
      </c>
      <c r="O66" s="99">
        <v>0</v>
      </c>
      <c r="P66" s="99">
        <v>0</v>
      </c>
      <c r="Q66" s="99">
        <v>0</v>
      </c>
      <c r="R66" s="99">
        <v>0</v>
      </c>
      <c r="S66" s="99">
        <v>0</v>
      </c>
      <c r="T66" s="99">
        <v>0</v>
      </c>
      <c r="U66" s="99">
        <v>0</v>
      </c>
      <c r="V66" s="99">
        <v>0</v>
      </c>
      <c r="W66" s="99">
        <f t="shared" si="62"/>
        <v>0</v>
      </c>
      <c r="X66" s="99">
        <v>0</v>
      </c>
      <c r="Y66" s="99">
        <v>0</v>
      </c>
      <c r="Z66" s="126" t="s">
        <v>141</v>
      </c>
      <c r="AA66" s="127" t="s">
        <v>142</v>
      </c>
      <c r="AB66" s="13">
        <v>0</v>
      </c>
      <c r="AC66" s="13">
        <v>0</v>
      </c>
      <c r="AD66" s="13"/>
      <c r="AE66" s="99">
        <v>0</v>
      </c>
      <c r="AF66" s="99">
        <v>0</v>
      </c>
      <c r="AG66" s="99">
        <v>0</v>
      </c>
      <c r="AH66" s="99">
        <v>0</v>
      </c>
      <c r="AI66" s="99">
        <v>0</v>
      </c>
      <c r="AJ66" s="99">
        <v>0</v>
      </c>
      <c r="AK66" s="99">
        <v>0</v>
      </c>
      <c r="AL66" s="99">
        <v>0</v>
      </c>
      <c r="AM66" s="99">
        <f t="shared" si="55"/>
        <v>0</v>
      </c>
      <c r="AN66" s="99">
        <v>0</v>
      </c>
      <c r="AO66" s="99">
        <v>41.649474000000005</v>
      </c>
      <c r="AP66" s="99">
        <v>566.71348547000002</v>
      </c>
      <c r="AQ66" s="99">
        <v>4071.8484199999998</v>
      </c>
      <c r="AR66" s="99">
        <f t="shared" si="69"/>
        <v>4638.5619054700001</v>
      </c>
      <c r="AS66" s="99">
        <f t="shared" si="35"/>
        <v>4680.2113794699999</v>
      </c>
      <c r="AT66" s="99">
        <v>0</v>
      </c>
      <c r="AU66" s="99">
        <v>0</v>
      </c>
      <c r="AV66" s="13">
        <f t="shared" si="66"/>
        <v>4680.2113794699999</v>
      </c>
      <c r="AW66" s="99">
        <v>7065.8905339738076</v>
      </c>
      <c r="AX66" s="99"/>
      <c r="AY66" s="112">
        <f t="shared" si="67"/>
        <v>11746.101913443807</v>
      </c>
      <c r="AZ66" s="154"/>
      <c r="BA66" s="15"/>
      <c r="BB66" s="94"/>
    </row>
    <row r="67" spans="1:54" x14ac:dyDescent="0.25">
      <c r="A67" s="148"/>
      <c r="B67" s="99">
        <f t="shared" si="50"/>
        <v>2170030.1807702826</v>
      </c>
      <c r="C67" s="99"/>
      <c r="D67" s="99">
        <v>307022.97641923022</v>
      </c>
      <c r="E67" s="13">
        <f t="shared" si="40"/>
        <v>1863007.2043510524</v>
      </c>
      <c r="F67" s="99">
        <v>8482.261480542089</v>
      </c>
      <c r="G67" s="99">
        <v>673055.58818524983</v>
      </c>
      <c r="H67" s="99">
        <f t="shared" si="68"/>
        <v>913313.82649481785</v>
      </c>
      <c r="I67" s="99">
        <f t="shared" si="59"/>
        <v>906250.71063795034</v>
      </c>
      <c r="J67" s="99">
        <v>672578.59582872433</v>
      </c>
      <c r="K67" s="99">
        <v>233672.11480922607</v>
      </c>
      <c r="L67" s="99">
        <v>5933.5642020414252</v>
      </c>
      <c r="M67" s="99">
        <v>1129.5516548260605</v>
      </c>
      <c r="N67" s="99">
        <f t="shared" si="44"/>
        <v>88618.817276850052</v>
      </c>
      <c r="O67" s="99">
        <v>38671.263661245554</v>
      </c>
      <c r="P67" s="99">
        <v>18469.426466716468</v>
      </c>
      <c r="Q67" s="99">
        <v>0</v>
      </c>
      <c r="R67" s="99">
        <v>0</v>
      </c>
      <c r="S67" s="99">
        <v>2862.1786383473409</v>
      </c>
      <c r="T67" s="99">
        <v>1822.5870879082042</v>
      </c>
      <c r="U67" s="99">
        <v>985.8626692724863</v>
      </c>
      <c r="V67" s="99">
        <v>25807.498753360007</v>
      </c>
      <c r="W67" s="99">
        <f t="shared" si="62"/>
        <v>179536.71091359243</v>
      </c>
      <c r="X67" s="99">
        <v>145170.22319944768</v>
      </c>
      <c r="Y67" s="99">
        <v>34366.487714144765</v>
      </c>
      <c r="Z67" s="126" t="s">
        <v>143</v>
      </c>
      <c r="AA67" s="127" t="s">
        <v>144</v>
      </c>
      <c r="AB67" s="13">
        <v>25751.30611539563</v>
      </c>
      <c r="AC67" s="13">
        <v>10715.728868462866</v>
      </c>
      <c r="AD67" s="13">
        <f>+AB67+AC67</f>
        <v>36467.034983858495</v>
      </c>
      <c r="AE67" s="99">
        <v>320.24623030000402</v>
      </c>
      <c r="AF67" s="99">
        <v>7906.0378330799995</v>
      </c>
      <c r="AG67" s="99">
        <v>0</v>
      </c>
      <c r="AH67" s="99">
        <v>709.27317806677115</v>
      </c>
      <c r="AI67" s="99">
        <v>0</v>
      </c>
      <c r="AJ67" s="99">
        <v>0</v>
      </c>
      <c r="AK67" s="99">
        <v>2201.5013857178114</v>
      </c>
      <c r="AL67" s="99">
        <v>11.99728028</v>
      </c>
      <c r="AM67" s="99">
        <f t="shared" si="55"/>
        <v>11149.055907444586</v>
      </c>
      <c r="AN67" s="99">
        <v>33437.552854559995</v>
      </c>
      <c r="AO67" s="99">
        <v>12305.491917148562</v>
      </c>
      <c r="AP67" s="99">
        <v>26342.294220302469</v>
      </c>
      <c r="AQ67" s="99">
        <v>74250.982025378384</v>
      </c>
      <c r="AR67" s="99">
        <f t="shared" si="69"/>
        <v>100593.27624568086</v>
      </c>
      <c r="AS67" s="99">
        <f t="shared" si="35"/>
        <v>146336.32101738942</v>
      </c>
      <c r="AT67" s="99">
        <v>1585544.7208009963</v>
      </c>
      <c r="AU67" s="99">
        <v>211762.71195889957</v>
      </c>
      <c r="AV67" s="13">
        <f t="shared" si="66"/>
        <v>1991259.8446685884</v>
      </c>
      <c r="AW67" s="99">
        <v>178770.33810169384</v>
      </c>
      <c r="AX67" s="99"/>
      <c r="AY67" s="112">
        <f t="shared" si="67"/>
        <v>2170030.182770282</v>
      </c>
      <c r="AZ67" s="154"/>
      <c r="BA67" s="15"/>
      <c r="BB67" s="94"/>
    </row>
    <row r="68" spans="1:54" ht="15" customHeight="1" x14ac:dyDescent="0.25">
      <c r="A68" s="148"/>
      <c r="B68" s="99">
        <f t="shared" si="50"/>
        <v>24148209.472204801</v>
      </c>
      <c r="C68" s="99"/>
      <c r="D68" s="99">
        <v>0</v>
      </c>
      <c r="E68" s="13">
        <f t="shared" si="40"/>
        <v>24148209.472204801</v>
      </c>
      <c r="F68" s="99">
        <v>236419.73054209855</v>
      </c>
      <c r="G68" s="99">
        <v>16178896.143275477</v>
      </c>
      <c r="H68" s="99">
        <f>+I68+L68+M68</f>
        <v>4364241.2808314357</v>
      </c>
      <c r="I68" s="99">
        <f t="shared" si="59"/>
        <v>2264448.0673970645</v>
      </c>
      <c r="J68" s="99">
        <v>1286155.4871458383</v>
      </c>
      <c r="K68" s="99">
        <v>978292.58025122597</v>
      </c>
      <c r="L68" s="99">
        <v>197894.0936810823</v>
      </c>
      <c r="M68" s="99">
        <v>1901899.1197532895</v>
      </c>
      <c r="N68" s="99">
        <f t="shared" si="44"/>
        <v>568715.92154254904</v>
      </c>
      <c r="O68" s="99">
        <v>-193051.68012387151</v>
      </c>
      <c r="P68" s="99">
        <v>299534.40047200001</v>
      </c>
      <c r="Q68" s="99">
        <v>-11717.096537326779</v>
      </c>
      <c r="R68" s="99">
        <v>28132.089990035805</v>
      </c>
      <c r="S68" s="99">
        <v>14380.552873313283</v>
      </c>
      <c r="T68" s="99">
        <v>8677.2804558323114</v>
      </c>
      <c r="U68" s="99">
        <v>13397.438464867724</v>
      </c>
      <c r="V68" s="99">
        <v>409362.93594769825</v>
      </c>
      <c r="W68" s="99">
        <f>+X68+Y68</f>
        <v>2799936.3960132427</v>
      </c>
      <c r="X68" s="99">
        <v>2381247.9616079829</v>
      </c>
      <c r="Y68" s="99">
        <v>418688.43440525967</v>
      </c>
      <c r="Z68" s="128" t="s">
        <v>145</v>
      </c>
      <c r="AA68" s="129" t="s">
        <v>146</v>
      </c>
      <c r="AB68" s="114"/>
      <c r="AC68" s="13"/>
      <c r="AD68" s="13"/>
      <c r="AE68" s="99"/>
      <c r="AF68" s="99"/>
      <c r="AG68" s="99"/>
      <c r="AH68" s="99"/>
      <c r="AI68" s="99"/>
      <c r="AJ68" s="99"/>
      <c r="AK68" s="99"/>
      <c r="AL68" s="99"/>
      <c r="AM68" s="99">
        <f>+SUM(AE68:AL68)</f>
        <v>0</v>
      </c>
      <c r="AN68" s="99"/>
      <c r="AO68" s="99"/>
      <c r="AP68" s="99"/>
      <c r="AQ68" s="99"/>
      <c r="AR68" s="99"/>
      <c r="AS68" s="99"/>
      <c r="AT68" s="99"/>
      <c r="AU68" s="99"/>
      <c r="AV68" s="13">
        <f>+AU68+AT68+AS68+AM68+AD68</f>
        <v>0</v>
      </c>
      <c r="AW68" s="99"/>
      <c r="AX68" s="99"/>
      <c r="AY68" s="112"/>
      <c r="AZ68" s="154"/>
      <c r="BA68" s="14"/>
      <c r="BB68" s="94"/>
    </row>
    <row r="69" spans="1:54" ht="15.75" thickBot="1" x14ac:dyDescent="0.3">
      <c r="A69" s="149"/>
      <c r="B69" s="100"/>
      <c r="C69" s="100"/>
      <c r="D69" s="100"/>
      <c r="E69" s="17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31"/>
      <c r="AA69" s="132"/>
      <c r="AB69" s="115"/>
      <c r="AC69" s="17"/>
      <c r="AD69" s="17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7"/>
      <c r="AW69" s="100"/>
      <c r="AX69" s="100"/>
      <c r="AY69" s="107"/>
      <c r="AZ69" s="155"/>
      <c r="BA69" s="14"/>
      <c r="BB69" s="94"/>
    </row>
    <row r="70" spans="1:54" ht="28.5" customHeight="1" x14ac:dyDescent="0.25">
      <c r="A70" s="147" t="s">
        <v>147</v>
      </c>
      <c r="B70" s="101"/>
      <c r="C70" s="101"/>
      <c r="D70" s="101"/>
      <c r="E70" s="19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28" t="s">
        <v>145</v>
      </c>
      <c r="AA70" s="129" t="s">
        <v>146</v>
      </c>
      <c r="AB70" s="117">
        <v>418688.43440525967</v>
      </c>
      <c r="AC70" s="19">
        <v>2381247.9616079829</v>
      </c>
      <c r="AD70" s="19">
        <f>+AB70+AC70</f>
        <v>2799936.3960132427</v>
      </c>
      <c r="AE70" s="101">
        <v>409362.93594769825</v>
      </c>
      <c r="AF70" s="101">
        <v>13397.438464867724</v>
      </c>
      <c r="AG70" s="101">
        <v>8677.2804558323114</v>
      </c>
      <c r="AH70" s="101">
        <v>14380.552873313283</v>
      </c>
      <c r="AI70" s="101">
        <v>28132.089990035805</v>
      </c>
      <c r="AJ70" s="101">
        <v>-11717.096537326779</v>
      </c>
      <c r="AK70" s="101">
        <v>299534.40047200001</v>
      </c>
      <c r="AL70" s="101">
        <v>-193051.68012387151</v>
      </c>
      <c r="AM70" s="101">
        <f>+SUM(AE70:AL70)</f>
        <v>568715.92154254916</v>
      </c>
      <c r="AN70" s="101">
        <v>1901899.1197532895</v>
      </c>
      <c r="AO70" s="101">
        <v>197894.0936810823</v>
      </c>
      <c r="AP70" s="101">
        <v>978292.58025122597</v>
      </c>
      <c r="AQ70" s="101">
        <v>1286155.4871458383</v>
      </c>
      <c r="AR70" s="101">
        <f t="shared" ref="AR70" si="70">+AQ70+AP70</f>
        <v>2264448.0673970645</v>
      </c>
      <c r="AS70" s="101">
        <f t="shared" ref="AS70" si="71">+AR70+AO70+AN70</f>
        <v>4364241.2808314357</v>
      </c>
      <c r="AT70" s="101">
        <v>16178896.143275477</v>
      </c>
      <c r="AU70" s="101">
        <v>236419.73054209855</v>
      </c>
      <c r="AV70" s="19">
        <f>+AU70+AT70+AS70+AM70+AD70</f>
        <v>24148209.472204801</v>
      </c>
      <c r="AW70" s="101"/>
      <c r="AX70" s="101"/>
      <c r="AY70" s="111">
        <f>+AV70+AW70+AX70</f>
        <v>24148209.472204801</v>
      </c>
      <c r="AZ70" s="153" t="s">
        <v>147</v>
      </c>
      <c r="BA70" s="14"/>
      <c r="BB70" s="94"/>
    </row>
    <row r="71" spans="1:54" x14ac:dyDescent="0.25">
      <c r="A71" s="148"/>
      <c r="B71" s="99">
        <f>+C71+D71+E71</f>
        <v>3133935.1862027622</v>
      </c>
      <c r="C71" s="99"/>
      <c r="D71" s="99"/>
      <c r="E71" s="13">
        <f>+F71+G71+H71+N71+W71</f>
        <v>3133935.1862027622</v>
      </c>
      <c r="F71" s="99">
        <v>193898.6440721656</v>
      </c>
      <c r="G71" s="99"/>
      <c r="H71" s="99">
        <f>+I71+L71+M71</f>
        <v>2940036.5421305965</v>
      </c>
      <c r="I71" s="99">
        <f t="shared" si="59"/>
        <v>1539605.2255088845</v>
      </c>
      <c r="J71" s="99">
        <v>1173649.718628753</v>
      </c>
      <c r="K71" s="99">
        <v>365955.50688013143</v>
      </c>
      <c r="L71" s="99">
        <v>0</v>
      </c>
      <c r="M71" s="99">
        <v>1400431.3166217119</v>
      </c>
      <c r="N71" s="99">
        <f>+SUM(O71:V71)</f>
        <v>0</v>
      </c>
      <c r="O71" s="99"/>
      <c r="P71" s="99"/>
      <c r="Q71" s="99"/>
      <c r="R71" s="99"/>
      <c r="S71" s="99"/>
      <c r="T71" s="99"/>
      <c r="U71" s="99"/>
      <c r="V71" s="99"/>
      <c r="W71" s="99">
        <f>+X71+Y71</f>
        <v>0</v>
      </c>
      <c r="X71" s="99"/>
      <c r="Y71" s="99"/>
      <c r="Z71" s="128" t="s">
        <v>148</v>
      </c>
      <c r="AA71" s="129" t="s">
        <v>149</v>
      </c>
      <c r="AB71" s="114"/>
      <c r="AC71" s="13"/>
      <c r="AD71" s="13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>
        <v>3133935.1862027617</v>
      </c>
      <c r="AU71" s="99"/>
      <c r="AV71" s="13">
        <f>+AU71+AT71+AS71+AM71+AD71</f>
        <v>3133935.1862027617</v>
      </c>
      <c r="AW71" s="99"/>
      <c r="AX71" s="99"/>
      <c r="AY71" s="112">
        <f>+AV71+AW71+AX71</f>
        <v>3133935.1862027617</v>
      </c>
      <c r="AZ71" s="154"/>
      <c r="BA71" s="15"/>
      <c r="BB71" s="94"/>
    </row>
    <row r="72" spans="1:54" ht="15" customHeight="1" x14ac:dyDescent="0.25">
      <c r="A72" s="148"/>
      <c r="B72" s="99">
        <f>+C72+D72+E72</f>
        <v>24148209.472204801</v>
      </c>
      <c r="C72" s="99"/>
      <c r="D72" s="99"/>
      <c r="E72" s="13">
        <f>+F72+G72+H72+N72+W72</f>
        <v>24148209.472204801</v>
      </c>
      <c r="F72" s="99">
        <v>42521.086469932954</v>
      </c>
      <c r="G72" s="99">
        <v>19312831.329478238</v>
      </c>
      <c r="H72" s="99">
        <f>+I72+L72+M72</f>
        <v>1424204.7387008397</v>
      </c>
      <c r="I72" s="99">
        <f t="shared" si="59"/>
        <v>724842.84188817989</v>
      </c>
      <c r="J72" s="99">
        <v>112505.76851708535</v>
      </c>
      <c r="K72" s="99">
        <v>612337.07337109454</v>
      </c>
      <c r="L72" s="99">
        <v>197894.0936810823</v>
      </c>
      <c r="M72" s="99">
        <v>501467.80313157756</v>
      </c>
      <c r="N72" s="99">
        <f>+SUM(O72:V72)</f>
        <v>568715.92154254904</v>
      </c>
      <c r="O72" s="99">
        <v>-193051.68012387151</v>
      </c>
      <c r="P72" s="99">
        <v>299534.40047200001</v>
      </c>
      <c r="Q72" s="99">
        <v>-11717.096537326779</v>
      </c>
      <c r="R72" s="99">
        <v>28132.089990035805</v>
      </c>
      <c r="S72" s="99">
        <v>14380.552873313283</v>
      </c>
      <c r="T72" s="99">
        <v>8677.2804558323114</v>
      </c>
      <c r="U72" s="99">
        <v>13397.438464867724</v>
      </c>
      <c r="V72" s="99">
        <v>409362.93594769825</v>
      </c>
      <c r="W72" s="99">
        <f>+X72+Y72</f>
        <v>2799936.3960132427</v>
      </c>
      <c r="X72" s="99">
        <v>2381247.9616079829</v>
      </c>
      <c r="Y72" s="99">
        <v>418688.43440525967</v>
      </c>
      <c r="Z72" s="128" t="s">
        <v>150</v>
      </c>
      <c r="AA72" s="129" t="s">
        <v>151</v>
      </c>
      <c r="AB72" s="114"/>
      <c r="AC72" s="13"/>
      <c r="AD72" s="13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13"/>
      <c r="AW72" s="99"/>
      <c r="AX72" s="99"/>
      <c r="AY72" s="112">
        <f t="shared" ref="AY72:AY79" si="72">+AV72+AW72+AX72</f>
        <v>0</v>
      </c>
      <c r="AZ72" s="154"/>
      <c r="BA72" s="14"/>
      <c r="BB72" s="94"/>
    </row>
    <row r="73" spans="1:54" ht="12.75" customHeight="1" thickBot="1" x14ac:dyDescent="0.3">
      <c r="A73" s="149"/>
      <c r="B73" s="100"/>
      <c r="C73" s="100"/>
      <c r="D73" s="100"/>
      <c r="E73" s="17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28"/>
      <c r="AA73" s="129"/>
      <c r="AB73" s="115"/>
      <c r="AC73" s="17"/>
      <c r="AD73" s="17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7"/>
      <c r="AW73" s="100"/>
      <c r="AX73" s="100"/>
      <c r="AY73" s="107"/>
      <c r="AZ73" s="155"/>
      <c r="BA73" s="14"/>
      <c r="BB73" s="94"/>
    </row>
    <row r="74" spans="1:54" ht="18.75" customHeight="1" x14ac:dyDescent="0.25">
      <c r="A74" s="164" t="s">
        <v>330</v>
      </c>
      <c r="B74" s="99"/>
      <c r="C74" s="99"/>
      <c r="D74" s="99"/>
      <c r="E74" s="13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19"/>
      <c r="Y74" s="19"/>
      <c r="Z74" s="139" t="s">
        <v>145</v>
      </c>
      <c r="AA74" s="140" t="s">
        <v>146</v>
      </c>
      <c r="AB74" s="114">
        <v>418688.43440525967</v>
      </c>
      <c r="AC74" s="13">
        <v>2381247.9616079829</v>
      </c>
      <c r="AD74" s="13">
        <f>+AB74+AC74</f>
        <v>2799936.3960132427</v>
      </c>
      <c r="AE74" s="99">
        <v>409362.93594769825</v>
      </c>
      <c r="AF74" s="99">
        <v>13397.438464867724</v>
      </c>
      <c r="AG74" s="99">
        <v>8677.2804558323114</v>
      </c>
      <c r="AH74" s="99">
        <v>14380.552873313283</v>
      </c>
      <c r="AI74" s="99">
        <v>28132.089990035805</v>
      </c>
      <c r="AJ74" s="99">
        <v>-11717.096537326779</v>
      </c>
      <c r="AK74" s="99">
        <v>299534.40047200001</v>
      </c>
      <c r="AL74" s="99">
        <v>-193051.68012387151</v>
      </c>
      <c r="AM74" s="99">
        <f>+SUM(AE74:AL74)</f>
        <v>568715.92154254916</v>
      </c>
      <c r="AN74" s="99">
        <v>1901899.1197532895</v>
      </c>
      <c r="AO74" s="99">
        <v>197894.0936810823</v>
      </c>
      <c r="AP74" s="99">
        <v>978292.58025122597</v>
      </c>
      <c r="AQ74" s="99">
        <v>1286155.4871458383</v>
      </c>
      <c r="AR74" s="99">
        <f t="shared" ref="AR74" si="73">+AQ74+AP74</f>
        <v>2264448.0673970645</v>
      </c>
      <c r="AS74" s="99">
        <f t="shared" ref="AS74" si="74">+AR74+AO74+AN74</f>
        <v>4364241.2808314357</v>
      </c>
      <c r="AT74" s="99">
        <v>16178896.143275477</v>
      </c>
      <c r="AU74" s="99">
        <v>236419.73054209855</v>
      </c>
      <c r="AV74" s="13">
        <f>+AU74+AT74+AS74+AM74+AD74</f>
        <v>24148209.472204801</v>
      </c>
      <c r="AW74" s="99"/>
      <c r="AX74" s="99"/>
      <c r="AY74" s="99">
        <f t="shared" si="72"/>
        <v>24148209.472204801</v>
      </c>
      <c r="AZ74" s="170" t="s">
        <v>152</v>
      </c>
      <c r="BA74" s="15"/>
      <c r="BB74" s="94"/>
    </row>
    <row r="75" spans="1:54" x14ac:dyDescent="0.25">
      <c r="A75" s="165"/>
      <c r="B75" s="99">
        <f t="shared" ref="B75:B82" si="75">+C75+D75+E75</f>
        <v>20877006.47793252</v>
      </c>
      <c r="C75" s="99"/>
      <c r="D75" s="99"/>
      <c r="E75" s="13">
        <f>+F75+G75+H75+N75+W75</f>
        <v>20877006.47793252</v>
      </c>
      <c r="F75" s="99">
        <f>+SUM(F76:F77)</f>
        <v>203709.33162610029</v>
      </c>
      <c r="G75" s="99">
        <f>+SUM(G76:G77)</f>
        <v>16305025.306041438</v>
      </c>
      <c r="H75" s="99">
        <f t="shared" ref="H75:H79" si="76">+I75+L75+M75</f>
        <v>4368271.8402649816</v>
      </c>
      <c r="I75" s="99">
        <f t="shared" si="59"/>
        <v>2822704.9768772107</v>
      </c>
      <c r="J75" s="99">
        <f t="shared" ref="J75:M75" si="77">+SUM(J76:J77)</f>
        <v>2136028.7878025472</v>
      </c>
      <c r="K75" s="99">
        <f t="shared" si="77"/>
        <v>686676.18907466368</v>
      </c>
      <c r="L75" s="99">
        <f t="shared" si="77"/>
        <v>123515.47734906673</v>
      </c>
      <c r="M75" s="99">
        <f t="shared" si="77"/>
        <v>1422051.3860387038</v>
      </c>
      <c r="N75" s="99">
        <f t="shared" ref="N75:N79" si="78">+SUM(O75:V75)</f>
        <v>0</v>
      </c>
      <c r="O75" s="99"/>
      <c r="P75" s="99"/>
      <c r="Q75" s="99"/>
      <c r="R75" s="99"/>
      <c r="S75" s="99"/>
      <c r="T75" s="99"/>
      <c r="U75" s="99"/>
      <c r="V75" s="99"/>
      <c r="W75" s="99"/>
      <c r="X75" s="13"/>
      <c r="Y75" s="13"/>
      <c r="Z75" s="128" t="s">
        <v>155</v>
      </c>
      <c r="AA75" s="129" t="s">
        <v>156</v>
      </c>
      <c r="AB75" s="116"/>
      <c r="AC75" s="13"/>
      <c r="AD75" s="13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13"/>
      <c r="AW75" s="99"/>
      <c r="AX75" s="99">
        <f>+SUM(AX76:AX77)</f>
        <v>20877006.47793252</v>
      </c>
      <c r="AY75" s="99">
        <f t="shared" si="72"/>
        <v>20877006.47793252</v>
      </c>
      <c r="AZ75" s="171"/>
      <c r="BA75" s="15"/>
      <c r="BB75" s="94"/>
    </row>
    <row r="76" spans="1:54" x14ac:dyDescent="0.25">
      <c r="A76" s="165"/>
      <c r="B76" s="99">
        <f t="shared" si="75"/>
        <v>19438960.492244199</v>
      </c>
      <c r="C76" s="99"/>
      <c r="D76" s="99"/>
      <c r="E76" s="13">
        <f t="shared" ref="E76:E82" si="79">+F76+G76+H76+N76+W76</f>
        <v>19438960.492244199</v>
      </c>
      <c r="F76" s="99">
        <v>193898.6440721656</v>
      </c>
      <c r="G76" s="99">
        <v>16305025.306041438</v>
      </c>
      <c r="H76" s="99">
        <f t="shared" si="76"/>
        <v>2940036.5421305969</v>
      </c>
      <c r="I76" s="99">
        <f t="shared" si="59"/>
        <v>1539605.2255088845</v>
      </c>
      <c r="J76" s="99">
        <v>1173649.718628753</v>
      </c>
      <c r="K76" s="99">
        <v>365955.50688013143</v>
      </c>
      <c r="L76" s="99">
        <v>0</v>
      </c>
      <c r="M76" s="99">
        <v>1400431.3166217122</v>
      </c>
      <c r="N76" s="99">
        <f t="shared" si="78"/>
        <v>0</v>
      </c>
      <c r="O76" s="99"/>
      <c r="P76" s="99"/>
      <c r="Q76" s="99"/>
      <c r="R76" s="99"/>
      <c r="S76" s="99"/>
      <c r="T76" s="99"/>
      <c r="U76" s="99"/>
      <c r="V76" s="99"/>
      <c r="W76" s="99"/>
      <c r="X76" s="13"/>
      <c r="Y76" s="13"/>
      <c r="Z76" s="126" t="s">
        <v>157</v>
      </c>
      <c r="AA76" s="127" t="s">
        <v>158</v>
      </c>
      <c r="AB76" s="116"/>
      <c r="AC76" s="13"/>
      <c r="AD76" s="13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13">
        <v>0</v>
      </c>
      <c r="AW76" s="99"/>
      <c r="AX76" s="99">
        <v>19438960.492244199</v>
      </c>
      <c r="AY76" s="99">
        <f t="shared" si="72"/>
        <v>19438960.492244199</v>
      </c>
      <c r="AZ76" s="171"/>
      <c r="BA76" s="15"/>
      <c r="BB76" s="94"/>
    </row>
    <row r="77" spans="1:54" x14ac:dyDescent="0.25">
      <c r="A77" s="165"/>
      <c r="B77" s="99">
        <f t="shared" si="75"/>
        <v>1438045.9856883197</v>
      </c>
      <c r="C77" s="99"/>
      <c r="D77" s="99"/>
      <c r="E77" s="13">
        <f t="shared" si="79"/>
        <v>1438045.9856883197</v>
      </c>
      <c r="F77" s="99">
        <v>9810.6875539346875</v>
      </c>
      <c r="G77" s="99">
        <v>0</v>
      </c>
      <c r="H77" s="99">
        <f t="shared" si="76"/>
        <v>1428235.2981343849</v>
      </c>
      <c r="I77" s="99">
        <f t="shared" si="59"/>
        <v>1283099.7513683266</v>
      </c>
      <c r="J77" s="99">
        <v>962379.06917379424</v>
      </c>
      <c r="K77" s="99">
        <v>320720.68219453224</v>
      </c>
      <c r="L77" s="99">
        <v>123515.47734906673</v>
      </c>
      <c r="M77" s="99">
        <v>21620.069416991657</v>
      </c>
      <c r="N77" s="99">
        <f t="shared" si="78"/>
        <v>0</v>
      </c>
      <c r="O77" s="99"/>
      <c r="P77" s="99"/>
      <c r="Q77" s="99"/>
      <c r="R77" s="99"/>
      <c r="S77" s="99"/>
      <c r="T77" s="99"/>
      <c r="U77" s="99"/>
      <c r="V77" s="99"/>
      <c r="W77" s="99"/>
      <c r="X77" s="13"/>
      <c r="Y77" s="13"/>
      <c r="Z77" s="126" t="s">
        <v>159</v>
      </c>
      <c r="AA77" s="127" t="s">
        <v>160</v>
      </c>
      <c r="AB77" s="116"/>
      <c r="AC77" s="13"/>
      <c r="AD77" s="13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13">
        <v>0</v>
      </c>
      <c r="AW77" s="99"/>
      <c r="AX77" s="99">
        <v>1438045.9856883197</v>
      </c>
      <c r="AY77" s="99">
        <f t="shared" si="72"/>
        <v>1438045.9856883197</v>
      </c>
      <c r="AZ77" s="171"/>
      <c r="BA77" s="15"/>
      <c r="BB77" s="94"/>
    </row>
    <row r="78" spans="1:54" x14ac:dyDescent="0.25">
      <c r="A78" s="165"/>
      <c r="B78" s="99"/>
      <c r="C78" s="99"/>
      <c r="D78" s="99"/>
      <c r="E78" s="13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13"/>
      <c r="Y78" s="13"/>
      <c r="Z78" s="126"/>
      <c r="AA78" s="127"/>
      <c r="AB78" s="116"/>
      <c r="AC78" s="13"/>
      <c r="AD78" s="13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13"/>
      <c r="AW78" s="99"/>
      <c r="AX78" s="99"/>
      <c r="AY78" s="99"/>
      <c r="AZ78" s="171"/>
      <c r="BA78" s="15"/>
      <c r="BB78" s="94"/>
    </row>
    <row r="79" spans="1:54" ht="30" x14ac:dyDescent="0.25">
      <c r="A79" s="165"/>
      <c r="B79" s="99">
        <f t="shared" si="75"/>
        <v>416190.52513406571</v>
      </c>
      <c r="C79" s="99"/>
      <c r="D79" s="99"/>
      <c r="E79" s="13">
        <f t="shared" si="79"/>
        <v>416190.52513406571</v>
      </c>
      <c r="F79" s="99">
        <v>83.117640972257959</v>
      </c>
      <c r="G79" s="99">
        <v>0</v>
      </c>
      <c r="H79" s="99">
        <f t="shared" si="76"/>
        <v>5964.0120047299988</v>
      </c>
      <c r="I79" s="99">
        <f t="shared" si="59"/>
        <v>1127.8565566699999</v>
      </c>
      <c r="J79" s="99">
        <v>0</v>
      </c>
      <c r="K79" s="99">
        <v>1127.8565566699999</v>
      </c>
      <c r="L79" s="99">
        <v>0</v>
      </c>
      <c r="M79" s="99">
        <v>4836.1554480599989</v>
      </c>
      <c r="N79" s="99">
        <f t="shared" si="78"/>
        <v>408847.36487093865</v>
      </c>
      <c r="O79" s="99">
        <v>0</v>
      </c>
      <c r="P79" s="99">
        <v>-13837.601053587981</v>
      </c>
      <c r="Q79" s="99">
        <v>0</v>
      </c>
      <c r="R79" s="99">
        <v>0</v>
      </c>
      <c r="S79" s="99">
        <v>-72.171924112514404</v>
      </c>
      <c r="T79" s="99">
        <v>2.9071236184598526</v>
      </c>
      <c r="U79" s="99">
        <v>0</v>
      </c>
      <c r="V79" s="99">
        <v>422754.23072502069</v>
      </c>
      <c r="W79" s="99">
        <f>+X79+Y79</f>
        <v>1296.0306174248062</v>
      </c>
      <c r="X79" s="13">
        <v>-227.17946948000019</v>
      </c>
      <c r="Y79" s="13">
        <v>1523.2100869048063</v>
      </c>
      <c r="Z79" s="128" t="s">
        <v>161</v>
      </c>
      <c r="AA79" s="129" t="s">
        <v>162</v>
      </c>
      <c r="AB79" s="116"/>
      <c r="AC79" s="13"/>
      <c r="AD79" s="13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>
        <v>416190.57563194574</v>
      </c>
      <c r="AU79" s="99"/>
      <c r="AV79" s="13">
        <f>+AU79+AT79+AS79+AM79+AD79</f>
        <v>416190.57563194574</v>
      </c>
      <c r="AW79" s="99"/>
      <c r="AX79" s="99"/>
      <c r="AY79" s="99">
        <f t="shared" si="72"/>
        <v>416190.57563194574</v>
      </c>
      <c r="AZ79" s="171"/>
      <c r="BA79" s="15"/>
      <c r="BB79" s="94"/>
    </row>
    <row r="80" spans="1:54" x14ac:dyDescent="0.25">
      <c r="A80" s="165"/>
      <c r="B80" s="99"/>
      <c r="C80" s="99"/>
      <c r="D80" s="99"/>
      <c r="E80" s="13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13"/>
      <c r="Y80" s="13"/>
      <c r="Z80" s="128"/>
      <c r="AA80" s="129"/>
      <c r="AB80" s="116"/>
      <c r="AC80" s="13"/>
      <c r="AD80" s="13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13"/>
      <c r="AW80" s="99"/>
      <c r="AX80" s="99"/>
      <c r="AY80" s="99"/>
      <c r="AZ80" s="171"/>
      <c r="BA80" s="15"/>
      <c r="BB80" s="94"/>
    </row>
    <row r="81" spans="1:55" x14ac:dyDescent="0.25">
      <c r="A81" s="165"/>
      <c r="B81" s="99">
        <f t="shared" si="75"/>
        <v>3394718.5221192306</v>
      </c>
      <c r="C81" s="99"/>
      <c r="D81" s="99"/>
      <c r="E81" s="13">
        <f t="shared" si="79"/>
        <v>3394718.5221192306</v>
      </c>
      <c r="F81" s="99">
        <v>32627.281275026005</v>
      </c>
      <c r="G81" s="99">
        <v>290061.41286598518</v>
      </c>
      <c r="H81" s="99">
        <f>+I81+L81+M81</f>
        <v>113520.90591079131</v>
      </c>
      <c r="I81" s="99">
        <f t="shared" si="59"/>
        <v>-559384.76603681664</v>
      </c>
      <c r="J81" s="99">
        <v>-849873.30065670889</v>
      </c>
      <c r="K81" s="99">
        <v>290488.53461989231</v>
      </c>
      <c r="L81" s="99">
        <v>197894.0936810823</v>
      </c>
      <c r="M81" s="99">
        <v>475011.57826652564</v>
      </c>
      <c r="N81" s="99">
        <f>+SUM(O81:V81)</f>
        <v>159868.55667161039</v>
      </c>
      <c r="O81" s="99">
        <v>-193051.68012387151</v>
      </c>
      <c r="P81" s="99">
        <v>313372.00152558798</v>
      </c>
      <c r="Q81" s="99">
        <v>-11717.096537326779</v>
      </c>
      <c r="R81" s="99">
        <v>28132.089990035805</v>
      </c>
      <c r="S81" s="99">
        <v>14452.724797425797</v>
      </c>
      <c r="T81" s="99">
        <v>8674.3733322138523</v>
      </c>
      <c r="U81" s="99">
        <v>13397.438464867724</v>
      </c>
      <c r="V81" s="99">
        <v>-13391.294777322473</v>
      </c>
      <c r="W81" s="99">
        <f>+X81+Y81</f>
        <v>2798640.3653958179</v>
      </c>
      <c r="X81" s="13">
        <v>2381475.141077463</v>
      </c>
      <c r="Y81" s="13">
        <v>417165.22431835486</v>
      </c>
      <c r="Z81" s="128" t="s">
        <v>163</v>
      </c>
      <c r="AA81" s="129" t="s">
        <v>164</v>
      </c>
      <c r="AB81" s="116"/>
      <c r="AC81" s="13"/>
      <c r="AD81" s="13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13"/>
      <c r="AW81" s="99"/>
      <c r="AX81" s="99"/>
      <c r="AY81" s="99"/>
      <c r="AZ81" s="171"/>
      <c r="BA81" s="15"/>
      <c r="BB81" s="94"/>
    </row>
    <row r="82" spans="1:55" ht="30.75" thickBot="1" x14ac:dyDescent="0.3">
      <c r="A82" s="166"/>
      <c r="B82" s="100">
        <f t="shared" si="75"/>
        <v>3469238.706940583</v>
      </c>
      <c r="C82" s="100"/>
      <c r="D82" s="100">
        <v>1446713.5433552552</v>
      </c>
      <c r="E82" s="13">
        <f t="shared" si="79"/>
        <v>2022525.1635853276</v>
      </c>
      <c r="F82" s="100">
        <v>19035.560211694174</v>
      </c>
      <c r="G82" s="99">
        <v>250390.32076425478</v>
      </c>
      <c r="H82" s="100">
        <f>+I82+L82+M82</f>
        <v>42295.718124791398</v>
      </c>
      <c r="I82" s="100">
        <f t="shared" ref="I82" si="80">+J82+K82</f>
        <v>-598745.40965007653</v>
      </c>
      <c r="J82" s="100">
        <v>-865488.97819610883</v>
      </c>
      <c r="K82" s="100">
        <v>266743.5685460323</v>
      </c>
      <c r="L82" s="100">
        <v>197894.0936810823</v>
      </c>
      <c r="M82" s="100">
        <v>443147.03409378562</v>
      </c>
      <c r="N82" s="100">
        <f>+SUM(O82:V82)</f>
        <v>63328.63132236425</v>
      </c>
      <c r="O82" s="100">
        <v>-195153.9465253315</v>
      </c>
      <c r="P82" s="100">
        <v>257814.45762741941</v>
      </c>
      <c r="Q82" s="100">
        <v>-11717.096537326779</v>
      </c>
      <c r="R82" s="100">
        <v>28132.089990035805</v>
      </c>
      <c r="S82" s="100">
        <v>8071.7428542390489</v>
      </c>
      <c r="T82" s="100">
        <v>4154.7209661462675</v>
      </c>
      <c r="U82" s="100">
        <v>-8576.9707795814993</v>
      </c>
      <c r="V82" s="100">
        <v>-19396.366273236505</v>
      </c>
      <c r="W82" s="100">
        <f>+X82+Y82</f>
        <v>1647474.9331622231</v>
      </c>
      <c r="X82" s="17">
        <v>1592170.4285786464</v>
      </c>
      <c r="Y82" s="17">
        <v>55304.504583576636</v>
      </c>
      <c r="Z82" s="128" t="s">
        <v>165</v>
      </c>
      <c r="AA82" s="129" t="s">
        <v>166</v>
      </c>
      <c r="AB82" s="113"/>
      <c r="AC82" s="20"/>
      <c r="AD82" s="2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7"/>
      <c r="AW82" s="100"/>
      <c r="AX82" s="100"/>
      <c r="AY82" s="100"/>
      <c r="AZ82" s="172"/>
      <c r="BA82" s="15"/>
      <c r="BB82" s="94"/>
    </row>
    <row r="83" spans="1:55" x14ac:dyDescent="0.25">
      <c r="A83" s="164" t="s">
        <v>331</v>
      </c>
      <c r="B83" s="119"/>
      <c r="C83" s="101"/>
      <c r="D83" s="101"/>
      <c r="E83" s="19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3"/>
      <c r="Y83" s="13"/>
      <c r="Z83" s="139" t="s">
        <v>150</v>
      </c>
      <c r="AA83" s="140" t="s">
        <v>151</v>
      </c>
      <c r="AB83" s="114">
        <v>418688.43440525967</v>
      </c>
      <c r="AC83" s="13">
        <v>2381247.9616079829</v>
      </c>
      <c r="AD83" s="13">
        <f>+AB83+AC83</f>
        <v>2799936.3960132427</v>
      </c>
      <c r="AE83" s="99">
        <v>409362.93594769825</v>
      </c>
      <c r="AF83" s="99">
        <v>13397.438464867724</v>
      </c>
      <c r="AG83" s="99">
        <v>8677.2804558323114</v>
      </c>
      <c r="AH83" s="99">
        <v>14380.552873313283</v>
      </c>
      <c r="AI83" s="99">
        <v>28132.089990035805</v>
      </c>
      <c r="AJ83" s="99">
        <v>-11717.096537326779</v>
      </c>
      <c r="AK83" s="99">
        <v>299534.40047200001</v>
      </c>
      <c r="AL83" s="99">
        <v>-193051.68012387151</v>
      </c>
      <c r="AM83" s="99">
        <f>+SUM(AE83:AL83)</f>
        <v>568715.92154254916</v>
      </c>
      <c r="AN83" s="99">
        <v>501467.80313157756</v>
      </c>
      <c r="AO83" s="99">
        <v>197894.0936810823</v>
      </c>
      <c r="AP83" s="99">
        <v>612337.07337109454</v>
      </c>
      <c r="AQ83" s="99">
        <v>112505.76851708535</v>
      </c>
      <c r="AR83" s="99">
        <f>+AQ83+AP83</f>
        <v>724842.84188817989</v>
      </c>
      <c r="AS83" s="99">
        <f t="shared" ref="AS83" si="81">+AR83+AO83+AN83</f>
        <v>1424204.7387008397</v>
      </c>
      <c r="AT83" s="99">
        <v>19312831.329478238</v>
      </c>
      <c r="AU83" s="99">
        <v>42521.086469932954</v>
      </c>
      <c r="AV83" s="13">
        <f>+AU83+AT83+AS83+AM83+AD83</f>
        <v>24148209.472204801</v>
      </c>
      <c r="AW83" s="99"/>
      <c r="AX83" s="99"/>
      <c r="AY83" s="99"/>
      <c r="AZ83" s="170" t="s">
        <v>331</v>
      </c>
      <c r="BA83" s="15"/>
      <c r="BB83" s="94"/>
    </row>
    <row r="84" spans="1:55" x14ac:dyDescent="0.25">
      <c r="A84" s="165"/>
      <c r="B84" s="120"/>
      <c r="C84" s="99"/>
      <c r="D84" s="99"/>
      <c r="E84" s="13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13"/>
      <c r="Y84" s="13"/>
      <c r="Z84" s="128"/>
      <c r="AA84" s="129"/>
      <c r="AB84" s="116"/>
      <c r="AC84" s="118"/>
      <c r="AD84" s="118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13"/>
      <c r="AW84" s="99"/>
      <c r="AX84" s="99"/>
      <c r="AY84" s="99"/>
      <c r="AZ84" s="171"/>
      <c r="BA84" s="15"/>
      <c r="BB84" s="94"/>
    </row>
    <row r="85" spans="1:55" x14ac:dyDescent="0.25">
      <c r="A85" s="165"/>
      <c r="B85" s="120">
        <f t="shared" ref="B85:B87" si="82">+C85+D85+E85</f>
        <v>20877006.47793252</v>
      </c>
      <c r="C85" s="99"/>
      <c r="D85" s="99"/>
      <c r="E85" s="13">
        <f t="shared" ref="E85:E87" si="83">+F85+G85+H85+N85+W85</f>
        <v>20877006.47793252</v>
      </c>
      <c r="F85" s="99">
        <v>9810.6875539346875</v>
      </c>
      <c r="G85" s="99">
        <v>19438960.492244199</v>
      </c>
      <c r="H85" s="99">
        <f>+I85+L85+M85</f>
        <v>1428235.2981343849</v>
      </c>
      <c r="I85" s="99">
        <f t="shared" ref="I85" si="84">+J85+K85</f>
        <v>1283099.7513683266</v>
      </c>
      <c r="J85" s="99">
        <v>962379.06917379424</v>
      </c>
      <c r="K85" s="99">
        <v>320720.68219453224</v>
      </c>
      <c r="L85" s="99">
        <v>123515.47734906673</v>
      </c>
      <c r="M85" s="99">
        <v>21620.069416991657</v>
      </c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13"/>
      <c r="Y85" s="13"/>
      <c r="Z85" s="128" t="s">
        <v>153</v>
      </c>
      <c r="AA85" s="129" t="s">
        <v>154</v>
      </c>
      <c r="AB85" s="116"/>
      <c r="AC85" s="118"/>
      <c r="AD85" s="118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13"/>
      <c r="AW85" s="99"/>
      <c r="AX85" s="99">
        <v>20877006.47793252</v>
      </c>
      <c r="AY85" s="99">
        <f t="shared" ref="AY85" si="85">+AV85+AW85+AX85</f>
        <v>20877006.47793252</v>
      </c>
      <c r="AZ85" s="171"/>
      <c r="BA85" s="15"/>
      <c r="BB85" s="94"/>
    </row>
    <row r="86" spans="1:55" x14ac:dyDescent="0.25">
      <c r="A86" s="165"/>
      <c r="B86" s="120">
        <f t="shared" si="82"/>
        <v>19438960.492244199</v>
      </c>
      <c r="C86" s="99"/>
      <c r="D86" s="99"/>
      <c r="E86" s="13">
        <f t="shared" si="83"/>
        <v>19438960.492244199</v>
      </c>
      <c r="F86" s="99">
        <v>-1.1102230246251565E-16</v>
      </c>
      <c r="G86" s="99">
        <v>19438960.492244199</v>
      </c>
      <c r="H86" s="99">
        <f>+I86+L86+M86</f>
        <v>0</v>
      </c>
      <c r="I86" s="99">
        <v>0</v>
      </c>
      <c r="J86" s="99">
        <v>0</v>
      </c>
      <c r="K86" s="99">
        <v>0</v>
      </c>
      <c r="L86" s="99">
        <v>0</v>
      </c>
      <c r="M86" s="99">
        <v>0</v>
      </c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13"/>
      <c r="Y86" s="13"/>
      <c r="Z86" s="126" t="s">
        <v>332</v>
      </c>
      <c r="AA86" s="127" t="s">
        <v>333</v>
      </c>
      <c r="AB86" s="116"/>
      <c r="AC86" s="118"/>
      <c r="AD86" s="118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13"/>
      <c r="AW86" s="99"/>
      <c r="AX86" s="99"/>
      <c r="AY86" s="99"/>
      <c r="AZ86" s="171"/>
      <c r="BA86" s="15"/>
      <c r="BB86" s="94"/>
    </row>
    <row r="87" spans="1:55" s="3" customFormat="1" x14ac:dyDescent="0.25">
      <c r="A87" s="165"/>
      <c r="B87" s="120">
        <f t="shared" si="82"/>
        <v>1438045.9856883197</v>
      </c>
      <c r="C87" s="99"/>
      <c r="D87" s="99"/>
      <c r="E87" s="99">
        <f t="shared" si="83"/>
        <v>1438045.9856883197</v>
      </c>
      <c r="F87" s="99">
        <v>9810.6875539346875</v>
      </c>
      <c r="G87" s="99">
        <v>0</v>
      </c>
      <c r="H87" s="99">
        <f>+I87+L87+M87</f>
        <v>1428235.2981343849</v>
      </c>
      <c r="I87" s="99">
        <v>1283099.7513683266</v>
      </c>
      <c r="J87" s="99">
        <v>962379.06917379424</v>
      </c>
      <c r="K87" s="99">
        <v>320720.68219453224</v>
      </c>
      <c r="L87" s="99">
        <v>123515.47734906673</v>
      </c>
      <c r="M87" s="99">
        <v>21620.069416991657</v>
      </c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12"/>
      <c r="Y87" s="12"/>
      <c r="Z87" s="126" t="s">
        <v>334</v>
      </c>
      <c r="AA87" s="127" t="s">
        <v>335</v>
      </c>
      <c r="AB87" s="21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71"/>
      <c r="BA87" s="23"/>
      <c r="BB87" s="93"/>
      <c r="BC87" s="5"/>
    </row>
    <row r="88" spans="1:55" s="3" customFormat="1" x14ac:dyDescent="0.25">
      <c r="A88" s="165"/>
      <c r="B88" s="120"/>
      <c r="C88" s="99"/>
      <c r="D88" s="99"/>
      <c r="E88" s="99"/>
      <c r="F88" s="99"/>
      <c r="G88" s="123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12"/>
      <c r="Y88" s="12"/>
      <c r="Z88" s="128"/>
      <c r="AA88" s="129"/>
      <c r="AB88" s="21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71"/>
      <c r="BA88" s="23"/>
      <c r="BB88" s="93"/>
      <c r="BC88" s="5"/>
    </row>
    <row r="89" spans="1:55" s="3" customFormat="1" x14ac:dyDescent="0.25">
      <c r="A89" s="165"/>
      <c r="B89" s="120">
        <f t="shared" ref="B89:B90" si="86">+C89+D89+E89</f>
        <v>3271203.0447701644</v>
      </c>
      <c r="C89" s="99"/>
      <c r="D89" s="99"/>
      <c r="E89" s="99">
        <f t="shared" ref="E89" si="87">+F89+G89+H89+N89+W89</f>
        <v>3271203.0447701644</v>
      </c>
      <c r="F89" s="99">
        <v>32627.281275026009</v>
      </c>
      <c r="G89" s="99">
        <v>290061.41286598518</v>
      </c>
      <c r="H89" s="99">
        <f t="shared" ref="H89" si="88">+I89+L89+M89</f>
        <v>-9994.5714382751612</v>
      </c>
      <c r="I89" s="99">
        <f t="shared" ref="I89" si="89">+J89+K89</f>
        <v>-559384.76603681664</v>
      </c>
      <c r="J89" s="99">
        <v>-849873.30065670889</v>
      </c>
      <c r="K89" s="99">
        <v>290488.53461989231</v>
      </c>
      <c r="L89" s="99">
        <v>74378.616332015576</v>
      </c>
      <c r="M89" s="99">
        <v>475011.57826652587</v>
      </c>
      <c r="N89" s="99">
        <f t="shared" ref="N89" si="90">+SUM(O89:V89)</f>
        <v>159868.55667161039</v>
      </c>
      <c r="O89" s="99">
        <v>-193051.68012387151</v>
      </c>
      <c r="P89" s="99">
        <v>313372.00152558798</v>
      </c>
      <c r="Q89" s="99">
        <v>-11717.096537326779</v>
      </c>
      <c r="R89" s="99">
        <v>28132.089990035805</v>
      </c>
      <c r="S89" s="99">
        <v>14452.724797425797</v>
      </c>
      <c r="T89" s="99">
        <v>8674.3733322138523</v>
      </c>
      <c r="U89" s="99">
        <v>13397.438464867724</v>
      </c>
      <c r="V89" s="99">
        <v>-13391.294777322473</v>
      </c>
      <c r="W89" s="99">
        <f>+X89+Y89</f>
        <v>2798640.3653958179</v>
      </c>
      <c r="X89" s="12">
        <v>2381475.141077463</v>
      </c>
      <c r="Y89" s="12">
        <v>417165.22431835486</v>
      </c>
      <c r="Z89" s="128" t="s">
        <v>163</v>
      </c>
      <c r="AA89" s="129" t="s">
        <v>164</v>
      </c>
      <c r="AB89" s="21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71"/>
      <c r="BA89" s="23"/>
      <c r="BB89" s="93"/>
      <c r="BC89" s="5"/>
    </row>
    <row r="90" spans="1:55" s="3" customFormat="1" ht="30" x14ac:dyDescent="0.25">
      <c r="A90" s="166"/>
      <c r="B90" s="121">
        <f t="shared" si="86"/>
        <v>3345723.2295915163</v>
      </c>
      <c r="C90" s="100"/>
      <c r="D90" s="100">
        <v>1446713.5433552552</v>
      </c>
      <c r="E90" s="100">
        <f t="shared" ref="E90" si="91">+F90+G90+H90+N90+W90</f>
        <v>1899009.6862362612</v>
      </c>
      <c r="F90" s="100">
        <v>19035.560211694177</v>
      </c>
      <c r="G90" s="100">
        <v>250390.32076425478</v>
      </c>
      <c r="H90" s="100">
        <f t="shared" ref="H90" si="92">+I90+L90+M90</f>
        <v>-81219.759224275069</v>
      </c>
      <c r="I90" s="100">
        <f t="shared" ref="I90" si="93">+J90+K90</f>
        <v>-598745.40965007653</v>
      </c>
      <c r="J90" s="100">
        <v>-865488.97819610883</v>
      </c>
      <c r="K90" s="100">
        <v>266743.5685460323</v>
      </c>
      <c r="L90" s="100">
        <v>74378.616332015576</v>
      </c>
      <c r="M90" s="100">
        <v>443147.03409378586</v>
      </c>
      <c r="N90" s="100">
        <f>+SUM(O90:V90)</f>
        <v>63328.63132236425</v>
      </c>
      <c r="O90" s="100">
        <v>-195153.9465253315</v>
      </c>
      <c r="P90" s="100">
        <v>257814.45762741941</v>
      </c>
      <c r="Q90" s="100">
        <v>-11717.096537326779</v>
      </c>
      <c r="R90" s="100">
        <v>28132.089990035805</v>
      </c>
      <c r="S90" s="100">
        <v>8071.7428542390489</v>
      </c>
      <c r="T90" s="100">
        <v>4154.7209661462675</v>
      </c>
      <c r="U90" s="100">
        <v>-8576.9707795814993</v>
      </c>
      <c r="V90" s="100">
        <v>-19396.366273236505</v>
      </c>
      <c r="W90" s="100">
        <f>+X90+Y90</f>
        <v>1647474.9331622231</v>
      </c>
      <c r="X90" s="18">
        <v>1592170.4285786464</v>
      </c>
      <c r="Y90" s="18">
        <v>55304.504583576636</v>
      </c>
      <c r="Z90" s="141" t="s">
        <v>165</v>
      </c>
      <c r="AA90" s="142" t="s">
        <v>166</v>
      </c>
      <c r="AB90" s="122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72"/>
      <c r="BA90" s="23"/>
      <c r="BB90" s="93"/>
      <c r="BC90" s="5"/>
    </row>
    <row r="91" spans="1:55" s="3" customFormat="1" x14ac:dyDescent="0.25">
      <c r="B91" s="99"/>
      <c r="C91" s="99"/>
      <c r="D91" s="99"/>
      <c r="E91" s="13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12"/>
      <c r="Y91" s="12"/>
      <c r="Z91" s="16"/>
      <c r="AA91" s="21"/>
      <c r="AB91" s="21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23"/>
      <c r="BA91" s="23"/>
      <c r="BB91" s="93"/>
      <c r="BC91" s="5"/>
    </row>
    <row r="92" spans="1:55" s="3" customFormat="1" x14ac:dyDescent="0.25">
      <c r="B92" s="99"/>
      <c r="C92" s="99"/>
      <c r="D92" s="99"/>
      <c r="E92" s="13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12"/>
      <c r="Y92" s="12"/>
      <c r="Z92" s="16"/>
      <c r="AA92" s="21"/>
      <c r="AB92" s="21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23"/>
      <c r="BA92" s="23"/>
      <c r="BB92" s="93"/>
      <c r="BC92" s="5"/>
    </row>
    <row r="93" spans="1:55" s="3" customFormat="1" ht="18.75" x14ac:dyDescent="0.25">
      <c r="A93" s="156" t="s">
        <v>327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  <c r="AU93" s="156"/>
      <c r="AV93" s="156"/>
      <c r="AW93" s="156"/>
      <c r="AX93" s="156"/>
      <c r="AY93" s="156"/>
      <c r="AZ93" s="156"/>
      <c r="BA93" s="24"/>
      <c r="BB93" s="94"/>
      <c r="BC93" s="2"/>
    </row>
    <row r="94" spans="1:55" s="3" customFormat="1" ht="18.75" x14ac:dyDescent="0.25">
      <c r="A94" s="157" t="s">
        <v>0</v>
      </c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24"/>
      <c r="BB94" s="94"/>
      <c r="BC94" s="2"/>
    </row>
    <row r="95" spans="1:55" s="3" customFormat="1" ht="15.75" x14ac:dyDescent="0.25">
      <c r="A95" s="158" t="s">
        <v>328</v>
      </c>
      <c r="B95" s="158"/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24"/>
      <c r="BB95" s="94"/>
      <c r="BC95" s="2"/>
    </row>
    <row r="96" spans="1:55" s="3" customFormat="1" ht="15.75" x14ac:dyDescent="0.25">
      <c r="A96" s="158" t="s">
        <v>1</v>
      </c>
      <c r="B96" s="158"/>
      <c r="C96" s="158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24"/>
      <c r="BB96" s="94"/>
      <c r="BC96" s="2"/>
    </row>
    <row r="97" spans="1:55" s="3" customFormat="1" x14ac:dyDescent="0.25">
      <c r="A97" s="6" t="s">
        <v>167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AA97" s="16"/>
      <c r="AB97" s="6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8" t="s">
        <v>167</v>
      </c>
      <c r="BA97" s="23"/>
      <c r="BB97" s="93"/>
      <c r="BC97" s="5"/>
    </row>
    <row r="98" spans="1:55" s="3" customFormat="1" ht="15.75" thickBot="1" x14ac:dyDescent="0.3">
      <c r="A98" s="6" t="s">
        <v>168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AA98" s="22"/>
      <c r="AB98" s="6"/>
      <c r="AM98" s="12"/>
      <c r="AN98" s="12"/>
      <c r="AO98" s="12"/>
      <c r="AP98" s="12"/>
      <c r="AQ98" s="12"/>
      <c r="AR98" s="12"/>
      <c r="AS98" s="12"/>
      <c r="AT98" s="12"/>
      <c r="AU98" s="12"/>
      <c r="AV98" s="21"/>
      <c r="AW98" s="12"/>
      <c r="AX98" s="12"/>
      <c r="AY98" s="12"/>
      <c r="AZ98" s="8" t="s">
        <v>169</v>
      </c>
      <c r="BB98" s="94"/>
      <c r="BC98" s="2"/>
    </row>
    <row r="99" spans="1:55" ht="15" customHeight="1" x14ac:dyDescent="0.25">
      <c r="A99" s="175" t="s">
        <v>5</v>
      </c>
      <c r="B99" s="175" t="s">
        <v>6</v>
      </c>
      <c r="C99" s="159" t="s">
        <v>7</v>
      </c>
      <c r="D99" s="77" t="s">
        <v>8</v>
      </c>
      <c r="E99" s="77" t="s">
        <v>9</v>
      </c>
      <c r="F99" s="77" t="s">
        <v>10</v>
      </c>
      <c r="G99" s="77" t="s">
        <v>11</v>
      </c>
      <c r="H99" s="77" t="s">
        <v>12</v>
      </c>
      <c r="I99" s="72" t="s">
        <v>13</v>
      </c>
      <c r="J99" s="72" t="s">
        <v>14</v>
      </c>
      <c r="K99" s="72" t="s">
        <v>15</v>
      </c>
      <c r="L99" s="72" t="s">
        <v>16</v>
      </c>
      <c r="M99" s="72" t="s">
        <v>17</v>
      </c>
      <c r="N99" s="77" t="s">
        <v>18</v>
      </c>
      <c r="O99" s="72" t="s">
        <v>19</v>
      </c>
      <c r="P99" s="72" t="s">
        <v>20</v>
      </c>
      <c r="Q99" s="72" t="s">
        <v>21</v>
      </c>
      <c r="R99" s="72" t="s">
        <v>22</v>
      </c>
      <c r="S99" s="72" t="s">
        <v>23</v>
      </c>
      <c r="T99" s="72" t="s">
        <v>24</v>
      </c>
      <c r="U99" s="72" t="s">
        <v>25</v>
      </c>
      <c r="V99" s="72" t="s">
        <v>26</v>
      </c>
      <c r="W99" s="77" t="s">
        <v>27</v>
      </c>
      <c r="X99" s="72" t="s">
        <v>28</v>
      </c>
      <c r="Y99" s="72" t="s">
        <v>29</v>
      </c>
      <c r="Z99" s="159" t="s">
        <v>30</v>
      </c>
      <c r="AA99" s="159" t="s">
        <v>31</v>
      </c>
      <c r="AB99" s="72" t="s">
        <v>29</v>
      </c>
      <c r="AC99" s="72" t="s">
        <v>28</v>
      </c>
      <c r="AD99" s="77" t="s">
        <v>27</v>
      </c>
      <c r="AE99" s="72" t="s">
        <v>26</v>
      </c>
      <c r="AF99" s="72" t="s">
        <v>25</v>
      </c>
      <c r="AG99" s="72" t="s">
        <v>24</v>
      </c>
      <c r="AH99" s="72" t="s">
        <v>23</v>
      </c>
      <c r="AI99" s="72" t="s">
        <v>22</v>
      </c>
      <c r="AJ99" s="72" t="s">
        <v>21</v>
      </c>
      <c r="AK99" s="72" t="s">
        <v>20</v>
      </c>
      <c r="AL99" s="72" t="s">
        <v>19</v>
      </c>
      <c r="AM99" s="77" t="s">
        <v>18</v>
      </c>
      <c r="AN99" s="72" t="s">
        <v>17</v>
      </c>
      <c r="AO99" s="72" t="s">
        <v>16</v>
      </c>
      <c r="AP99" s="72" t="s">
        <v>15</v>
      </c>
      <c r="AQ99" s="72" t="s">
        <v>14</v>
      </c>
      <c r="AR99" s="72" t="s">
        <v>32</v>
      </c>
      <c r="AS99" s="77" t="s">
        <v>33</v>
      </c>
      <c r="AT99" s="77" t="s">
        <v>11</v>
      </c>
      <c r="AU99" s="77" t="s">
        <v>10</v>
      </c>
      <c r="AV99" s="77" t="s">
        <v>9</v>
      </c>
      <c r="AW99" s="77" t="s">
        <v>8</v>
      </c>
      <c r="AX99" s="159" t="s">
        <v>34</v>
      </c>
      <c r="AY99" s="159" t="s">
        <v>6</v>
      </c>
      <c r="AZ99" s="159" t="s">
        <v>5</v>
      </c>
      <c r="BA99" s="9"/>
      <c r="BB99" s="93"/>
      <c r="BC99" s="5"/>
    </row>
    <row r="100" spans="1:55" ht="15" customHeight="1" x14ac:dyDescent="0.25">
      <c r="A100" s="175"/>
      <c r="B100" s="175"/>
      <c r="C100" s="160"/>
      <c r="D100" s="160" t="s">
        <v>35</v>
      </c>
      <c r="E100" s="160" t="s">
        <v>36</v>
      </c>
      <c r="F100" s="160" t="s">
        <v>37</v>
      </c>
      <c r="G100" s="160" t="s">
        <v>38</v>
      </c>
      <c r="H100" s="160" t="s">
        <v>39</v>
      </c>
      <c r="I100" s="162" t="s">
        <v>40</v>
      </c>
      <c r="J100" s="162" t="s">
        <v>41</v>
      </c>
      <c r="K100" s="162" t="s">
        <v>42</v>
      </c>
      <c r="L100" s="162" t="s">
        <v>43</v>
      </c>
      <c r="M100" s="162" t="s">
        <v>44</v>
      </c>
      <c r="N100" s="160" t="s">
        <v>45</v>
      </c>
      <c r="O100" s="162" t="s">
        <v>46</v>
      </c>
      <c r="P100" s="162" t="s">
        <v>47</v>
      </c>
      <c r="Q100" s="162" t="s">
        <v>48</v>
      </c>
      <c r="R100" s="162" t="s">
        <v>49</v>
      </c>
      <c r="S100" s="162" t="s">
        <v>50</v>
      </c>
      <c r="T100" s="162" t="s">
        <v>51</v>
      </c>
      <c r="U100" s="162" t="s">
        <v>52</v>
      </c>
      <c r="V100" s="162" t="s">
        <v>53</v>
      </c>
      <c r="W100" s="160" t="s">
        <v>54</v>
      </c>
      <c r="X100" s="162" t="s">
        <v>55</v>
      </c>
      <c r="Y100" s="162" t="s">
        <v>56</v>
      </c>
      <c r="Z100" s="160"/>
      <c r="AA100" s="160"/>
      <c r="AB100" s="162" t="s">
        <v>56</v>
      </c>
      <c r="AC100" s="162" t="s">
        <v>55</v>
      </c>
      <c r="AD100" s="160" t="s">
        <v>54</v>
      </c>
      <c r="AE100" s="162" t="s">
        <v>53</v>
      </c>
      <c r="AF100" s="162" t="s">
        <v>52</v>
      </c>
      <c r="AG100" s="162" t="s">
        <v>51</v>
      </c>
      <c r="AH100" s="162" t="s">
        <v>50</v>
      </c>
      <c r="AI100" s="162" t="s">
        <v>49</v>
      </c>
      <c r="AJ100" s="162" t="s">
        <v>48</v>
      </c>
      <c r="AK100" s="162" t="s">
        <v>47</v>
      </c>
      <c r="AL100" s="162" t="s">
        <v>46</v>
      </c>
      <c r="AM100" s="160" t="s">
        <v>45</v>
      </c>
      <c r="AN100" s="162" t="s">
        <v>44</v>
      </c>
      <c r="AO100" s="162" t="s">
        <v>43</v>
      </c>
      <c r="AP100" s="162" t="s">
        <v>42</v>
      </c>
      <c r="AQ100" s="162" t="s">
        <v>41</v>
      </c>
      <c r="AR100" s="162" t="s">
        <v>40</v>
      </c>
      <c r="AS100" s="160" t="s">
        <v>39</v>
      </c>
      <c r="AT100" s="160" t="s">
        <v>38</v>
      </c>
      <c r="AU100" s="160" t="s">
        <v>37</v>
      </c>
      <c r="AV100" s="160" t="s">
        <v>36</v>
      </c>
      <c r="AW100" s="160" t="s">
        <v>35</v>
      </c>
      <c r="AX100" s="160"/>
      <c r="AY100" s="160"/>
      <c r="AZ100" s="160"/>
      <c r="BA100" s="10"/>
      <c r="BB100" s="94"/>
    </row>
    <row r="101" spans="1:55" x14ac:dyDescent="0.25">
      <c r="A101" s="175"/>
      <c r="B101" s="175"/>
      <c r="C101" s="160"/>
      <c r="D101" s="160"/>
      <c r="E101" s="160"/>
      <c r="F101" s="160"/>
      <c r="G101" s="160"/>
      <c r="H101" s="160"/>
      <c r="I101" s="162"/>
      <c r="J101" s="162"/>
      <c r="K101" s="162"/>
      <c r="L101" s="162"/>
      <c r="M101" s="162"/>
      <c r="N101" s="160"/>
      <c r="O101" s="162"/>
      <c r="P101" s="162"/>
      <c r="Q101" s="162"/>
      <c r="R101" s="162"/>
      <c r="S101" s="162"/>
      <c r="T101" s="162"/>
      <c r="U101" s="162"/>
      <c r="V101" s="162"/>
      <c r="W101" s="160"/>
      <c r="X101" s="162"/>
      <c r="Y101" s="162"/>
      <c r="Z101" s="160"/>
      <c r="AA101" s="160"/>
      <c r="AB101" s="162"/>
      <c r="AC101" s="162"/>
      <c r="AD101" s="160"/>
      <c r="AE101" s="162"/>
      <c r="AF101" s="162"/>
      <c r="AG101" s="162"/>
      <c r="AH101" s="162"/>
      <c r="AI101" s="162"/>
      <c r="AJ101" s="162"/>
      <c r="AK101" s="162"/>
      <c r="AL101" s="162"/>
      <c r="AM101" s="160"/>
      <c r="AN101" s="162"/>
      <c r="AO101" s="162"/>
      <c r="AP101" s="162"/>
      <c r="AQ101" s="162"/>
      <c r="AR101" s="162"/>
      <c r="AS101" s="160"/>
      <c r="AT101" s="160"/>
      <c r="AU101" s="160"/>
      <c r="AV101" s="160"/>
      <c r="AW101" s="160"/>
      <c r="AX101" s="160"/>
      <c r="AY101" s="160"/>
      <c r="AZ101" s="160"/>
      <c r="BA101" s="10"/>
      <c r="BB101" s="94"/>
    </row>
    <row r="102" spans="1:55" x14ac:dyDescent="0.25">
      <c r="A102" s="175"/>
      <c r="B102" s="175"/>
      <c r="C102" s="160"/>
      <c r="D102" s="160"/>
      <c r="E102" s="160"/>
      <c r="F102" s="160"/>
      <c r="G102" s="160"/>
      <c r="H102" s="160"/>
      <c r="I102" s="162"/>
      <c r="J102" s="162"/>
      <c r="K102" s="162"/>
      <c r="L102" s="162"/>
      <c r="M102" s="162"/>
      <c r="N102" s="160"/>
      <c r="O102" s="162"/>
      <c r="P102" s="162"/>
      <c r="Q102" s="162"/>
      <c r="R102" s="162"/>
      <c r="S102" s="162"/>
      <c r="T102" s="162"/>
      <c r="U102" s="162"/>
      <c r="V102" s="162"/>
      <c r="W102" s="160"/>
      <c r="X102" s="162"/>
      <c r="Y102" s="162"/>
      <c r="Z102" s="160"/>
      <c r="AA102" s="160"/>
      <c r="AB102" s="162"/>
      <c r="AC102" s="162"/>
      <c r="AD102" s="160"/>
      <c r="AE102" s="162"/>
      <c r="AF102" s="162"/>
      <c r="AG102" s="162"/>
      <c r="AH102" s="162"/>
      <c r="AI102" s="162"/>
      <c r="AJ102" s="162"/>
      <c r="AK102" s="162"/>
      <c r="AL102" s="162"/>
      <c r="AM102" s="160"/>
      <c r="AN102" s="162"/>
      <c r="AO102" s="162"/>
      <c r="AP102" s="162"/>
      <c r="AQ102" s="162"/>
      <c r="AR102" s="162"/>
      <c r="AS102" s="160"/>
      <c r="AT102" s="160"/>
      <c r="AU102" s="160"/>
      <c r="AV102" s="160"/>
      <c r="AW102" s="160"/>
      <c r="AX102" s="160"/>
      <c r="AY102" s="160"/>
      <c r="AZ102" s="160"/>
      <c r="BA102" s="10"/>
      <c r="BB102" s="94"/>
    </row>
    <row r="103" spans="1:55" ht="15.75" thickBot="1" x14ac:dyDescent="0.3">
      <c r="A103" s="176"/>
      <c r="B103" s="176"/>
      <c r="C103" s="161"/>
      <c r="D103" s="161"/>
      <c r="E103" s="161"/>
      <c r="F103" s="161"/>
      <c r="G103" s="161"/>
      <c r="H103" s="161"/>
      <c r="I103" s="163"/>
      <c r="J103" s="163"/>
      <c r="K103" s="163"/>
      <c r="L103" s="163"/>
      <c r="M103" s="163"/>
      <c r="N103" s="161"/>
      <c r="O103" s="163"/>
      <c r="P103" s="163"/>
      <c r="Q103" s="163"/>
      <c r="R103" s="163"/>
      <c r="S103" s="163"/>
      <c r="T103" s="163"/>
      <c r="U103" s="163"/>
      <c r="V103" s="163"/>
      <c r="W103" s="161"/>
      <c r="X103" s="163"/>
      <c r="Y103" s="163"/>
      <c r="Z103" s="161"/>
      <c r="AA103" s="161"/>
      <c r="AB103" s="163"/>
      <c r="AC103" s="163"/>
      <c r="AD103" s="161"/>
      <c r="AE103" s="163"/>
      <c r="AF103" s="163"/>
      <c r="AG103" s="163"/>
      <c r="AH103" s="163"/>
      <c r="AI103" s="163"/>
      <c r="AJ103" s="163"/>
      <c r="AK103" s="163"/>
      <c r="AL103" s="163"/>
      <c r="AM103" s="161"/>
      <c r="AN103" s="163"/>
      <c r="AO103" s="163"/>
      <c r="AP103" s="163"/>
      <c r="AQ103" s="163"/>
      <c r="AR103" s="163"/>
      <c r="AS103" s="161"/>
      <c r="AT103" s="161"/>
      <c r="AU103" s="161"/>
      <c r="AV103" s="161"/>
      <c r="AW103" s="161"/>
      <c r="AX103" s="161"/>
      <c r="AY103" s="161"/>
      <c r="AZ103" s="160"/>
      <c r="BA103" s="10"/>
      <c r="BB103" s="94"/>
    </row>
    <row r="104" spans="1:55" ht="15" customHeight="1" x14ac:dyDescent="0.25">
      <c r="A104" s="173" t="s">
        <v>170</v>
      </c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12"/>
      <c r="Y104" s="12"/>
      <c r="Z104" s="78"/>
      <c r="AA104" s="79"/>
      <c r="AB104" s="22"/>
      <c r="AC104" s="22"/>
      <c r="AD104" s="145"/>
      <c r="AE104" s="146"/>
      <c r="AF104" s="146"/>
      <c r="AG104" s="146"/>
      <c r="AH104" s="146"/>
      <c r="AI104" s="146"/>
      <c r="AJ104" s="146"/>
      <c r="AK104" s="146"/>
      <c r="AL104" s="146"/>
      <c r="AM104" s="146"/>
      <c r="AN104" s="146"/>
      <c r="AO104" s="146"/>
      <c r="AP104" s="146"/>
      <c r="AQ104" s="146"/>
      <c r="AR104" s="146"/>
      <c r="AS104" s="146"/>
      <c r="AT104" s="146"/>
      <c r="AU104" s="146"/>
      <c r="AV104" s="146"/>
      <c r="AW104" s="146"/>
      <c r="AX104" s="146"/>
      <c r="AY104" s="146"/>
      <c r="AZ104" s="153" t="s">
        <v>171</v>
      </c>
      <c r="BA104" s="14"/>
      <c r="BB104" s="93"/>
      <c r="BC104" s="5"/>
    </row>
    <row r="105" spans="1:55" x14ac:dyDescent="0.25">
      <c r="A105" s="174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12"/>
      <c r="Y105" s="12"/>
      <c r="Z105" s="78" t="s">
        <v>163</v>
      </c>
      <c r="AA105" s="78" t="s">
        <v>164</v>
      </c>
      <c r="AB105" s="25">
        <v>417165.22431835486</v>
      </c>
      <c r="AC105" s="13">
        <v>2381475.141077463</v>
      </c>
      <c r="AD105" s="13">
        <f>+AB105+AC105</f>
        <v>2798640.3653958179</v>
      </c>
      <c r="AE105" s="99">
        <v>-13391.294777322473</v>
      </c>
      <c r="AF105" s="99">
        <v>13397.438464867724</v>
      </c>
      <c r="AG105" s="99">
        <v>8674.3733322138523</v>
      </c>
      <c r="AH105" s="99">
        <v>14452.724797425797</v>
      </c>
      <c r="AI105" s="99">
        <v>28132.089990035805</v>
      </c>
      <c r="AJ105" s="99">
        <v>-11717.096537326779</v>
      </c>
      <c r="AK105" s="99">
        <v>313372.00152558798</v>
      </c>
      <c r="AL105" s="99">
        <v>-193051.68012387151</v>
      </c>
      <c r="AM105" s="99">
        <v>159868.55667160964</v>
      </c>
      <c r="AN105" s="99">
        <v>475011.57826652587</v>
      </c>
      <c r="AO105" s="99">
        <v>74378.616332015576</v>
      </c>
      <c r="AP105" s="99">
        <v>290488.53461989231</v>
      </c>
      <c r="AQ105" s="99">
        <v>-849873.30065670889</v>
      </c>
      <c r="AR105" s="99">
        <f t="shared" ref="AR105" si="94">+AQ105+AP105</f>
        <v>-559384.76603681664</v>
      </c>
      <c r="AS105" s="99">
        <f>+AR105+AO105+AN105</f>
        <v>-9994.5714382751612</v>
      </c>
      <c r="AT105" s="99">
        <v>290061.41286598518</v>
      </c>
      <c r="AU105" s="99">
        <v>32627.281275026009</v>
      </c>
      <c r="AV105" s="99">
        <f>+AU105+AT105+AS105+AM105+AD105</f>
        <v>3271203.0447701635</v>
      </c>
      <c r="AW105" s="99"/>
      <c r="AX105" s="99"/>
      <c r="AY105" s="99">
        <f t="shared" ref="AY105:AY113" si="95">+AV105+AW105+AX105</f>
        <v>3271203.0447701635</v>
      </c>
      <c r="AZ105" s="154"/>
      <c r="BA105" s="15"/>
      <c r="BB105" s="94"/>
    </row>
    <row r="106" spans="1:55" ht="30" x14ac:dyDescent="0.25">
      <c r="A106" s="174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12"/>
      <c r="Y106" s="12"/>
      <c r="Z106" s="78" t="s">
        <v>165</v>
      </c>
      <c r="AA106" s="78" t="s">
        <v>166</v>
      </c>
      <c r="AB106" s="99">
        <v>55304.504583576636</v>
      </c>
      <c r="AC106" s="99">
        <v>1592170.4285786464</v>
      </c>
      <c r="AD106" s="99">
        <f>+AB106+AC106</f>
        <v>1647474.9331622231</v>
      </c>
      <c r="AE106" s="99">
        <v>-19396.366273236505</v>
      </c>
      <c r="AF106" s="99">
        <v>-8576.9707795814993</v>
      </c>
      <c r="AG106" s="99">
        <v>4154.7209661462675</v>
      </c>
      <c r="AH106" s="99">
        <v>8071.7428542390489</v>
      </c>
      <c r="AI106" s="99">
        <v>28132.089990035805</v>
      </c>
      <c r="AJ106" s="99">
        <v>-11717.096537326779</v>
      </c>
      <c r="AK106" s="99">
        <v>257814.45762741941</v>
      </c>
      <c r="AL106" s="99">
        <v>-195153.9465253315</v>
      </c>
      <c r="AM106" s="99">
        <v>63328.631322363479</v>
      </c>
      <c r="AN106" s="99">
        <v>443147.03409378586</v>
      </c>
      <c r="AO106" s="99">
        <v>74378.616332015576</v>
      </c>
      <c r="AP106" s="99">
        <v>266743.5685460323</v>
      </c>
      <c r="AQ106" s="99">
        <v>-865488.97819610883</v>
      </c>
      <c r="AR106" s="99">
        <f>+AQ106+AP106</f>
        <v>-598745.40965007653</v>
      </c>
      <c r="AS106" s="99">
        <f>+AR106+AO106+AN106</f>
        <v>-81219.759224275069</v>
      </c>
      <c r="AT106" s="99">
        <v>250390.32076425478</v>
      </c>
      <c r="AU106" s="99">
        <v>19035.560211694177</v>
      </c>
      <c r="AV106" s="99">
        <f>+AU106+AT106+AS106+AM106+AD106</f>
        <v>1899009.6862362605</v>
      </c>
      <c r="AW106" s="99">
        <f>+D82</f>
        <v>1446713.5433552552</v>
      </c>
      <c r="AX106" s="99"/>
      <c r="AY106" s="99">
        <f t="shared" si="95"/>
        <v>3345723.2295915158</v>
      </c>
      <c r="AZ106" s="154"/>
      <c r="BA106" s="15"/>
      <c r="BB106" s="94"/>
    </row>
    <row r="107" spans="1:55" x14ac:dyDescent="0.25">
      <c r="A107" s="174"/>
      <c r="B107" s="99">
        <f>+C107+D107+E107</f>
        <v>4854378.9371261317</v>
      </c>
      <c r="C107" s="99"/>
      <c r="D107" s="99"/>
      <c r="E107" s="99">
        <f>+F107+G107+H107+N107+W107</f>
        <v>4854378.9371261317</v>
      </c>
      <c r="F107" s="99">
        <v>44420.233547831464</v>
      </c>
      <c r="G107" s="99">
        <v>939033.80041920568</v>
      </c>
      <c r="H107" s="99">
        <f>+SUM(J107:M107)</f>
        <v>523659.66833668971</v>
      </c>
      <c r="I107" s="99">
        <f t="shared" ref="I107:I110" si="96">+J107+K107</f>
        <v>379559.95973226213</v>
      </c>
      <c r="J107" s="99">
        <v>109790.48537008507</v>
      </c>
      <c r="K107" s="99">
        <v>269769.47436217708</v>
      </c>
      <c r="L107" s="99">
        <v>98136.843235477543</v>
      </c>
      <c r="M107" s="99">
        <v>45962.865368950042</v>
      </c>
      <c r="N107" s="99">
        <f>+SUM(O107:V107)</f>
        <v>312543.55505536956</v>
      </c>
      <c r="O107" s="99">
        <v>3690.209186962024</v>
      </c>
      <c r="P107" s="99">
        <v>126545.21877646117</v>
      </c>
      <c r="Q107" s="99">
        <v>0</v>
      </c>
      <c r="R107" s="99">
        <v>62888.650915400132</v>
      </c>
      <c r="S107" s="99">
        <v>11662.933172300625</v>
      </c>
      <c r="T107" s="99">
        <v>3372.4607386716079</v>
      </c>
      <c r="U107" s="99">
        <v>61749.738147626915</v>
      </c>
      <c r="V107" s="99">
        <v>42634.344117947097</v>
      </c>
      <c r="W107" s="99">
        <f>+X107+Y107</f>
        <v>3034721.6797670354</v>
      </c>
      <c r="X107" s="13">
        <v>2432656.1518116919</v>
      </c>
      <c r="Y107" s="13">
        <v>602065.5279553436</v>
      </c>
      <c r="Z107" s="78" t="s">
        <v>172</v>
      </c>
      <c r="AA107" s="78" t="s">
        <v>173</v>
      </c>
      <c r="AB107" s="12"/>
      <c r="AC107" s="12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>
        <v>4854378.9371261317</v>
      </c>
      <c r="AY107" s="99">
        <f>+AV107+AW107+AX107</f>
        <v>4854378.9371261317</v>
      </c>
      <c r="AZ107" s="154"/>
      <c r="BA107" s="15"/>
      <c r="BB107" s="94"/>
    </row>
    <row r="108" spans="1:55" x14ac:dyDescent="0.25">
      <c r="A108" s="174"/>
      <c r="B108" s="99">
        <f>+C108+D108+E108</f>
        <v>-139294.34267785965</v>
      </c>
      <c r="C108" s="99"/>
      <c r="D108" s="99"/>
      <c r="E108" s="99">
        <f>+F108+G108+H108+N108+W108</f>
        <v>-139294.34267785965</v>
      </c>
      <c r="F108" s="99">
        <v>258.63149507593465</v>
      </c>
      <c r="G108" s="99">
        <v>18284.59262283926</v>
      </c>
      <c r="H108" s="99">
        <f t="shared" ref="H108:H110" si="97">+SUM(J108:M108)</f>
        <v>-4999.2820419232894</v>
      </c>
      <c r="I108" s="99">
        <f t="shared" si="96"/>
        <v>570.2449542567</v>
      </c>
      <c r="J108" s="99">
        <v>0</v>
      </c>
      <c r="K108" s="99">
        <v>570.2449542567</v>
      </c>
      <c r="L108" s="99">
        <v>0</v>
      </c>
      <c r="M108" s="99">
        <v>-5569.5269961799895</v>
      </c>
      <c r="N108" s="99">
        <f>+SUM(O108:V108)</f>
        <v>9876.2430458372546</v>
      </c>
      <c r="O108" s="99">
        <v>0</v>
      </c>
      <c r="P108" s="99">
        <v>10634.916563246939</v>
      </c>
      <c r="Q108" s="99">
        <v>0</v>
      </c>
      <c r="R108" s="99">
        <v>0</v>
      </c>
      <c r="S108" s="99">
        <v>-369.85538967447656</v>
      </c>
      <c r="T108" s="99">
        <v>13.696295154791834</v>
      </c>
      <c r="U108" s="99">
        <v>-205.0445502</v>
      </c>
      <c r="V108" s="99">
        <v>-197.46987269000016</v>
      </c>
      <c r="W108" s="99">
        <f>+X108+Y108</f>
        <v>-162714.5277996888</v>
      </c>
      <c r="X108" s="13">
        <v>-153940.42139179973</v>
      </c>
      <c r="Y108" s="13">
        <v>-8774.1064078890722</v>
      </c>
      <c r="Z108" s="78" t="s">
        <v>174</v>
      </c>
      <c r="AA108" s="78" t="s">
        <v>175</v>
      </c>
      <c r="AB108" s="12"/>
      <c r="AC108" s="12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>
        <v>-139294.34267785959</v>
      </c>
      <c r="AY108" s="99">
        <f t="shared" si="95"/>
        <v>-139294.34267785959</v>
      </c>
      <c r="AZ108" s="154"/>
      <c r="BA108" s="15"/>
      <c r="BB108" s="94"/>
    </row>
    <row r="109" spans="1:55" ht="30" x14ac:dyDescent="0.25">
      <c r="A109" s="174"/>
      <c r="B109" s="99">
        <f>+C109+D109+E109</f>
        <v>2831.9409501726977</v>
      </c>
      <c r="C109" s="99"/>
      <c r="D109" s="99"/>
      <c r="E109" s="99">
        <f>+F109+G109+H109+N109+W109</f>
        <v>2831.9409501726977</v>
      </c>
      <c r="F109" s="99">
        <v>2380.1966711459818</v>
      </c>
      <c r="G109" s="99">
        <v>0</v>
      </c>
      <c r="H109" s="99">
        <f t="shared" si="97"/>
        <v>198.07987069999993</v>
      </c>
      <c r="I109" s="99">
        <f t="shared" si="96"/>
        <v>182.89910049999995</v>
      </c>
      <c r="J109" s="99">
        <v>28.793639999999954</v>
      </c>
      <c r="K109" s="99">
        <v>154.10546049999999</v>
      </c>
      <c r="L109" s="99">
        <v>15.180770000000001</v>
      </c>
      <c r="M109" s="99">
        <v>1.9999999967268423E-7</v>
      </c>
      <c r="N109" s="99">
        <f>+SUM(O109:V109)</f>
        <v>154.1388963950609</v>
      </c>
      <c r="O109" s="99">
        <v>40.007928010000342</v>
      </c>
      <c r="P109" s="99">
        <v>135.80087392999999</v>
      </c>
      <c r="Q109" s="99">
        <v>0</v>
      </c>
      <c r="R109" s="99">
        <v>0</v>
      </c>
      <c r="S109" s="99">
        <v>1.3372755113536119</v>
      </c>
      <c r="T109" s="99">
        <v>-23.007181056293057</v>
      </c>
      <c r="U109" s="99">
        <v>0</v>
      </c>
      <c r="V109" s="99">
        <v>0</v>
      </c>
      <c r="W109" s="103">
        <f>+X109+Y109</f>
        <v>99.525511931655132</v>
      </c>
      <c r="X109" s="13">
        <v>99.529259199999544</v>
      </c>
      <c r="Y109" s="13">
        <v>-3.7472683444141897E-3</v>
      </c>
      <c r="Z109" s="78" t="s">
        <v>176</v>
      </c>
      <c r="AA109" s="78" t="s">
        <v>177</v>
      </c>
      <c r="AB109" s="12"/>
      <c r="AC109" s="12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>
        <v>2831.9409501726977</v>
      </c>
      <c r="AY109" s="99">
        <f t="shared" si="95"/>
        <v>2831.9409501726977</v>
      </c>
      <c r="AZ109" s="154"/>
      <c r="BA109" s="15"/>
      <c r="BB109" s="94"/>
    </row>
    <row r="110" spans="1:55" ht="30" x14ac:dyDescent="0.25">
      <c r="A110" s="174"/>
      <c r="B110" s="99">
        <f>+C110+D110+E110</f>
        <v>0</v>
      </c>
      <c r="C110" s="99"/>
      <c r="D110" s="99"/>
      <c r="E110" s="99">
        <f>+F110+G110+H110+N110+W110</f>
        <v>0</v>
      </c>
      <c r="F110" s="99">
        <v>2272.3518090679891</v>
      </c>
      <c r="G110" s="99">
        <v>-207111.09233472034</v>
      </c>
      <c r="H110" s="99">
        <f t="shared" si="97"/>
        <v>24607.813661818931</v>
      </c>
      <c r="I110" s="99">
        <f t="shared" si="96"/>
        <v>23295.087776958931</v>
      </c>
      <c r="J110" s="99">
        <v>3307.4693452689316</v>
      </c>
      <c r="K110" s="99">
        <v>19987.61843169</v>
      </c>
      <c r="L110" s="99">
        <v>54.796763090000013</v>
      </c>
      <c r="M110" s="99">
        <v>1257.9291217700006</v>
      </c>
      <c r="N110" s="99">
        <f>+SUM(O110:V110)</f>
        <v>12044.863963766045</v>
      </c>
      <c r="O110" s="99">
        <v>-1.9744712</v>
      </c>
      <c r="P110" s="99">
        <v>6295.480252507461</v>
      </c>
      <c r="Q110" s="99">
        <v>0</v>
      </c>
      <c r="R110" s="99">
        <v>3633.6673976000038</v>
      </c>
      <c r="S110" s="99">
        <v>-1.8000037016463466E-7</v>
      </c>
      <c r="T110" s="99">
        <v>34.106274878580706</v>
      </c>
      <c r="U110" s="99">
        <v>0</v>
      </c>
      <c r="V110" s="99">
        <v>2083.5845101599998</v>
      </c>
      <c r="W110" s="99">
        <f>+X110+Y110</f>
        <v>168186.06290006737</v>
      </c>
      <c r="X110" s="13">
        <v>158689.87679011567</v>
      </c>
      <c r="Y110" s="13">
        <v>9496.1861099516827</v>
      </c>
      <c r="Z110" s="78" t="s">
        <v>178</v>
      </c>
      <c r="AA110" s="78" t="s">
        <v>179</v>
      </c>
      <c r="AB110" s="12"/>
      <c r="AC110" s="12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104">
        <v>4.7037929107318632E-12</v>
      </c>
      <c r="AY110" s="104">
        <f>+AV110+AW110+AX110</f>
        <v>4.7037929107318632E-12</v>
      </c>
      <c r="AZ110" s="154"/>
      <c r="BA110" s="15"/>
      <c r="BB110" s="94"/>
    </row>
    <row r="111" spans="1:55" ht="20.25" customHeight="1" x14ac:dyDescent="0.25">
      <c r="A111" s="174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12"/>
      <c r="Y111" s="12"/>
      <c r="Z111" s="78" t="s">
        <v>180</v>
      </c>
      <c r="AA111" s="78" t="s">
        <v>181</v>
      </c>
      <c r="AB111" s="13">
        <v>12588.327359340006</v>
      </c>
      <c r="AC111" s="13">
        <v>1706.8366925099999</v>
      </c>
      <c r="AD111" s="13">
        <f>+AB111+AC111</f>
        <v>14295.164051850006</v>
      </c>
      <c r="AE111" s="99">
        <v>0</v>
      </c>
      <c r="AF111" s="99">
        <v>0</v>
      </c>
      <c r="AG111" s="99">
        <v>4.7545234581694444</v>
      </c>
      <c r="AH111" s="99">
        <v>0</v>
      </c>
      <c r="AI111" s="99">
        <v>0</v>
      </c>
      <c r="AJ111" s="99">
        <v>0</v>
      </c>
      <c r="AK111" s="99">
        <v>19343.10717535</v>
      </c>
      <c r="AL111" s="99">
        <v>0</v>
      </c>
      <c r="AM111" s="99">
        <f>+SUM(AE111:AL111)</f>
        <v>19347.86169880817</v>
      </c>
      <c r="AN111" s="99">
        <v>6610.9125034699973</v>
      </c>
      <c r="AO111" s="99">
        <v>36206.421894849984</v>
      </c>
      <c r="AP111" s="99">
        <v>279333.41224630113</v>
      </c>
      <c r="AQ111" s="99">
        <v>49733.137617797547</v>
      </c>
      <c r="AR111" s="99">
        <f t="shared" ref="AR111:AR113" si="98">+AQ111+AP111</f>
        <v>329066.54986409866</v>
      </c>
      <c r="AS111" s="99">
        <f t="shared" ref="AS111:AS113" si="99">+AR111+AO111+AN111</f>
        <v>371883.88426241861</v>
      </c>
      <c r="AT111" s="99">
        <v>269009.81163750892</v>
      </c>
      <c r="AU111" s="99">
        <v>19464.633537272442</v>
      </c>
      <c r="AV111" s="99">
        <f>+AU111+AT111+AS111+AM111+AD111</f>
        <v>694001.35518785811</v>
      </c>
      <c r="AW111" s="99">
        <v>8802.6250325923975</v>
      </c>
      <c r="AX111" s="99"/>
      <c r="AY111" s="99">
        <f t="shared" si="95"/>
        <v>702803.98022045055</v>
      </c>
      <c r="AZ111" s="154"/>
      <c r="BA111" s="15"/>
      <c r="BB111" s="94"/>
    </row>
    <row r="112" spans="1:55" x14ac:dyDescent="0.25">
      <c r="A112" s="174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12"/>
      <c r="Y112" s="12"/>
      <c r="Z112" s="78" t="s">
        <v>182</v>
      </c>
      <c r="AA112" s="78" t="s">
        <v>183</v>
      </c>
      <c r="AB112" s="25">
        <v>-2087.0728083200001</v>
      </c>
      <c r="AC112" s="13">
        <v>-12349.277205529395</v>
      </c>
      <c r="AD112" s="13">
        <f>+AB112+AC112</f>
        <v>-14436.350013849395</v>
      </c>
      <c r="AE112" s="99">
        <v>-1308.25063</v>
      </c>
      <c r="AF112" s="99">
        <v>0</v>
      </c>
      <c r="AG112" s="99">
        <v>0</v>
      </c>
      <c r="AH112" s="99">
        <v>0</v>
      </c>
      <c r="AI112" s="99">
        <v>0</v>
      </c>
      <c r="AJ112" s="99">
        <v>0</v>
      </c>
      <c r="AK112" s="99">
        <v>-150</v>
      </c>
      <c r="AL112" s="99">
        <v>0</v>
      </c>
      <c r="AM112" s="99">
        <f>+SUM(AE112:AL112)</f>
        <v>-1458.25063</v>
      </c>
      <c r="AN112" s="99">
        <v>0</v>
      </c>
      <c r="AO112" s="99">
        <v>-5237.1970861</v>
      </c>
      <c r="AP112" s="99">
        <v>-142432.18496432996</v>
      </c>
      <c r="AQ112" s="99">
        <v>-336419.1966166448</v>
      </c>
      <c r="AR112" s="99">
        <f t="shared" si="98"/>
        <v>-478851.38158097479</v>
      </c>
      <c r="AS112" s="99">
        <f t="shared" si="99"/>
        <v>-484088.57866707479</v>
      </c>
      <c r="AT112" s="99">
        <v>-187839.83607649911</v>
      </c>
      <c r="AU112" s="99">
        <v>-2220.8378400220345</v>
      </c>
      <c r="AV112" s="99">
        <f>+AU112+AT112+AS112+AM112+AD112</f>
        <v>-690043.85322744539</v>
      </c>
      <c r="AW112" s="99">
        <v>-12760.123646115317</v>
      </c>
      <c r="AX112" s="99"/>
      <c r="AY112" s="99">
        <f t="shared" si="95"/>
        <v>-702803.97687356069</v>
      </c>
      <c r="AZ112" s="154"/>
      <c r="BA112" s="15"/>
      <c r="BB112" s="94"/>
    </row>
    <row r="113" spans="1:55" ht="51" customHeight="1" x14ac:dyDescent="0.25">
      <c r="A113" s="174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12"/>
      <c r="Y113" s="12"/>
      <c r="Z113" s="78" t="s">
        <v>184</v>
      </c>
      <c r="AA113" s="78" t="s">
        <v>185</v>
      </c>
      <c r="AB113" s="26">
        <v>65805.75913459665</v>
      </c>
      <c r="AC113" s="17">
        <v>1581527.9880656269</v>
      </c>
      <c r="AD113" s="13">
        <f>+AB113+AC113</f>
        <v>1647333.7472002236</v>
      </c>
      <c r="AE113" s="99">
        <v>-20704.616903236503</v>
      </c>
      <c r="AF113" s="99">
        <v>-8576.9707795814993</v>
      </c>
      <c r="AG113" s="99">
        <v>4159.4754896044369</v>
      </c>
      <c r="AH113" s="99">
        <v>8071.7428542390489</v>
      </c>
      <c r="AI113" s="99">
        <v>28132.089990035805</v>
      </c>
      <c r="AJ113" s="99">
        <v>-11717.096537326779</v>
      </c>
      <c r="AK113" s="99">
        <v>277007.5648027694</v>
      </c>
      <c r="AL113" s="99">
        <v>-195153.9465253315</v>
      </c>
      <c r="AM113" s="99">
        <f>+SUM(AE113:AL113)</f>
        <v>81218.242391172418</v>
      </c>
      <c r="AN113" s="99">
        <v>449757.94659725565</v>
      </c>
      <c r="AO113" s="99">
        <v>105347.84114076555</v>
      </c>
      <c r="AP113" s="99">
        <v>403644.79582800344</v>
      </c>
      <c r="AQ113" s="99">
        <v>-1152175.0371949561</v>
      </c>
      <c r="AR113" s="99">
        <f t="shared" si="98"/>
        <v>-748530.24136695266</v>
      </c>
      <c r="AS113" s="99">
        <f t="shared" si="99"/>
        <v>-193424.45362893143</v>
      </c>
      <c r="AT113" s="99">
        <v>331560.29632526462</v>
      </c>
      <c r="AU113" s="99">
        <v>36279.355908944584</v>
      </c>
      <c r="AV113" s="99">
        <f>+AU113+AT113+AS113+AM113+AD113</f>
        <v>1902967.1881966738</v>
      </c>
      <c r="AW113" s="99">
        <v>1442756.0447417321</v>
      </c>
      <c r="AX113" s="99"/>
      <c r="AY113" s="99">
        <f t="shared" si="95"/>
        <v>3345723.2329384061</v>
      </c>
      <c r="AZ113" s="154"/>
      <c r="BA113" s="15"/>
      <c r="BB113" s="94"/>
    </row>
    <row r="114" spans="1:55" x14ac:dyDescent="0.25">
      <c r="A114" s="174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12"/>
      <c r="Y114" s="12"/>
      <c r="Z114" s="78"/>
      <c r="AA114" s="78"/>
      <c r="AB114" s="12"/>
      <c r="AC114" s="12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154"/>
      <c r="BA114" s="23"/>
      <c r="BB114" s="93"/>
      <c r="BC114" s="5"/>
    </row>
    <row r="115" spans="1:55" ht="30.75" thickBot="1" x14ac:dyDescent="0.3">
      <c r="A115" s="174"/>
      <c r="B115" s="108">
        <f>+C115+D115+E115</f>
        <v>5.6073863990604877E-2</v>
      </c>
      <c r="C115" s="100"/>
      <c r="D115" s="100">
        <v>1442756.0447417321</v>
      </c>
      <c r="E115" s="100">
        <f>+F115+G115+H115+N115+W115</f>
        <v>-1442755.9886678681</v>
      </c>
      <c r="F115" s="100">
        <v>539.66344915505033</v>
      </c>
      <c r="G115" s="100">
        <v>-378975.91228032962</v>
      </c>
      <c r="H115" s="100">
        <f>+SUM(J115:M115)</f>
        <v>-665665.54567021667</v>
      </c>
      <c r="I115" s="100">
        <f t="shared" ref="I115" si="100">+J115+K115</f>
        <v>-1112777.7893176703</v>
      </c>
      <c r="J115" s="100">
        <v>-1249686.10801091</v>
      </c>
      <c r="K115" s="100">
        <v>136908.31869323971</v>
      </c>
      <c r="L115" s="100">
        <v>7141.0203721980342</v>
      </c>
      <c r="M115" s="100">
        <v>439971.22327525559</v>
      </c>
      <c r="N115" s="100">
        <f>+SUM(O115:V115)</f>
        <v>-156860.63322094938</v>
      </c>
      <c r="O115" s="100">
        <v>-196779.92276764353</v>
      </c>
      <c r="P115" s="100">
        <v>188953.69223479237</v>
      </c>
      <c r="Q115" s="100">
        <v>-11717.096537326779</v>
      </c>
      <c r="R115" s="100">
        <v>-38390.228322964336</v>
      </c>
      <c r="S115" s="100">
        <v>3158.3097394682945</v>
      </c>
      <c r="T115" s="100">
        <v>5281.8717280233341</v>
      </c>
      <c r="U115" s="100">
        <v>-48147.255132559185</v>
      </c>
      <c r="V115" s="100">
        <v>-59220.004162739569</v>
      </c>
      <c r="W115" s="100">
        <f>+X115+Y115</f>
        <v>-241793.56094552734</v>
      </c>
      <c r="X115" s="17">
        <v>-66672.435904764337</v>
      </c>
      <c r="Y115" s="17">
        <v>-175121.125040763</v>
      </c>
      <c r="Z115" s="80" t="s">
        <v>186</v>
      </c>
      <c r="AA115" s="80" t="s">
        <v>187</v>
      </c>
      <c r="AB115" s="13"/>
      <c r="AC115" s="13"/>
      <c r="AD115" s="17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>
        <f>+AV115+AW115+AX115</f>
        <v>0</v>
      </c>
      <c r="AZ115" s="155"/>
      <c r="BA115" s="14"/>
      <c r="BB115" s="93"/>
      <c r="BC115" s="5"/>
    </row>
    <row r="116" spans="1:55" x14ac:dyDescent="0.25">
      <c r="A116" s="147" t="s">
        <v>189</v>
      </c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12"/>
      <c r="Y116" s="12"/>
      <c r="Z116" s="78"/>
      <c r="AA116" s="78"/>
      <c r="AB116" s="12"/>
      <c r="AC116" s="12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150" t="s">
        <v>188</v>
      </c>
      <c r="BA116" s="15"/>
      <c r="BB116" s="94"/>
    </row>
    <row r="117" spans="1:55" ht="30" x14ac:dyDescent="0.25">
      <c r="A117" s="148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12"/>
      <c r="Y117" s="12"/>
      <c r="Z117" s="78" t="s">
        <v>186</v>
      </c>
      <c r="AA117" s="78" t="s">
        <v>187</v>
      </c>
      <c r="AB117" s="99">
        <v>-236514.1903628509</v>
      </c>
      <c r="AC117" s="99">
        <v>111378.55609659136</v>
      </c>
      <c r="AD117" s="99">
        <f>+AB117+AC117</f>
        <v>-125135.63426625954</v>
      </c>
      <c r="AE117" s="99">
        <v>-30388.705306864482</v>
      </c>
      <c r="AF117" s="99">
        <v>-139690.05795244631</v>
      </c>
      <c r="AG117" s="99">
        <v>-2634.8665869009078</v>
      </c>
      <c r="AH117" s="99">
        <v>37372.239124250314</v>
      </c>
      <c r="AI117" s="99">
        <v>-53030.080444987871</v>
      </c>
      <c r="AJ117" s="99">
        <v>-48296.030216712148</v>
      </c>
      <c r="AK117" s="99">
        <v>91140.064485125913</v>
      </c>
      <c r="AL117" s="99">
        <v>-193676.58790361206</v>
      </c>
      <c r="AM117" s="99">
        <f>+SUM(AE117:AL117)</f>
        <v>-339204.02480214753</v>
      </c>
      <c r="AN117" s="99">
        <v>518727.80671332916</v>
      </c>
      <c r="AO117" s="99">
        <v>3156.6154401352696</v>
      </c>
      <c r="AP117" s="99">
        <v>316136.65073431761</v>
      </c>
      <c r="AQ117" s="99">
        <v>-1509408.1890618643</v>
      </c>
      <c r="AR117" s="99">
        <f t="shared" ref="AR117" si="101">+AQ117+AP117</f>
        <v>-1193271.5383275468</v>
      </c>
      <c r="AS117" s="99">
        <f>+AR117+AO117+AN117</f>
        <v>-671387.11617408227</v>
      </c>
      <c r="AT117" s="99">
        <v>-379659.30467364471</v>
      </c>
      <c r="AU117" s="99">
        <v>355.52888046359294</v>
      </c>
      <c r="AV117" s="99">
        <f>+AU117+AT117+AS117+AM117+AD117</f>
        <v>-1515030.5510356706</v>
      </c>
      <c r="AW117" s="99">
        <v>1515030.5523767727</v>
      </c>
      <c r="AX117" s="99"/>
      <c r="AY117" s="99">
        <f>+AV117+AW117+AX117</f>
        <v>1.3411021791398525E-3</v>
      </c>
      <c r="AZ117" s="151"/>
      <c r="BA117" s="15"/>
      <c r="BB117" s="94"/>
    </row>
    <row r="118" spans="1:55" ht="15" customHeight="1" x14ac:dyDescent="0.25">
      <c r="A118" s="148"/>
      <c r="B118" s="99">
        <f>+C118+D118+E118</f>
        <v>12474346.844999772</v>
      </c>
      <c r="C118" s="99"/>
      <c r="D118" s="99">
        <v>3188697.5185682322</v>
      </c>
      <c r="E118" s="99">
        <f>+F118+G118+H118+N118+W118</f>
        <v>9285649.3264315389</v>
      </c>
      <c r="F118" s="99">
        <v>26806.14361449836</v>
      </c>
      <c r="G118" s="99">
        <v>1387168.8095149694</v>
      </c>
      <c r="H118" s="99">
        <f>+SUM(J118:M118)</f>
        <v>490737.75338150642</v>
      </c>
      <c r="I118" s="99">
        <f t="shared" ref="I118" si="102">+J118+K118</f>
        <v>46091.135770970461</v>
      </c>
      <c r="J118" s="99">
        <v>-209660.42615615143</v>
      </c>
      <c r="K118" s="99">
        <v>255751.56192712189</v>
      </c>
      <c r="L118" s="99">
        <v>5413.2098321668436</v>
      </c>
      <c r="M118" s="99">
        <v>439233.40777836915</v>
      </c>
      <c r="N118" s="99">
        <f>+SUM(O118:V118)</f>
        <v>4330318.5803140784</v>
      </c>
      <c r="O118" s="99">
        <v>319617.12996846973</v>
      </c>
      <c r="P118" s="99">
        <v>2923502.7970381603</v>
      </c>
      <c r="Q118" s="99">
        <v>176161.94052691531</v>
      </c>
      <c r="R118" s="99">
        <v>41.520009829638653</v>
      </c>
      <c r="S118" s="99">
        <v>24569.631813942877</v>
      </c>
      <c r="T118" s="99">
        <v>14691.086683440792</v>
      </c>
      <c r="U118" s="99">
        <v>288921.14778633893</v>
      </c>
      <c r="V118" s="99">
        <v>582813.32648698066</v>
      </c>
      <c r="W118" s="99">
        <f>+X118+Y118</f>
        <v>3050618.0396064874</v>
      </c>
      <c r="X118" s="13">
        <v>2879947.0105603738</v>
      </c>
      <c r="Y118" s="13">
        <v>170671.02904611366</v>
      </c>
      <c r="Z118" s="78" t="s">
        <v>190</v>
      </c>
      <c r="AA118" s="78" t="s">
        <v>191</v>
      </c>
      <c r="AB118" s="12"/>
      <c r="AC118" s="12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  <c r="AT118" s="99"/>
      <c r="AU118" s="99"/>
      <c r="AV118" s="99"/>
      <c r="AW118" s="99"/>
      <c r="AX118" s="99"/>
      <c r="AY118" s="99"/>
      <c r="AZ118" s="151"/>
      <c r="BA118" s="15"/>
      <c r="BB118" s="94"/>
    </row>
    <row r="119" spans="1:55" x14ac:dyDescent="0.25">
      <c r="A119" s="148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12"/>
      <c r="Y119" s="12"/>
      <c r="Z119" s="78" t="s">
        <v>190</v>
      </c>
      <c r="AA119" s="78" t="s">
        <v>192</v>
      </c>
      <c r="AB119" s="13">
        <v>407185.21940896456</v>
      </c>
      <c r="AC119" s="13">
        <v>2768568.4544637823</v>
      </c>
      <c r="AD119" s="13">
        <f>+AB119+AC119</f>
        <v>3175753.673872747</v>
      </c>
      <c r="AE119" s="99">
        <v>613202.03179384512</v>
      </c>
      <c r="AF119" s="99">
        <v>428611.20573878527</v>
      </c>
      <c r="AG119" s="99">
        <v>17325.953270341699</v>
      </c>
      <c r="AH119" s="99">
        <v>-12802.607310307434</v>
      </c>
      <c r="AI119" s="99">
        <v>53071.600454817511</v>
      </c>
      <c r="AJ119" s="99">
        <v>224457.97074362746</v>
      </c>
      <c r="AK119" s="99">
        <v>2832362.7325530346</v>
      </c>
      <c r="AL119" s="99">
        <v>513293.71787208179</v>
      </c>
      <c r="AM119" s="99">
        <f>+SUM(AE119:AL119)</f>
        <v>4669522.6051162258</v>
      </c>
      <c r="AN119" s="99">
        <v>-79494.398934960001</v>
      </c>
      <c r="AO119" s="99">
        <v>2256.5943920315731</v>
      </c>
      <c r="AP119" s="99">
        <v>-60385.088807195702</v>
      </c>
      <c r="AQ119" s="99">
        <v>1299747.7629057129</v>
      </c>
      <c r="AR119" s="99">
        <f t="shared" ref="AR119" si="103">+AQ119+AP119</f>
        <v>1239362.6740985173</v>
      </c>
      <c r="AS119" s="99">
        <f>+AR119+AO119+AN119</f>
        <v>1162124.869555589</v>
      </c>
      <c r="AT119" s="99">
        <v>1766828.1141886141</v>
      </c>
      <c r="AU119" s="99">
        <v>26450.614734034767</v>
      </c>
      <c r="AV119" s="99">
        <f>+AU119+AT119+AS119+AM119+AD119</f>
        <v>10800679.877467211</v>
      </c>
      <c r="AW119" s="99">
        <v>1673666.9661914594</v>
      </c>
      <c r="AX119" s="99"/>
      <c r="AY119" s="99">
        <f>+AV119+AW119+AX119</f>
        <v>12474346.843658671</v>
      </c>
      <c r="AZ119" s="151"/>
      <c r="BA119" s="15"/>
      <c r="BB119" s="94"/>
    </row>
    <row r="120" spans="1:55" x14ac:dyDescent="0.25">
      <c r="A120" s="148"/>
      <c r="B120" s="99"/>
      <c r="C120" s="99"/>
      <c r="D120" s="99"/>
      <c r="E120" s="99"/>
      <c r="F120" s="99"/>
      <c r="G120" s="99"/>
      <c r="H120" s="99">
        <f t="shared" ref="H120:H151" si="104">+SUM(J120:M120)</f>
        <v>0</v>
      </c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12"/>
      <c r="Y120" s="12"/>
      <c r="Z120" s="78"/>
      <c r="AA120" s="78"/>
      <c r="AB120" s="12"/>
      <c r="AC120" s="12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99"/>
      <c r="AT120" s="99"/>
      <c r="AU120" s="99"/>
      <c r="AV120" s="99"/>
      <c r="AW120" s="99"/>
      <c r="AX120" s="99"/>
      <c r="AY120" s="99"/>
      <c r="AZ120" s="151"/>
      <c r="BA120" s="15"/>
      <c r="BB120" s="94"/>
    </row>
    <row r="121" spans="1:55" x14ac:dyDescent="0.25">
      <c r="A121" s="148"/>
      <c r="B121" s="99">
        <f>+C121+D121+E121</f>
        <v>-6.6460031699962165</v>
      </c>
      <c r="C121" s="99"/>
      <c r="D121" s="99">
        <f>+SUM(D122:D123)</f>
        <v>0</v>
      </c>
      <c r="E121" s="99">
        <f>+F121+G121+H121+N121+W121</f>
        <v>-6.6460031699962165</v>
      </c>
      <c r="F121" s="99"/>
      <c r="G121" s="99"/>
      <c r="H121" s="99">
        <f t="shared" si="104"/>
        <v>0</v>
      </c>
      <c r="I121" s="99"/>
      <c r="J121" s="99"/>
      <c r="K121" s="99"/>
      <c r="L121" s="99"/>
      <c r="M121" s="99"/>
      <c r="N121" s="99">
        <f>+SUM(O121:V121)</f>
        <v>-6.6460031699962165</v>
      </c>
      <c r="O121" s="99">
        <f t="shared" ref="O121:V121" si="105">+SUM(O122:O123)</f>
        <v>-6.6460031699962165</v>
      </c>
      <c r="P121" s="99">
        <f t="shared" si="105"/>
        <v>0</v>
      </c>
      <c r="Q121" s="99">
        <f t="shared" si="105"/>
        <v>0</v>
      </c>
      <c r="R121" s="99">
        <f t="shared" si="105"/>
        <v>0</v>
      </c>
      <c r="S121" s="99">
        <f t="shared" si="105"/>
        <v>0</v>
      </c>
      <c r="T121" s="99">
        <f t="shared" si="105"/>
        <v>0</v>
      </c>
      <c r="U121" s="99">
        <f t="shared" si="105"/>
        <v>0</v>
      </c>
      <c r="V121" s="99">
        <f t="shared" si="105"/>
        <v>0</v>
      </c>
      <c r="W121" s="99"/>
      <c r="X121" s="13"/>
      <c r="Y121" s="13">
        <f>+SUM(Y122:Y123)</f>
        <v>0</v>
      </c>
      <c r="Z121" s="78" t="s">
        <v>193</v>
      </c>
      <c r="AA121" s="78" t="s">
        <v>194</v>
      </c>
      <c r="AB121" s="12"/>
      <c r="AC121" s="12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>
        <f>+AU121+AT121+AS121+AM121+AD121</f>
        <v>0</v>
      </c>
      <c r="AW121" s="99">
        <f>+AW122+AW123</f>
        <v>-6.6460031699964013</v>
      </c>
      <c r="AX121" s="99"/>
      <c r="AY121" s="99">
        <f>+AV121+AW121+AX121</f>
        <v>-6.6460031699964013</v>
      </c>
      <c r="AZ121" s="151"/>
      <c r="BA121" s="15"/>
      <c r="BB121" s="94"/>
    </row>
    <row r="122" spans="1:55" x14ac:dyDescent="0.25">
      <c r="A122" s="148"/>
      <c r="B122" s="99">
        <f>+C122+D122+E122</f>
        <v>3.219646771412954E-15</v>
      </c>
      <c r="C122" s="99"/>
      <c r="D122" s="99">
        <v>0</v>
      </c>
      <c r="E122" s="99">
        <f>+F122+G122+H122+N122+W122</f>
        <v>3.219646771412954E-15</v>
      </c>
      <c r="F122" s="99"/>
      <c r="G122" s="99"/>
      <c r="H122" s="99">
        <f t="shared" si="104"/>
        <v>0</v>
      </c>
      <c r="I122" s="99"/>
      <c r="J122" s="99"/>
      <c r="K122" s="99"/>
      <c r="L122" s="99"/>
      <c r="M122" s="99"/>
      <c r="N122" s="99">
        <f>+SUM(O122:V122)</f>
        <v>3.219646771412954E-15</v>
      </c>
      <c r="O122" s="99">
        <v>3.219646771412954E-15</v>
      </c>
      <c r="P122" s="99">
        <v>0</v>
      </c>
      <c r="Q122" s="99">
        <v>0</v>
      </c>
      <c r="R122" s="99">
        <v>0</v>
      </c>
      <c r="S122" s="99">
        <v>0</v>
      </c>
      <c r="T122" s="99">
        <v>0</v>
      </c>
      <c r="U122" s="99">
        <v>0</v>
      </c>
      <c r="V122" s="99">
        <v>0</v>
      </c>
      <c r="W122" s="99"/>
      <c r="X122" s="13"/>
      <c r="Y122" s="13">
        <v>0</v>
      </c>
      <c r="Z122" s="81" t="s">
        <v>195</v>
      </c>
      <c r="AA122" s="81" t="s">
        <v>196</v>
      </c>
      <c r="AB122" s="12"/>
      <c r="AC122" s="12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/>
      <c r="AT122" s="99"/>
      <c r="AU122" s="99"/>
      <c r="AV122" s="99">
        <f>+AU122+AT122+AS122+AM122+AD122</f>
        <v>0</v>
      </c>
      <c r="AW122" s="99">
        <v>3.219646771412954E-15</v>
      </c>
      <c r="AX122" s="99"/>
      <c r="AY122" s="99">
        <f>+AV122+AW122+AX122</f>
        <v>3.219646771412954E-15</v>
      </c>
      <c r="AZ122" s="151"/>
      <c r="BA122" s="15"/>
      <c r="BB122" s="94"/>
    </row>
    <row r="123" spans="1:55" x14ac:dyDescent="0.25">
      <c r="A123" s="148"/>
      <c r="B123" s="99">
        <f>+C123+D123+E123</f>
        <v>-6.6460031699962201</v>
      </c>
      <c r="C123" s="99"/>
      <c r="D123" s="99">
        <v>0</v>
      </c>
      <c r="E123" s="99">
        <f>+F123+G123+H123+N123+W123</f>
        <v>-6.6460031699962201</v>
      </c>
      <c r="F123" s="99"/>
      <c r="G123" s="99"/>
      <c r="H123" s="99">
        <f t="shared" si="104"/>
        <v>0</v>
      </c>
      <c r="I123" s="99"/>
      <c r="J123" s="99"/>
      <c r="K123" s="99"/>
      <c r="L123" s="99"/>
      <c r="M123" s="99"/>
      <c r="N123" s="99">
        <f>+SUM(O123:V123)</f>
        <v>-6.6460031699962201</v>
      </c>
      <c r="O123" s="99">
        <v>-6.6460031699962201</v>
      </c>
      <c r="P123" s="99">
        <v>0</v>
      </c>
      <c r="Q123" s="99">
        <v>0</v>
      </c>
      <c r="R123" s="99">
        <v>0</v>
      </c>
      <c r="S123" s="99">
        <v>0</v>
      </c>
      <c r="T123" s="99">
        <v>0</v>
      </c>
      <c r="U123" s="99">
        <v>0</v>
      </c>
      <c r="V123" s="99">
        <v>0</v>
      </c>
      <c r="W123" s="99"/>
      <c r="X123" s="13"/>
      <c r="Y123" s="13">
        <v>0</v>
      </c>
      <c r="Z123" s="81" t="s">
        <v>197</v>
      </c>
      <c r="AA123" s="81" t="s">
        <v>198</v>
      </c>
      <c r="AB123" s="12"/>
      <c r="AC123" s="12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>
        <f>+AU123+AT123+AS123+AM123+AD123</f>
        <v>0</v>
      </c>
      <c r="AW123" s="99">
        <v>-6.6460031699964048</v>
      </c>
      <c r="AX123" s="99"/>
      <c r="AY123" s="99">
        <f>+AV123+AW123+AX123</f>
        <v>-6.6460031699964048</v>
      </c>
      <c r="AZ123" s="151"/>
      <c r="BA123" s="15"/>
      <c r="BB123" s="94"/>
    </row>
    <row r="124" spans="1:55" x14ac:dyDescent="0.25">
      <c r="A124" s="148"/>
      <c r="B124" s="99"/>
      <c r="C124" s="99"/>
      <c r="D124" s="99"/>
      <c r="E124" s="99"/>
      <c r="F124" s="99"/>
      <c r="G124" s="99"/>
      <c r="H124" s="99">
        <f t="shared" si="104"/>
        <v>0</v>
      </c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12"/>
      <c r="Y124" s="12"/>
      <c r="Z124" s="78"/>
      <c r="AA124" s="78"/>
      <c r="AB124" s="12"/>
      <c r="AC124" s="12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>
        <f t="shared" ref="AS124:AS132" si="106">+AR124+AO124+AN124</f>
        <v>0</v>
      </c>
      <c r="AT124" s="99"/>
      <c r="AU124" s="99"/>
      <c r="AV124" s="99"/>
      <c r="AW124" s="99"/>
      <c r="AX124" s="99"/>
      <c r="AY124" s="99"/>
      <c r="AZ124" s="151"/>
      <c r="BA124" s="15"/>
      <c r="BB124" s="94"/>
    </row>
    <row r="125" spans="1:55" x14ac:dyDescent="0.25">
      <c r="A125" s="148"/>
      <c r="B125" s="99">
        <f>+C125+D125+E125</f>
        <v>1231696.6357131368</v>
      </c>
      <c r="C125" s="99"/>
      <c r="D125" s="99">
        <f>+SUM(D126:D128)</f>
        <v>116522.22955800175</v>
      </c>
      <c r="E125" s="99">
        <f>+F125+G125+H125+N125+W125</f>
        <v>1115174.406155135</v>
      </c>
      <c r="F125" s="99">
        <f>+SUM(F126:F128)</f>
        <v>2543.3744117046349</v>
      </c>
      <c r="G125" s="99">
        <f>+SUM(G126:G128)</f>
        <v>229529.66083221344</v>
      </c>
      <c r="H125" s="99">
        <f t="shared" si="104"/>
        <v>-356916.50833554933</v>
      </c>
      <c r="I125" s="99">
        <f t="shared" ref="I125:I128" si="107">+J125+K125</f>
        <v>-344540.54913831805</v>
      </c>
      <c r="J125" s="99">
        <f t="shared" ref="J125:M125" si="108">+SUM(J126:J128)</f>
        <v>-372206.84215532889</v>
      </c>
      <c r="K125" s="99">
        <f t="shared" si="108"/>
        <v>27666.293017010852</v>
      </c>
      <c r="L125" s="99">
        <f t="shared" si="108"/>
        <v>2391.3779389968445</v>
      </c>
      <c r="M125" s="99">
        <f t="shared" si="108"/>
        <v>-14767.337136228109</v>
      </c>
      <c r="N125" s="99">
        <f>+SUM(O125:V125)</f>
        <v>681949.19873149111</v>
      </c>
      <c r="O125" s="99">
        <f t="shared" ref="O125:V125" si="109">+SUM(O126:O128)</f>
        <v>195237.0389264301</v>
      </c>
      <c r="P125" s="99">
        <f t="shared" si="109"/>
        <v>470857.75800670474</v>
      </c>
      <c r="Q125" s="99">
        <f t="shared" si="109"/>
        <v>-989.362033439372</v>
      </c>
      <c r="R125" s="99">
        <f t="shared" si="109"/>
        <v>397.50816616814251</v>
      </c>
      <c r="S125" s="99">
        <f t="shared" si="109"/>
        <v>4473.4338781595534</v>
      </c>
      <c r="T125" s="99">
        <f t="shared" si="109"/>
        <v>10738.600943147127</v>
      </c>
      <c r="U125" s="99">
        <f t="shared" si="109"/>
        <v>-435.52294691293855</v>
      </c>
      <c r="V125" s="99">
        <f t="shared" si="109"/>
        <v>1669.7437912338064</v>
      </c>
      <c r="W125" s="99">
        <f>+X125+Y125</f>
        <v>558068.68051527499</v>
      </c>
      <c r="X125" s="13">
        <f>+SUM(X126:X128)</f>
        <v>481527.71580867184</v>
      </c>
      <c r="Y125" s="13">
        <f>+SUM(Y126:Y128)</f>
        <v>76540.964706603118</v>
      </c>
      <c r="Z125" s="78" t="s">
        <v>199</v>
      </c>
      <c r="AA125" s="78" t="s">
        <v>200</v>
      </c>
      <c r="AB125" s="12"/>
      <c r="AC125" s="12">
        <f>+SUM(AC126:AC128)</f>
        <v>0</v>
      </c>
      <c r="AD125" s="99"/>
      <c r="AE125" s="99">
        <f t="shared" ref="AE125:AL125" si="110">+AE126+AE127+AE128</f>
        <v>0</v>
      </c>
      <c r="AF125" s="99">
        <f t="shared" si="110"/>
        <v>0</v>
      </c>
      <c r="AG125" s="99">
        <f t="shared" si="110"/>
        <v>0</v>
      </c>
      <c r="AH125" s="99">
        <f t="shared" si="110"/>
        <v>0</v>
      </c>
      <c r="AI125" s="99">
        <f t="shared" si="110"/>
        <v>-5669.981490916306</v>
      </c>
      <c r="AJ125" s="99">
        <f t="shared" si="110"/>
        <v>0</v>
      </c>
      <c r="AK125" s="99">
        <f t="shared" si="110"/>
        <v>725235.59159920935</v>
      </c>
      <c r="AL125" s="99">
        <f t="shared" si="110"/>
        <v>-213323.78814606293</v>
      </c>
      <c r="AM125" s="99">
        <f>+SUM(AE125:AL125)</f>
        <v>506241.82196223008</v>
      </c>
      <c r="AN125" s="99">
        <f t="shared" ref="AN125:AQ125" si="111">+SUM(AN126:AN128)</f>
        <v>0</v>
      </c>
      <c r="AO125" s="99">
        <f t="shared" si="111"/>
        <v>0</v>
      </c>
      <c r="AP125" s="99">
        <f t="shared" si="111"/>
        <v>0</v>
      </c>
      <c r="AQ125" s="99">
        <f t="shared" si="111"/>
        <v>0</v>
      </c>
      <c r="AR125" s="99"/>
      <c r="AS125" s="99">
        <f t="shared" si="106"/>
        <v>0</v>
      </c>
      <c r="AT125" s="99"/>
      <c r="AU125" s="99">
        <f>+SUM(AU126:AU128)</f>
        <v>0</v>
      </c>
      <c r="AV125" s="99">
        <f>+AU125+AT125+AS125+AM125+AD125</f>
        <v>506241.82196223008</v>
      </c>
      <c r="AW125" s="99">
        <f>+SUM(AW126:AW128)</f>
        <v>725454.82748999458</v>
      </c>
      <c r="AX125" s="99"/>
      <c r="AY125" s="99">
        <f>+AV125+AW125+AX125</f>
        <v>1231696.6494522246</v>
      </c>
      <c r="AZ125" s="151"/>
      <c r="BA125" s="15"/>
      <c r="BB125" s="94"/>
    </row>
    <row r="126" spans="1:55" x14ac:dyDescent="0.25">
      <c r="A126" s="148"/>
      <c r="B126" s="99">
        <f>+C126+D126+E126</f>
        <v>81911.924605853928</v>
      </c>
      <c r="C126" s="99"/>
      <c r="D126" s="99">
        <v>0</v>
      </c>
      <c r="E126" s="99">
        <f>+F126+G126+H126+N126+W126</f>
        <v>81911.924605853928</v>
      </c>
      <c r="F126" s="99">
        <v>-1473.6908198129076</v>
      </c>
      <c r="G126" s="99">
        <v>22264.557260528927</v>
      </c>
      <c r="H126" s="99">
        <f t="shared" si="104"/>
        <v>437.72624913999977</v>
      </c>
      <c r="I126" s="99">
        <f t="shared" si="107"/>
        <v>154.47269170999976</v>
      </c>
      <c r="J126" s="99">
        <v>10</v>
      </c>
      <c r="K126" s="99">
        <v>144.47269170999976</v>
      </c>
      <c r="L126" s="99">
        <v>0</v>
      </c>
      <c r="M126" s="99">
        <v>283.25355743</v>
      </c>
      <c r="N126" s="99">
        <f>+SUM(O126:V126)</f>
        <v>26552.607474153672</v>
      </c>
      <c r="O126" s="99">
        <v>42.705800579999973</v>
      </c>
      <c r="P126" s="99">
        <v>28906.283942392496</v>
      </c>
      <c r="Q126" s="99">
        <v>-482.51126070000032</v>
      </c>
      <c r="R126" s="99">
        <v>502.46602139999999</v>
      </c>
      <c r="S126" s="99">
        <v>1005.9875674497173</v>
      </c>
      <c r="T126" s="99">
        <v>155.60077483098431</v>
      </c>
      <c r="U126" s="99">
        <v>-2286.2444502495241</v>
      </c>
      <c r="V126" s="99">
        <v>-1291.6809215499998</v>
      </c>
      <c r="W126" s="99">
        <f>+X126+Y126</f>
        <v>34130.724441844242</v>
      </c>
      <c r="X126" s="13">
        <v>34065.342326834245</v>
      </c>
      <c r="Y126" s="13">
        <v>65.382115009999978</v>
      </c>
      <c r="Z126" s="81" t="s">
        <v>201</v>
      </c>
      <c r="AA126" s="81" t="s">
        <v>202</v>
      </c>
      <c r="AB126" s="12"/>
      <c r="AC126" s="12">
        <v>0</v>
      </c>
      <c r="AD126" s="99"/>
      <c r="AE126" s="99">
        <v>0</v>
      </c>
      <c r="AF126" s="99">
        <v>0</v>
      </c>
      <c r="AG126" s="99">
        <v>0</v>
      </c>
      <c r="AH126" s="99">
        <v>0</v>
      </c>
      <c r="AI126" s="99">
        <v>0</v>
      </c>
      <c r="AJ126" s="99">
        <v>0</v>
      </c>
      <c r="AK126" s="99">
        <v>0</v>
      </c>
      <c r="AL126" s="99">
        <v>76953.517778643713</v>
      </c>
      <c r="AM126" s="99">
        <f>+SUM(AE126:AL126)</f>
        <v>76953.517778643713</v>
      </c>
      <c r="AN126" s="99">
        <v>0</v>
      </c>
      <c r="AO126" s="99">
        <v>0</v>
      </c>
      <c r="AP126" s="99">
        <v>0</v>
      </c>
      <c r="AQ126" s="99">
        <v>0</v>
      </c>
      <c r="AR126" s="99"/>
      <c r="AS126" s="99">
        <f t="shared" si="106"/>
        <v>0</v>
      </c>
      <c r="AT126" s="99"/>
      <c r="AU126" s="99">
        <v>0</v>
      </c>
      <c r="AV126" s="99">
        <f>+AU126+AT126+AS126+AM126+AD126</f>
        <v>76953.517778643713</v>
      </c>
      <c r="AW126" s="99">
        <v>4958.4068272102186</v>
      </c>
      <c r="AX126" s="99"/>
      <c r="AY126" s="99">
        <f>+AV126+AW126+AX126</f>
        <v>81911.924605853928</v>
      </c>
      <c r="AZ126" s="151"/>
      <c r="BA126" s="15"/>
      <c r="BB126" s="94"/>
    </row>
    <row r="127" spans="1:55" x14ac:dyDescent="0.25">
      <c r="A127" s="148"/>
      <c r="B127" s="99">
        <f>+C127+D127+E127</f>
        <v>775241.89374037541</v>
      </c>
      <c r="C127" s="99"/>
      <c r="D127" s="99">
        <v>116433.50326489175</v>
      </c>
      <c r="E127" s="99">
        <f>+F127+G127+H127+N127+W127</f>
        <v>658808.39047548361</v>
      </c>
      <c r="F127" s="99">
        <v>3969.2028152086241</v>
      </c>
      <c r="G127" s="99">
        <v>216477.37062335521</v>
      </c>
      <c r="H127" s="99">
        <f t="shared" si="104"/>
        <v>-358934.41490593733</v>
      </c>
      <c r="I127" s="99">
        <f t="shared" si="107"/>
        <v>-346275.20215127605</v>
      </c>
      <c r="J127" s="99">
        <v>-372216.84215532889</v>
      </c>
      <c r="K127" s="99">
        <v>25941.640004052832</v>
      </c>
      <c r="L127" s="99">
        <v>2391.3779389968445</v>
      </c>
      <c r="M127" s="99">
        <v>-15050.590693658109</v>
      </c>
      <c r="N127" s="99">
        <f>+SUM(O127:V127)</f>
        <v>662973.02506041294</v>
      </c>
      <c r="O127" s="99">
        <v>79446.166125889969</v>
      </c>
      <c r="P127" s="99">
        <v>568330.13596895128</v>
      </c>
      <c r="Q127" s="99">
        <v>-506.85077273937168</v>
      </c>
      <c r="R127" s="99">
        <v>-105.91775574873429</v>
      </c>
      <c r="S127" s="99">
        <v>3396.1474900815801</v>
      </c>
      <c r="T127" s="99">
        <v>2669.208858445063</v>
      </c>
      <c r="U127" s="99">
        <v>1812.2261491090967</v>
      </c>
      <c r="V127" s="99">
        <v>7931.9089964240702</v>
      </c>
      <c r="W127" s="99">
        <f>+X127+Y127</f>
        <v>134323.20688244421</v>
      </c>
      <c r="X127" s="13">
        <v>81411.598297118064</v>
      </c>
      <c r="Y127" s="13">
        <v>52911.608585326132</v>
      </c>
      <c r="Z127" s="81" t="s">
        <v>203</v>
      </c>
      <c r="AA127" s="81" t="s">
        <v>204</v>
      </c>
      <c r="AB127" s="12"/>
      <c r="AC127" s="12">
        <v>0</v>
      </c>
      <c r="AD127" s="99"/>
      <c r="AE127" s="99">
        <v>0</v>
      </c>
      <c r="AF127" s="99">
        <v>0</v>
      </c>
      <c r="AG127" s="99">
        <v>0</v>
      </c>
      <c r="AH127" s="99">
        <v>0</v>
      </c>
      <c r="AI127" s="99">
        <v>0</v>
      </c>
      <c r="AJ127" s="99">
        <v>0</v>
      </c>
      <c r="AK127" s="99">
        <v>722058.83887837734</v>
      </c>
      <c r="AL127" s="99">
        <v>-158975.16229954836</v>
      </c>
      <c r="AM127" s="99">
        <f>+SUM(AE127:AL127)</f>
        <v>563083.67657882895</v>
      </c>
      <c r="AN127" s="99">
        <v>0</v>
      </c>
      <c r="AO127" s="99">
        <v>0</v>
      </c>
      <c r="AP127" s="99">
        <v>0</v>
      </c>
      <c r="AQ127" s="99">
        <v>0</v>
      </c>
      <c r="AR127" s="99"/>
      <c r="AS127" s="99">
        <f t="shared" si="106"/>
        <v>0</v>
      </c>
      <c r="AT127" s="99"/>
      <c r="AU127" s="99">
        <v>0</v>
      </c>
      <c r="AV127" s="99">
        <f>+AU127+AT127+AS127+AM127+AD127</f>
        <v>563083.67657882895</v>
      </c>
      <c r="AW127" s="99">
        <v>212158.23050727128</v>
      </c>
      <c r="AX127" s="99"/>
      <c r="AY127" s="99">
        <f>+AV127+AW127+AX127</f>
        <v>775241.9070861002</v>
      </c>
      <c r="AZ127" s="151"/>
      <c r="BA127" s="15"/>
      <c r="BB127" s="94"/>
    </row>
    <row r="128" spans="1:55" x14ac:dyDescent="0.25">
      <c r="A128" s="148"/>
      <c r="B128" s="99">
        <f>+C128+D128+E128</f>
        <v>374542.81736690731</v>
      </c>
      <c r="C128" s="99"/>
      <c r="D128" s="99">
        <v>88.726293109999034</v>
      </c>
      <c r="E128" s="99">
        <f>+F128+G128+H128+N128+W128</f>
        <v>374454.09107379732</v>
      </c>
      <c r="F128" s="99">
        <v>47.862416308918441</v>
      </c>
      <c r="G128" s="99">
        <v>-9212.2670516707039</v>
      </c>
      <c r="H128" s="99">
        <f t="shared" si="104"/>
        <v>1580.1803212480179</v>
      </c>
      <c r="I128" s="99">
        <f t="shared" si="107"/>
        <v>1580.1803212480179</v>
      </c>
      <c r="J128" s="99">
        <v>0</v>
      </c>
      <c r="K128" s="99">
        <v>1580.1803212480179</v>
      </c>
      <c r="L128" s="99">
        <v>0</v>
      </c>
      <c r="M128" s="99">
        <v>0</v>
      </c>
      <c r="N128" s="99">
        <f>+SUM(O128:V128)</f>
        <v>-7576.4338030754025</v>
      </c>
      <c r="O128" s="99">
        <v>115748.16699996014</v>
      </c>
      <c r="P128" s="99">
        <v>-126378.66190463898</v>
      </c>
      <c r="Q128" s="99">
        <v>0</v>
      </c>
      <c r="R128" s="99">
        <v>0.95990051687682865</v>
      </c>
      <c r="S128" s="99">
        <v>71.298820628256038</v>
      </c>
      <c r="T128" s="99">
        <v>7913.7913098710796</v>
      </c>
      <c r="U128" s="99">
        <v>38.49535422748886</v>
      </c>
      <c r="V128" s="99">
        <v>-4970.484283640264</v>
      </c>
      <c r="W128" s="99">
        <f>+X128+Y128</f>
        <v>389614.74919098651</v>
      </c>
      <c r="X128" s="13">
        <v>366050.77518471953</v>
      </c>
      <c r="Y128" s="13">
        <v>23563.974006266984</v>
      </c>
      <c r="Z128" s="81" t="s">
        <v>205</v>
      </c>
      <c r="AA128" s="81" t="s">
        <v>206</v>
      </c>
      <c r="AB128" s="12"/>
      <c r="AC128" s="12">
        <v>0</v>
      </c>
      <c r="AD128" s="99"/>
      <c r="AE128" s="99">
        <v>0</v>
      </c>
      <c r="AF128" s="99">
        <v>0</v>
      </c>
      <c r="AG128" s="99">
        <v>0</v>
      </c>
      <c r="AH128" s="99">
        <v>0</v>
      </c>
      <c r="AI128" s="99">
        <v>-5669.981490916306</v>
      </c>
      <c r="AJ128" s="99">
        <v>0</v>
      </c>
      <c r="AK128" s="99">
        <v>3176.7527208319771</v>
      </c>
      <c r="AL128" s="99">
        <v>-131302.14362515826</v>
      </c>
      <c r="AM128" s="99">
        <f>+SUM(AE128:AL128)</f>
        <v>-133795.37239524259</v>
      </c>
      <c r="AN128" s="99">
        <v>0</v>
      </c>
      <c r="AO128" s="99">
        <v>0</v>
      </c>
      <c r="AP128" s="99">
        <v>0</v>
      </c>
      <c r="AQ128" s="99">
        <v>0</v>
      </c>
      <c r="AR128" s="99"/>
      <c r="AS128" s="99">
        <f t="shared" si="106"/>
        <v>0</v>
      </c>
      <c r="AT128" s="99">
        <v>0</v>
      </c>
      <c r="AU128" s="99">
        <v>0</v>
      </c>
      <c r="AV128" s="99">
        <f>+AU128+AT128+AS128+AM128+AD128</f>
        <v>-133795.37239524259</v>
      </c>
      <c r="AW128" s="99">
        <v>508338.19015551306</v>
      </c>
      <c r="AX128" s="99"/>
      <c r="AY128" s="99">
        <f>+AV128+AW128+AX128</f>
        <v>374542.81776027044</v>
      </c>
      <c r="AZ128" s="151"/>
      <c r="BA128" s="15"/>
      <c r="BB128" s="94"/>
    </row>
    <row r="129" spans="1:54" x14ac:dyDescent="0.25">
      <c r="A129" s="148"/>
      <c r="B129" s="99"/>
      <c r="C129" s="99"/>
      <c r="D129" s="99"/>
      <c r="E129" s="99"/>
      <c r="F129" s="99"/>
      <c r="G129" s="99"/>
      <c r="H129" s="99">
        <f t="shared" si="104"/>
        <v>0</v>
      </c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12"/>
      <c r="Y129" s="12"/>
      <c r="Z129" s="78"/>
      <c r="AA129" s="78"/>
      <c r="AB129" s="12"/>
      <c r="AC129" s="12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>
        <f t="shared" si="106"/>
        <v>0</v>
      </c>
      <c r="AT129" s="99"/>
      <c r="AU129" s="99"/>
      <c r="AV129" s="99"/>
      <c r="AW129" s="99"/>
      <c r="AX129" s="99"/>
      <c r="AY129" s="99"/>
      <c r="AZ129" s="151"/>
      <c r="BA129" s="15"/>
      <c r="BB129" s="94"/>
    </row>
    <row r="130" spans="1:54" x14ac:dyDescent="0.25">
      <c r="A130" s="148"/>
      <c r="B130" s="99">
        <f>+C130+D130+E130</f>
        <v>4248588.3676090911</v>
      </c>
      <c r="C130" s="99"/>
      <c r="D130" s="99">
        <f>+D131+D132</f>
        <v>1283284.8420499607</v>
      </c>
      <c r="E130" s="99">
        <f>+F130+G130+H130+N130+W130</f>
        <v>2965303.5255591306</v>
      </c>
      <c r="F130" s="99">
        <f>+F131+F132</f>
        <v>-24.825426544439978</v>
      </c>
      <c r="G130" s="99">
        <f>+G131+G132</f>
        <v>635970.70665285946</v>
      </c>
      <c r="H130" s="99">
        <f t="shared" si="104"/>
        <v>392333.77141727624</v>
      </c>
      <c r="I130" s="99">
        <f t="shared" ref="I130:I132" si="112">+J130+K130</f>
        <v>39947.494822308508</v>
      </c>
      <c r="J130" s="99">
        <f t="shared" ref="J130:M130" si="113">+J131+J132</f>
        <v>-10235.547318950001</v>
      </c>
      <c r="K130" s="99">
        <f t="shared" si="113"/>
        <v>50183.042141258513</v>
      </c>
      <c r="L130" s="99">
        <f t="shared" si="113"/>
        <v>0</v>
      </c>
      <c r="M130" s="99">
        <f t="shared" si="113"/>
        <v>352386.27659496776</v>
      </c>
      <c r="N130" s="99">
        <f>+SUM(O130:V130)</f>
        <v>1866201.2896205734</v>
      </c>
      <c r="O130" s="99">
        <f t="shared" ref="O130:V130" si="114">+O131+O132</f>
        <v>124524.3684326697</v>
      </c>
      <c r="P130" s="99">
        <f t="shared" si="114"/>
        <v>692615.42141682783</v>
      </c>
      <c r="Q130" s="99">
        <f t="shared" si="114"/>
        <v>131136.349196553</v>
      </c>
      <c r="R130" s="99">
        <f t="shared" si="114"/>
        <v>-6518.021890575651</v>
      </c>
      <c r="S130" s="99">
        <f t="shared" si="114"/>
        <v>2316.2060632499906</v>
      </c>
      <c r="T130" s="99">
        <f t="shared" si="114"/>
        <v>-10919.304976389994</v>
      </c>
      <c r="U130" s="99">
        <f t="shared" si="114"/>
        <v>186917.66392934549</v>
      </c>
      <c r="V130" s="99">
        <f t="shared" si="114"/>
        <v>746128.60744889313</v>
      </c>
      <c r="W130" s="99">
        <f>+X130+Y130</f>
        <v>70822.583294965996</v>
      </c>
      <c r="X130" s="12">
        <f>+X131+X132</f>
        <v>-11611.646683291387</v>
      </c>
      <c r="Y130" s="12">
        <f>+Y131+Y132</f>
        <v>82434.229978257383</v>
      </c>
      <c r="Z130" s="78" t="s">
        <v>207</v>
      </c>
      <c r="AA130" s="78" t="s">
        <v>208</v>
      </c>
      <c r="AB130" s="12">
        <f>+AB131+AB132</f>
        <v>249993.94539439582</v>
      </c>
      <c r="AC130" s="12">
        <f>+AC131+AC132</f>
        <v>101988.91296071812</v>
      </c>
      <c r="AD130" s="13">
        <f>+AB130+AC130</f>
        <v>351982.85835511395</v>
      </c>
      <c r="AE130" s="99">
        <f t="shared" ref="AE130:AL130" si="115">+AE131+AE132</f>
        <v>136.31227056928674</v>
      </c>
      <c r="AF130" s="99">
        <f t="shared" si="115"/>
        <v>24754.683228035363</v>
      </c>
      <c r="AG130" s="99">
        <f t="shared" si="115"/>
        <v>-991.89513165412029</v>
      </c>
      <c r="AH130" s="99">
        <f t="shared" si="115"/>
        <v>2777.3895784864917</v>
      </c>
      <c r="AI130" s="99">
        <f t="shared" si="115"/>
        <v>-4.4045452366104865</v>
      </c>
      <c r="AJ130" s="99">
        <f t="shared" si="115"/>
        <v>-0.2309522</v>
      </c>
      <c r="AK130" s="99">
        <f t="shared" si="115"/>
        <v>1918257.5739762918</v>
      </c>
      <c r="AL130" s="99">
        <f t="shared" si="115"/>
        <v>735590.11639554473</v>
      </c>
      <c r="AM130" s="99">
        <f>+SUM(AE130:AL130)</f>
        <v>2680519.544819837</v>
      </c>
      <c r="AN130" s="99">
        <f t="shared" ref="AN130:AQ130" si="116">+AN131+AN132</f>
        <v>0</v>
      </c>
      <c r="AO130" s="99">
        <f t="shared" si="116"/>
        <v>0</v>
      </c>
      <c r="AP130" s="99">
        <f t="shared" si="116"/>
        <v>-207.74388299999956</v>
      </c>
      <c r="AQ130" s="99">
        <f t="shared" si="116"/>
        <v>878184.83915369003</v>
      </c>
      <c r="AR130" s="99">
        <f t="shared" ref="AR130:AR132" si="117">+AQ130+AP130</f>
        <v>877977.09527069004</v>
      </c>
      <c r="AS130" s="99">
        <f t="shared" si="106"/>
        <v>877977.09527069004</v>
      </c>
      <c r="AT130" s="99">
        <f>+AT131+AT132</f>
        <v>1082.9829688177545</v>
      </c>
      <c r="AU130" s="99">
        <f>+AU131+AU132</f>
        <v>0</v>
      </c>
      <c r="AV130" s="99">
        <f>+AU130+AT130+AS130+AM130+AD130</f>
        <v>3911562.4814144582</v>
      </c>
      <c r="AW130" s="99">
        <f>+AW131+AW132</f>
        <v>337025.88617777941</v>
      </c>
      <c r="AX130" s="99"/>
      <c r="AY130" s="99">
        <f>+AV130+AW130+AX130</f>
        <v>4248588.3675922379</v>
      </c>
      <c r="AZ130" s="151"/>
      <c r="BA130" s="15"/>
      <c r="BB130" s="94"/>
    </row>
    <row r="131" spans="1:54" x14ac:dyDescent="0.25">
      <c r="A131" s="148"/>
      <c r="B131" s="99">
        <f>+C131+D131+E131</f>
        <v>2066162.7200292288</v>
      </c>
      <c r="C131" s="99"/>
      <c r="D131" s="99">
        <v>0</v>
      </c>
      <c r="E131" s="99">
        <f>+F131+G131+H131+N131+W131</f>
        <v>2066162.7200292288</v>
      </c>
      <c r="F131" s="99">
        <v>-24.825426544439978</v>
      </c>
      <c r="G131" s="99">
        <v>340099.04192007158</v>
      </c>
      <c r="H131" s="99">
        <f t="shared" si="104"/>
        <v>399652.90666616958</v>
      </c>
      <c r="I131" s="99">
        <f t="shared" si="112"/>
        <v>50769.488697852241</v>
      </c>
      <c r="J131" s="99">
        <v>0</v>
      </c>
      <c r="K131" s="99">
        <v>50769.488697852241</v>
      </c>
      <c r="L131" s="99">
        <v>0</v>
      </c>
      <c r="M131" s="99">
        <v>348883.41796831734</v>
      </c>
      <c r="N131" s="99">
        <f>+SUM(O131:V131)</f>
        <v>1443436.9994666986</v>
      </c>
      <c r="O131" s="99">
        <v>-15459.201722299997</v>
      </c>
      <c r="P131" s="99">
        <v>576547.54373820929</v>
      </c>
      <c r="Q131" s="99">
        <v>78416.603620507682</v>
      </c>
      <c r="R131" s="99">
        <v>-10664.671173559957</v>
      </c>
      <c r="S131" s="99">
        <v>1153.4347493396292</v>
      </c>
      <c r="T131" s="99">
        <v>-5206.871788313264</v>
      </c>
      <c r="U131" s="99">
        <v>151975.68482857029</v>
      </c>
      <c r="V131" s="99">
        <v>666674.47721424501</v>
      </c>
      <c r="W131" s="99">
        <f>+X131+Y131</f>
        <v>-117001.40259716666</v>
      </c>
      <c r="X131" s="13">
        <v>-204605.84350976688</v>
      </c>
      <c r="Y131" s="13">
        <v>87604.440912600228</v>
      </c>
      <c r="Z131" s="81" t="s">
        <v>209</v>
      </c>
      <c r="AA131" s="81" t="s">
        <v>210</v>
      </c>
      <c r="AB131" s="13">
        <v>4773.2829519449206</v>
      </c>
      <c r="AC131" s="13">
        <v>35965.821026002166</v>
      </c>
      <c r="AD131" s="13">
        <f>+AB131+AC131</f>
        <v>40739.103977947088</v>
      </c>
      <c r="AE131" s="99">
        <v>136.31227056928674</v>
      </c>
      <c r="AF131" s="99">
        <v>3967.4633977658532</v>
      </c>
      <c r="AG131" s="99">
        <v>-991.89513165412029</v>
      </c>
      <c r="AH131" s="99">
        <v>2979.2859095572967</v>
      </c>
      <c r="AI131" s="99">
        <v>-4.404547147754478</v>
      </c>
      <c r="AJ131" s="99">
        <v>0</v>
      </c>
      <c r="AK131" s="99">
        <v>684418.07716405368</v>
      </c>
      <c r="AL131" s="99">
        <v>743397.43790153973</v>
      </c>
      <c r="AM131" s="99">
        <f>+SUM(AE131:AL131)</f>
        <v>1433902.276964684</v>
      </c>
      <c r="AN131" s="99">
        <v>0</v>
      </c>
      <c r="AO131" s="99">
        <v>0</v>
      </c>
      <c r="AP131" s="99">
        <v>-143.29499999999999</v>
      </c>
      <c r="AQ131" s="99">
        <v>590581.65111810993</v>
      </c>
      <c r="AR131" s="99">
        <f t="shared" si="117"/>
        <v>590438.35611810989</v>
      </c>
      <c r="AS131" s="99">
        <f t="shared" si="106"/>
        <v>590438.35611810989</v>
      </c>
      <c r="AT131" s="99">
        <v>1082.9829688177545</v>
      </c>
      <c r="AU131" s="99">
        <v>0</v>
      </c>
      <c r="AV131" s="99">
        <f>+AU131+AT131+AS131+AM131+AD131</f>
        <v>2066162.7200295585</v>
      </c>
      <c r="AW131" s="99">
        <v>0</v>
      </c>
      <c r="AX131" s="99"/>
      <c r="AY131" s="99">
        <f>+AV131+AW131+AX131</f>
        <v>2066162.7200295585</v>
      </c>
      <c r="AZ131" s="151"/>
      <c r="BA131" s="15"/>
      <c r="BB131" s="94"/>
    </row>
    <row r="132" spans="1:54" x14ac:dyDescent="0.25">
      <c r="A132" s="148"/>
      <c r="B132" s="99">
        <f>+C132+D132+E132</f>
        <v>2182425.6475798627</v>
      </c>
      <c r="C132" s="99"/>
      <c r="D132" s="99">
        <v>1283284.8420499607</v>
      </c>
      <c r="E132" s="99">
        <f>+F132+G132+H132+N132+W132</f>
        <v>899140.80552990199</v>
      </c>
      <c r="F132" s="99">
        <v>0</v>
      </c>
      <c r="G132" s="99">
        <v>295871.66473278787</v>
      </c>
      <c r="H132" s="99">
        <f t="shared" si="104"/>
        <v>-7319.1352488933262</v>
      </c>
      <c r="I132" s="99">
        <f t="shared" si="112"/>
        <v>-10821.993875543732</v>
      </c>
      <c r="J132" s="99">
        <v>-10235.547318950001</v>
      </c>
      <c r="K132" s="99">
        <v>-586.44655659373166</v>
      </c>
      <c r="L132" s="99">
        <v>0</v>
      </c>
      <c r="M132" s="99">
        <v>3502.8586266504062</v>
      </c>
      <c r="N132" s="99">
        <f>+SUM(O132:V132)</f>
        <v>422764.2901538749</v>
      </c>
      <c r="O132" s="99">
        <v>139983.5701549697</v>
      </c>
      <c r="P132" s="99">
        <v>116067.87767861856</v>
      </c>
      <c r="Q132" s="99">
        <v>52719.74557604533</v>
      </c>
      <c r="R132" s="99">
        <v>4146.6492829843055</v>
      </c>
      <c r="S132" s="99">
        <v>1162.7713139103616</v>
      </c>
      <c r="T132" s="99">
        <v>-5712.4331880767304</v>
      </c>
      <c r="U132" s="99">
        <v>34941.979100775206</v>
      </c>
      <c r="V132" s="99">
        <v>79454.13023464811</v>
      </c>
      <c r="W132" s="99">
        <f>+X132+Y132</f>
        <v>187823.98589213265</v>
      </c>
      <c r="X132" s="13">
        <v>192994.1968264755</v>
      </c>
      <c r="Y132" s="13">
        <v>-5170.2109343428428</v>
      </c>
      <c r="Z132" s="81" t="s">
        <v>211</v>
      </c>
      <c r="AA132" s="81" t="s">
        <v>212</v>
      </c>
      <c r="AB132" s="13">
        <v>245220.66244245091</v>
      </c>
      <c r="AC132" s="13">
        <v>66023.091934715951</v>
      </c>
      <c r="AD132" s="13">
        <f>+AB132+AC132</f>
        <v>311243.75437716686</v>
      </c>
      <c r="AE132" s="99">
        <v>0</v>
      </c>
      <c r="AF132" s="99">
        <v>20787.219830269511</v>
      </c>
      <c r="AG132" s="99">
        <v>0</v>
      </c>
      <c r="AH132" s="99">
        <v>-201.89633107080476</v>
      </c>
      <c r="AI132" s="99">
        <v>1.9111439910624028E-6</v>
      </c>
      <c r="AJ132" s="99">
        <v>-0.2309522</v>
      </c>
      <c r="AK132" s="99">
        <v>1233839.4968122381</v>
      </c>
      <c r="AL132" s="99">
        <v>-7807.3215059949871</v>
      </c>
      <c r="AM132" s="99">
        <f>+SUM(AE132:AL132)</f>
        <v>1246617.267855153</v>
      </c>
      <c r="AN132" s="99">
        <v>0</v>
      </c>
      <c r="AO132" s="99">
        <v>0</v>
      </c>
      <c r="AP132" s="99">
        <v>-64.448882999999569</v>
      </c>
      <c r="AQ132" s="99">
        <v>287603.18803558004</v>
      </c>
      <c r="AR132" s="99">
        <f t="shared" si="117"/>
        <v>287538.73915258003</v>
      </c>
      <c r="AS132" s="99">
        <f t="shared" si="106"/>
        <v>287538.73915258003</v>
      </c>
      <c r="AT132" s="99">
        <v>0</v>
      </c>
      <c r="AU132" s="99">
        <v>0</v>
      </c>
      <c r="AV132" s="99">
        <f>+AU132+AT132+AS132+AM132+AD132</f>
        <v>1845399.7613848997</v>
      </c>
      <c r="AW132" s="99">
        <v>337025.88617777941</v>
      </c>
      <c r="AX132" s="99"/>
      <c r="AY132" s="99">
        <f>+AV132+AW132+AX132</f>
        <v>2182425.6475626789</v>
      </c>
      <c r="AZ132" s="151"/>
      <c r="BA132" s="15"/>
      <c r="BB132" s="94"/>
    </row>
    <row r="133" spans="1:54" x14ac:dyDescent="0.25">
      <c r="A133" s="148"/>
      <c r="B133" s="99"/>
      <c r="C133" s="99"/>
      <c r="D133" s="99"/>
      <c r="E133" s="99"/>
      <c r="F133" s="99"/>
      <c r="G133" s="99"/>
      <c r="H133" s="99">
        <f t="shared" si="104"/>
        <v>0</v>
      </c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12"/>
      <c r="Y133" s="12"/>
      <c r="Z133" s="78"/>
      <c r="AA133" s="78"/>
      <c r="AB133" s="12"/>
      <c r="AC133" s="12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  <c r="AO133" s="99"/>
      <c r="AP133" s="99"/>
      <c r="AQ133" s="99"/>
      <c r="AR133" s="99"/>
      <c r="AS133" s="99"/>
      <c r="AT133" s="99"/>
      <c r="AU133" s="99"/>
      <c r="AV133" s="99"/>
      <c r="AW133" s="99"/>
      <c r="AX133" s="99"/>
      <c r="AY133" s="99"/>
      <c r="AZ133" s="151"/>
      <c r="BA133" s="15"/>
      <c r="BB133" s="94"/>
    </row>
    <row r="134" spans="1:54" x14ac:dyDescent="0.25">
      <c r="A134" s="148"/>
      <c r="B134" s="99">
        <f>+C134+D134+E134</f>
        <v>2172819.5148235932</v>
      </c>
      <c r="C134" s="99"/>
      <c r="D134" s="99">
        <f>+SUM(D135:D136)</f>
        <v>294030.14191540121</v>
      </c>
      <c r="E134" s="99">
        <f>+F134+G134+H134+N134+W134</f>
        <v>1878789.3729081918</v>
      </c>
      <c r="F134" s="99">
        <f>+SUM(F135:F136)</f>
        <v>-631.99231319513956</v>
      </c>
      <c r="G134" s="99">
        <f>+SUM(G135:G136)</f>
        <v>-25616.83306402406</v>
      </c>
      <c r="H134" s="99">
        <f t="shared" si="104"/>
        <v>45905.539791193201</v>
      </c>
      <c r="I134" s="99">
        <f t="shared" ref="I134:I136" si="118">+J134+K134</f>
        <v>19804.220666247937</v>
      </c>
      <c r="J134" s="99">
        <f t="shared" ref="J134:M134" si="119">+SUM(J135:J136)</f>
        <v>0</v>
      </c>
      <c r="K134" s="99">
        <f t="shared" si="119"/>
        <v>19804.220666247937</v>
      </c>
      <c r="L134" s="99">
        <f t="shared" si="119"/>
        <v>520.82818669999983</v>
      </c>
      <c r="M134" s="99">
        <f t="shared" si="119"/>
        <v>25580.490938245264</v>
      </c>
      <c r="N134" s="99">
        <f>+SUM(O134:V134)</f>
        <v>1805932.0009451851</v>
      </c>
      <c r="O134" s="99">
        <f t="shared" ref="O134:V134" si="120">+SUM(O135:O136)</f>
        <v>-590.6975093499999</v>
      </c>
      <c r="P134" s="99">
        <f t="shared" si="120"/>
        <v>1692149.3465236486</v>
      </c>
      <c r="Q134" s="99">
        <f t="shared" si="120"/>
        <v>44901.326461983772</v>
      </c>
      <c r="R134" s="99">
        <f t="shared" si="120"/>
        <v>382.10449234325017</v>
      </c>
      <c r="S134" s="99">
        <f t="shared" si="120"/>
        <v>31432.876865775084</v>
      </c>
      <c r="T134" s="99">
        <f t="shared" si="120"/>
        <v>4198.8674701965774</v>
      </c>
      <c r="U134" s="99">
        <f t="shared" si="120"/>
        <v>33655.590438157626</v>
      </c>
      <c r="V134" s="99">
        <f t="shared" si="120"/>
        <v>-197.41379757000141</v>
      </c>
      <c r="W134" s="99">
        <f>+X134+Y134</f>
        <v>53200.657549032658</v>
      </c>
      <c r="X134" s="12">
        <f>+SUM(X135:X136)</f>
        <v>57311.127760412091</v>
      </c>
      <c r="Y134" s="12">
        <f>+SUM(Y135:Y136)</f>
        <v>-4110.4702113794337</v>
      </c>
      <c r="Z134" s="78" t="s">
        <v>213</v>
      </c>
      <c r="AA134" s="78" t="s">
        <v>214</v>
      </c>
      <c r="AB134" s="12">
        <f>+SUM(AB135:AB136)</f>
        <v>108799.89842194133</v>
      </c>
      <c r="AC134" s="12">
        <f>+SUM(AC135:AC136)</f>
        <v>846346.63859952078</v>
      </c>
      <c r="AD134" s="13">
        <f>+AB134+AC134</f>
        <v>955146.53702146211</v>
      </c>
      <c r="AE134" s="99">
        <f t="shared" ref="AE134:AL134" si="121">+AE135+AE136</f>
        <v>-25.070492469999998</v>
      </c>
      <c r="AF134" s="99">
        <f t="shared" si="121"/>
        <v>27828.455225785041</v>
      </c>
      <c r="AG134" s="99">
        <f t="shared" si="121"/>
        <v>633.57562236435842</v>
      </c>
      <c r="AH134" s="99">
        <f t="shared" si="121"/>
        <v>10747.50140102845</v>
      </c>
      <c r="AI134" s="99">
        <f t="shared" si="121"/>
        <v>3836.5023685886122</v>
      </c>
      <c r="AJ134" s="99">
        <f t="shared" si="121"/>
        <v>0</v>
      </c>
      <c r="AK134" s="99">
        <f t="shared" si="121"/>
        <v>-3188.2448468926741</v>
      </c>
      <c r="AL134" s="99">
        <f t="shared" si="121"/>
        <v>-5377.7232742599963</v>
      </c>
      <c r="AM134" s="99">
        <f>+SUM(AE134:AL134)</f>
        <v>34454.996004143795</v>
      </c>
      <c r="AN134" s="99">
        <f t="shared" ref="AN134:AQ134" si="122">+SUM(AN135:AN136)</f>
        <v>-5810.0064040500001</v>
      </c>
      <c r="AO134" s="99">
        <f t="shared" si="122"/>
        <v>1307.4441841165108</v>
      </c>
      <c r="AP134" s="99">
        <f t="shared" si="122"/>
        <v>-9441.3830013410661</v>
      </c>
      <c r="AQ134" s="99">
        <f t="shared" si="122"/>
        <v>25819.759295198575</v>
      </c>
      <c r="AR134" s="99">
        <f t="shared" ref="AR134:AR136" si="123">+AQ134+AP134</f>
        <v>16378.376293857509</v>
      </c>
      <c r="AS134" s="99">
        <f t="shared" ref="AS134:AS136" si="124">+AR134+AO134+AN134</f>
        <v>11875.814073924019</v>
      </c>
      <c r="AT134" s="99">
        <f>+SUM(AT135:AT136)</f>
        <v>1156740.3366210035</v>
      </c>
      <c r="AU134" s="99">
        <f>+SUM(AU135:AU136)</f>
        <v>7568.8400134120429</v>
      </c>
      <c r="AV134" s="99">
        <f>+AU134+AT134+AS134+AM134+AD134</f>
        <v>2165786.5237339456</v>
      </c>
      <c r="AW134" s="99">
        <f>+SUM(AW135:AW136)</f>
        <v>7032.9908681437482</v>
      </c>
      <c r="AX134" s="99"/>
      <c r="AY134" s="99">
        <f>+AV134+AW134+AX134</f>
        <v>2172819.5146020893</v>
      </c>
      <c r="AZ134" s="151"/>
      <c r="BA134" s="15"/>
      <c r="BB134" s="94"/>
    </row>
    <row r="135" spans="1:54" x14ac:dyDescent="0.25">
      <c r="A135" s="148"/>
      <c r="B135" s="99">
        <f>+C135+D135+E135</f>
        <v>929464.90789931139</v>
      </c>
      <c r="C135" s="99"/>
      <c r="D135" s="99">
        <v>0</v>
      </c>
      <c r="E135" s="99">
        <f>+F135+G135+H135+N135+W135</f>
        <v>929464.90789931139</v>
      </c>
      <c r="F135" s="99">
        <v>-631.99231319513956</v>
      </c>
      <c r="G135" s="99">
        <v>-21723.848402779597</v>
      </c>
      <c r="H135" s="99">
        <f t="shared" si="104"/>
        <v>50479.296912624013</v>
      </c>
      <c r="I135" s="99">
        <f t="shared" si="118"/>
        <v>24377.977787678748</v>
      </c>
      <c r="J135" s="99">
        <v>0</v>
      </c>
      <c r="K135" s="99">
        <v>24377.977787678748</v>
      </c>
      <c r="L135" s="99">
        <v>520.82818669999983</v>
      </c>
      <c r="M135" s="99">
        <v>25580.490938245264</v>
      </c>
      <c r="N135" s="99">
        <f>+SUM(O135:V135)</f>
        <v>893769.22551443824</v>
      </c>
      <c r="O135" s="99">
        <v>-590.6975093499999</v>
      </c>
      <c r="P135" s="99">
        <v>816183.035589532</v>
      </c>
      <c r="Q135" s="99">
        <v>27452.892278469561</v>
      </c>
      <c r="R135" s="99">
        <v>212.01901783708848</v>
      </c>
      <c r="S135" s="99">
        <v>17750.924589801176</v>
      </c>
      <c r="T135" s="99">
        <v>3419.7985580753652</v>
      </c>
      <c r="U135" s="99">
        <v>27346.867247533046</v>
      </c>
      <c r="V135" s="99">
        <v>1994.3857425399992</v>
      </c>
      <c r="W135" s="99">
        <f>+X135+Y135</f>
        <v>7572.2261882239118</v>
      </c>
      <c r="X135" s="13">
        <v>4567.0588997139103</v>
      </c>
      <c r="Y135" s="13">
        <v>3005.1672885100015</v>
      </c>
      <c r="Z135" s="81" t="s">
        <v>215</v>
      </c>
      <c r="AA135" s="81" t="s">
        <v>216</v>
      </c>
      <c r="AB135" s="13">
        <v>33421.757438415931</v>
      </c>
      <c r="AC135" s="13">
        <v>92891.849812983724</v>
      </c>
      <c r="AD135" s="13">
        <f>+AB135+AC135</f>
        <v>126313.60725139966</v>
      </c>
      <c r="AE135" s="99">
        <v>-49.308310609999999</v>
      </c>
      <c r="AF135" s="99">
        <v>4091.1075872854044</v>
      </c>
      <c r="AG135" s="99">
        <v>-6596.1760655032394</v>
      </c>
      <c r="AH135" s="99">
        <v>483.0892020711442</v>
      </c>
      <c r="AI135" s="99">
        <v>1749.8063116286339</v>
      </c>
      <c r="AJ135" s="99">
        <v>0</v>
      </c>
      <c r="AK135" s="99">
        <v>16726.584985562346</v>
      </c>
      <c r="AL135" s="99">
        <v>0</v>
      </c>
      <c r="AM135" s="99">
        <f>+SUM(AE135:AL135)</f>
        <v>16405.10371043429</v>
      </c>
      <c r="AN135" s="99">
        <v>-34.467652299999997</v>
      </c>
      <c r="AO135" s="99">
        <v>1683.8037035325024</v>
      </c>
      <c r="AP135" s="99">
        <v>288.50329766818658</v>
      </c>
      <c r="AQ135" s="99">
        <v>0</v>
      </c>
      <c r="AR135" s="99">
        <f t="shared" si="123"/>
        <v>288.50329766818658</v>
      </c>
      <c r="AS135" s="99">
        <f t="shared" si="124"/>
        <v>1937.8393489006889</v>
      </c>
      <c r="AT135" s="99">
        <v>782823.54840293538</v>
      </c>
      <c r="AU135" s="99">
        <v>1984.8096605381586</v>
      </c>
      <c r="AV135" s="99">
        <f>+AU135+AT135+AS135+AM135+AD135</f>
        <v>929464.90837420826</v>
      </c>
      <c r="AW135" s="99">
        <v>0</v>
      </c>
      <c r="AX135" s="99"/>
      <c r="AY135" s="99">
        <f>+AV135+AW135+AX135</f>
        <v>929464.90837420826</v>
      </c>
      <c r="AZ135" s="151"/>
      <c r="BA135" s="15"/>
      <c r="BB135" s="94"/>
    </row>
    <row r="136" spans="1:54" x14ac:dyDescent="0.25">
      <c r="A136" s="148"/>
      <c r="B136" s="99">
        <f>+C136+D136+E136</f>
        <v>1243354.6069242812</v>
      </c>
      <c r="C136" s="99"/>
      <c r="D136" s="99">
        <v>294030.14191540121</v>
      </c>
      <c r="E136" s="99">
        <f>+F136+G136+H136+N136+W136</f>
        <v>949324.46500888001</v>
      </c>
      <c r="F136" s="99">
        <v>0</v>
      </c>
      <c r="G136" s="99">
        <v>-3892.9846612444653</v>
      </c>
      <c r="H136" s="99">
        <f t="shared" si="104"/>
        <v>-4573.75712143081</v>
      </c>
      <c r="I136" s="99">
        <f t="shared" si="118"/>
        <v>-4573.75712143081</v>
      </c>
      <c r="J136" s="99">
        <v>0</v>
      </c>
      <c r="K136" s="99">
        <v>-4573.75712143081</v>
      </c>
      <c r="L136" s="99">
        <v>0</v>
      </c>
      <c r="M136" s="99">
        <v>0</v>
      </c>
      <c r="N136" s="99">
        <f>+SUM(O136:V136)</f>
        <v>912162.77543074649</v>
      </c>
      <c r="O136" s="99">
        <v>0</v>
      </c>
      <c r="P136" s="99">
        <v>875966.31093411648</v>
      </c>
      <c r="Q136" s="99">
        <v>17448.434183514211</v>
      </c>
      <c r="R136" s="99">
        <v>170.08547450616169</v>
      </c>
      <c r="S136" s="99">
        <v>13681.952275973908</v>
      </c>
      <c r="T136" s="99">
        <v>779.06891212121172</v>
      </c>
      <c r="U136" s="99">
        <v>6308.7231906245788</v>
      </c>
      <c r="V136" s="99">
        <v>-2191.7995401100006</v>
      </c>
      <c r="W136" s="99">
        <f>+X136+Y136</f>
        <v>45628.43136080874</v>
      </c>
      <c r="X136" s="13">
        <v>52744.068860698178</v>
      </c>
      <c r="Y136" s="13">
        <v>-7115.6374998894353</v>
      </c>
      <c r="Z136" s="81" t="s">
        <v>217</v>
      </c>
      <c r="AA136" s="81" t="s">
        <v>218</v>
      </c>
      <c r="AB136" s="13">
        <v>75378.140983525387</v>
      </c>
      <c r="AC136" s="13">
        <v>753454.78878653701</v>
      </c>
      <c r="AD136" s="13">
        <f>+AB136+AC136</f>
        <v>828832.92977006244</v>
      </c>
      <c r="AE136" s="99">
        <v>24.237818140000002</v>
      </c>
      <c r="AF136" s="99">
        <v>23737.347638499636</v>
      </c>
      <c r="AG136" s="99">
        <v>7229.7516878675979</v>
      </c>
      <c r="AH136" s="99">
        <v>10264.412198957307</v>
      </c>
      <c r="AI136" s="99">
        <v>2086.6960569599783</v>
      </c>
      <c r="AJ136" s="99">
        <v>0</v>
      </c>
      <c r="AK136" s="99">
        <v>-19914.82983245502</v>
      </c>
      <c r="AL136" s="99">
        <v>-5377.7232742599963</v>
      </c>
      <c r="AM136" s="99">
        <f>+SUM(AE136:AL136)</f>
        <v>18049.892293709505</v>
      </c>
      <c r="AN136" s="99">
        <v>-5775.5387517500003</v>
      </c>
      <c r="AO136" s="99">
        <v>-376.35951941599149</v>
      </c>
      <c r="AP136" s="99">
        <v>-9729.886299009253</v>
      </c>
      <c r="AQ136" s="99">
        <v>25819.759295198575</v>
      </c>
      <c r="AR136" s="99">
        <f t="shared" si="123"/>
        <v>16089.872996189322</v>
      </c>
      <c r="AS136" s="99">
        <f t="shared" si="124"/>
        <v>9937.9747250233304</v>
      </c>
      <c r="AT136" s="99">
        <v>373916.78821806813</v>
      </c>
      <c r="AU136" s="99">
        <v>5584.0303528738841</v>
      </c>
      <c r="AV136" s="99">
        <f>+AU136+AT136+AS136+AM136+AD136</f>
        <v>1236321.6153597373</v>
      </c>
      <c r="AW136" s="99">
        <v>7032.9908681437482</v>
      </c>
      <c r="AX136" s="99"/>
      <c r="AY136" s="99">
        <f>+AV136+AW136+AX136</f>
        <v>1243354.606227881</v>
      </c>
      <c r="AZ136" s="151"/>
      <c r="BA136" s="15"/>
      <c r="BB136" s="94"/>
    </row>
    <row r="137" spans="1:54" x14ac:dyDescent="0.25">
      <c r="A137" s="148"/>
      <c r="B137" s="99"/>
      <c r="C137" s="99"/>
      <c r="D137" s="99"/>
      <c r="E137" s="99"/>
      <c r="F137" s="99"/>
      <c r="G137" s="99"/>
      <c r="H137" s="99">
        <f t="shared" si="104"/>
        <v>0</v>
      </c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12"/>
      <c r="Y137" s="12"/>
      <c r="Z137" s="78"/>
      <c r="AA137" s="78"/>
      <c r="AB137" s="12"/>
      <c r="AC137" s="12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151"/>
      <c r="BA137" s="15"/>
      <c r="BB137" s="94"/>
    </row>
    <row r="138" spans="1:54" ht="30" x14ac:dyDescent="0.25">
      <c r="A138" s="148"/>
      <c r="B138" s="99">
        <f t="shared" ref="B138:B151" si="125">+C138+D138+E138</f>
        <v>2380609.3853283538</v>
      </c>
      <c r="C138" s="99"/>
      <c r="D138" s="99">
        <f>+D139+D142</f>
        <v>1252356.7836348983</v>
      </c>
      <c r="E138" s="99">
        <f t="shared" ref="E138:E144" si="126">+F138+G138+H138+N138+W138</f>
        <v>1128252.6016934556</v>
      </c>
      <c r="F138" s="99">
        <f>+F139+F142</f>
        <v>-1.1368683772161603E-13</v>
      </c>
      <c r="G138" s="99">
        <f>+G139+G142</f>
        <v>231921.26084471709</v>
      </c>
      <c r="H138" s="99">
        <f t="shared" si="104"/>
        <v>162959.95685276424</v>
      </c>
      <c r="I138" s="99">
        <f t="shared" ref="I138:I149" si="127">+J138+K138</f>
        <v>159297.66565451384</v>
      </c>
      <c r="J138" s="99">
        <f t="shared" ref="J138:M138" si="128">+J139+J142</f>
        <v>134964.56183664</v>
      </c>
      <c r="K138" s="99">
        <f t="shared" si="128"/>
        <v>24333.103817873827</v>
      </c>
      <c r="L138" s="99">
        <f t="shared" si="128"/>
        <v>904.53301894999993</v>
      </c>
      <c r="M138" s="99">
        <f t="shared" si="128"/>
        <v>2757.7581793004165</v>
      </c>
      <c r="N138" s="99">
        <f t="shared" ref="N138:N144" si="129">+SUM(O138:V138)</f>
        <v>59985.354116333518</v>
      </c>
      <c r="O138" s="99">
        <f t="shared" ref="O138:V138" si="130">+O139+O142</f>
        <v>2258.9913637800073</v>
      </c>
      <c r="P138" s="99">
        <f t="shared" si="130"/>
        <v>32978.056115135558</v>
      </c>
      <c r="Q138" s="99">
        <f t="shared" si="130"/>
        <v>1112.0302618560411</v>
      </c>
      <c r="R138" s="99">
        <f t="shared" si="130"/>
        <v>-1113.1726802018807</v>
      </c>
      <c r="S138" s="99">
        <f t="shared" si="130"/>
        <v>-1302.9067228437316</v>
      </c>
      <c r="T138" s="99">
        <f t="shared" si="130"/>
        <v>11147.530454525506</v>
      </c>
      <c r="U138" s="99">
        <f t="shared" si="130"/>
        <v>12223.141290062335</v>
      </c>
      <c r="V138" s="99">
        <f t="shared" si="130"/>
        <v>2681.6840340196909</v>
      </c>
      <c r="W138" s="99">
        <f t="shared" ref="W138:W144" si="131">+X138+Y138</f>
        <v>673386.02987964067</v>
      </c>
      <c r="X138" s="12">
        <f>+X139+X142</f>
        <v>701516.82991891482</v>
      </c>
      <c r="Y138" s="12">
        <f>+Y139+Y142</f>
        <v>-28130.800039274196</v>
      </c>
      <c r="Z138" s="78" t="s">
        <v>219</v>
      </c>
      <c r="AA138" s="78" t="s">
        <v>220</v>
      </c>
      <c r="AB138" s="12">
        <f>+AB139+AB142</f>
        <v>3045.7140020000002</v>
      </c>
      <c r="AC138" s="12">
        <f>+AC139+AC142</f>
        <v>1246345.5164692502</v>
      </c>
      <c r="AD138" s="13">
        <f>+AB138+AC138</f>
        <v>1249391.2304712501</v>
      </c>
      <c r="AE138" s="99">
        <f t="shared" ref="AE138:AL138" si="132">+AE139+AE142</f>
        <v>121747.34765847999</v>
      </c>
      <c r="AF138" s="99">
        <f t="shared" si="132"/>
        <v>372099.32928898087</v>
      </c>
      <c r="AG138" s="99">
        <f t="shared" si="132"/>
        <v>21892.127469629519</v>
      </c>
      <c r="AH138" s="99">
        <f t="shared" si="132"/>
        <v>-13441.997715000001</v>
      </c>
      <c r="AI138" s="99">
        <f t="shared" si="132"/>
        <v>42507.920209474069</v>
      </c>
      <c r="AJ138" s="99">
        <f t="shared" si="132"/>
        <v>220637.86455259018</v>
      </c>
      <c r="AK138" s="99">
        <f t="shared" si="132"/>
        <v>211377.87311370371</v>
      </c>
      <c r="AL138" s="99">
        <f t="shared" si="132"/>
        <v>0</v>
      </c>
      <c r="AM138" s="99">
        <f t="shared" ref="AM138:AM144" si="133">+SUM(AE138:AL138)</f>
        <v>976820.46457785834</v>
      </c>
      <c r="AN138" s="99">
        <f t="shared" ref="AN138:AQ138" si="134">+AN139+AN142</f>
        <v>0</v>
      </c>
      <c r="AO138" s="99">
        <f t="shared" si="134"/>
        <v>0</v>
      </c>
      <c r="AP138" s="99">
        <f t="shared" si="134"/>
        <v>0</v>
      </c>
      <c r="AQ138" s="99">
        <f t="shared" si="134"/>
        <v>0</v>
      </c>
      <c r="AR138" s="99">
        <f t="shared" ref="AR138:AR144" si="135">+AQ138+AP138</f>
        <v>0</v>
      </c>
      <c r="AS138" s="99">
        <f t="shared" ref="AS138:AS144" si="136">+AR138+AO138+AN138</f>
        <v>0</v>
      </c>
      <c r="AT138" s="99">
        <f>+AT139+AT142</f>
        <v>0</v>
      </c>
      <c r="AU138" s="99">
        <f>+AU139+AU142</f>
        <v>0</v>
      </c>
      <c r="AV138" s="99">
        <f t="shared" ref="AV138:AV144" si="137">+AU138+AT138+AS138+AM138+AD138</f>
        <v>2226211.6950491085</v>
      </c>
      <c r="AW138" s="99">
        <f>+AW139+AW142</f>
        <v>154397.69027971546</v>
      </c>
      <c r="AX138" s="99"/>
      <c r="AY138" s="99">
        <f t="shared" ref="AY138:AY144" si="138">+AV138+AW138+AX138</f>
        <v>2380609.3853288237</v>
      </c>
      <c r="AZ138" s="151"/>
      <c r="BA138" s="15"/>
      <c r="BB138" s="94"/>
    </row>
    <row r="139" spans="1:54" x14ac:dyDescent="0.25">
      <c r="A139" s="148"/>
      <c r="B139" s="99">
        <f t="shared" si="125"/>
        <v>2145129.7346784193</v>
      </c>
      <c r="C139" s="99"/>
      <c r="D139" s="99">
        <f>+D140+D141</f>
        <v>1245479.9855521431</v>
      </c>
      <c r="E139" s="99">
        <f t="shared" si="126"/>
        <v>899649.74912627647</v>
      </c>
      <c r="F139" s="99">
        <f>+F140+F141</f>
        <v>0</v>
      </c>
      <c r="G139" s="99">
        <f>+G140+G141</f>
        <v>201789.28826025483</v>
      </c>
      <c r="H139" s="99">
        <f t="shared" si="104"/>
        <v>156442.95301835029</v>
      </c>
      <c r="I139" s="99">
        <f t="shared" si="127"/>
        <v>156824.95263913</v>
      </c>
      <c r="J139" s="99">
        <f t="shared" ref="J139:M139" si="139">+J140+J141</f>
        <v>134964.56183664</v>
      </c>
      <c r="K139" s="99">
        <f t="shared" si="139"/>
        <v>21860.390802490008</v>
      </c>
      <c r="L139" s="99">
        <f t="shared" si="139"/>
        <v>904.53301894999993</v>
      </c>
      <c r="M139" s="99">
        <f t="shared" si="139"/>
        <v>-1286.5326397297022</v>
      </c>
      <c r="N139" s="99">
        <f t="shared" si="129"/>
        <v>43093.973611596957</v>
      </c>
      <c r="O139" s="99">
        <f t="shared" ref="O139:V139" si="140">+O140+O141</f>
        <v>2258.9913637800073</v>
      </c>
      <c r="P139" s="99">
        <f t="shared" si="140"/>
        <v>25105.136268505019</v>
      </c>
      <c r="Q139" s="99">
        <f t="shared" si="140"/>
        <v>2.7000623958883807E-13</v>
      </c>
      <c r="R139" s="99">
        <f t="shared" si="140"/>
        <v>-540.95179911880064</v>
      </c>
      <c r="S139" s="99">
        <f t="shared" si="140"/>
        <v>-469.44808219000009</v>
      </c>
      <c r="T139" s="99">
        <f t="shared" si="140"/>
        <v>790.3626181789333</v>
      </c>
      <c r="U139" s="99">
        <f t="shared" si="140"/>
        <v>12223.141290062307</v>
      </c>
      <c r="V139" s="99">
        <f t="shared" si="140"/>
        <v>3726.7419523794965</v>
      </c>
      <c r="W139" s="99">
        <f t="shared" si="131"/>
        <v>498323.53423607431</v>
      </c>
      <c r="X139" s="12">
        <f>+X140+X141</f>
        <v>489711.07437496405</v>
      </c>
      <c r="Y139" s="12">
        <f>+Y140+Y141</f>
        <v>8612.4598611102847</v>
      </c>
      <c r="Z139" s="81" t="s">
        <v>221</v>
      </c>
      <c r="AA139" s="81" t="s">
        <v>222</v>
      </c>
      <c r="AB139" s="12">
        <f>+AB140+AB141</f>
        <v>3045.7140020000002</v>
      </c>
      <c r="AC139" s="12">
        <f>+AC140+AC141</f>
        <v>1246345.5164692502</v>
      </c>
      <c r="AD139" s="13">
        <f>+AB139+AC139</f>
        <v>1249391.2304712501</v>
      </c>
      <c r="AE139" s="99">
        <f t="shared" ref="AE139:AL139" si="141">+AE140+AE141</f>
        <v>121747.34765847999</v>
      </c>
      <c r="AF139" s="99">
        <f t="shared" si="141"/>
        <v>372099.32928898087</v>
      </c>
      <c r="AG139" s="99">
        <f t="shared" si="141"/>
        <v>21892.127469629519</v>
      </c>
      <c r="AH139" s="99">
        <f t="shared" si="141"/>
        <v>-13441.997715000001</v>
      </c>
      <c r="AI139" s="99">
        <f t="shared" si="141"/>
        <v>0</v>
      </c>
      <c r="AJ139" s="99">
        <f t="shared" si="141"/>
        <v>0</v>
      </c>
      <c r="AK139" s="99">
        <f t="shared" si="141"/>
        <v>211377.87311370371</v>
      </c>
      <c r="AL139" s="99">
        <f t="shared" si="141"/>
        <v>0</v>
      </c>
      <c r="AM139" s="99">
        <f t="shared" si="133"/>
        <v>713674.67981579411</v>
      </c>
      <c r="AN139" s="99">
        <f t="shared" ref="AN139:AQ139" si="142">+AN140+AN141</f>
        <v>0</v>
      </c>
      <c r="AO139" s="99">
        <f t="shared" si="142"/>
        <v>0</v>
      </c>
      <c r="AP139" s="99">
        <f t="shared" si="142"/>
        <v>0</v>
      </c>
      <c r="AQ139" s="99">
        <f t="shared" si="142"/>
        <v>0</v>
      </c>
      <c r="AR139" s="99">
        <f t="shared" si="135"/>
        <v>0</v>
      </c>
      <c r="AS139" s="99">
        <f t="shared" si="136"/>
        <v>0</v>
      </c>
      <c r="AT139" s="99">
        <f>+AT140+AT141</f>
        <v>0</v>
      </c>
      <c r="AU139" s="99">
        <f>+AU140+AU141</f>
        <v>0</v>
      </c>
      <c r="AV139" s="99">
        <f t="shared" si="137"/>
        <v>1963065.9102870442</v>
      </c>
      <c r="AW139" s="99">
        <f>+AW140+AW141</f>
        <v>182063.82439184547</v>
      </c>
      <c r="AX139" s="99"/>
      <c r="AY139" s="99">
        <f t="shared" si="138"/>
        <v>2145129.7346788896</v>
      </c>
      <c r="AZ139" s="151"/>
      <c r="BA139" s="15"/>
      <c r="BB139" s="94"/>
    </row>
    <row r="140" spans="1:54" x14ac:dyDescent="0.25">
      <c r="A140" s="148"/>
      <c r="B140" s="99">
        <f t="shared" si="125"/>
        <v>623532.67174682685</v>
      </c>
      <c r="C140" s="99"/>
      <c r="D140" s="99">
        <v>80753.204543723827</v>
      </c>
      <c r="E140" s="99">
        <f t="shared" si="126"/>
        <v>542779.46720310301</v>
      </c>
      <c r="F140" s="99">
        <v>0</v>
      </c>
      <c r="G140" s="99">
        <v>179402.45199529716</v>
      </c>
      <c r="H140" s="99">
        <f t="shared" si="104"/>
        <v>144408.93480387906</v>
      </c>
      <c r="I140" s="99">
        <f t="shared" si="127"/>
        <v>144769.87200321001</v>
      </c>
      <c r="J140" s="99">
        <v>134964.56183664</v>
      </c>
      <c r="K140" s="99">
        <v>9805.3101665699996</v>
      </c>
      <c r="L140" s="99">
        <v>904.53301894999993</v>
      </c>
      <c r="M140" s="99">
        <v>-1265.4702182809399</v>
      </c>
      <c r="N140" s="99">
        <f t="shared" si="129"/>
        <v>17708.772832294027</v>
      </c>
      <c r="O140" s="99">
        <v>2.7755575615628914E-17</v>
      </c>
      <c r="P140" s="99">
        <v>18625.985135144536</v>
      </c>
      <c r="Q140" s="99">
        <v>0</v>
      </c>
      <c r="R140" s="99">
        <v>62.699687090000005</v>
      </c>
      <c r="S140" s="99">
        <v>-469.44808219000009</v>
      </c>
      <c r="T140" s="99">
        <v>264.188399</v>
      </c>
      <c r="U140" s="99">
        <v>-4523.0470986600048</v>
      </c>
      <c r="V140" s="99">
        <v>3748.3947919094967</v>
      </c>
      <c r="W140" s="99">
        <f t="shared" si="131"/>
        <v>201259.30757163276</v>
      </c>
      <c r="X140" s="13">
        <v>201249.55051387585</v>
      </c>
      <c r="Y140" s="13">
        <v>9.7570577569213501</v>
      </c>
      <c r="Z140" s="82" t="s">
        <v>223</v>
      </c>
      <c r="AA140" s="82" t="s">
        <v>210</v>
      </c>
      <c r="AB140" s="13">
        <v>3045.7140020000002</v>
      </c>
      <c r="AC140" s="13">
        <v>54645.375365858185</v>
      </c>
      <c r="AD140" s="13">
        <f>+AB140+AC140</f>
        <v>57691.089367858185</v>
      </c>
      <c r="AE140" s="99">
        <v>121253.19220347999</v>
      </c>
      <c r="AF140" s="99">
        <v>225327.60693823517</v>
      </c>
      <c r="AG140" s="99">
        <v>21327.080737599834</v>
      </c>
      <c r="AH140" s="99">
        <v>-13441.997715000001</v>
      </c>
      <c r="AI140" s="99">
        <v>0</v>
      </c>
      <c r="AJ140" s="99">
        <v>0</v>
      </c>
      <c r="AK140" s="99">
        <v>211375.70021512371</v>
      </c>
      <c r="AL140" s="99">
        <v>0</v>
      </c>
      <c r="AM140" s="99">
        <f t="shared" si="133"/>
        <v>565841.58237943868</v>
      </c>
      <c r="AN140" s="99">
        <v>0</v>
      </c>
      <c r="AO140" s="99">
        <v>0</v>
      </c>
      <c r="AP140" s="99">
        <v>0</v>
      </c>
      <c r="AQ140" s="99">
        <v>0</v>
      </c>
      <c r="AR140" s="99">
        <f t="shared" si="135"/>
        <v>0</v>
      </c>
      <c r="AS140" s="99">
        <f t="shared" si="136"/>
        <v>0</v>
      </c>
      <c r="AT140" s="99">
        <v>0</v>
      </c>
      <c r="AU140" s="99">
        <v>0</v>
      </c>
      <c r="AV140" s="99">
        <f t="shared" si="137"/>
        <v>623532.67174729682</v>
      </c>
      <c r="AW140" s="99">
        <v>0</v>
      </c>
      <c r="AX140" s="99"/>
      <c r="AY140" s="99">
        <f t="shared" si="138"/>
        <v>623532.67174729682</v>
      </c>
      <c r="AZ140" s="151"/>
      <c r="BA140" s="15"/>
      <c r="BB140" s="94"/>
    </row>
    <row r="141" spans="1:54" x14ac:dyDescent="0.25">
      <c r="A141" s="148"/>
      <c r="B141" s="99">
        <f t="shared" si="125"/>
        <v>1521597.0629315928</v>
      </c>
      <c r="C141" s="99"/>
      <c r="D141" s="99">
        <v>1164726.7810084193</v>
      </c>
      <c r="E141" s="99">
        <f t="shared" si="126"/>
        <v>356870.28192317346</v>
      </c>
      <c r="F141" s="99">
        <v>0</v>
      </c>
      <c r="G141" s="99">
        <v>22386.836264957674</v>
      </c>
      <c r="H141" s="99">
        <f t="shared" si="104"/>
        <v>12034.018214471249</v>
      </c>
      <c r="I141" s="99">
        <f t="shared" si="127"/>
        <v>12055.080635920011</v>
      </c>
      <c r="J141" s="99">
        <v>0</v>
      </c>
      <c r="K141" s="99">
        <v>12055.080635920011</v>
      </c>
      <c r="L141" s="99">
        <v>0</v>
      </c>
      <c r="M141" s="99">
        <v>-21.062421448762166</v>
      </c>
      <c r="N141" s="99">
        <f t="shared" si="129"/>
        <v>25385.20077930293</v>
      </c>
      <c r="O141" s="99">
        <v>2258.9913637800073</v>
      </c>
      <c r="P141" s="99">
        <v>6479.1511333604813</v>
      </c>
      <c r="Q141" s="99">
        <v>2.7000623958883807E-13</v>
      </c>
      <c r="R141" s="99">
        <v>-603.65148620880063</v>
      </c>
      <c r="S141" s="99">
        <v>0</v>
      </c>
      <c r="T141" s="99">
        <v>526.1742191789333</v>
      </c>
      <c r="U141" s="99">
        <v>16746.188388722312</v>
      </c>
      <c r="V141" s="99">
        <v>-21.652839529999984</v>
      </c>
      <c r="W141" s="99">
        <f t="shared" si="131"/>
        <v>297064.22666444158</v>
      </c>
      <c r="X141" s="13">
        <v>288461.52386108821</v>
      </c>
      <c r="Y141" s="13">
        <v>8602.7028033533625</v>
      </c>
      <c r="Z141" s="82" t="s">
        <v>224</v>
      </c>
      <c r="AA141" s="82" t="s">
        <v>212</v>
      </c>
      <c r="AB141" s="13">
        <v>0</v>
      </c>
      <c r="AC141" s="13">
        <v>1191700.141103392</v>
      </c>
      <c r="AD141" s="13">
        <f>+AB141+AC141</f>
        <v>1191700.141103392</v>
      </c>
      <c r="AE141" s="99">
        <v>494.15545500000007</v>
      </c>
      <c r="AF141" s="99">
        <v>146771.72235074569</v>
      </c>
      <c r="AG141" s="99">
        <v>565.0467320296857</v>
      </c>
      <c r="AH141" s="99">
        <v>0</v>
      </c>
      <c r="AI141" s="99">
        <v>0</v>
      </c>
      <c r="AJ141" s="99">
        <v>0</v>
      </c>
      <c r="AK141" s="99">
        <v>2.1728985800004992</v>
      </c>
      <c r="AL141" s="99">
        <v>0</v>
      </c>
      <c r="AM141" s="99">
        <f t="shared" si="133"/>
        <v>147833.09743635537</v>
      </c>
      <c r="AN141" s="99">
        <v>0</v>
      </c>
      <c r="AO141" s="99">
        <v>0</v>
      </c>
      <c r="AP141" s="99">
        <v>0</v>
      </c>
      <c r="AQ141" s="99">
        <v>0</v>
      </c>
      <c r="AR141" s="99">
        <f t="shared" si="135"/>
        <v>0</v>
      </c>
      <c r="AS141" s="99">
        <f t="shared" si="136"/>
        <v>0</v>
      </c>
      <c r="AT141" s="99">
        <v>0</v>
      </c>
      <c r="AU141" s="99">
        <v>0</v>
      </c>
      <c r="AV141" s="99">
        <f t="shared" si="137"/>
        <v>1339533.2385397474</v>
      </c>
      <c r="AW141" s="99">
        <v>182063.82439184547</v>
      </c>
      <c r="AX141" s="99"/>
      <c r="AY141" s="99">
        <f t="shared" si="138"/>
        <v>1521597.0629315928</v>
      </c>
      <c r="AZ141" s="151"/>
      <c r="BA141" s="15"/>
      <c r="BB141" s="94"/>
    </row>
    <row r="142" spans="1:54" ht="30" x14ac:dyDescent="0.25">
      <c r="A142" s="148"/>
      <c r="B142" s="99">
        <f t="shared" si="125"/>
        <v>235479.65064993431</v>
      </c>
      <c r="C142" s="99"/>
      <c r="D142" s="99">
        <f>+D143+D144</f>
        <v>6876.7980827552465</v>
      </c>
      <c r="E142" s="99">
        <f t="shared" si="126"/>
        <v>228602.85256717907</v>
      </c>
      <c r="F142" s="99">
        <f>+F143+F144</f>
        <v>-1.1368683772161603E-13</v>
      </c>
      <c r="G142" s="99">
        <f>+G143+G144</f>
        <v>30131.972584462259</v>
      </c>
      <c r="H142" s="99">
        <f t="shared" si="104"/>
        <v>6517.0038344139375</v>
      </c>
      <c r="I142" s="99">
        <f t="shared" si="127"/>
        <v>2472.7130153838189</v>
      </c>
      <c r="J142" s="99">
        <f t="shared" ref="J142:M142" si="143">+J143+J144</f>
        <v>0</v>
      </c>
      <c r="K142" s="99">
        <f t="shared" si="143"/>
        <v>2472.7130153838189</v>
      </c>
      <c r="L142" s="99">
        <f t="shared" si="143"/>
        <v>0</v>
      </c>
      <c r="M142" s="99">
        <f t="shared" si="143"/>
        <v>4044.2908190301187</v>
      </c>
      <c r="N142" s="99">
        <f t="shared" si="129"/>
        <v>16891.380504736564</v>
      </c>
      <c r="O142" s="99">
        <f t="shared" ref="O142:V142" si="144">+O143+O144</f>
        <v>0</v>
      </c>
      <c r="P142" s="99">
        <f t="shared" si="144"/>
        <v>7872.9198466305415</v>
      </c>
      <c r="Q142" s="99">
        <f t="shared" si="144"/>
        <v>1112.0302618560409</v>
      </c>
      <c r="R142" s="99">
        <f t="shared" si="144"/>
        <v>-572.22088108308003</v>
      </c>
      <c r="S142" s="99">
        <f t="shared" si="144"/>
        <v>-833.45864065373144</v>
      </c>
      <c r="T142" s="99">
        <f t="shared" si="144"/>
        <v>10357.167836346573</v>
      </c>
      <c r="U142" s="99">
        <f t="shared" si="144"/>
        <v>2.6432189770275727E-11</v>
      </c>
      <c r="V142" s="99">
        <f t="shared" si="144"/>
        <v>-1045.0579183598056</v>
      </c>
      <c r="W142" s="99">
        <f t="shared" si="131"/>
        <v>175062.4956435663</v>
      </c>
      <c r="X142" s="12">
        <f>+X143+X144</f>
        <v>211805.7555439508</v>
      </c>
      <c r="Y142" s="12">
        <f>+Y143+Y144</f>
        <v>-36743.259900384481</v>
      </c>
      <c r="Z142" s="81" t="s">
        <v>225</v>
      </c>
      <c r="AA142" s="81" t="s">
        <v>226</v>
      </c>
      <c r="AB142" s="12">
        <f>+AB143+AB144</f>
        <v>0</v>
      </c>
      <c r="AC142" s="12">
        <f>+AC143+AC144</f>
        <v>0</v>
      </c>
      <c r="AD142" s="99"/>
      <c r="AE142" s="99">
        <f t="shared" ref="AE142:AL142" si="145">+AE143+AE144</f>
        <v>0</v>
      </c>
      <c r="AF142" s="99">
        <f t="shared" si="145"/>
        <v>0</v>
      </c>
      <c r="AG142" s="99">
        <f t="shared" si="145"/>
        <v>0</v>
      </c>
      <c r="AH142" s="99">
        <f t="shared" si="145"/>
        <v>0</v>
      </c>
      <c r="AI142" s="99">
        <f t="shared" si="145"/>
        <v>42507.920209474069</v>
      </c>
      <c r="AJ142" s="99">
        <f t="shared" si="145"/>
        <v>220637.86455259018</v>
      </c>
      <c r="AK142" s="99">
        <f t="shared" si="145"/>
        <v>0</v>
      </c>
      <c r="AL142" s="99">
        <f t="shared" si="145"/>
        <v>0</v>
      </c>
      <c r="AM142" s="99">
        <f t="shared" si="133"/>
        <v>263145.78476206423</v>
      </c>
      <c r="AN142" s="99">
        <f t="shared" ref="AN142:AQ142" si="146">+AN143+AN144</f>
        <v>0</v>
      </c>
      <c r="AO142" s="99">
        <f t="shared" si="146"/>
        <v>0</v>
      </c>
      <c r="AP142" s="99">
        <f t="shared" si="146"/>
        <v>0</v>
      </c>
      <c r="AQ142" s="99">
        <f t="shared" si="146"/>
        <v>0</v>
      </c>
      <c r="AR142" s="99">
        <f t="shared" si="135"/>
        <v>0</v>
      </c>
      <c r="AS142" s="99">
        <f t="shared" si="136"/>
        <v>0</v>
      </c>
      <c r="AT142" s="99">
        <f>+AT143+AT144</f>
        <v>0</v>
      </c>
      <c r="AU142" s="99">
        <f>+AU143+AU144</f>
        <v>0</v>
      </c>
      <c r="AV142" s="99">
        <f t="shared" si="137"/>
        <v>263145.78476206423</v>
      </c>
      <c r="AW142" s="99">
        <f>+AW143+AW144</f>
        <v>-27666.134112129996</v>
      </c>
      <c r="AX142" s="99"/>
      <c r="AY142" s="99">
        <f t="shared" si="138"/>
        <v>235479.65064993422</v>
      </c>
      <c r="AZ142" s="151"/>
      <c r="BA142" s="15"/>
      <c r="BB142" s="94"/>
    </row>
    <row r="143" spans="1:54" x14ac:dyDescent="0.25">
      <c r="A143" s="148"/>
      <c r="B143" s="99">
        <f t="shared" si="125"/>
        <v>97216.754910075557</v>
      </c>
      <c r="C143" s="99"/>
      <c r="D143" s="99">
        <v>750.82518232476775</v>
      </c>
      <c r="E143" s="99">
        <f t="shared" si="126"/>
        <v>96465.929727750787</v>
      </c>
      <c r="F143" s="99">
        <v>0</v>
      </c>
      <c r="G143" s="99">
        <v>-32708.273147044158</v>
      </c>
      <c r="H143" s="99">
        <f t="shared" si="104"/>
        <v>862.30529074025344</v>
      </c>
      <c r="I143" s="99">
        <f t="shared" si="127"/>
        <v>1292.9146217402533</v>
      </c>
      <c r="J143" s="99">
        <v>0</v>
      </c>
      <c r="K143" s="99">
        <v>1292.9146217402533</v>
      </c>
      <c r="L143" s="99">
        <v>0</v>
      </c>
      <c r="M143" s="99">
        <v>-430.60933099999988</v>
      </c>
      <c r="N143" s="99">
        <f t="shared" si="129"/>
        <v>12299.542243643682</v>
      </c>
      <c r="O143" s="99">
        <v>0</v>
      </c>
      <c r="P143" s="99">
        <v>-4661.5102168637104</v>
      </c>
      <c r="Q143" s="99">
        <v>502.87737216450097</v>
      </c>
      <c r="R143" s="99">
        <v>-829.58336231649605</v>
      </c>
      <c r="S143" s="99">
        <v>-106.51177631452197</v>
      </c>
      <c r="T143" s="99">
        <v>-529.15350702723447</v>
      </c>
      <c r="U143" s="99">
        <v>2.6432189770275727E-11</v>
      </c>
      <c r="V143" s="99">
        <v>17923.423734001117</v>
      </c>
      <c r="W143" s="99">
        <f t="shared" si="131"/>
        <v>116012.35534041101</v>
      </c>
      <c r="X143" s="13">
        <v>143990.15074190102</v>
      </c>
      <c r="Y143" s="13">
        <v>-27977.795401489999</v>
      </c>
      <c r="Z143" s="82" t="s">
        <v>227</v>
      </c>
      <c r="AA143" s="82" t="s">
        <v>210</v>
      </c>
      <c r="AB143" s="13">
        <v>0</v>
      </c>
      <c r="AC143" s="13">
        <v>0</v>
      </c>
      <c r="AD143" s="13"/>
      <c r="AE143" s="99">
        <v>0</v>
      </c>
      <c r="AF143" s="99">
        <v>0</v>
      </c>
      <c r="AG143" s="99">
        <v>0</v>
      </c>
      <c r="AH143" s="99">
        <v>0</v>
      </c>
      <c r="AI143" s="99">
        <v>16156.842623882287</v>
      </c>
      <c r="AJ143" s="99">
        <v>81059.912286193285</v>
      </c>
      <c r="AK143" s="99">
        <v>0</v>
      </c>
      <c r="AL143" s="99">
        <v>0</v>
      </c>
      <c r="AM143" s="99">
        <f t="shared" si="133"/>
        <v>97216.754910075571</v>
      </c>
      <c r="AN143" s="99">
        <v>0</v>
      </c>
      <c r="AO143" s="99">
        <v>0</v>
      </c>
      <c r="AP143" s="99">
        <v>0</v>
      </c>
      <c r="AQ143" s="99">
        <v>0</v>
      </c>
      <c r="AR143" s="99">
        <f t="shared" si="135"/>
        <v>0</v>
      </c>
      <c r="AS143" s="99">
        <f t="shared" si="136"/>
        <v>0</v>
      </c>
      <c r="AT143" s="99">
        <v>0</v>
      </c>
      <c r="AU143" s="99">
        <v>0</v>
      </c>
      <c r="AV143" s="99">
        <f t="shared" si="137"/>
        <v>97216.754910075571</v>
      </c>
      <c r="AW143" s="99">
        <v>0</v>
      </c>
      <c r="AX143" s="99"/>
      <c r="AY143" s="99">
        <f t="shared" si="138"/>
        <v>97216.754910075571</v>
      </c>
      <c r="AZ143" s="151"/>
      <c r="BA143" s="15"/>
      <c r="BB143" s="94"/>
    </row>
    <row r="144" spans="1:54" x14ac:dyDescent="0.25">
      <c r="A144" s="148"/>
      <c r="B144" s="99">
        <f t="shared" si="125"/>
        <v>138262.89573985877</v>
      </c>
      <c r="C144" s="99"/>
      <c r="D144" s="99">
        <v>6125.9729004304791</v>
      </c>
      <c r="E144" s="99">
        <f t="shared" si="126"/>
        <v>132136.9228394283</v>
      </c>
      <c r="F144" s="99">
        <v>-1.1368683772161603E-13</v>
      </c>
      <c r="G144" s="99">
        <v>62840.245731506417</v>
      </c>
      <c r="H144" s="99">
        <f t="shared" si="104"/>
        <v>5654.6985436736832</v>
      </c>
      <c r="I144" s="99">
        <f t="shared" si="127"/>
        <v>1179.7983936435653</v>
      </c>
      <c r="J144" s="99">
        <v>0</v>
      </c>
      <c r="K144" s="99">
        <v>1179.7983936435653</v>
      </c>
      <c r="L144" s="99">
        <v>0</v>
      </c>
      <c r="M144" s="99">
        <v>4474.9001500301183</v>
      </c>
      <c r="N144" s="99">
        <f t="shared" si="129"/>
        <v>4591.8382610928857</v>
      </c>
      <c r="O144" s="99">
        <v>0</v>
      </c>
      <c r="P144" s="99">
        <v>12534.430063494252</v>
      </c>
      <c r="Q144" s="99">
        <v>609.15288969153994</v>
      </c>
      <c r="R144" s="99">
        <v>257.36248123341602</v>
      </c>
      <c r="S144" s="99">
        <v>-726.94686433920947</v>
      </c>
      <c r="T144" s="99">
        <v>10886.321343373807</v>
      </c>
      <c r="U144" s="99">
        <v>0</v>
      </c>
      <c r="V144" s="99">
        <v>-18968.481652360922</v>
      </c>
      <c r="W144" s="99">
        <f t="shared" si="131"/>
        <v>59050.140303155305</v>
      </c>
      <c r="X144" s="13">
        <v>67815.604802049784</v>
      </c>
      <c r="Y144" s="13">
        <v>-8765.4644988944819</v>
      </c>
      <c r="Z144" s="82" t="s">
        <v>228</v>
      </c>
      <c r="AA144" s="82" t="s">
        <v>212</v>
      </c>
      <c r="AB144" s="13">
        <v>0</v>
      </c>
      <c r="AC144" s="13">
        <v>0</v>
      </c>
      <c r="AD144" s="13"/>
      <c r="AE144" s="99">
        <v>0</v>
      </c>
      <c r="AF144" s="99">
        <v>0</v>
      </c>
      <c r="AG144" s="99">
        <v>0</v>
      </c>
      <c r="AH144" s="99">
        <v>0</v>
      </c>
      <c r="AI144" s="99">
        <v>26351.077585591782</v>
      </c>
      <c r="AJ144" s="99">
        <v>139577.9522663969</v>
      </c>
      <c r="AK144" s="99">
        <v>0</v>
      </c>
      <c r="AL144" s="99">
        <v>0</v>
      </c>
      <c r="AM144" s="99">
        <f t="shared" si="133"/>
        <v>165929.02985198869</v>
      </c>
      <c r="AN144" s="99">
        <v>0</v>
      </c>
      <c r="AO144" s="99">
        <v>0</v>
      </c>
      <c r="AP144" s="99">
        <v>0</v>
      </c>
      <c r="AQ144" s="99">
        <v>0</v>
      </c>
      <c r="AR144" s="99">
        <f t="shared" si="135"/>
        <v>0</v>
      </c>
      <c r="AS144" s="99">
        <f t="shared" si="136"/>
        <v>0</v>
      </c>
      <c r="AT144" s="99">
        <v>0</v>
      </c>
      <c r="AU144" s="99">
        <v>0</v>
      </c>
      <c r="AV144" s="99">
        <f t="shared" si="137"/>
        <v>165929.02985198869</v>
      </c>
      <c r="AW144" s="99">
        <v>-27666.134112129996</v>
      </c>
      <c r="AX144" s="99"/>
      <c r="AY144" s="99">
        <f t="shared" si="138"/>
        <v>138262.89573985868</v>
      </c>
      <c r="AZ144" s="151"/>
      <c r="BA144" s="15"/>
      <c r="BB144" s="94"/>
    </row>
    <row r="145" spans="1:54" x14ac:dyDescent="0.25">
      <c r="A145" s="148"/>
      <c r="B145" s="99">
        <f t="shared" si="125"/>
        <v>0</v>
      </c>
      <c r="C145" s="99"/>
      <c r="D145" s="99"/>
      <c r="E145" s="99"/>
      <c r="F145" s="99"/>
      <c r="G145" s="99"/>
      <c r="H145" s="99">
        <f t="shared" si="104"/>
        <v>0</v>
      </c>
      <c r="I145" s="99">
        <f t="shared" si="127"/>
        <v>0</v>
      </c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12"/>
      <c r="Y145" s="12"/>
      <c r="Z145" s="83"/>
      <c r="AA145" s="83"/>
      <c r="AB145" s="12"/>
      <c r="AC145" s="12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/>
      <c r="AZ145" s="151"/>
      <c r="BA145" s="15"/>
      <c r="BB145" s="94"/>
    </row>
    <row r="146" spans="1:54" ht="30" x14ac:dyDescent="0.25">
      <c r="A146" s="148"/>
      <c r="B146" s="99">
        <f t="shared" si="125"/>
        <v>448308.81995430466</v>
      </c>
      <c r="C146" s="99"/>
      <c r="D146" s="99">
        <f>+SUM(D147:D152)</f>
        <v>437.64600576000004</v>
      </c>
      <c r="E146" s="99">
        <f>+F146+G146+H146+N146+W146</f>
        <v>447871.17394854466</v>
      </c>
      <c r="F146" s="99">
        <f>+SUM(F147:F152)</f>
        <v>0</v>
      </c>
      <c r="G146" s="99">
        <f>+SUM(G147:G152)</f>
        <v>357628.31029585091</v>
      </c>
      <c r="H146" s="99">
        <f t="shared" si="104"/>
        <v>172.26240131000003</v>
      </c>
      <c r="I146" s="99">
        <f t="shared" si="127"/>
        <v>202.94726267000001</v>
      </c>
      <c r="J146" s="99">
        <f t="shared" ref="J146:M146" si="147">+SUM(J147:J152)</f>
        <v>0</v>
      </c>
      <c r="K146" s="99">
        <f t="shared" si="147"/>
        <v>202.94726267000001</v>
      </c>
      <c r="L146" s="99">
        <f t="shared" si="147"/>
        <v>0</v>
      </c>
      <c r="M146" s="99">
        <f t="shared" si="147"/>
        <v>-30.684861359999999</v>
      </c>
      <c r="N146" s="99">
        <f>+SUM(O146:V146)</f>
        <v>-6171.0879754242605</v>
      </c>
      <c r="O146" s="99">
        <f t="shared" ref="O146:V146" si="148">+SUM(O147:O152)</f>
        <v>0</v>
      </c>
      <c r="P146" s="99">
        <f t="shared" si="148"/>
        <v>231.30786903311335</v>
      </c>
      <c r="Q146" s="99">
        <f t="shared" si="148"/>
        <v>1.5966399618432956</v>
      </c>
      <c r="R146" s="99">
        <f t="shared" si="148"/>
        <v>-28.435901799999947</v>
      </c>
      <c r="S146" s="99">
        <f t="shared" si="148"/>
        <v>2.1238479776582544</v>
      </c>
      <c r="T146" s="99">
        <f t="shared" si="148"/>
        <v>16.262971213118995</v>
      </c>
      <c r="U146" s="99">
        <f t="shared" si="148"/>
        <v>0</v>
      </c>
      <c r="V146" s="99">
        <f t="shared" si="148"/>
        <v>-6393.9434018099946</v>
      </c>
      <c r="W146" s="99">
        <f>+X146+Y146</f>
        <v>96241.689226807939</v>
      </c>
      <c r="X146" s="12">
        <f>+SUM(X147:X152)</f>
        <v>92394.840124522801</v>
      </c>
      <c r="Y146" s="12">
        <f>+SUM(Y147:Y152)</f>
        <v>3846.8491022851404</v>
      </c>
      <c r="Z146" s="78" t="s">
        <v>229</v>
      </c>
      <c r="AA146" s="78" t="s">
        <v>230</v>
      </c>
      <c r="AB146" s="12">
        <f>+SUM(AB147:AB152)</f>
        <v>1523.2100869048063</v>
      </c>
      <c r="AC146" s="12">
        <f>+SUM(AC147:AC152)</f>
        <v>-227.17946948000025</v>
      </c>
      <c r="AD146" s="13">
        <f t="shared" ref="AD146:AD152" si="149">+AB146+AC146</f>
        <v>1296.030617424806</v>
      </c>
      <c r="AE146" s="99">
        <f t="shared" ref="AE146:AL146" si="150">+AE147+AE148+AE149+AE150+AE151+AE152</f>
        <v>461266.46894706966</v>
      </c>
      <c r="AF146" s="99">
        <f t="shared" si="150"/>
        <v>0</v>
      </c>
      <c r="AG146" s="99">
        <f t="shared" si="150"/>
        <v>2.9071236184598455</v>
      </c>
      <c r="AH146" s="99">
        <f t="shared" si="150"/>
        <v>-72.171924112514404</v>
      </c>
      <c r="AI146" s="99">
        <f t="shared" si="150"/>
        <v>0</v>
      </c>
      <c r="AJ146" s="99">
        <f t="shared" si="150"/>
        <v>0</v>
      </c>
      <c r="AK146" s="99">
        <f t="shared" si="150"/>
        <v>-13837.601053587983</v>
      </c>
      <c r="AL146" s="99">
        <f t="shared" si="150"/>
        <v>0</v>
      </c>
      <c r="AM146" s="99">
        <f t="shared" ref="AM146:AM151" si="151">+SUM(AE146:AL146)</f>
        <v>447359.60309298761</v>
      </c>
      <c r="AN146" s="99">
        <f t="shared" ref="AN146:AQ146" si="152">+SUM(AN147:AN152)</f>
        <v>4836.1554480599998</v>
      </c>
      <c r="AO146" s="99">
        <f t="shared" si="152"/>
        <v>0</v>
      </c>
      <c r="AP146" s="99">
        <f t="shared" si="152"/>
        <v>1127.8565566699999</v>
      </c>
      <c r="AQ146" s="99">
        <f t="shared" si="152"/>
        <v>0</v>
      </c>
      <c r="AR146" s="99">
        <f t="shared" ref="AR146:AR151" si="153">+AQ146+AP146</f>
        <v>1127.8565566699999</v>
      </c>
      <c r="AS146" s="99">
        <f t="shared" ref="AS146:AS149" si="154">+AR146+AO146+AN146</f>
        <v>5964.0120047299997</v>
      </c>
      <c r="AT146" s="99">
        <f>+SUM(AT147:AT152)</f>
        <v>0</v>
      </c>
      <c r="AU146" s="99">
        <f>+SUM(AU147:AU152)</f>
        <v>83.117640972257959</v>
      </c>
      <c r="AV146" s="99">
        <f t="shared" ref="AV146:AV152" si="155">+AU146+AT146+AS146+AM146+AD146</f>
        <v>454702.76335611468</v>
      </c>
      <c r="AW146" s="99">
        <f>+SUM(AW147:AW152)</f>
        <v>-6393.9434018099946</v>
      </c>
      <c r="AX146" s="99"/>
      <c r="AY146" s="99">
        <f t="shared" ref="AY146:AY151" si="156">+AV146+AW146+AX146</f>
        <v>448308.81995430466</v>
      </c>
      <c r="AZ146" s="151"/>
      <c r="BA146" s="15"/>
      <c r="BB146" s="94"/>
    </row>
    <row r="147" spans="1:54" x14ac:dyDescent="0.25">
      <c r="A147" s="148"/>
      <c r="B147" s="99">
        <f t="shared" si="125"/>
        <v>136165.53039625887</v>
      </c>
      <c r="C147" s="99"/>
      <c r="D147" s="99">
        <v>437.64600576000004</v>
      </c>
      <c r="E147" s="99">
        <f>+F147+G147+H147+N147+W147</f>
        <v>135727.88439049886</v>
      </c>
      <c r="F147" s="99">
        <v>0</v>
      </c>
      <c r="G147" s="99">
        <v>49003.735576375184</v>
      </c>
      <c r="H147" s="99">
        <f t="shared" si="104"/>
        <v>172.26240131000003</v>
      </c>
      <c r="I147" s="99">
        <f t="shared" si="127"/>
        <v>202.94726267000001</v>
      </c>
      <c r="J147" s="99">
        <v>0</v>
      </c>
      <c r="K147" s="99">
        <v>202.94726267000001</v>
      </c>
      <c r="L147" s="99">
        <v>0</v>
      </c>
      <c r="M147" s="99">
        <v>-30.684861359999999</v>
      </c>
      <c r="N147" s="99">
        <f>+SUM(O147:V147)</f>
        <v>-9689.8028139942617</v>
      </c>
      <c r="O147" s="99">
        <v>0</v>
      </c>
      <c r="P147" s="99">
        <v>231.30786903311335</v>
      </c>
      <c r="Q147" s="99">
        <v>1.5966399618432956</v>
      </c>
      <c r="R147" s="99">
        <v>-28.435901799999947</v>
      </c>
      <c r="S147" s="99">
        <v>2.1238479776582544</v>
      </c>
      <c r="T147" s="99">
        <v>16.262971213118995</v>
      </c>
      <c r="U147" s="99">
        <v>0</v>
      </c>
      <c r="V147" s="99">
        <v>-9912.6582403799948</v>
      </c>
      <c r="W147" s="99">
        <f>+X147+Y147</f>
        <v>96241.689226807939</v>
      </c>
      <c r="X147" s="13">
        <v>92394.840124522801</v>
      </c>
      <c r="Y147" s="13">
        <v>3846.8491022851404</v>
      </c>
      <c r="Z147" s="81" t="s">
        <v>231</v>
      </c>
      <c r="AA147" s="81" t="s">
        <v>232</v>
      </c>
      <c r="AB147" s="13">
        <v>0</v>
      </c>
      <c r="AC147" s="13">
        <v>0</v>
      </c>
      <c r="AD147" s="13">
        <f t="shared" si="149"/>
        <v>0</v>
      </c>
      <c r="AE147" s="99">
        <v>146078.18863663889</v>
      </c>
      <c r="AF147" s="99">
        <v>0</v>
      </c>
      <c r="AG147" s="99">
        <v>0</v>
      </c>
      <c r="AH147" s="99">
        <v>0</v>
      </c>
      <c r="AI147" s="99">
        <v>0</v>
      </c>
      <c r="AJ147" s="99">
        <v>0</v>
      </c>
      <c r="AK147" s="99">
        <v>0</v>
      </c>
      <c r="AL147" s="99">
        <v>0</v>
      </c>
      <c r="AM147" s="99">
        <f t="shared" si="151"/>
        <v>146078.18863663889</v>
      </c>
      <c r="AN147" s="99">
        <v>0</v>
      </c>
      <c r="AO147" s="99">
        <v>0</v>
      </c>
      <c r="AP147" s="99">
        <v>0</v>
      </c>
      <c r="AQ147" s="99">
        <v>0</v>
      </c>
      <c r="AR147" s="99">
        <f t="shared" si="153"/>
        <v>0</v>
      </c>
      <c r="AS147" s="99">
        <f t="shared" si="154"/>
        <v>0</v>
      </c>
      <c r="AT147" s="99">
        <v>0</v>
      </c>
      <c r="AU147" s="99">
        <v>0</v>
      </c>
      <c r="AV147" s="99">
        <f t="shared" si="155"/>
        <v>146078.18863663889</v>
      </c>
      <c r="AW147" s="99">
        <v>-9912.6582403799948</v>
      </c>
      <c r="AX147" s="99"/>
      <c r="AY147" s="99">
        <f t="shared" si="156"/>
        <v>136165.5303962589</v>
      </c>
      <c r="AZ147" s="151"/>
      <c r="BA147" s="15"/>
      <c r="BB147" s="94"/>
    </row>
    <row r="148" spans="1:54" ht="15" customHeight="1" x14ac:dyDescent="0.25">
      <c r="A148" s="148"/>
      <c r="B148" s="99">
        <f t="shared" si="125"/>
        <v>-104047.28607389999</v>
      </c>
      <c r="C148" s="99"/>
      <c r="D148" s="99">
        <v>0</v>
      </c>
      <c r="E148" s="99">
        <f>+F148+G148+H148+N148+W148</f>
        <v>-104047.28607389999</v>
      </c>
      <c r="F148" s="99">
        <v>0</v>
      </c>
      <c r="G148" s="99">
        <v>-107566.00091246999</v>
      </c>
      <c r="H148" s="99">
        <f t="shared" si="104"/>
        <v>0</v>
      </c>
      <c r="I148" s="99">
        <f t="shared" si="127"/>
        <v>0</v>
      </c>
      <c r="J148" s="99">
        <v>0</v>
      </c>
      <c r="K148" s="99">
        <v>0</v>
      </c>
      <c r="L148" s="99">
        <v>0</v>
      </c>
      <c r="M148" s="99">
        <v>0</v>
      </c>
      <c r="N148" s="99">
        <f>+SUM(O148:V148)</f>
        <v>3518.7148385700002</v>
      </c>
      <c r="O148" s="99">
        <v>0</v>
      </c>
      <c r="P148" s="99">
        <v>0</v>
      </c>
      <c r="Q148" s="99">
        <v>0</v>
      </c>
      <c r="R148" s="99">
        <v>0</v>
      </c>
      <c r="S148" s="99">
        <v>0</v>
      </c>
      <c r="T148" s="99">
        <v>0</v>
      </c>
      <c r="U148" s="99">
        <v>0</v>
      </c>
      <c r="V148" s="99">
        <v>3518.7148385700002</v>
      </c>
      <c r="W148" s="99">
        <f>+X148+Y148</f>
        <v>0</v>
      </c>
      <c r="X148" s="13">
        <v>0</v>
      </c>
      <c r="Y148" s="13">
        <v>0</v>
      </c>
      <c r="Z148" s="81" t="s">
        <v>233</v>
      </c>
      <c r="AA148" s="81" t="s">
        <v>234</v>
      </c>
      <c r="AB148" s="13">
        <v>0</v>
      </c>
      <c r="AC148" s="13">
        <v>0</v>
      </c>
      <c r="AD148" s="13">
        <f t="shared" si="149"/>
        <v>0</v>
      </c>
      <c r="AE148" s="99">
        <v>-107566.00091246997</v>
      </c>
      <c r="AF148" s="99">
        <v>0</v>
      </c>
      <c r="AG148" s="99">
        <v>0</v>
      </c>
      <c r="AH148" s="99">
        <v>0</v>
      </c>
      <c r="AI148" s="99">
        <v>0</v>
      </c>
      <c r="AJ148" s="99">
        <v>0</v>
      </c>
      <c r="AK148" s="99">
        <v>0</v>
      </c>
      <c r="AL148" s="99">
        <v>0</v>
      </c>
      <c r="AM148" s="99">
        <f t="shared" si="151"/>
        <v>-107566.00091246997</v>
      </c>
      <c r="AN148" s="99">
        <v>0</v>
      </c>
      <c r="AO148" s="99">
        <v>0</v>
      </c>
      <c r="AP148" s="99">
        <v>0</v>
      </c>
      <c r="AQ148" s="99">
        <v>0</v>
      </c>
      <c r="AR148" s="99">
        <f t="shared" si="153"/>
        <v>0</v>
      </c>
      <c r="AS148" s="99">
        <f t="shared" si="154"/>
        <v>0</v>
      </c>
      <c r="AT148" s="99">
        <v>0</v>
      </c>
      <c r="AU148" s="99">
        <v>0</v>
      </c>
      <c r="AV148" s="99">
        <f t="shared" si="155"/>
        <v>-107566.00091246997</v>
      </c>
      <c r="AW148" s="99">
        <v>3518.7148385700002</v>
      </c>
      <c r="AX148" s="99"/>
      <c r="AY148" s="99">
        <f t="shared" si="156"/>
        <v>-104047.28607389997</v>
      </c>
      <c r="AZ148" s="151"/>
      <c r="BA148" s="15"/>
      <c r="BB148" s="94"/>
    </row>
    <row r="149" spans="1:54" x14ac:dyDescent="0.25">
      <c r="A149" s="148"/>
      <c r="B149" s="99">
        <f t="shared" si="125"/>
        <v>468056.19734995271</v>
      </c>
      <c r="C149" s="99"/>
      <c r="D149" s="99">
        <v>0</v>
      </c>
      <c r="E149" s="99">
        <f>+F149+G149+H149+N149+W149</f>
        <v>468056.19734995271</v>
      </c>
      <c r="F149" s="99">
        <v>0</v>
      </c>
      <c r="G149" s="99">
        <v>468056.19734995271</v>
      </c>
      <c r="H149" s="99">
        <f t="shared" si="104"/>
        <v>0</v>
      </c>
      <c r="I149" s="99">
        <f t="shared" si="127"/>
        <v>0</v>
      </c>
      <c r="J149" s="99">
        <v>0</v>
      </c>
      <c r="K149" s="99">
        <v>0</v>
      </c>
      <c r="L149" s="99">
        <v>0</v>
      </c>
      <c r="M149" s="99">
        <v>0</v>
      </c>
      <c r="N149" s="99">
        <v>0</v>
      </c>
      <c r="O149" s="99">
        <v>0</v>
      </c>
      <c r="P149" s="99">
        <v>0</v>
      </c>
      <c r="Q149" s="99">
        <v>0</v>
      </c>
      <c r="R149" s="99">
        <v>0</v>
      </c>
      <c r="S149" s="99">
        <v>0</v>
      </c>
      <c r="T149" s="99">
        <v>0</v>
      </c>
      <c r="U149" s="99">
        <v>0</v>
      </c>
      <c r="V149" s="99">
        <v>0</v>
      </c>
      <c r="W149" s="99"/>
      <c r="X149" s="13">
        <v>0</v>
      </c>
      <c r="Y149" s="13">
        <v>0</v>
      </c>
      <c r="Z149" s="81" t="s">
        <v>235</v>
      </c>
      <c r="AA149" s="81" t="s">
        <v>236</v>
      </c>
      <c r="AB149" s="13">
        <v>0</v>
      </c>
      <c r="AC149" s="13">
        <v>0</v>
      </c>
      <c r="AD149" s="13">
        <f t="shared" si="149"/>
        <v>0</v>
      </c>
      <c r="AE149" s="99">
        <v>468056.19734995271</v>
      </c>
      <c r="AF149" s="99">
        <v>0</v>
      </c>
      <c r="AG149" s="99">
        <v>0</v>
      </c>
      <c r="AH149" s="99">
        <v>0</v>
      </c>
      <c r="AI149" s="99">
        <v>0</v>
      </c>
      <c r="AJ149" s="99">
        <v>0</v>
      </c>
      <c r="AK149" s="99">
        <v>0</v>
      </c>
      <c r="AL149" s="99">
        <v>0</v>
      </c>
      <c r="AM149" s="99">
        <f t="shared" si="151"/>
        <v>468056.19734995271</v>
      </c>
      <c r="AN149" s="99">
        <v>0</v>
      </c>
      <c r="AO149" s="99">
        <v>0</v>
      </c>
      <c r="AP149" s="99">
        <v>0</v>
      </c>
      <c r="AQ149" s="99">
        <v>0</v>
      </c>
      <c r="AR149" s="99">
        <f t="shared" si="153"/>
        <v>0</v>
      </c>
      <c r="AS149" s="99">
        <f t="shared" si="154"/>
        <v>0</v>
      </c>
      <c r="AT149" s="99">
        <v>0</v>
      </c>
      <c r="AU149" s="99">
        <v>0</v>
      </c>
      <c r="AV149" s="99">
        <f t="shared" si="155"/>
        <v>468056.19734995271</v>
      </c>
      <c r="AW149" s="99">
        <v>0</v>
      </c>
      <c r="AX149" s="99"/>
      <c r="AY149" s="99">
        <f t="shared" si="156"/>
        <v>468056.19734995271</v>
      </c>
      <c r="AZ149" s="151"/>
      <c r="BA149" s="15"/>
      <c r="BB149" s="94"/>
    </row>
    <row r="150" spans="1:54" x14ac:dyDescent="0.25">
      <c r="A150" s="148"/>
      <c r="B150" s="99">
        <f t="shared" si="125"/>
        <v>0</v>
      </c>
      <c r="C150" s="99"/>
      <c r="D150" s="99">
        <v>0</v>
      </c>
      <c r="E150" s="99">
        <f>+SUM(F150:X150)</f>
        <v>0</v>
      </c>
      <c r="F150" s="99">
        <v>0</v>
      </c>
      <c r="G150" s="99">
        <v>0</v>
      </c>
      <c r="H150" s="99">
        <f t="shared" si="104"/>
        <v>0</v>
      </c>
      <c r="I150" s="99"/>
      <c r="J150" s="99">
        <v>0</v>
      </c>
      <c r="K150" s="99">
        <v>0</v>
      </c>
      <c r="L150" s="99">
        <v>0</v>
      </c>
      <c r="M150" s="99">
        <v>0</v>
      </c>
      <c r="N150" s="99">
        <v>0</v>
      </c>
      <c r="O150" s="99">
        <v>0</v>
      </c>
      <c r="P150" s="99">
        <v>0</v>
      </c>
      <c r="Q150" s="99">
        <v>0</v>
      </c>
      <c r="R150" s="99">
        <v>0</v>
      </c>
      <c r="S150" s="99">
        <v>0</v>
      </c>
      <c r="T150" s="99">
        <v>0</v>
      </c>
      <c r="U150" s="99">
        <v>0</v>
      </c>
      <c r="V150" s="99">
        <v>0</v>
      </c>
      <c r="W150" s="99"/>
      <c r="X150" s="13">
        <v>0</v>
      </c>
      <c r="Y150" s="13">
        <v>0</v>
      </c>
      <c r="Z150" s="81" t="s">
        <v>237</v>
      </c>
      <c r="AA150" s="81" t="s">
        <v>238</v>
      </c>
      <c r="AB150" s="13">
        <v>0</v>
      </c>
      <c r="AC150" s="13">
        <v>0</v>
      </c>
      <c r="AD150" s="13">
        <f t="shared" si="149"/>
        <v>0</v>
      </c>
      <c r="AE150" s="99">
        <v>0</v>
      </c>
      <c r="AF150" s="99">
        <v>0</v>
      </c>
      <c r="AG150" s="99">
        <v>0</v>
      </c>
      <c r="AH150" s="99">
        <v>0</v>
      </c>
      <c r="AI150" s="99">
        <v>0</v>
      </c>
      <c r="AJ150" s="99">
        <v>0</v>
      </c>
      <c r="AK150" s="99">
        <v>0</v>
      </c>
      <c r="AL150" s="99">
        <v>0</v>
      </c>
      <c r="AM150" s="99">
        <f t="shared" si="151"/>
        <v>0</v>
      </c>
      <c r="AN150" s="99">
        <v>0</v>
      </c>
      <c r="AO150" s="99">
        <v>0</v>
      </c>
      <c r="AP150" s="99">
        <v>0</v>
      </c>
      <c r="AQ150" s="99">
        <v>0</v>
      </c>
      <c r="AR150" s="99">
        <f t="shared" si="153"/>
        <v>0</v>
      </c>
      <c r="AS150" s="99">
        <f t="shared" ref="AS150" si="157">+SUM(AN150:AQ150)</f>
        <v>0</v>
      </c>
      <c r="AT150" s="99">
        <v>0</v>
      </c>
      <c r="AU150" s="99">
        <v>0</v>
      </c>
      <c r="AV150" s="99">
        <f t="shared" si="155"/>
        <v>0</v>
      </c>
      <c r="AW150" s="99">
        <v>0</v>
      </c>
      <c r="AX150" s="99"/>
      <c r="AY150" s="99">
        <f t="shared" si="156"/>
        <v>0</v>
      </c>
      <c r="AZ150" s="151"/>
      <c r="BA150" s="15"/>
      <c r="BB150" s="94"/>
    </row>
    <row r="151" spans="1:54" ht="30" x14ac:dyDescent="0.25">
      <c r="A151" s="148"/>
      <c r="B151" s="99">
        <f t="shared" si="125"/>
        <v>-51865.621718006951</v>
      </c>
      <c r="C151" s="99"/>
      <c r="D151" s="99">
        <v>0</v>
      </c>
      <c r="E151" s="99">
        <f>+F151+G151+H151+N151+W151</f>
        <v>-51865.621718006951</v>
      </c>
      <c r="F151" s="99">
        <v>0</v>
      </c>
      <c r="G151" s="99">
        <v>-51865.621718006951</v>
      </c>
      <c r="H151" s="99">
        <f t="shared" si="104"/>
        <v>0</v>
      </c>
      <c r="I151" s="99">
        <f t="shared" ref="I151:I161" si="158">+J151+K151</f>
        <v>0</v>
      </c>
      <c r="J151" s="99">
        <v>0</v>
      </c>
      <c r="K151" s="99">
        <v>0</v>
      </c>
      <c r="L151" s="99">
        <v>0</v>
      </c>
      <c r="M151" s="99">
        <v>0</v>
      </c>
      <c r="N151" s="99">
        <v>0</v>
      </c>
      <c r="O151" s="99">
        <v>0</v>
      </c>
      <c r="P151" s="99">
        <v>0</v>
      </c>
      <c r="Q151" s="99">
        <v>0</v>
      </c>
      <c r="R151" s="99">
        <v>0</v>
      </c>
      <c r="S151" s="99">
        <v>0</v>
      </c>
      <c r="T151" s="99">
        <v>0</v>
      </c>
      <c r="U151" s="99">
        <v>0</v>
      </c>
      <c r="V151" s="99">
        <v>0</v>
      </c>
      <c r="W151" s="99"/>
      <c r="X151" s="13">
        <v>0</v>
      </c>
      <c r="Y151" s="13">
        <v>0</v>
      </c>
      <c r="Z151" s="81" t="s">
        <v>239</v>
      </c>
      <c r="AA151" s="81" t="s">
        <v>240</v>
      </c>
      <c r="AB151" s="13">
        <v>1523.2100869048063</v>
      </c>
      <c r="AC151" s="13">
        <v>-227.17946948000025</v>
      </c>
      <c r="AD151" s="13">
        <f t="shared" si="149"/>
        <v>1296.030617424806</v>
      </c>
      <c r="AE151" s="99">
        <v>-45301.916127052005</v>
      </c>
      <c r="AF151" s="99">
        <v>0</v>
      </c>
      <c r="AG151" s="99">
        <v>2.9071236184598455</v>
      </c>
      <c r="AH151" s="99">
        <v>-72.171924112514404</v>
      </c>
      <c r="AI151" s="99">
        <v>0</v>
      </c>
      <c r="AJ151" s="99">
        <v>0</v>
      </c>
      <c r="AK151" s="99">
        <v>-13837.601053587983</v>
      </c>
      <c r="AL151" s="99">
        <v>0</v>
      </c>
      <c r="AM151" s="99">
        <f t="shared" si="151"/>
        <v>-59208.781981134045</v>
      </c>
      <c r="AN151" s="99">
        <v>4836.1554480599998</v>
      </c>
      <c r="AO151" s="99">
        <v>0</v>
      </c>
      <c r="AP151" s="99">
        <v>1127.8565566699999</v>
      </c>
      <c r="AQ151" s="99">
        <v>0</v>
      </c>
      <c r="AR151" s="99">
        <f t="shared" si="153"/>
        <v>1127.8565566699999</v>
      </c>
      <c r="AS151" s="99">
        <f t="shared" ref="AS151:AS155" si="159">+AR151+AO151+AN151</f>
        <v>5964.0120047299997</v>
      </c>
      <c r="AT151" s="99">
        <v>0</v>
      </c>
      <c r="AU151" s="99">
        <v>83.117640972257959</v>
      </c>
      <c r="AV151" s="99">
        <f t="shared" si="155"/>
        <v>-51865.621718006987</v>
      </c>
      <c r="AW151" s="99">
        <v>0</v>
      </c>
      <c r="AX151" s="99"/>
      <c r="AY151" s="99">
        <f t="shared" si="156"/>
        <v>-51865.621718006987</v>
      </c>
      <c r="AZ151" s="151"/>
      <c r="BA151" s="15"/>
      <c r="BB151" s="94"/>
    </row>
    <row r="152" spans="1:54" ht="30" x14ac:dyDescent="0.25">
      <c r="A152" s="148"/>
      <c r="B152" s="99"/>
      <c r="C152" s="99"/>
      <c r="D152" s="99"/>
      <c r="E152" s="99"/>
      <c r="F152" s="99"/>
      <c r="G152" s="99">
        <v>0</v>
      </c>
      <c r="H152" s="99">
        <v>0</v>
      </c>
      <c r="I152" s="99">
        <f t="shared" si="158"/>
        <v>0</v>
      </c>
      <c r="J152" s="99">
        <v>0</v>
      </c>
      <c r="K152" s="99">
        <v>0</v>
      </c>
      <c r="L152" s="99">
        <v>0</v>
      </c>
      <c r="M152" s="99">
        <v>0</v>
      </c>
      <c r="N152" s="99">
        <v>0</v>
      </c>
      <c r="O152" s="99">
        <v>0</v>
      </c>
      <c r="P152" s="99">
        <v>0</v>
      </c>
      <c r="Q152" s="99">
        <v>0</v>
      </c>
      <c r="R152" s="99">
        <v>0</v>
      </c>
      <c r="S152" s="99">
        <v>0</v>
      </c>
      <c r="T152" s="99">
        <v>0</v>
      </c>
      <c r="U152" s="99">
        <v>0</v>
      </c>
      <c r="V152" s="99">
        <v>0</v>
      </c>
      <c r="W152" s="99"/>
      <c r="X152" s="13">
        <v>0</v>
      </c>
      <c r="Y152" s="13">
        <v>0</v>
      </c>
      <c r="Z152" s="81" t="s">
        <v>241</v>
      </c>
      <c r="AA152" s="81" t="s">
        <v>242</v>
      </c>
      <c r="AB152" s="13">
        <v>0</v>
      </c>
      <c r="AC152" s="13">
        <v>0</v>
      </c>
      <c r="AD152" s="13">
        <f t="shared" si="149"/>
        <v>0</v>
      </c>
      <c r="AE152" s="99">
        <v>0</v>
      </c>
      <c r="AF152" s="99">
        <v>0</v>
      </c>
      <c r="AG152" s="99">
        <v>0</v>
      </c>
      <c r="AH152" s="99">
        <v>0</v>
      </c>
      <c r="AI152" s="99">
        <v>0</v>
      </c>
      <c r="AJ152" s="99">
        <v>0</v>
      </c>
      <c r="AK152" s="99">
        <v>0</v>
      </c>
      <c r="AL152" s="99">
        <v>0</v>
      </c>
      <c r="AM152" s="99">
        <v>0</v>
      </c>
      <c r="AN152" s="99"/>
      <c r="AO152" s="99"/>
      <c r="AP152" s="99"/>
      <c r="AQ152" s="99"/>
      <c r="AR152" s="99"/>
      <c r="AS152" s="99">
        <f t="shared" si="159"/>
        <v>0</v>
      </c>
      <c r="AT152" s="99"/>
      <c r="AU152" s="99"/>
      <c r="AV152" s="99">
        <f t="shared" si="155"/>
        <v>0</v>
      </c>
      <c r="AW152" s="99"/>
      <c r="AX152" s="99"/>
      <c r="AY152" s="99"/>
      <c r="AZ152" s="151"/>
      <c r="BA152" s="15"/>
      <c r="BB152" s="94"/>
    </row>
    <row r="153" spans="1:54" x14ac:dyDescent="0.25">
      <c r="A153" s="148"/>
      <c r="B153" s="99"/>
      <c r="C153" s="99"/>
      <c r="D153" s="99"/>
      <c r="E153" s="99"/>
      <c r="F153" s="99"/>
      <c r="G153" s="99"/>
      <c r="H153" s="99"/>
      <c r="I153" s="99">
        <f t="shared" si="158"/>
        <v>0</v>
      </c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12"/>
      <c r="Y153" s="12"/>
      <c r="Z153" s="78"/>
      <c r="AA153" s="78"/>
      <c r="AB153" s="12"/>
      <c r="AC153" s="12"/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  <c r="AO153" s="99"/>
      <c r="AP153" s="99"/>
      <c r="AQ153" s="99"/>
      <c r="AR153" s="99"/>
      <c r="AS153" s="99">
        <f t="shared" si="159"/>
        <v>0</v>
      </c>
      <c r="AT153" s="99"/>
      <c r="AU153" s="99"/>
      <c r="AV153" s="99"/>
      <c r="AW153" s="99"/>
      <c r="AX153" s="99"/>
      <c r="AY153" s="99"/>
      <c r="AZ153" s="151"/>
      <c r="BA153" s="15"/>
      <c r="BB153" s="94"/>
    </row>
    <row r="154" spans="1:54" ht="39.75" customHeight="1" x14ac:dyDescent="0.25">
      <c r="A154" s="148"/>
      <c r="B154" s="99">
        <f>+C154+D154+E154</f>
        <v>15975.8483770448</v>
      </c>
      <c r="C154" s="99"/>
      <c r="D154" s="99">
        <f>+D155+D156</f>
        <v>-612.69436447150599</v>
      </c>
      <c r="E154" s="99">
        <f>+F154+G154+H154+N154+W154</f>
        <v>16588.542741516307</v>
      </c>
      <c r="F154" s="99">
        <f>+F155+F156</f>
        <v>0</v>
      </c>
      <c r="G154" s="99">
        <f>+G155+G156</f>
        <v>0</v>
      </c>
      <c r="H154" s="99">
        <f t="shared" ref="H154:H155" si="160">+SUM(J154:M154)</f>
        <v>0</v>
      </c>
      <c r="I154" s="99">
        <f t="shared" si="158"/>
        <v>0</v>
      </c>
      <c r="J154" s="99">
        <f t="shared" ref="J154:M154" si="161">+J155+J156</f>
        <v>0</v>
      </c>
      <c r="K154" s="99">
        <f t="shared" si="161"/>
        <v>0</v>
      </c>
      <c r="L154" s="99">
        <f t="shared" si="161"/>
        <v>0</v>
      </c>
      <c r="M154" s="99">
        <f t="shared" si="161"/>
        <v>0</v>
      </c>
      <c r="N154" s="99">
        <f>+SUM(O154:V154)</f>
        <v>10131.189453512408</v>
      </c>
      <c r="O154" s="99">
        <f t="shared" ref="O154:V154" si="162">+O155+O156</f>
        <v>-1985.4284969299986</v>
      </c>
      <c r="P154" s="99">
        <f t="shared" si="162"/>
        <v>11429.730054289997</v>
      </c>
      <c r="Q154" s="99">
        <f t="shared" si="162"/>
        <v>0</v>
      </c>
      <c r="R154" s="99">
        <f t="shared" si="162"/>
        <v>0</v>
      </c>
      <c r="S154" s="99">
        <f t="shared" si="162"/>
        <v>686.88789615241035</v>
      </c>
      <c r="T154" s="99">
        <f t="shared" si="162"/>
        <v>0</v>
      </c>
      <c r="U154" s="99">
        <f t="shared" si="162"/>
        <v>0</v>
      </c>
      <c r="V154" s="99">
        <f t="shared" si="162"/>
        <v>0</v>
      </c>
      <c r="W154" s="99">
        <f>+X154+Y154</f>
        <v>6457.3532880038983</v>
      </c>
      <c r="X154" s="12">
        <f>+X155+X156</f>
        <v>9040.2968888429878</v>
      </c>
      <c r="Y154" s="12">
        <f>+Y155+Y156</f>
        <v>-2582.943600839089</v>
      </c>
      <c r="Z154" s="78" t="s">
        <v>243</v>
      </c>
      <c r="AA154" s="78" t="s">
        <v>244</v>
      </c>
      <c r="AB154" s="12">
        <f>+AB155+AB156</f>
        <v>-68.625978529032182</v>
      </c>
      <c r="AC154" s="12">
        <f>+AC155+AC156</f>
        <v>10885.661668347524</v>
      </c>
      <c r="AD154" s="13">
        <f>+AB154+AC154</f>
        <v>10817.035689818491</v>
      </c>
      <c r="AE154" s="99">
        <f t="shared" ref="AE154:AL154" si="163">+AE155+AE156</f>
        <v>0</v>
      </c>
      <c r="AF154" s="99">
        <f t="shared" si="163"/>
        <v>0</v>
      </c>
      <c r="AG154" s="99">
        <f t="shared" si="163"/>
        <v>0</v>
      </c>
      <c r="AH154" s="99">
        <f t="shared" si="163"/>
        <v>-3.637978807091713E-12</v>
      </c>
      <c r="AI154" s="99">
        <f t="shared" si="163"/>
        <v>0</v>
      </c>
      <c r="AJ154" s="99">
        <f t="shared" si="163"/>
        <v>0</v>
      </c>
      <c r="AK154" s="99">
        <f t="shared" si="163"/>
        <v>9336.8899912245834</v>
      </c>
      <c r="AL154" s="99">
        <f t="shared" si="163"/>
        <v>0</v>
      </c>
      <c r="AM154" s="99">
        <f>+SUM(AE154:AL154)</f>
        <v>9336.8899912245797</v>
      </c>
      <c r="AN154" s="99">
        <f t="shared" ref="AN154:AQ154" si="164">+AN155+AN156</f>
        <v>0</v>
      </c>
      <c r="AO154" s="99">
        <f t="shared" si="164"/>
        <v>0</v>
      </c>
      <c r="AP154" s="99">
        <f t="shared" si="164"/>
        <v>0</v>
      </c>
      <c r="AQ154" s="99">
        <f t="shared" si="164"/>
        <v>0</v>
      </c>
      <c r="AR154" s="99">
        <f t="shared" ref="AR154:AR155" si="165">+AQ154+AP154</f>
        <v>0</v>
      </c>
      <c r="AS154" s="99">
        <f t="shared" si="159"/>
        <v>0</v>
      </c>
      <c r="AT154" s="99">
        <f>+AT155+AT156</f>
        <v>0</v>
      </c>
      <c r="AU154" s="99">
        <f>+AU155+AU156</f>
        <v>0</v>
      </c>
      <c r="AV154" s="99">
        <f>+AU154+AT154+AS154+AM154+AD154</f>
        <v>20153.925681043071</v>
      </c>
      <c r="AW154" s="99">
        <f>+AW155+AW156</f>
        <v>-4178.0773039982732</v>
      </c>
      <c r="AX154" s="99"/>
      <c r="AY154" s="99">
        <f>+AV154+AW154+AX154</f>
        <v>15975.848377044797</v>
      </c>
      <c r="AZ154" s="151"/>
      <c r="BA154" s="15"/>
      <c r="BB154" s="94"/>
    </row>
    <row r="155" spans="1:54" x14ac:dyDescent="0.25">
      <c r="A155" s="148"/>
      <c r="B155" s="99">
        <f>+C155+D155+E155</f>
        <v>15975.8483770448</v>
      </c>
      <c r="C155" s="99"/>
      <c r="D155" s="99">
        <v>-612.69436447150599</v>
      </c>
      <c r="E155" s="99">
        <f>+F155+G155+H155+N155+W155</f>
        <v>16588.542741516307</v>
      </c>
      <c r="F155" s="99">
        <v>0</v>
      </c>
      <c r="G155" s="99">
        <v>0</v>
      </c>
      <c r="H155" s="99">
        <f t="shared" si="160"/>
        <v>0</v>
      </c>
      <c r="I155" s="99">
        <f t="shared" si="158"/>
        <v>0</v>
      </c>
      <c r="J155" s="99">
        <v>0</v>
      </c>
      <c r="K155" s="99">
        <v>0</v>
      </c>
      <c r="L155" s="99">
        <v>0</v>
      </c>
      <c r="M155" s="99">
        <v>0</v>
      </c>
      <c r="N155" s="99">
        <f>+SUM(O155:V155)</f>
        <v>10131.189453512408</v>
      </c>
      <c r="O155" s="99">
        <v>-1985.4284969299986</v>
      </c>
      <c r="P155" s="99">
        <v>11429.730054289997</v>
      </c>
      <c r="Q155" s="99">
        <v>0</v>
      </c>
      <c r="R155" s="99">
        <v>0</v>
      </c>
      <c r="S155" s="99">
        <v>686.88789615241035</v>
      </c>
      <c r="T155" s="99">
        <v>0</v>
      </c>
      <c r="U155" s="99">
        <v>0</v>
      </c>
      <c r="V155" s="99">
        <v>0</v>
      </c>
      <c r="W155" s="99">
        <f>+X155+Y155</f>
        <v>6457.3532880038983</v>
      </c>
      <c r="X155" s="13">
        <v>9040.2968888429878</v>
      </c>
      <c r="Y155" s="13">
        <v>-2582.943600839089</v>
      </c>
      <c r="Z155" s="81" t="s">
        <v>245</v>
      </c>
      <c r="AA155" s="81" t="s">
        <v>246</v>
      </c>
      <c r="AB155" s="13">
        <v>-68.625978529032182</v>
      </c>
      <c r="AC155" s="13">
        <v>10885.661668347524</v>
      </c>
      <c r="AD155" s="13">
        <f>+AB155+AC155</f>
        <v>10817.035689818491</v>
      </c>
      <c r="AE155" s="99">
        <v>0</v>
      </c>
      <c r="AF155" s="99">
        <v>0</v>
      </c>
      <c r="AG155" s="99">
        <v>0</v>
      </c>
      <c r="AH155" s="99">
        <v>-3.637978807091713E-12</v>
      </c>
      <c r="AI155" s="99">
        <v>0</v>
      </c>
      <c r="AJ155" s="99">
        <v>0</v>
      </c>
      <c r="AK155" s="99">
        <v>9336.8899912245834</v>
      </c>
      <c r="AL155" s="99">
        <v>0</v>
      </c>
      <c r="AM155" s="99">
        <f>+SUM(AE155:AL155)</f>
        <v>9336.8899912245797</v>
      </c>
      <c r="AN155" s="99">
        <v>0</v>
      </c>
      <c r="AO155" s="99">
        <v>0</v>
      </c>
      <c r="AP155" s="99">
        <v>0</v>
      </c>
      <c r="AQ155" s="99">
        <v>0</v>
      </c>
      <c r="AR155" s="99">
        <f t="shared" si="165"/>
        <v>0</v>
      </c>
      <c r="AS155" s="99">
        <f t="shared" si="159"/>
        <v>0</v>
      </c>
      <c r="AT155" s="99">
        <v>0</v>
      </c>
      <c r="AU155" s="99">
        <v>0</v>
      </c>
      <c r="AV155" s="99">
        <f>+AU155+AT155+AS155+AM155+AD155</f>
        <v>20153.925681043071</v>
      </c>
      <c r="AW155" s="99">
        <v>-4178.0773039982732</v>
      </c>
      <c r="AX155" s="99"/>
      <c r="AY155" s="99">
        <f>+AV155+AW155+AX155</f>
        <v>15975.848377044797</v>
      </c>
      <c r="AZ155" s="151"/>
      <c r="BA155" s="15"/>
      <c r="BB155" s="94"/>
    </row>
    <row r="156" spans="1:54" ht="30" x14ac:dyDescent="0.25">
      <c r="A156" s="148"/>
      <c r="B156" s="99">
        <f>+C156+D156+E156</f>
        <v>0</v>
      </c>
      <c r="C156" s="99"/>
      <c r="D156" s="99">
        <v>0</v>
      </c>
      <c r="E156" s="99">
        <f>+SUM(F156:Y156)</f>
        <v>0</v>
      </c>
      <c r="F156" s="99">
        <v>0</v>
      </c>
      <c r="G156" s="99">
        <v>0</v>
      </c>
      <c r="H156" s="99">
        <v>0</v>
      </c>
      <c r="I156" s="99">
        <f t="shared" si="158"/>
        <v>0</v>
      </c>
      <c r="J156" s="99">
        <v>0</v>
      </c>
      <c r="K156" s="99">
        <v>0</v>
      </c>
      <c r="L156" s="99">
        <v>0</v>
      </c>
      <c r="M156" s="99">
        <v>0</v>
      </c>
      <c r="N156" s="99">
        <v>0</v>
      </c>
      <c r="O156" s="99">
        <v>0</v>
      </c>
      <c r="P156" s="99">
        <v>0</v>
      </c>
      <c r="Q156" s="99">
        <v>0</v>
      </c>
      <c r="R156" s="99">
        <v>0</v>
      </c>
      <c r="S156" s="99">
        <v>0</v>
      </c>
      <c r="T156" s="99">
        <v>0</v>
      </c>
      <c r="U156" s="99">
        <v>0</v>
      </c>
      <c r="V156" s="99">
        <v>0</v>
      </c>
      <c r="W156" s="99"/>
      <c r="X156" s="13">
        <v>0</v>
      </c>
      <c r="Y156" s="13">
        <v>0</v>
      </c>
      <c r="Z156" s="81" t="s">
        <v>247</v>
      </c>
      <c r="AA156" s="81" t="s">
        <v>248</v>
      </c>
      <c r="AB156" s="13">
        <v>0</v>
      </c>
      <c r="AC156" s="13">
        <v>0</v>
      </c>
      <c r="AD156" s="13"/>
      <c r="AE156" s="99">
        <v>0</v>
      </c>
      <c r="AF156" s="99">
        <v>0</v>
      </c>
      <c r="AG156" s="99">
        <v>0</v>
      </c>
      <c r="AH156" s="99">
        <v>0</v>
      </c>
      <c r="AI156" s="99">
        <v>0</v>
      </c>
      <c r="AJ156" s="99">
        <v>0</v>
      </c>
      <c r="AK156" s="99">
        <v>0</v>
      </c>
      <c r="AL156" s="99">
        <v>0</v>
      </c>
      <c r="AM156" s="99">
        <f>+SUM(AE156:AL156)</f>
        <v>0</v>
      </c>
      <c r="AN156" s="99">
        <v>0</v>
      </c>
      <c r="AO156" s="99">
        <v>0</v>
      </c>
      <c r="AP156" s="99">
        <v>0</v>
      </c>
      <c r="AQ156" s="99">
        <v>0</v>
      </c>
      <c r="AR156" s="99"/>
      <c r="AS156" s="99">
        <f t="shared" ref="AS156" si="166">+SUM(AN156:AQ156)</f>
        <v>0</v>
      </c>
      <c r="AT156" s="99">
        <v>0</v>
      </c>
      <c r="AU156" s="99">
        <v>0</v>
      </c>
      <c r="AV156" s="99">
        <f>+AU156+AT156+AS156+AM156+AD156</f>
        <v>0</v>
      </c>
      <c r="AW156" s="99">
        <v>0</v>
      </c>
      <c r="AX156" s="99"/>
      <c r="AY156" s="99">
        <f>+AV156+AW156+AX156</f>
        <v>0</v>
      </c>
      <c r="AZ156" s="151"/>
      <c r="BA156" s="15"/>
      <c r="BB156" s="94"/>
    </row>
    <row r="157" spans="1:54" x14ac:dyDescent="0.25">
      <c r="A157" s="148"/>
      <c r="B157" s="99"/>
      <c r="C157" s="99"/>
      <c r="D157" s="99"/>
      <c r="E157" s="99"/>
      <c r="F157" s="99"/>
      <c r="G157" s="99"/>
      <c r="H157" s="99"/>
      <c r="I157" s="99">
        <f t="shared" si="158"/>
        <v>0</v>
      </c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12"/>
      <c r="Y157" s="12"/>
      <c r="Z157" s="78"/>
      <c r="AA157" s="78"/>
      <c r="AB157" s="12"/>
      <c r="AC157" s="12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151"/>
      <c r="BA157" s="15"/>
      <c r="BB157" s="94"/>
    </row>
    <row r="158" spans="1:54" x14ac:dyDescent="0.25">
      <c r="A158" s="148"/>
      <c r="B158" s="99">
        <f>+C158+D158+E158</f>
        <v>1976354.9191974176</v>
      </c>
      <c r="C158" s="99"/>
      <c r="D158" s="99">
        <f>+D159+D160+D161</f>
        <v>242678.56976868148</v>
      </c>
      <c r="E158" s="99">
        <f>+F158+G158+H158+N158+W158</f>
        <v>1733676.3494287361</v>
      </c>
      <c r="F158" s="99">
        <f>+F159+F160+F161</f>
        <v>24919.586942533304</v>
      </c>
      <c r="G158" s="99">
        <f>+G159+G160+G161</f>
        <v>-42264.296046647491</v>
      </c>
      <c r="H158" s="99">
        <f t="shared" ref="H158:H161" si="167">+SUM(J158:M158)</f>
        <v>246282.73125451201</v>
      </c>
      <c r="I158" s="99">
        <f t="shared" si="158"/>
        <v>171379.35650354822</v>
      </c>
      <c r="J158" s="99">
        <f t="shared" ref="J158:M158" si="168">+J159+J160+J161</f>
        <v>37817.401481487461</v>
      </c>
      <c r="K158" s="99">
        <f t="shared" si="168"/>
        <v>133561.95502206075</v>
      </c>
      <c r="L158" s="99">
        <f t="shared" si="168"/>
        <v>1596.4706875199995</v>
      </c>
      <c r="M158" s="99">
        <f t="shared" si="168"/>
        <v>73306.904063443799</v>
      </c>
      <c r="N158" s="99">
        <f>+SUM(O158:V158)</f>
        <v>-87702.718574422674</v>
      </c>
      <c r="O158" s="99">
        <f t="shared" ref="O158:V158" si="169">+O159+O160+O161</f>
        <v>179.50325504000008</v>
      </c>
      <c r="P158" s="99">
        <f t="shared" si="169"/>
        <v>23241.17705252075</v>
      </c>
      <c r="Q158" s="99">
        <f t="shared" si="169"/>
        <v>0</v>
      </c>
      <c r="R158" s="99">
        <f t="shared" si="169"/>
        <v>6921.5378238957774</v>
      </c>
      <c r="S158" s="99">
        <f t="shared" si="169"/>
        <v>-13038.990014528084</v>
      </c>
      <c r="T158" s="99">
        <f t="shared" si="169"/>
        <v>-490.87017925154214</v>
      </c>
      <c r="U158" s="99">
        <f t="shared" si="169"/>
        <v>56560.27507568647</v>
      </c>
      <c r="V158" s="99">
        <f t="shared" si="169"/>
        <v>-161075.35158778605</v>
      </c>
      <c r="W158" s="99">
        <f>+X158+Y158</f>
        <v>1592441.045852761</v>
      </c>
      <c r="X158" s="12">
        <f>+X159+X160+X161</f>
        <v>1549767.8467423003</v>
      </c>
      <c r="Y158" s="12">
        <f>+Y159+Y160+Y161</f>
        <v>42673.199110460744</v>
      </c>
      <c r="Z158" s="78" t="s">
        <v>249</v>
      </c>
      <c r="AA158" s="78" t="s">
        <v>250</v>
      </c>
      <c r="AB158" s="12">
        <f>+AB159+AB160+AB161</f>
        <v>43891.07748225161</v>
      </c>
      <c r="AC158" s="12">
        <f>+AC159+AC160+AC161</f>
        <v>563228.90423542575</v>
      </c>
      <c r="AD158" s="13">
        <f>+AB158+AC158</f>
        <v>607119.98171767732</v>
      </c>
      <c r="AE158" s="99">
        <f t="shared" ref="AE158:AL158" si="170">+AE159+AE160+AE161</f>
        <v>30076.973410196231</v>
      </c>
      <c r="AF158" s="99">
        <f t="shared" si="170"/>
        <v>3928.7379959839654</v>
      </c>
      <c r="AG158" s="99">
        <f t="shared" si="170"/>
        <v>-4210.7618136165192</v>
      </c>
      <c r="AH158" s="99">
        <f t="shared" si="170"/>
        <v>-12813.328650709856</v>
      </c>
      <c r="AI158" s="99">
        <f t="shared" si="170"/>
        <v>12401.56391290775</v>
      </c>
      <c r="AJ158" s="99">
        <f t="shared" si="170"/>
        <v>3820.3371432373046</v>
      </c>
      <c r="AK158" s="99">
        <f t="shared" si="170"/>
        <v>-14819.350226914306</v>
      </c>
      <c r="AL158" s="99">
        <f t="shared" si="170"/>
        <v>-3594.8871031400113</v>
      </c>
      <c r="AM158" s="99">
        <f>+SUM(AE158:AL158)</f>
        <v>14789.284667944557</v>
      </c>
      <c r="AN158" s="99">
        <f t="shared" ref="AN158:AQ158" si="171">+AN159+AN160+AN161</f>
        <v>-78520.547978970004</v>
      </c>
      <c r="AO158" s="99">
        <f t="shared" si="171"/>
        <v>949.15020791506231</v>
      </c>
      <c r="AP158" s="99">
        <f t="shared" si="171"/>
        <v>-51863.818479524634</v>
      </c>
      <c r="AQ158" s="99">
        <f t="shared" si="171"/>
        <v>395743.16445682431</v>
      </c>
      <c r="AR158" s="99">
        <f t="shared" ref="AR158:AR161" si="172">+AQ158+AP158</f>
        <v>343879.34597729967</v>
      </c>
      <c r="AS158" s="99">
        <f t="shared" ref="AS158:AS161" si="173">+AR158+AO158+AN158</f>
        <v>266307.94820624474</v>
      </c>
      <c r="AT158" s="99">
        <f>+AT159+AT160+AT161</f>
        <v>609004.80798566295</v>
      </c>
      <c r="AU158" s="99">
        <f>+AU159+AU160+AU161</f>
        <v>18798.657079650464</v>
      </c>
      <c r="AV158" s="99">
        <f>+AU158+AT158+AS158+AM158+AD158</f>
        <v>1516020.6796571799</v>
      </c>
      <c r="AW158" s="99">
        <f>+AW159+AW160+AW161</f>
        <v>460334.23808480415</v>
      </c>
      <c r="AX158" s="99"/>
      <c r="AY158" s="99">
        <f>+AV158+AW158+AX158</f>
        <v>1976354.9177419841</v>
      </c>
      <c r="AZ158" s="151"/>
      <c r="BA158" s="15"/>
      <c r="BB158" s="94"/>
    </row>
    <row r="159" spans="1:54" x14ac:dyDescent="0.25">
      <c r="A159" s="148"/>
      <c r="B159" s="99">
        <f>+C159+D159+E159</f>
        <v>1500215.2859459161</v>
      </c>
      <c r="C159" s="99"/>
      <c r="D159" s="99">
        <v>282899.40791218646</v>
      </c>
      <c r="E159" s="99">
        <f>+F159+G159+H159+N159+W159</f>
        <v>1217315.8780337297</v>
      </c>
      <c r="F159" s="99">
        <v>2605.9327040319831</v>
      </c>
      <c r="G159" s="99">
        <v>1502.0775380646157</v>
      </c>
      <c r="H159" s="99">
        <f t="shared" si="167"/>
        <v>6332.0832491682031</v>
      </c>
      <c r="I159" s="99">
        <f t="shared" si="158"/>
        <v>-618.01430360179847</v>
      </c>
      <c r="J159" s="99">
        <v>0</v>
      </c>
      <c r="K159" s="99">
        <v>-618.01430360179847</v>
      </c>
      <c r="L159" s="99">
        <v>0</v>
      </c>
      <c r="M159" s="99">
        <v>6950.0975527700011</v>
      </c>
      <c r="N159" s="99">
        <f>+SUM(O159:V159)</f>
        <v>-2.5579538487363607E-13</v>
      </c>
      <c r="O159" s="99">
        <v>0</v>
      </c>
      <c r="P159" s="99">
        <v>0</v>
      </c>
      <c r="Q159" s="99">
        <v>0</v>
      </c>
      <c r="R159" s="99">
        <v>0</v>
      </c>
      <c r="S159" s="99">
        <v>0</v>
      </c>
      <c r="T159" s="99">
        <v>-2.5579538487363607E-13</v>
      </c>
      <c r="U159" s="99">
        <v>0</v>
      </c>
      <c r="V159" s="99">
        <v>0</v>
      </c>
      <c r="W159" s="99">
        <f>+X159+Y159</f>
        <v>1206875.7845424649</v>
      </c>
      <c r="X159" s="13">
        <v>1180491.4970602444</v>
      </c>
      <c r="Y159" s="13">
        <v>26384.287482220359</v>
      </c>
      <c r="Z159" s="81" t="s">
        <v>251</v>
      </c>
      <c r="AA159" s="81" t="s">
        <v>252</v>
      </c>
      <c r="AB159" s="13">
        <v>15771.971064466024</v>
      </c>
      <c r="AC159" s="13">
        <v>452356.59851289046</v>
      </c>
      <c r="AD159" s="13">
        <f>+AB159+AC159</f>
        <v>468128.56957735651</v>
      </c>
      <c r="AE159" s="99">
        <v>4902.6850639415825</v>
      </c>
      <c r="AF159" s="99">
        <v>0</v>
      </c>
      <c r="AG159" s="99">
        <v>-348.07974435610174</v>
      </c>
      <c r="AH159" s="99">
        <v>-10370.598058187265</v>
      </c>
      <c r="AI159" s="99">
        <v>0</v>
      </c>
      <c r="AJ159" s="99">
        <v>0</v>
      </c>
      <c r="AK159" s="99">
        <v>172.05091097963842</v>
      </c>
      <c r="AL159" s="99">
        <v>0</v>
      </c>
      <c r="AM159" s="99">
        <f>+SUM(AE159:AL159)</f>
        <v>-5643.941827622145</v>
      </c>
      <c r="AN159" s="99">
        <v>-7551.4027179500026</v>
      </c>
      <c r="AO159" s="99">
        <v>311.81270827506233</v>
      </c>
      <c r="AP159" s="99">
        <v>-412.62763304262995</v>
      </c>
      <c r="AQ159" s="99">
        <v>21187.054122488815</v>
      </c>
      <c r="AR159" s="99">
        <f t="shared" si="172"/>
        <v>20774.426489446185</v>
      </c>
      <c r="AS159" s="99">
        <f t="shared" si="173"/>
        <v>13534.836479771244</v>
      </c>
      <c r="AT159" s="99">
        <v>560750.19825094496</v>
      </c>
      <c r="AU159" s="99">
        <v>-806.83825591326718</v>
      </c>
      <c r="AV159" s="99">
        <f>+AU159+AT159+AS159+AM159+AD159</f>
        <v>1035962.8242245375</v>
      </c>
      <c r="AW159" s="99">
        <v>464252.4617213789</v>
      </c>
      <c r="AX159" s="105"/>
      <c r="AY159" s="99">
        <f>+AV159+AW159+AX159</f>
        <v>1500215.2859459163</v>
      </c>
      <c r="AZ159" s="151"/>
      <c r="BA159" s="15"/>
      <c r="BB159" s="94"/>
    </row>
    <row r="160" spans="1:54" x14ac:dyDescent="0.25">
      <c r="A160" s="148"/>
      <c r="B160" s="99">
        <f>+C160+D160+E160</f>
        <v>119923.58249002945</v>
      </c>
      <c r="C160" s="99"/>
      <c r="D160" s="99">
        <v>0</v>
      </c>
      <c r="E160" s="99">
        <f>+F160+G160+H160+N160+W160</f>
        <v>119923.58249002945</v>
      </c>
      <c r="F160" s="99">
        <v>0</v>
      </c>
      <c r="G160" s="99">
        <v>0</v>
      </c>
      <c r="H160" s="99">
        <f t="shared" si="167"/>
        <v>47245.346525852852</v>
      </c>
      <c r="I160" s="99">
        <f t="shared" si="158"/>
        <v>47804.349056492851</v>
      </c>
      <c r="J160" s="99">
        <v>47829.340623552853</v>
      </c>
      <c r="K160" s="99">
        <v>-24.991567060000001</v>
      </c>
      <c r="L160" s="99">
        <v>-559.00253064000037</v>
      </c>
      <c r="M160" s="99">
        <v>0</v>
      </c>
      <c r="N160" s="99">
        <f>+SUM(O160:V160)</f>
        <v>-6026.3733282305984</v>
      </c>
      <c r="O160" s="99">
        <v>0</v>
      </c>
      <c r="P160" s="99">
        <v>99.584179619998721</v>
      </c>
      <c r="Q160" s="99">
        <v>0</v>
      </c>
      <c r="R160" s="99">
        <v>-89.2252194</v>
      </c>
      <c r="S160" s="99">
        <v>464.78486512803647</v>
      </c>
      <c r="T160" s="99">
        <v>-508.43036415166267</v>
      </c>
      <c r="U160" s="99">
        <v>786.47491212303134</v>
      </c>
      <c r="V160" s="99">
        <v>-6779.561701550002</v>
      </c>
      <c r="W160" s="99">
        <f>+X160+Y160</f>
        <v>78704.6092924072</v>
      </c>
      <c r="X160" s="13">
        <v>79809.483564769995</v>
      </c>
      <c r="Y160" s="13">
        <v>-1104.8742723627881</v>
      </c>
      <c r="Z160" s="81" t="s">
        <v>253</v>
      </c>
      <c r="AA160" s="81" t="s">
        <v>254</v>
      </c>
      <c r="AB160" s="13">
        <v>2053.005308191794</v>
      </c>
      <c r="AC160" s="13">
        <v>43620.155010448805</v>
      </c>
      <c r="AD160" s="13">
        <f>+AB160+AC160</f>
        <v>45673.160318640599</v>
      </c>
      <c r="AE160" s="99">
        <v>10359.560749940001</v>
      </c>
      <c r="AF160" s="99">
        <v>883.12658544862563</v>
      </c>
      <c r="AG160" s="99">
        <v>5503.3128797547161</v>
      </c>
      <c r="AH160" s="99">
        <v>-3878.1376505035223</v>
      </c>
      <c r="AI160" s="99">
        <v>-366.2057418000004</v>
      </c>
      <c r="AJ160" s="99">
        <v>-1.488475900000001</v>
      </c>
      <c r="AK160" s="99">
        <v>-12090.149335137585</v>
      </c>
      <c r="AL160" s="99">
        <v>1179.09966478</v>
      </c>
      <c r="AM160" s="99">
        <f>+SUM(AE160:AL160)</f>
        <v>1589.1186765822365</v>
      </c>
      <c r="AN160" s="99">
        <v>530.43050986000048</v>
      </c>
      <c r="AO160" s="99">
        <v>-25.321983760000002</v>
      </c>
      <c r="AP160" s="99">
        <v>-263.48012916999988</v>
      </c>
      <c r="AQ160" s="99">
        <v>-1912.3249021233933</v>
      </c>
      <c r="AR160" s="99">
        <f t="shared" si="172"/>
        <v>-2175.8050312933933</v>
      </c>
      <c r="AS160" s="99">
        <f t="shared" si="173"/>
        <v>-1670.6965051933928</v>
      </c>
      <c r="AT160" s="99">
        <v>74332</v>
      </c>
      <c r="AU160" s="99">
        <v>0</v>
      </c>
      <c r="AV160" s="99">
        <f>+AU160+AT160+AS160+AM160+AD160</f>
        <v>119923.58249002944</v>
      </c>
      <c r="AW160" s="99">
        <v>0</v>
      </c>
      <c r="AX160" s="99"/>
      <c r="AY160" s="99">
        <f>+AV160+AW160+AX160</f>
        <v>119923.58249002944</v>
      </c>
      <c r="AZ160" s="151"/>
      <c r="BA160" s="15"/>
      <c r="BB160" s="94"/>
    </row>
    <row r="161" spans="1:59" x14ac:dyDescent="0.25">
      <c r="A161" s="148"/>
      <c r="B161" s="99">
        <f>+C161+D161+E161</f>
        <v>356216.05076147191</v>
      </c>
      <c r="C161" s="99"/>
      <c r="D161" s="99">
        <v>-40220.838143504981</v>
      </c>
      <c r="E161" s="99">
        <f>+F161+G161+H161+N161+W161</f>
        <v>396436.88890497689</v>
      </c>
      <c r="F161" s="99">
        <v>22313.65423850132</v>
      </c>
      <c r="G161" s="99">
        <v>-43766.373584712106</v>
      </c>
      <c r="H161" s="99">
        <f t="shared" si="167"/>
        <v>192705.30147949094</v>
      </c>
      <c r="I161" s="99">
        <f t="shared" si="158"/>
        <v>124193.02175065715</v>
      </c>
      <c r="J161" s="99">
        <v>-10011.939142065392</v>
      </c>
      <c r="K161" s="99">
        <v>134204.96089272253</v>
      </c>
      <c r="L161" s="99">
        <v>2155.4732181599998</v>
      </c>
      <c r="M161" s="99">
        <v>66356.806510673792</v>
      </c>
      <c r="N161" s="99">
        <f>+SUM(O161:V161)</f>
        <v>-81676.345246192082</v>
      </c>
      <c r="O161" s="99">
        <v>179.50325504000008</v>
      </c>
      <c r="P161" s="99">
        <v>23141.59287290075</v>
      </c>
      <c r="Q161" s="99">
        <v>0</v>
      </c>
      <c r="R161" s="99">
        <v>7010.7630432957776</v>
      </c>
      <c r="S161" s="99">
        <v>-13503.774879656121</v>
      </c>
      <c r="T161" s="99">
        <v>17.560184900120817</v>
      </c>
      <c r="U161" s="99">
        <v>55773.800163563435</v>
      </c>
      <c r="V161" s="99">
        <v>-154295.78988623605</v>
      </c>
      <c r="W161" s="99">
        <f>+X161+Y161</f>
        <v>306860.65201788885</v>
      </c>
      <c r="X161" s="13">
        <v>289466.86611728568</v>
      </c>
      <c r="Y161" s="13">
        <v>17393.785900603169</v>
      </c>
      <c r="Z161" s="81" t="s">
        <v>255</v>
      </c>
      <c r="AA161" s="81" t="s">
        <v>256</v>
      </c>
      <c r="AB161" s="13">
        <v>26066.10110959379</v>
      </c>
      <c r="AC161" s="13">
        <v>67252.150712086455</v>
      </c>
      <c r="AD161" s="13">
        <f>+AB161+AC161</f>
        <v>93318.251821680242</v>
      </c>
      <c r="AE161" s="99">
        <v>14814.727596314648</v>
      </c>
      <c r="AF161" s="99">
        <v>3045.6114105353399</v>
      </c>
      <c r="AG161" s="99">
        <v>-9365.9949490151339</v>
      </c>
      <c r="AH161" s="99">
        <v>1435.4070579809302</v>
      </c>
      <c r="AI161" s="99">
        <v>12767.76965470775</v>
      </c>
      <c r="AJ161" s="99">
        <v>3821.8256191373048</v>
      </c>
      <c r="AK161" s="99">
        <v>-2901.2518027563597</v>
      </c>
      <c r="AL161" s="99">
        <v>-4773.9867679200115</v>
      </c>
      <c r="AM161" s="99">
        <f>+SUM(AE161:AL161)</f>
        <v>18844.107818984467</v>
      </c>
      <c r="AN161" s="99">
        <v>-71499.575770880008</v>
      </c>
      <c r="AO161" s="99">
        <v>662.6594834</v>
      </c>
      <c r="AP161" s="99">
        <v>-51187.710717312002</v>
      </c>
      <c r="AQ161" s="99">
        <v>376468.4352364589</v>
      </c>
      <c r="AR161" s="99">
        <f t="shared" si="172"/>
        <v>325280.7245191469</v>
      </c>
      <c r="AS161" s="99">
        <f t="shared" si="173"/>
        <v>254443.80823166689</v>
      </c>
      <c r="AT161" s="99">
        <v>-26077.390265282022</v>
      </c>
      <c r="AU161" s="99">
        <v>19605.49533556373</v>
      </c>
      <c r="AV161" s="99">
        <f>+AU161+AT161+AS161+AM161+AD161</f>
        <v>360134.27294261329</v>
      </c>
      <c r="AW161" s="99">
        <v>-3918.2236365747399</v>
      </c>
      <c r="AX161" s="99"/>
      <c r="AY161" s="99">
        <f>+AV161+AW161+AX161</f>
        <v>356216.04930603853</v>
      </c>
      <c r="AZ161" s="151"/>
      <c r="BA161" s="15"/>
      <c r="BB161" s="94"/>
    </row>
    <row r="162" spans="1:59" x14ac:dyDescent="0.25">
      <c r="A162" s="148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12"/>
      <c r="Y162" s="12"/>
      <c r="Z162" s="83"/>
      <c r="AA162" s="83"/>
      <c r="AB162" s="12"/>
      <c r="AC162" s="12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99"/>
      <c r="AZ162" s="151"/>
      <c r="BA162" s="15"/>
      <c r="BB162" s="94"/>
    </row>
    <row r="163" spans="1:59" s="3" customFormat="1" x14ac:dyDescent="0.25">
      <c r="A163" s="149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8"/>
      <c r="Y163" s="18"/>
      <c r="Z163" s="84"/>
      <c r="AA163" s="84"/>
      <c r="AB163" s="28"/>
      <c r="AC163" s="28"/>
      <c r="AD163" s="106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52"/>
      <c r="BA163" s="15"/>
      <c r="BB163" s="2"/>
      <c r="BC163" s="2"/>
      <c r="BE163" s="27"/>
      <c r="BF163" s="27"/>
      <c r="BG163" s="27"/>
    </row>
    <row r="164" spans="1:59" s="3" customFormat="1" x14ac:dyDescent="0.25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BB164" s="2"/>
      <c r="BC164" s="2"/>
    </row>
    <row r="165" spans="1:59" s="3" customFormat="1" x14ac:dyDescent="0.2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BB165" s="2"/>
      <c r="BC165" s="2"/>
    </row>
    <row r="166" spans="1:59" s="3" customFormat="1" x14ac:dyDescent="0.2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BB166" s="2"/>
      <c r="BC166" s="2"/>
    </row>
    <row r="167" spans="1:59" s="3" customFormat="1" x14ac:dyDescent="0.2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BB167" s="2"/>
      <c r="BC167" s="2"/>
    </row>
    <row r="168" spans="1:59" s="3" customFormat="1" x14ac:dyDescent="0.25">
      <c r="BB168" s="2"/>
      <c r="BC168" s="2"/>
    </row>
    <row r="169" spans="1:59" s="3" customFormat="1" x14ac:dyDescent="0.25">
      <c r="BB169" s="2"/>
      <c r="BC169" s="2"/>
    </row>
    <row r="170" spans="1:59" s="3" customFormat="1" x14ac:dyDescent="0.25">
      <c r="BB170" s="2"/>
      <c r="BC170" s="2"/>
    </row>
    <row r="171" spans="1:59" s="3" customFormat="1" x14ac:dyDescent="0.25">
      <c r="E171" s="88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BB171" s="2"/>
      <c r="BC171" s="2"/>
    </row>
    <row r="172" spans="1:59" s="3" customFormat="1" x14ac:dyDescent="0.25">
      <c r="E172" s="88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89"/>
      <c r="AR172" s="89"/>
      <c r="AS172" s="89"/>
      <c r="AT172" s="89"/>
      <c r="AU172" s="89"/>
      <c r="AV172" s="89"/>
      <c r="BB172" s="2"/>
      <c r="BC172" s="2"/>
    </row>
    <row r="173" spans="1:59" s="3" customFormat="1" x14ac:dyDescent="0.25">
      <c r="BB173" s="2"/>
      <c r="BC173" s="2"/>
    </row>
    <row r="174" spans="1:59" s="3" customFormat="1" x14ac:dyDescent="0.25">
      <c r="E174" s="88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BB174" s="2"/>
      <c r="BC174" s="2"/>
    </row>
    <row r="175" spans="1:59" s="3" customFormat="1" x14ac:dyDescent="0.25">
      <c r="AD175" s="89"/>
      <c r="AE175" s="89"/>
      <c r="AF175" s="89"/>
      <c r="AG175" s="89"/>
      <c r="AH175" s="89"/>
      <c r="AI175" s="89"/>
      <c r="AJ175" s="89"/>
      <c r="AK175" s="89"/>
      <c r="AL175" s="89"/>
      <c r="AM175" s="89"/>
      <c r="AR175" s="89"/>
      <c r="AS175" s="89"/>
      <c r="AT175" s="89"/>
      <c r="AU175" s="89"/>
      <c r="AV175" s="89"/>
      <c r="BB175" s="2"/>
      <c r="BC175" s="2"/>
    </row>
    <row r="176" spans="1:59" s="3" customFormat="1" x14ac:dyDescent="0.25">
      <c r="D176" s="88"/>
      <c r="E176" s="90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AD176" s="89"/>
      <c r="AE176" s="89"/>
      <c r="AF176" s="89"/>
      <c r="AG176" s="89"/>
      <c r="AH176" s="89"/>
      <c r="AI176" s="89"/>
      <c r="AJ176" s="89"/>
      <c r="AK176" s="89"/>
      <c r="AL176" s="89"/>
      <c r="AM176" s="89"/>
      <c r="AR176" s="89"/>
      <c r="AS176" s="89"/>
      <c r="AT176" s="89"/>
      <c r="AU176" s="89"/>
      <c r="AV176" s="89"/>
      <c r="BB176" s="2"/>
      <c r="BC176" s="2"/>
    </row>
    <row r="177" spans="2:55" s="3" customFormat="1" x14ac:dyDescent="0.25">
      <c r="AD177" s="89"/>
      <c r="AE177" s="89"/>
      <c r="AF177" s="89"/>
      <c r="AG177" s="89"/>
      <c r="AH177" s="89"/>
      <c r="AI177" s="89"/>
      <c r="AJ177" s="89"/>
      <c r="AK177" s="89"/>
      <c r="AL177" s="89"/>
      <c r="AM177" s="89"/>
      <c r="AR177" s="89"/>
      <c r="AS177" s="89"/>
      <c r="AT177" s="89"/>
      <c r="AU177" s="89"/>
      <c r="AV177" s="89"/>
      <c r="BB177" s="2"/>
      <c r="BC177" s="2"/>
    </row>
    <row r="178" spans="2:55" s="3" customFormat="1" x14ac:dyDescent="0.25">
      <c r="B178" s="12"/>
      <c r="C178" s="12"/>
      <c r="D178" s="88"/>
      <c r="E178" s="88"/>
      <c r="F178" s="89"/>
      <c r="G178" s="89"/>
      <c r="H178" s="88"/>
      <c r="I178" s="89"/>
      <c r="J178" s="89"/>
      <c r="K178" s="89"/>
      <c r="L178" s="89"/>
      <c r="M178" s="89"/>
      <c r="N178" s="92"/>
      <c r="O178" s="89"/>
      <c r="P178" s="89"/>
      <c r="Q178" s="89"/>
      <c r="R178" s="89"/>
      <c r="S178" s="89"/>
      <c r="T178" s="89"/>
      <c r="U178" s="89"/>
      <c r="V178" s="89"/>
      <c r="W178" s="89"/>
      <c r="BB178" s="2"/>
      <c r="BC178" s="2"/>
    </row>
    <row r="179" spans="2:55" s="3" customFormat="1" x14ac:dyDescent="0.25">
      <c r="AD179" s="89"/>
      <c r="AE179" s="89"/>
      <c r="AF179" s="89"/>
      <c r="AG179" s="89"/>
      <c r="AH179" s="89"/>
      <c r="AI179" s="89"/>
      <c r="AJ179" s="89"/>
      <c r="AK179" s="89"/>
      <c r="AL179" s="89"/>
      <c r="AM179" s="89"/>
      <c r="AR179" s="89"/>
      <c r="AS179" s="89"/>
      <c r="AT179" s="89"/>
      <c r="AU179" s="89"/>
      <c r="AV179" s="89"/>
      <c r="BB179" s="2"/>
      <c r="BC179" s="2"/>
    </row>
    <row r="180" spans="2:55" s="3" customFormat="1" x14ac:dyDescent="0.25">
      <c r="B180" s="12"/>
      <c r="C180" s="12"/>
      <c r="D180" s="88"/>
      <c r="E180" s="90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BB180" s="2"/>
      <c r="BC180" s="2"/>
    </row>
    <row r="181" spans="2:55" s="3" customFormat="1" x14ac:dyDescent="0.25">
      <c r="B181" s="12"/>
      <c r="C181" s="12"/>
      <c r="D181" s="88"/>
      <c r="E181" s="90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AD181" s="89"/>
      <c r="AE181" s="89"/>
      <c r="AF181" s="89"/>
      <c r="AG181" s="89"/>
      <c r="AH181" s="89"/>
      <c r="AI181" s="89"/>
      <c r="AJ181" s="89"/>
      <c r="AK181" s="89"/>
      <c r="AL181" s="89"/>
      <c r="AM181" s="89"/>
      <c r="AR181" s="89"/>
      <c r="AS181" s="89"/>
      <c r="AT181" s="89"/>
      <c r="AU181" s="89"/>
      <c r="AV181" s="89"/>
      <c r="BB181" s="2"/>
      <c r="BC181" s="2"/>
    </row>
    <row r="182" spans="2:55" s="3" customFormat="1" x14ac:dyDescent="0.25">
      <c r="B182" s="12"/>
      <c r="C182" s="12"/>
      <c r="D182" s="88"/>
      <c r="E182" s="90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BB182" s="2"/>
      <c r="BC182" s="2"/>
    </row>
    <row r="183" spans="2:55" s="3" customFormat="1" x14ac:dyDescent="0.25">
      <c r="B183" s="12"/>
      <c r="C183" s="12"/>
      <c r="D183" s="88"/>
      <c r="E183" s="91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BB183" s="2"/>
      <c r="BC183" s="2"/>
    </row>
    <row r="184" spans="2:55" s="3" customFormat="1" x14ac:dyDescent="0.25">
      <c r="BB184" s="2"/>
      <c r="BC184" s="2"/>
    </row>
    <row r="185" spans="2:55" s="3" customFormat="1" x14ac:dyDescent="0.25">
      <c r="B185" s="12"/>
      <c r="C185" s="12"/>
      <c r="D185" s="88"/>
      <c r="E185" s="90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BB185" s="2"/>
      <c r="BC185" s="2"/>
    </row>
    <row r="186" spans="2:55" s="3" customFormat="1" x14ac:dyDescent="0.25">
      <c r="BB186" s="2"/>
      <c r="BC186" s="2"/>
    </row>
  </sheetData>
  <sheetProtection formatCells="0" formatColumns="0" formatRows="0" insertColumns="0" insertRows="0" insertHyperlinks="0" deleteColumns="0" deleteRows="0" sort="0" autoFilter="0" pivotTables="0"/>
  <mergeCells count="130">
    <mergeCell ref="AA99:AA103"/>
    <mergeCell ref="Y100:Y103"/>
    <mergeCell ref="AB100:AB103"/>
    <mergeCell ref="AC100:AC103"/>
    <mergeCell ref="D100:D103"/>
    <mergeCell ref="R100:R103"/>
    <mergeCell ref="S100:S103"/>
    <mergeCell ref="T100:T103"/>
    <mergeCell ref="U100:U103"/>
    <mergeCell ref="AF100:AF103"/>
    <mergeCell ref="A104:A115"/>
    <mergeCell ref="AV100:AV103"/>
    <mergeCell ref="AP100:AP103"/>
    <mergeCell ref="AQ100:AQ103"/>
    <mergeCell ref="AR100:AR103"/>
    <mergeCell ref="AS100:AS103"/>
    <mergeCell ref="AT100:AT103"/>
    <mergeCell ref="AU100:AU103"/>
    <mergeCell ref="AJ100:AJ103"/>
    <mergeCell ref="AK100:AK103"/>
    <mergeCell ref="AL100:AL103"/>
    <mergeCell ref="AM100:AM103"/>
    <mergeCell ref="AN100:AN103"/>
    <mergeCell ref="AO100:AO103"/>
    <mergeCell ref="AD100:AD103"/>
    <mergeCell ref="A99:A103"/>
    <mergeCell ref="B99:B103"/>
    <mergeCell ref="C99:C103"/>
    <mergeCell ref="Z99:Z103"/>
    <mergeCell ref="AG100:AG103"/>
    <mergeCell ref="AH100:AH103"/>
    <mergeCell ref="AI100:AI103"/>
    <mergeCell ref="AY99:AY103"/>
    <mergeCell ref="AZ99:AZ103"/>
    <mergeCell ref="E100:E103"/>
    <mergeCell ref="G100:G103"/>
    <mergeCell ref="H100:H103"/>
    <mergeCell ref="I100:I103"/>
    <mergeCell ref="J100:J103"/>
    <mergeCell ref="K100:K103"/>
    <mergeCell ref="V100:V103"/>
    <mergeCell ref="AX99:AX103"/>
    <mergeCell ref="L100:L103"/>
    <mergeCell ref="M100:M103"/>
    <mergeCell ref="N100:N103"/>
    <mergeCell ref="O100:O103"/>
    <mergeCell ref="W100:W103"/>
    <mergeCell ref="X100:X103"/>
    <mergeCell ref="AW100:AW103"/>
    <mergeCell ref="F100:F103"/>
    <mergeCell ref="AE100:AE103"/>
    <mergeCell ref="P100:P103"/>
    <mergeCell ref="Q100:Q103"/>
    <mergeCell ref="A74:A82"/>
    <mergeCell ref="A93:AZ93"/>
    <mergeCell ref="A94:AZ94"/>
    <mergeCell ref="A95:AZ95"/>
    <mergeCell ref="A96:AZ96"/>
    <mergeCell ref="A12:A26"/>
    <mergeCell ref="A27:A37"/>
    <mergeCell ref="A38:A54"/>
    <mergeCell ref="AZ27:AZ37"/>
    <mergeCell ref="AZ12:AZ26"/>
    <mergeCell ref="AZ38:AZ54"/>
    <mergeCell ref="A70:A73"/>
    <mergeCell ref="AZ55:AZ69"/>
    <mergeCell ref="AZ70:AZ73"/>
    <mergeCell ref="AZ74:AZ82"/>
    <mergeCell ref="A83:A90"/>
    <mergeCell ref="AZ83:AZ90"/>
    <mergeCell ref="A55:A69"/>
    <mergeCell ref="AR8:AR11"/>
    <mergeCell ref="AS8:AS11"/>
    <mergeCell ref="AT8:AT11"/>
    <mergeCell ref="AU8:AU11"/>
    <mergeCell ref="AV8:AV11"/>
    <mergeCell ref="AW8:AW11"/>
    <mergeCell ref="AL8:AL11"/>
    <mergeCell ref="AM8:AM11"/>
    <mergeCell ref="AN8:AN11"/>
    <mergeCell ref="AO8:AO11"/>
    <mergeCell ref="AP8:AP11"/>
    <mergeCell ref="AQ8:AQ11"/>
    <mergeCell ref="AF8:AF11"/>
    <mergeCell ref="AG8:AG11"/>
    <mergeCell ref="AH8:AH11"/>
    <mergeCell ref="AI8:AI11"/>
    <mergeCell ref="AJ8:AJ11"/>
    <mergeCell ref="AK8:AK11"/>
    <mergeCell ref="X8:X11"/>
    <mergeCell ref="Y8:Y11"/>
    <mergeCell ref="AB8:AB11"/>
    <mergeCell ref="AC8:AC11"/>
    <mergeCell ref="AD8:AD11"/>
    <mergeCell ref="AE8:AE11"/>
    <mergeCell ref="S8:S11"/>
    <mergeCell ref="T8:T11"/>
    <mergeCell ref="U8:U11"/>
    <mergeCell ref="V8:V11"/>
    <mergeCell ref="W8:W11"/>
    <mergeCell ref="L8:L11"/>
    <mergeCell ref="M8:M11"/>
    <mergeCell ref="N8:N11"/>
    <mergeCell ref="O8:O11"/>
    <mergeCell ref="P8:P11"/>
    <mergeCell ref="Q8:Q11"/>
    <mergeCell ref="A116:A163"/>
    <mergeCell ref="AZ116:AZ163"/>
    <mergeCell ref="AZ104:AZ115"/>
    <mergeCell ref="A1:AZ1"/>
    <mergeCell ref="A2:AZ2"/>
    <mergeCell ref="A3:AZ3"/>
    <mergeCell ref="A4:AZ4"/>
    <mergeCell ref="A7:A11"/>
    <mergeCell ref="B7:B11"/>
    <mergeCell ref="C7:C11"/>
    <mergeCell ref="Z7:Z11"/>
    <mergeCell ref="AA7:AA11"/>
    <mergeCell ref="AX7:AX11"/>
    <mergeCell ref="AY7:AY11"/>
    <mergeCell ref="AZ7:AZ11"/>
    <mergeCell ref="D8:D11"/>
    <mergeCell ref="E8:E11"/>
    <mergeCell ref="F8:F11"/>
    <mergeCell ref="G8:G11"/>
    <mergeCell ref="H8:H11"/>
    <mergeCell ref="I8:I11"/>
    <mergeCell ref="J8:J11"/>
    <mergeCell ref="K8:K11"/>
    <mergeCell ref="R8:R11"/>
  </mergeCells>
  <conditionalFormatting sqref="AC104:AD104 AC106:AD110 AC114:AD114 AC116:AD116 AC120:AD129 AC133:AD133 AC137:AD137 AC145:AD145 AC153:AD153 AC157:AD157 X157:Y158 X153:Y154 X145:Y146 X142:Y142 X137:Y139 X133:Y134 X129:Y130 X124:Y124 X119:Y120 X116:Y117 X111:Y114 X104:Y106 AC130 AC134 AC138:AC139 AC146 AC154 AC158 AB162:AD163 X162:Y163 B104:W163 AE104:AY163 AB12:AX26 AC84:AY86 AB53:AB58 AB27:AC54 AC12:AY82 AC118:AD118 AD117 B12:Y86">
    <cfRule type="cellIs" dxfId="71" priority="74" operator="equal">
      <formula>0</formula>
    </cfRule>
  </conditionalFormatting>
  <conditionalFormatting sqref="AB104 AB106:AB110 AB114 AB116 AB120:AB129 AB133 AB137 AB145 AB153 AB157 AB118">
    <cfRule type="cellIs" dxfId="70" priority="73" operator="equal">
      <formula>0</formula>
    </cfRule>
  </conditionalFormatting>
  <conditionalFormatting sqref="AB18:AB21">
    <cfRule type="cellIs" dxfId="69" priority="72" operator="equal">
      <formula>0</formula>
    </cfRule>
  </conditionalFormatting>
  <conditionalFormatting sqref="AB24">
    <cfRule type="cellIs" dxfId="68" priority="71" operator="equal">
      <formula>0</formula>
    </cfRule>
  </conditionalFormatting>
  <conditionalFormatting sqref="AB47">
    <cfRule type="cellIs" dxfId="67" priority="69" operator="equal">
      <formula>0</formula>
    </cfRule>
  </conditionalFormatting>
  <conditionalFormatting sqref="AB48:AB52">
    <cfRule type="cellIs" dxfId="66" priority="68" operator="equal">
      <formula>0</formula>
    </cfRule>
  </conditionalFormatting>
  <conditionalFormatting sqref="AB60:AB61">
    <cfRule type="cellIs" dxfId="65" priority="67" operator="equal">
      <formula>0</formula>
    </cfRule>
  </conditionalFormatting>
  <conditionalFormatting sqref="AB59">
    <cfRule type="cellIs" dxfId="64" priority="66" operator="equal">
      <formula>0</formula>
    </cfRule>
  </conditionalFormatting>
  <conditionalFormatting sqref="AB62">
    <cfRule type="cellIs" dxfId="63" priority="65" operator="equal">
      <formula>0</formula>
    </cfRule>
  </conditionalFormatting>
  <conditionalFormatting sqref="AB63:AB67">
    <cfRule type="cellIs" dxfId="62" priority="64" operator="equal">
      <formula>0</formula>
    </cfRule>
  </conditionalFormatting>
  <conditionalFormatting sqref="X107:Y109">
    <cfRule type="cellIs" dxfId="61" priority="63" operator="equal">
      <formula>0</formula>
    </cfRule>
  </conditionalFormatting>
  <conditionalFormatting sqref="X110:Y110">
    <cfRule type="cellIs" dxfId="60" priority="62" operator="equal">
      <formula>0</formula>
    </cfRule>
  </conditionalFormatting>
  <conditionalFormatting sqref="X115:Y115">
    <cfRule type="cellIs" dxfId="59" priority="61" operator="equal">
      <formula>0</formula>
    </cfRule>
  </conditionalFormatting>
  <conditionalFormatting sqref="AC105:AD105">
    <cfRule type="cellIs" dxfId="58" priority="60" operator="equal">
      <formula>0</formula>
    </cfRule>
  </conditionalFormatting>
  <conditionalFormatting sqref="AC111:AD111">
    <cfRule type="cellIs" dxfId="57" priority="59" operator="equal">
      <formula>0</formula>
    </cfRule>
  </conditionalFormatting>
  <conditionalFormatting sqref="AB111">
    <cfRule type="cellIs" dxfId="56" priority="58" operator="equal">
      <formula>0</formula>
    </cfRule>
  </conditionalFormatting>
  <conditionalFormatting sqref="AC112">
    <cfRule type="cellIs" dxfId="55" priority="57" operator="equal">
      <formula>0</formula>
    </cfRule>
  </conditionalFormatting>
  <conditionalFormatting sqref="AC113">
    <cfRule type="cellIs" dxfId="54" priority="56" operator="equal">
      <formula>0</formula>
    </cfRule>
  </conditionalFormatting>
  <conditionalFormatting sqref="X118:Y118">
    <cfRule type="cellIs" dxfId="53" priority="55" operator="equal">
      <formula>0</formula>
    </cfRule>
  </conditionalFormatting>
  <conditionalFormatting sqref="X121:Y123">
    <cfRule type="cellIs" dxfId="52" priority="54" operator="equal">
      <formula>0</formula>
    </cfRule>
  </conditionalFormatting>
  <conditionalFormatting sqref="X125:Y127">
    <cfRule type="cellIs" dxfId="51" priority="53" operator="equal">
      <formula>0</formula>
    </cfRule>
  </conditionalFormatting>
  <conditionalFormatting sqref="X128:Y128">
    <cfRule type="cellIs" dxfId="50" priority="52" operator="equal">
      <formula>0</formula>
    </cfRule>
  </conditionalFormatting>
  <conditionalFormatting sqref="X131:Y131">
    <cfRule type="cellIs" dxfId="49" priority="51" operator="equal">
      <formula>0</formula>
    </cfRule>
  </conditionalFormatting>
  <conditionalFormatting sqref="X132:Y132">
    <cfRule type="cellIs" dxfId="48" priority="50" operator="equal">
      <formula>0</formula>
    </cfRule>
  </conditionalFormatting>
  <conditionalFormatting sqref="X135:Y135">
    <cfRule type="cellIs" dxfId="47" priority="49" operator="equal">
      <formula>0</formula>
    </cfRule>
  </conditionalFormatting>
  <conditionalFormatting sqref="X136:Y136">
    <cfRule type="cellIs" dxfId="46" priority="48" operator="equal">
      <formula>0</formula>
    </cfRule>
  </conditionalFormatting>
  <conditionalFormatting sqref="X140:Y141">
    <cfRule type="cellIs" dxfId="45" priority="47" operator="equal">
      <formula>0</formula>
    </cfRule>
  </conditionalFormatting>
  <conditionalFormatting sqref="X143:Y144">
    <cfRule type="cellIs" dxfId="44" priority="46" operator="equal">
      <formula>0</formula>
    </cfRule>
  </conditionalFormatting>
  <conditionalFormatting sqref="X147:Y152">
    <cfRule type="cellIs" dxfId="43" priority="45" operator="equal">
      <formula>0</formula>
    </cfRule>
  </conditionalFormatting>
  <conditionalFormatting sqref="X155:Y156">
    <cfRule type="cellIs" dxfId="42" priority="44" operator="equal">
      <formula>0</formula>
    </cfRule>
  </conditionalFormatting>
  <conditionalFormatting sqref="X159:Y161">
    <cfRule type="cellIs" dxfId="41" priority="43" operator="equal">
      <formula>0</formula>
    </cfRule>
  </conditionalFormatting>
  <conditionalFormatting sqref="AC115">
    <cfRule type="cellIs" dxfId="40" priority="42" operator="equal">
      <formula>0</formula>
    </cfRule>
  </conditionalFormatting>
  <conditionalFormatting sqref="AB115">
    <cfRule type="cellIs" dxfId="39" priority="41" operator="equal">
      <formula>0</formula>
    </cfRule>
  </conditionalFormatting>
  <conditionalFormatting sqref="AC119">
    <cfRule type="cellIs" dxfId="38" priority="40" operator="equal">
      <formula>0</formula>
    </cfRule>
  </conditionalFormatting>
  <conditionalFormatting sqref="AB119">
    <cfRule type="cellIs" dxfId="37" priority="39" operator="equal">
      <formula>0</formula>
    </cfRule>
  </conditionalFormatting>
  <conditionalFormatting sqref="AC131:AC132">
    <cfRule type="cellIs" dxfId="36" priority="38" operator="equal">
      <formula>0</formula>
    </cfRule>
  </conditionalFormatting>
  <conditionalFormatting sqref="AB131:AB132">
    <cfRule type="cellIs" dxfId="35" priority="37" operator="equal">
      <formula>0</formula>
    </cfRule>
  </conditionalFormatting>
  <conditionalFormatting sqref="AB130">
    <cfRule type="cellIs" dxfId="34" priority="36" operator="equal">
      <formula>0</formula>
    </cfRule>
  </conditionalFormatting>
  <conditionalFormatting sqref="AB134">
    <cfRule type="cellIs" dxfId="33" priority="35" operator="equal">
      <formula>0</formula>
    </cfRule>
  </conditionalFormatting>
  <conditionalFormatting sqref="AC135:AC136">
    <cfRule type="cellIs" dxfId="32" priority="34" operator="equal">
      <formula>0</formula>
    </cfRule>
  </conditionalFormatting>
  <conditionalFormatting sqref="AB135:AB136">
    <cfRule type="cellIs" dxfId="31" priority="33" operator="equal">
      <formula>0</formula>
    </cfRule>
  </conditionalFormatting>
  <conditionalFormatting sqref="AB138:AB139">
    <cfRule type="cellIs" dxfId="30" priority="32" operator="equal">
      <formula>0</formula>
    </cfRule>
  </conditionalFormatting>
  <conditionalFormatting sqref="AC140:AC141">
    <cfRule type="cellIs" dxfId="29" priority="31" operator="equal">
      <formula>0</formula>
    </cfRule>
  </conditionalFormatting>
  <conditionalFormatting sqref="AB140:AB141">
    <cfRule type="cellIs" dxfId="28" priority="30" operator="equal">
      <formula>0</formula>
    </cfRule>
  </conditionalFormatting>
  <conditionalFormatting sqref="AB142:AD142">
    <cfRule type="cellIs" dxfId="27" priority="29" operator="equal">
      <formula>0</formula>
    </cfRule>
  </conditionalFormatting>
  <conditionalFormatting sqref="AC143:AD144">
    <cfRule type="cellIs" dxfId="26" priority="28" operator="equal">
      <formula>0</formula>
    </cfRule>
  </conditionalFormatting>
  <conditionalFormatting sqref="AB143:AB144">
    <cfRule type="cellIs" dxfId="25" priority="27" operator="equal">
      <formula>0</formula>
    </cfRule>
  </conditionalFormatting>
  <conditionalFormatting sqref="AB146">
    <cfRule type="cellIs" dxfId="24" priority="26" operator="equal">
      <formula>0</formula>
    </cfRule>
  </conditionalFormatting>
  <conditionalFormatting sqref="AC147:AC152">
    <cfRule type="cellIs" dxfId="23" priority="25" operator="equal">
      <formula>0</formula>
    </cfRule>
  </conditionalFormatting>
  <conditionalFormatting sqref="AB147:AB152">
    <cfRule type="cellIs" dxfId="22" priority="24" operator="equal">
      <formula>0</formula>
    </cfRule>
  </conditionalFormatting>
  <conditionalFormatting sqref="AB154">
    <cfRule type="cellIs" dxfId="21" priority="23" operator="equal">
      <formula>0</formula>
    </cfRule>
  </conditionalFormatting>
  <conditionalFormatting sqref="AC156:AD156 AC155">
    <cfRule type="cellIs" dxfId="20" priority="22" operator="equal">
      <formula>0</formula>
    </cfRule>
  </conditionalFormatting>
  <conditionalFormatting sqref="AB155:AB156">
    <cfRule type="cellIs" dxfId="19" priority="21" operator="equal">
      <formula>0</formula>
    </cfRule>
  </conditionalFormatting>
  <conditionalFormatting sqref="AC159:AC161">
    <cfRule type="cellIs" dxfId="18" priority="20" operator="equal">
      <formula>0</formula>
    </cfRule>
  </conditionalFormatting>
  <conditionalFormatting sqref="AB159:AB161">
    <cfRule type="cellIs" dxfId="17" priority="19" operator="equal">
      <formula>0</formula>
    </cfRule>
  </conditionalFormatting>
  <conditionalFormatting sqref="AB158">
    <cfRule type="cellIs" dxfId="16" priority="18" operator="equal">
      <formula>0</formula>
    </cfRule>
  </conditionalFormatting>
  <conditionalFormatting sqref="AD112:AD113">
    <cfRule type="cellIs" dxfId="15" priority="17" operator="equal">
      <formula>0</formula>
    </cfRule>
  </conditionalFormatting>
  <conditionalFormatting sqref="AD115">
    <cfRule type="cellIs" dxfId="14" priority="16" operator="equal">
      <formula>0</formula>
    </cfRule>
  </conditionalFormatting>
  <conditionalFormatting sqref="AD119">
    <cfRule type="cellIs" dxfId="13" priority="15" operator="equal">
      <formula>0</formula>
    </cfRule>
  </conditionalFormatting>
  <conditionalFormatting sqref="AD130:AD132">
    <cfRule type="cellIs" dxfId="12" priority="14" operator="equal">
      <formula>0</formula>
    </cfRule>
  </conditionalFormatting>
  <conditionalFormatting sqref="AD134:AD136">
    <cfRule type="cellIs" dxfId="11" priority="13" operator="equal">
      <formula>0</formula>
    </cfRule>
  </conditionalFormatting>
  <conditionalFormatting sqref="AD138:AD141">
    <cfRule type="cellIs" dxfId="10" priority="12" operator="equal">
      <formula>0</formula>
    </cfRule>
  </conditionalFormatting>
  <conditionalFormatting sqref="AD146:AD152">
    <cfRule type="cellIs" dxfId="9" priority="11" operator="equal">
      <formula>0</formula>
    </cfRule>
  </conditionalFormatting>
  <conditionalFormatting sqref="AD154:AD155">
    <cfRule type="cellIs" dxfId="8" priority="10" operator="equal">
      <formula>0</formula>
    </cfRule>
  </conditionalFormatting>
  <conditionalFormatting sqref="AD158:AD161">
    <cfRule type="cellIs" dxfId="7" priority="9" operator="equal">
      <formula>0</formula>
    </cfRule>
  </conditionalFormatting>
  <conditionalFormatting sqref="AB12:AY73 B12:Y73">
    <cfRule type="cellIs" dxfId="6" priority="8" operator="lessThan">
      <formula>0</formula>
    </cfRule>
  </conditionalFormatting>
  <conditionalFormatting sqref="B90:W90">
    <cfRule type="cellIs" dxfId="5" priority="6" operator="equal">
      <formula>0</formula>
    </cfRule>
  </conditionalFormatting>
  <conditionalFormatting sqref="B91:W92">
    <cfRule type="cellIs" dxfId="4" priority="5" operator="equal">
      <formula>0</formula>
    </cfRule>
  </conditionalFormatting>
  <conditionalFormatting sqref="G87">
    <cfRule type="cellIs" dxfId="3" priority="4" operator="equal">
      <formula>0</formula>
    </cfRule>
  </conditionalFormatting>
  <conditionalFormatting sqref="H87">
    <cfRule type="cellIs" dxfId="2" priority="3" operator="equal">
      <formula>0</formula>
    </cfRule>
  </conditionalFormatting>
  <conditionalFormatting sqref="AC83:AY83">
    <cfRule type="cellIs" dxfId="1" priority="2" operator="equal">
      <formula>0</formula>
    </cfRule>
  </conditionalFormatting>
  <conditionalFormatting sqref="AB117:AC117">
    <cfRule type="cellIs" dxfId="0" priority="1" operator="equal">
      <formula>0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showGridLines="0" zoomScale="55" zoomScaleNormal="55" workbookViewId="0">
      <selection activeCell="B44" sqref="B44"/>
    </sheetView>
  </sheetViews>
  <sheetFormatPr baseColWidth="10" defaultColWidth="11.42578125" defaultRowHeight="15" x14ac:dyDescent="0.25"/>
  <cols>
    <col min="1" max="1" width="4.42578125" style="29" customWidth="1"/>
    <col min="2" max="2" width="105.28515625" style="29" customWidth="1"/>
    <col min="3" max="3" width="10.85546875" style="29" customWidth="1"/>
    <col min="4" max="4" width="117.85546875" style="29" customWidth="1"/>
    <col min="5" max="5" width="13.85546875" style="30" customWidth="1"/>
    <col min="6" max="6" width="97.140625" style="29" customWidth="1"/>
    <col min="7" max="7" width="11" style="29" bestFit="1" customWidth="1"/>
    <col min="8" max="8" width="37.28515625" style="29" customWidth="1"/>
    <col min="9" max="9" width="3.7109375" style="29" customWidth="1"/>
    <col min="10" max="10" width="41.7109375" style="29" customWidth="1"/>
    <col min="11" max="11" width="3.7109375" style="29" customWidth="1"/>
    <col min="12" max="12" width="3.85546875" style="29" customWidth="1"/>
    <col min="13" max="13" width="11.42578125" style="29"/>
    <col min="14" max="14" width="39.42578125" style="29" customWidth="1"/>
    <col min="15" max="15" width="3.140625" style="29" customWidth="1"/>
    <col min="16" max="16384" width="11.42578125" style="29"/>
  </cols>
  <sheetData>
    <row r="1" spans="2:14" ht="39" customHeight="1" x14ac:dyDescent="0.35">
      <c r="B1" s="177" t="s">
        <v>257</v>
      </c>
      <c r="C1" s="178"/>
      <c r="D1" s="178"/>
      <c r="E1" s="178"/>
      <c r="F1" s="178"/>
      <c r="G1" s="178"/>
      <c r="H1" s="178"/>
      <c r="I1" s="178"/>
      <c r="J1" s="178"/>
      <c r="K1" s="178"/>
      <c r="L1" s="179"/>
    </row>
    <row r="2" spans="2:14" ht="39" customHeight="1" x14ac:dyDescent="0.35">
      <c r="B2" s="180" t="s">
        <v>258</v>
      </c>
      <c r="C2" s="181"/>
      <c r="D2" s="181"/>
      <c r="E2" s="181"/>
      <c r="F2" s="181"/>
      <c r="G2" s="181"/>
      <c r="H2" s="181"/>
      <c r="I2" s="181"/>
      <c r="J2" s="181"/>
      <c r="K2" s="181"/>
      <c r="L2" s="182"/>
      <c r="N2" s="183" t="s">
        <v>323</v>
      </c>
    </row>
    <row r="3" spans="2:14" ht="21" x14ac:dyDescent="0.35">
      <c r="B3" s="180" t="s">
        <v>259</v>
      </c>
      <c r="C3" s="181"/>
      <c r="D3" s="181"/>
      <c r="E3" s="181"/>
      <c r="F3" s="181"/>
      <c r="G3" s="181"/>
      <c r="H3" s="181"/>
      <c r="I3" s="181"/>
      <c r="J3" s="181"/>
      <c r="K3" s="181"/>
      <c r="L3" s="182"/>
      <c r="N3" s="183"/>
    </row>
    <row r="4" spans="2:14" ht="21.75" thickBot="1" x14ac:dyDescent="0.4">
      <c r="B4" s="185" t="s">
        <v>260</v>
      </c>
      <c r="C4" s="186"/>
      <c r="D4" s="186"/>
      <c r="E4" s="186"/>
      <c r="F4" s="186"/>
      <c r="G4" s="186"/>
      <c r="H4" s="186"/>
      <c r="I4" s="186"/>
      <c r="J4" s="186"/>
      <c r="K4" s="186"/>
      <c r="L4" s="187"/>
      <c r="N4" s="184"/>
    </row>
    <row r="5" spans="2:14" ht="54.75" customHeight="1" thickBot="1" x14ac:dyDescent="0.3"/>
    <row r="6" spans="2:14" s="76" customFormat="1" ht="67.5" customHeight="1" thickBot="1" x14ac:dyDescent="0.4">
      <c r="B6" s="85" t="s">
        <v>261</v>
      </c>
      <c r="C6" s="73"/>
      <c r="D6" s="85" t="s">
        <v>262</v>
      </c>
      <c r="E6" s="74"/>
      <c r="F6" s="85" t="s">
        <v>263</v>
      </c>
      <c r="G6" s="73"/>
      <c r="H6" s="85" t="s">
        <v>264</v>
      </c>
      <c r="I6" s="73"/>
      <c r="J6" s="85" t="s">
        <v>265</v>
      </c>
      <c r="K6" s="75"/>
    </row>
    <row r="7" spans="2:14" x14ac:dyDescent="0.25">
      <c r="B7" s="31"/>
      <c r="C7" s="32"/>
      <c r="D7" s="32"/>
      <c r="F7" s="32"/>
      <c r="G7" s="32"/>
      <c r="H7" s="32"/>
      <c r="I7" s="32"/>
      <c r="J7" s="32"/>
      <c r="K7" s="33"/>
    </row>
    <row r="8" spans="2:14" ht="12" customHeight="1" x14ac:dyDescent="0.25"/>
    <row r="9" spans="2:14" x14ac:dyDescent="0.25">
      <c r="B9" s="31"/>
      <c r="D9" s="31"/>
      <c r="E9" s="34"/>
      <c r="F9" s="31"/>
      <c r="H9" s="33"/>
      <c r="J9" s="33"/>
    </row>
    <row r="10" spans="2:14" ht="21" x14ac:dyDescent="0.35">
      <c r="B10" s="35"/>
      <c r="C10" s="35"/>
      <c r="D10" s="36"/>
      <c r="E10" s="37"/>
      <c r="F10" s="36"/>
      <c r="G10" s="36"/>
      <c r="H10" s="36"/>
      <c r="I10" s="36"/>
      <c r="J10" s="36"/>
    </row>
    <row r="11" spans="2:14" ht="21" x14ac:dyDescent="0.35">
      <c r="B11" s="87" t="s">
        <v>266</v>
      </c>
      <c r="C11" s="36"/>
      <c r="D11" s="87" t="s">
        <v>267</v>
      </c>
      <c r="E11" s="38"/>
      <c r="F11" s="87" t="s">
        <v>268</v>
      </c>
      <c r="G11" s="36"/>
      <c r="H11" s="86" t="s">
        <v>38</v>
      </c>
      <c r="I11" s="36"/>
      <c r="J11" s="86" t="s">
        <v>37</v>
      </c>
    </row>
    <row r="12" spans="2:14" ht="21" x14ac:dyDescent="0.35">
      <c r="B12" s="39"/>
      <c r="C12" s="36"/>
      <c r="D12" s="40"/>
      <c r="E12" s="38"/>
      <c r="F12" s="40"/>
      <c r="G12" s="36"/>
      <c r="H12" s="36"/>
      <c r="I12" s="36"/>
      <c r="J12" s="36"/>
    </row>
    <row r="13" spans="2:14" ht="21" x14ac:dyDescent="0.35">
      <c r="B13" s="87" t="s">
        <v>274</v>
      </c>
      <c r="C13" s="41"/>
      <c r="D13" s="87" t="s">
        <v>270</v>
      </c>
      <c r="E13" s="38"/>
      <c r="F13" s="87" t="s">
        <v>269</v>
      </c>
      <c r="G13" s="36"/>
      <c r="H13" s="36"/>
      <c r="I13" s="36"/>
      <c r="J13" s="36"/>
    </row>
    <row r="14" spans="2:14" ht="21" x14ac:dyDescent="0.35">
      <c r="B14" s="36"/>
      <c r="C14" s="41"/>
      <c r="D14" s="40"/>
      <c r="E14" s="38"/>
      <c r="F14" s="43"/>
      <c r="G14" s="36"/>
      <c r="H14" s="36"/>
      <c r="I14" s="36"/>
      <c r="J14" s="36"/>
    </row>
    <row r="15" spans="2:14" ht="21" x14ac:dyDescent="0.35">
      <c r="B15" s="87" t="s">
        <v>275</v>
      </c>
      <c r="C15" s="41"/>
      <c r="D15" s="87" t="s">
        <v>271</v>
      </c>
      <c r="E15" s="38"/>
      <c r="F15" s="87" t="s">
        <v>279</v>
      </c>
      <c r="G15" s="36"/>
      <c r="H15" s="36"/>
      <c r="I15" s="36"/>
      <c r="J15" s="36"/>
    </row>
    <row r="16" spans="2:14" ht="21" x14ac:dyDescent="0.35">
      <c r="B16" s="44"/>
      <c r="C16" s="41"/>
      <c r="D16" s="45"/>
      <c r="E16" s="37"/>
      <c r="F16" s="36"/>
      <c r="G16" s="36"/>
      <c r="H16" s="36"/>
      <c r="I16" s="36"/>
      <c r="J16" s="36"/>
    </row>
    <row r="17" spans="2:10" ht="21" x14ac:dyDescent="0.35">
      <c r="B17" s="87" t="s">
        <v>276</v>
      </c>
      <c r="C17" s="41"/>
      <c r="D17" s="47" t="s">
        <v>272</v>
      </c>
      <c r="E17" s="37"/>
      <c r="F17" s="87" t="s">
        <v>303</v>
      </c>
      <c r="G17" s="36"/>
      <c r="H17" s="36"/>
      <c r="I17" s="36"/>
      <c r="J17" s="36"/>
    </row>
    <row r="18" spans="2:10" ht="21" x14ac:dyDescent="0.35">
      <c r="B18" s="46"/>
      <c r="C18" s="41"/>
      <c r="D18" s="49"/>
      <c r="E18" s="48"/>
      <c r="F18" s="40"/>
      <c r="G18" s="36"/>
      <c r="H18" s="36"/>
      <c r="I18" s="36"/>
      <c r="J18" s="36"/>
    </row>
    <row r="19" spans="2:10" ht="21" x14ac:dyDescent="0.35">
      <c r="B19" s="87" t="s">
        <v>277</v>
      </c>
      <c r="C19" s="41"/>
      <c r="D19" s="47" t="s">
        <v>273</v>
      </c>
      <c r="E19" s="37"/>
      <c r="F19" s="87" t="s">
        <v>305</v>
      </c>
      <c r="G19" s="36"/>
      <c r="H19" s="36"/>
      <c r="I19" s="36"/>
      <c r="J19" s="36"/>
    </row>
    <row r="20" spans="2:10" ht="21" x14ac:dyDescent="0.35">
      <c r="B20" s="39"/>
      <c r="C20" s="41"/>
      <c r="D20" s="49"/>
      <c r="E20" s="37"/>
      <c r="F20" s="36"/>
      <c r="G20" s="36"/>
      <c r="H20" s="36"/>
      <c r="I20" s="36"/>
      <c r="J20" s="36"/>
    </row>
    <row r="21" spans="2:10" ht="21" x14ac:dyDescent="0.35">
      <c r="B21" s="39"/>
      <c r="C21" s="41"/>
      <c r="D21" s="87" t="s">
        <v>278</v>
      </c>
      <c r="E21" s="38"/>
      <c r="F21" s="87" t="s">
        <v>313</v>
      </c>
      <c r="G21" s="36"/>
      <c r="H21" s="36"/>
      <c r="I21" s="36"/>
      <c r="J21" s="36"/>
    </row>
    <row r="22" spans="2:10" ht="21" x14ac:dyDescent="0.35">
      <c r="B22" s="39"/>
      <c r="C22" s="41"/>
      <c r="D22" s="36"/>
      <c r="E22" s="38"/>
      <c r="F22" s="43"/>
      <c r="G22" s="36"/>
      <c r="H22" s="36"/>
      <c r="I22" s="36"/>
      <c r="J22" s="36"/>
    </row>
    <row r="23" spans="2:10" ht="21" x14ac:dyDescent="0.35">
      <c r="B23" s="39"/>
      <c r="C23" s="41"/>
      <c r="D23" s="47" t="s">
        <v>280</v>
      </c>
      <c r="E23" s="38"/>
      <c r="F23" s="87" t="s">
        <v>314</v>
      </c>
      <c r="G23" s="36"/>
      <c r="H23" s="36"/>
      <c r="I23" s="36"/>
      <c r="J23" s="36"/>
    </row>
    <row r="24" spans="2:10" ht="21" x14ac:dyDescent="0.35">
      <c r="B24" s="39"/>
      <c r="C24" s="41"/>
      <c r="D24" s="36"/>
      <c r="E24" s="37"/>
      <c r="F24" s="49"/>
      <c r="G24" s="36"/>
      <c r="H24" s="36"/>
      <c r="I24" s="36"/>
      <c r="J24" s="36"/>
    </row>
    <row r="25" spans="2:10" ht="21" x14ac:dyDescent="0.35">
      <c r="B25" s="39"/>
      <c r="C25" s="41"/>
      <c r="D25" s="47" t="s">
        <v>281</v>
      </c>
      <c r="E25" s="38"/>
      <c r="F25" s="36"/>
      <c r="G25" s="36"/>
      <c r="H25" s="36"/>
      <c r="I25" s="36"/>
      <c r="J25" s="36"/>
    </row>
    <row r="26" spans="2:10" ht="21" x14ac:dyDescent="0.35">
      <c r="B26" s="36"/>
      <c r="C26" s="36"/>
      <c r="D26" s="47"/>
      <c r="E26" s="38"/>
      <c r="F26" s="36"/>
      <c r="G26" s="36"/>
      <c r="H26" s="36"/>
      <c r="I26" s="36"/>
      <c r="J26" s="36"/>
    </row>
    <row r="27" spans="2:10" ht="21" x14ac:dyDescent="0.35">
      <c r="B27" s="36"/>
      <c r="C27" s="36"/>
      <c r="D27" s="50" t="s">
        <v>282</v>
      </c>
      <c r="E27" s="38"/>
      <c r="F27" s="36"/>
      <c r="G27" s="36"/>
      <c r="H27" s="36"/>
      <c r="I27" s="36"/>
      <c r="J27" s="36"/>
    </row>
    <row r="28" spans="2:10" ht="21" x14ac:dyDescent="0.35">
      <c r="B28" s="36"/>
      <c r="C28" s="36"/>
      <c r="D28" s="43"/>
      <c r="E28" s="38"/>
      <c r="F28" s="36"/>
      <c r="G28" s="36"/>
      <c r="H28" s="36"/>
      <c r="I28" s="36"/>
      <c r="J28" s="36"/>
    </row>
    <row r="29" spans="2:10" ht="21" x14ac:dyDescent="0.35">
      <c r="B29" s="36"/>
      <c r="C29" s="36"/>
      <c r="D29" s="50" t="s">
        <v>283</v>
      </c>
      <c r="E29" s="38"/>
      <c r="F29" s="36"/>
      <c r="G29" s="36"/>
      <c r="H29" s="36"/>
      <c r="I29" s="36"/>
      <c r="J29" s="36"/>
    </row>
    <row r="30" spans="2:10" ht="21" x14ac:dyDescent="0.35">
      <c r="B30" s="36"/>
      <c r="C30" s="36"/>
      <c r="D30" s="49"/>
      <c r="E30" s="38"/>
      <c r="F30" s="36"/>
      <c r="G30" s="36"/>
      <c r="H30" s="36"/>
      <c r="I30" s="36"/>
      <c r="J30" s="36"/>
    </row>
    <row r="31" spans="2:10" ht="21" x14ac:dyDescent="0.35">
      <c r="B31" s="36"/>
      <c r="C31" s="36"/>
      <c r="D31" s="50" t="s">
        <v>284</v>
      </c>
      <c r="E31" s="38"/>
      <c r="F31" s="43"/>
      <c r="G31" s="36"/>
      <c r="H31" s="36"/>
      <c r="I31" s="36"/>
      <c r="J31" s="36"/>
    </row>
    <row r="32" spans="2:10" ht="21" x14ac:dyDescent="0.35">
      <c r="B32" s="36"/>
      <c r="C32" s="36"/>
      <c r="D32" s="49"/>
      <c r="E32" s="38"/>
      <c r="F32" s="43"/>
      <c r="G32" s="36"/>
      <c r="H32" s="36"/>
      <c r="I32" s="36"/>
      <c r="J32" s="36"/>
    </row>
    <row r="33" spans="2:10" ht="21" x14ac:dyDescent="0.35">
      <c r="B33" s="36"/>
      <c r="C33" s="36"/>
      <c r="D33" s="50" t="s">
        <v>285</v>
      </c>
      <c r="E33" s="38"/>
      <c r="F33" s="43"/>
      <c r="G33" s="36"/>
      <c r="H33" s="36"/>
      <c r="I33" s="36"/>
      <c r="J33" s="36"/>
    </row>
    <row r="34" spans="2:10" ht="21" x14ac:dyDescent="0.35">
      <c r="B34" s="36"/>
      <c r="C34" s="36"/>
      <c r="D34" s="49"/>
      <c r="E34" s="38"/>
      <c r="F34" s="43"/>
      <c r="G34" s="36"/>
      <c r="H34" s="36"/>
      <c r="I34" s="36"/>
      <c r="J34" s="36"/>
    </row>
    <row r="35" spans="2:10" ht="21" x14ac:dyDescent="0.35">
      <c r="B35" s="36"/>
      <c r="C35" s="36"/>
      <c r="D35" s="50" t="s">
        <v>286</v>
      </c>
      <c r="E35" s="37"/>
      <c r="F35" s="43"/>
      <c r="G35" s="36"/>
      <c r="H35" s="36"/>
      <c r="I35" s="36"/>
      <c r="J35" s="36"/>
    </row>
    <row r="36" spans="2:10" ht="21" x14ac:dyDescent="0.35">
      <c r="B36" s="36"/>
      <c r="C36" s="36"/>
      <c r="D36" s="43"/>
      <c r="E36" s="37"/>
      <c r="F36" s="43"/>
      <c r="G36" s="36"/>
      <c r="H36" s="36"/>
      <c r="I36" s="36"/>
      <c r="J36" s="36"/>
    </row>
    <row r="37" spans="2:10" ht="21" x14ac:dyDescent="0.35">
      <c r="B37" s="36"/>
      <c r="C37" s="36"/>
      <c r="D37" s="87" t="s">
        <v>287</v>
      </c>
      <c r="E37" s="37"/>
      <c r="F37" s="43"/>
      <c r="G37" s="36"/>
      <c r="H37" s="36"/>
      <c r="I37" s="36"/>
      <c r="J37" s="36"/>
    </row>
    <row r="38" spans="2:10" ht="21" x14ac:dyDescent="0.35">
      <c r="B38" s="36"/>
      <c r="C38" s="36"/>
      <c r="D38" s="51"/>
      <c r="E38" s="48"/>
      <c r="F38" s="36"/>
      <c r="G38" s="36"/>
      <c r="H38" s="36"/>
      <c r="I38" s="36"/>
      <c r="J38" s="36"/>
    </row>
    <row r="39" spans="2:10" ht="21" x14ac:dyDescent="0.35">
      <c r="B39" s="51"/>
      <c r="C39" s="36"/>
      <c r="D39" s="87" t="s">
        <v>288</v>
      </c>
      <c r="E39" s="38"/>
      <c r="F39" s="36"/>
      <c r="G39" s="36"/>
      <c r="H39" s="36"/>
      <c r="I39" s="36"/>
      <c r="J39" s="36"/>
    </row>
    <row r="40" spans="2:10" ht="21" x14ac:dyDescent="0.35">
      <c r="B40" s="51"/>
      <c r="C40" s="36"/>
      <c r="D40" s="40"/>
      <c r="E40" s="37"/>
      <c r="F40" s="36"/>
      <c r="G40" s="36"/>
      <c r="H40" s="36"/>
      <c r="I40" s="36"/>
      <c r="J40" s="36"/>
    </row>
    <row r="41" spans="2:10" ht="21" x14ac:dyDescent="0.35">
      <c r="B41" s="51"/>
      <c r="C41" s="36"/>
      <c r="D41" s="47" t="s">
        <v>289</v>
      </c>
      <c r="E41" s="38"/>
      <c r="F41" s="36"/>
      <c r="G41" s="52"/>
      <c r="H41" s="36"/>
      <c r="I41" s="36"/>
      <c r="J41" s="36"/>
    </row>
    <row r="42" spans="2:10" ht="21" x14ac:dyDescent="0.35">
      <c r="B42" s="35"/>
      <c r="C42" s="36"/>
      <c r="D42" s="49"/>
      <c r="E42" s="37"/>
      <c r="F42" s="36"/>
      <c r="G42" s="52"/>
      <c r="H42" s="36"/>
      <c r="I42" s="36"/>
      <c r="J42" s="36"/>
    </row>
    <row r="43" spans="2:10" ht="21" x14ac:dyDescent="0.35">
      <c r="B43" s="35"/>
      <c r="C43" s="36"/>
      <c r="D43" s="47" t="s">
        <v>290</v>
      </c>
      <c r="E43" s="37"/>
      <c r="F43" s="36"/>
      <c r="G43" s="52"/>
      <c r="H43" s="36"/>
      <c r="I43" s="36"/>
      <c r="J43" s="36"/>
    </row>
    <row r="44" spans="2:10" ht="21" x14ac:dyDescent="0.35">
      <c r="B44" s="51"/>
      <c r="C44" s="36"/>
      <c r="D44" s="49"/>
      <c r="E44" s="38"/>
      <c r="F44" s="36"/>
      <c r="G44" s="52"/>
      <c r="H44" s="36"/>
      <c r="I44" s="36"/>
      <c r="J44" s="36"/>
    </row>
    <row r="45" spans="2:10" ht="21" x14ac:dyDescent="0.35">
      <c r="B45" s="53"/>
      <c r="C45" s="36"/>
      <c r="D45" s="47" t="s">
        <v>291</v>
      </c>
      <c r="E45" s="37"/>
      <c r="F45" s="36"/>
      <c r="G45" s="52"/>
      <c r="H45" s="36"/>
      <c r="I45" s="36"/>
      <c r="J45" s="36"/>
    </row>
    <row r="46" spans="2:10" ht="21" x14ac:dyDescent="0.35">
      <c r="B46" s="53"/>
      <c r="C46" s="36"/>
      <c r="D46" s="49"/>
      <c r="E46" s="37"/>
      <c r="F46" s="36"/>
      <c r="G46" s="52"/>
      <c r="H46" s="36"/>
      <c r="I46" s="36"/>
      <c r="J46" s="36"/>
    </row>
    <row r="47" spans="2:10" ht="21" x14ac:dyDescent="0.35">
      <c r="B47" s="53"/>
      <c r="C47" s="36"/>
      <c r="D47" s="47" t="s">
        <v>292</v>
      </c>
      <c r="E47" s="37"/>
      <c r="F47" s="36"/>
      <c r="G47" s="52"/>
      <c r="H47" s="36"/>
      <c r="I47" s="36"/>
      <c r="J47" s="36"/>
    </row>
    <row r="48" spans="2:10" ht="21" x14ac:dyDescent="0.35">
      <c r="B48" s="53"/>
      <c r="C48" s="36"/>
      <c r="D48" s="49"/>
      <c r="E48" s="37"/>
      <c r="F48" s="36"/>
      <c r="G48" s="52"/>
      <c r="H48" s="36"/>
      <c r="I48" s="36"/>
      <c r="J48" s="36"/>
    </row>
    <row r="49" spans="2:10" ht="21" x14ac:dyDescent="0.35">
      <c r="B49" s="53"/>
      <c r="C49" s="36"/>
      <c r="D49" s="47" t="s">
        <v>293</v>
      </c>
      <c r="E49" s="37"/>
      <c r="F49" s="36"/>
      <c r="G49" s="52"/>
      <c r="H49" s="36"/>
      <c r="I49" s="36"/>
      <c r="J49" s="36"/>
    </row>
    <row r="50" spans="2:10" ht="21" x14ac:dyDescent="0.35">
      <c r="B50" s="53"/>
      <c r="C50" s="36"/>
      <c r="D50" s="49"/>
      <c r="E50" s="37"/>
      <c r="F50" s="36"/>
      <c r="G50" s="52"/>
      <c r="H50" s="36"/>
      <c r="I50" s="36"/>
      <c r="J50" s="36"/>
    </row>
    <row r="51" spans="2:10" ht="21" x14ac:dyDescent="0.35">
      <c r="B51" s="53"/>
      <c r="C51" s="36"/>
      <c r="D51" s="47" t="s">
        <v>294</v>
      </c>
      <c r="E51" s="37"/>
      <c r="F51" s="36"/>
      <c r="G51" s="52"/>
      <c r="H51" s="36"/>
      <c r="I51" s="36"/>
      <c r="J51" s="36"/>
    </row>
    <row r="52" spans="2:10" ht="21" x14ac:dyDescent="0.35">
      <c r="B52" s="53"/>
      <c r="C52" s="36"/>
      <c r="D52" s="43"/>
      <c r="E52" s="37"/>
      <c r="F52" s="36"/>
      <c r="G52" s="52"/>
      <c r="H52" s="36"/>
      <c r="I52" s="36"/>
      <c r="J52" s="36"/>
    </row>
    <row r="53" spans="2:10" ht="21" x14ac:dyDescent="0.35">
      <c r="B53" s="53"/>
      <c r="C53" s="36"/>
      <c r="D53" s="47" t="s">
        <v>295</v>
      </c>
      <c r="E53" s="37"/>
      <c r="F53" s="36"/>
      <c r="G53" s="52"/>
      <c r="H53" s="36"/>
      <c r="I53" s="36"/>
      <c r="J53" s="36"/>
    </row>
    <row r="54" spans="2:10" ht="21" x14ac:dyDescent="0.35">
      <c r="B54" s="53"/>
      <c r="C54" s="36"/>
      <c r="D54" s="42"/>
      <c r="E54" s="37"/>
      <c r="F54" s="36"/>
      <c r="G54" s="52"/>
      <c r="H54" s="36"/>
      <c r="I54" s="36"/>
      <c r="J54" s="36"/>
    </row>
    <row r="55" spans="2:10" ht="21" x14ac:dyDescent="0.35">
      <c r="B55" s="53"/>
      <c r="C55" s="36"/>
      <c r="D55" s="87" t="s">
        <v>324</v>
      </c>
      <c r="E55" s="37"/>
      <c r="F55" s="43"/>
      <c r="G55" s="52"/>
      <c r="H55" s="36"/>
      <c r="I55" s="36"/>
      <c r="J55" s="36"/>
    </row>
    <row r="56" spans="2:10" ht="21" x14ac:dyDescent="0.35">
      <c r="B56" s="53"/>
      <c r="C56" s="36"/>
      <c r="D56" s="54"/>
      <c r="E56" s="37"/>
      <c r="F56" s="43"/>
      <c r="G56" s="52"/>
      <c r="H56" s="36"/>
      <c r="I56" s="36"/>
      <c r="J56" s="36"/>
    </row>
    <row r="57" spans="2:10" ht="23.25" customHeight="1" x14ac:dyDescent="0.35">
      <c r="B57" s="53"/>
      <c r="C57" s="36"/>
      <c r="D57" s="87" t="s">
        <v>296</v>
      </c>
      <c r="E57" s="37"/>
      <c r="F57" s="43"/>
      <c r="G57" s="52"/>
      <c r="H57" s="36"/>
      <c r="I57" s="36"/>
      <c r="J57" s="36"/>
    </row>
    <row r="58" spans="2:10" ht="15" customHeight="1" x14ac:dyDescent="0.35">
      <c r="B58" s="53"/>
      <c r="C58" s="36"/>
      <c r="D58" s="55"/>
      <c r="E58" s="37"/>
      <c r="F58" s="43"/>
      <c r="G58" s="52"/>
      <c r="H58" s="36"/>
      <c r="I58" s="36"/>
      <c r="J58" s="36"/>
    </row>
    <row r="59" spans="2:10" ht="21" x14ac:dyDescent="0.35">
      <c r="B59" s="53"/>
      <c r="C59" s="36"/>
      <c r="D59" s="87" t="s">
        <v>297</v>
      </c>
      <c r="E59" s="37"/>
      <c r="F59" s="43"/>
      <c r="G59" s="52"/>
      <c r="H59" s="36"/>
      <c r="I59" s="36"/>
      <c r="J59" s="36"/>
    </row>
    <row r="60" spans="2:10" ht="21" x14ac:dyDescent="0.35">
      <c r="B60" s="53"/>
      <c r="C60" s="36"/>
      <c r="D60" s="44"/>
      <c r="E60" s="37"/>
      <c r="F60" s="43"/>
      <c r="G60" s="52"/>
      <c r="H60" s="36"/>
      <c r="I60" s="36"/>
      <c r="J60" s="36"/>
    </row>
    <row r="61" spans="2:10" ht="21" x14ac:dyDescent="0.35">
      <c r="B61" s="53"/>
      <c r="C61" s="36"/>
      <c r="D61" s="47" t="s">
        <v>298</v>
      </c>
      <c r="E61" s="37"/>
      <c r="F61" s="43"/>
      <c r="G61" s="52"/>
      <c r="H61" s="36"/>
      <c r="I61" s="36"/>
      <c r="J61" s="36"/>
    </row>
    <row r="62" spans="2:10" ht="21" x14ac:dyDescent="0.35">
      <c r="B62" s="53"/>
      <c r="C62" s="36"/>
      <c r="D62" s="56"/>
      <c r="E62" s="37"/>
      <c r="F62" s="43"/>
      <c r="G62" s="52"/>
      <c r="H62" s="36"/>
      <c r="I62" s="36"/>
      <c r="J62" s="36"/>
    </row>
    <row r="63" spans="2:10" ht="21" x14ac:dyDescent="0.35">
      <c r="B63" s="53"/>
      <c r="C63" s="36"/>
      <c r="D63" s="57" t="s">
        <v>299</v>
      </c>
      <c r="E63" s="37"/>
      <c r="F63" s="49"/>
      <c r="G63" s="36"/>
      <c r="H63" s="36"/>
      <c r="I63" s="36"/>
      <c r="J63" s="36"/>
    </row>
    <row r="64" spans="2:10" ht="21" x14ac:dyDescent="0.35">
      <c r="B64" s="53"/>
      <c r="C64" s="36"/>
      <c r="D64" s="43"/>
      <c r="E64" s="37"/>
      <c r="F64" s="43"/>
      <c r="G64" s="52"/>
      <c r="H64" s="36"/>
      <c r="I64" s="36"/>
      <c r="J64" s="36"/>
    </row>
    <row r="65" spans="2:10" ht="21" x14ac:dyDescent="0.35">
      <c r="B65" s="53"/>
      <c r="C65" s="36"/>
      <c r="D65" s="57" t="s">
        <v>300</v>
      </c>
      <c r="E65" s="37"/>
      <c r="F65" s="43"/>
      <c r="G65" s="52"/>
      <c r="H65" s="36"/>
      <c r="I65" s="36"/>
      <c r="J65" s="36"/>
    </row>
    <row r="66" spans="2:10" ht="21" x14ac:dyDescent="0.35">
      <c r="B66" s="53"/>
      <c r="C66" s="36"/>
      <c r="D66" s="43"/>
      <c r="E66" s="37"/>
      <c r="F66" s="43"/>
      <c r="G66" s="52"/>
      <c r="H66" s="36"/>
      <c r="I66" s="36"/>
      <c r="J66" s="36"/>
    </row>
    <row r="67" spans="2:10" ht="21" x14ac:dyDescent="0.35">
      <c r="B67" s="53"/>
      <c r="C67" s="36"/>
      <c r="D67" s="57" t="s">
        <v>301</v>
      </c>
      <c r="E67" s="37"/>
      <c r="F67" s="43"/>
      <c r="G67" s="52"/>
      <c r="H67" s="36"/>
      <c r="I67" s="36"/>
      <c r="J67" s="36"/>
    </row>
    <row r="68" spans="2:10" ht="21" x14ac:dyDescent="0.35">
      <c r="B68" s="53"/>
      <c r="C68" s="36"/>
      <c r="D68" s="43"/>
      <c r="E68" s="37"/>
      <c r="F68" s="43"/>
      <c r="G68" s="52"/>
      <c r="H68" s="36"/>
      <c r="I68" s="36"/>
      <c r="J68" s="36"/>
    </row>
    <row r="69" spans="2:10" ht="21" x14ac:dyDescent="0.35">
      <c r="B69" s="53"/>
      <c r="C69" s="36"/>
      <c r="D69" s="57" t="s">
        <v>302</v>
      </c>
      <c r="E69" s="37"/>
      <c r="F69" s="43"/>
      <c r="G69" s="52"/>
      <c r="H69" s="36"/>
      <c r="I69" s="36"/>
      <c r="J69" s="36"/>
    </row>
    <row r="70" spans="2:10" ht="21" x14ac:dyDescent="0.35">
      <c r="B70" s="53"/>
      <c r="C70" s="36"/>
      <c r="D70" s="36"/>
      <c r="E70" s="37"/>
      <c r="F70" s="36"/>
      <c r="G70" s="52"/>
      <c r="H70" s="36"/>
      <c r="I70" s="36"/>
      <c r="J70" s="36"/>
    </row>
    <row r="71" spans="2:10" ht="21" x14ac:dyDescent="0.35">
      <c r="B71" s="53"/>
      <c r="C71" s="36"/>
      <c r="D71" s="87" t="s">
        <v>304</v>
      </c>
      <c r="E71" s="37"/>
      <c r="F71" s="36"/>
      <c r="G71" s="52"/>
      <c r="H71" s="36"/>
      <c r="I71" s="36"/>
      <c r="J71" s="36"/>
    </row>
    <row r="72" spans="2:10" ht="21" x14ac:dyDescent="0.35">
      <c r="B72" s="53"/>
      <c r="C72" s="36"/>
      <c r="D72" s="54"/>
      <c r="E72" s="37"/>
      <c r="F72" s="36"/>
      <c r="G72" s="52"/>
      <c r="H72" s="36"/>
      <c r="I72" s="36"/>
      <c r="J72" s="36"/>
    </row>
    <row r="73" spans="2:10" ht="21" x14ac:dyDescent="0.35">
      <c r="B73" s="53"/>
      <c r="C73" s="36"/>
      <c r="D73" s="87" t="s">
        <v>325</v>
      </c>
      <c r="E73" s="37"/>
      <c r="F73" s="36"/>
      <c r="G73" s="52"/>
      <c r="H73" s="36"/>
      <c r="I73" s="36"/>
      <c r="J73" s="36"/>
    </row>
    <row r="74" spans="2:10" ht="21" x14ac:dyDescent="0.35">
      <c r="B74" s="53"/>
      <c r="C74" s="36"/>
      <c r="D74" s="44"/>
      <c r="E74" s="37"/>
      <c r="F74" s="36"/>
      <c r="G74" s="52"/>
      <c r="H74" s="36"/>
      <c r="I74" s="36"/>
      <c r="J74" s="36"/>
    </row>
    <row r="75" spans="2:10" ht="21" x14ac:dyDescent="0.35">
      <c r="B75" s="53"/>
      <c r="C75" s="36"/>
      <c r="D75" s="47" t="s">
        <v>306</v>
      </c>
      <c r="E75" s="37"/>
      <c r="F75" s="36"/>
      <c r="G75" s="52"/>
      <c r="H75" s="36"/>
      <c r="I75" s="36"/>
      <c r="J75" s="36"/>
    </row>
    <row r="76" spans="2:10" ht="21" x14ac:dyDescent="0.35">
      <c r="B76" s="53"/>
      <c r="C76" s="36"/>
      <c r="D76" s="44"/>
      <c r="E76" s="37"/>
      <c r="F76" s="36"/>
      <c r="G76" s="52"/>
      <c r="H76" s="36"/>
      <c r="I76" s="36"/>
      <c r="J76" s="36"/>
    </row>
    <row r="77" spans="2:10" ht="21" x14ac:dyDescent="0.35">
      <c r="B77" s="53"/>
      <c r="C77" s="36"/>
      <c r="D77" s="58" t="s">
        <v>307</v>
      </c>
      <c r="E77" s="37"/>
      <c r="F77" s="36"/>
      <c r="G77" s="52"/>
      <c r="H77" s="36"/>
      <c r="I77" s="36"/>
      <c r="J77" s="36"/>
    </row>
    <row r="78" spans="2:10" ht="21" x14ac:dyDescent="0.35">
      <c r="B78" s="36"/>
      <c r="C78" s="36"/>
      <c r="D78" s="49"/>
      <c r="E78" s="37"/>
      <c r="F78" s="36"/>
      <c r="G78" s="52"/>
      <c r="H78" s="36"/>
      <c r="I78" s="36"/>
      <c r="J78" s="36"/>
    </row>
    <row r="79" spans="2:10" ht="21" x14ac:dyDescent="0.35">
      <c r="B79" s="36"/>
      <c r="C79" s="36"/>
      <c r="D79" s="47" t="s">
        <v>308</v>
      </c>
      <c r="E79" s="37"/>
      <c r="F79" s="36"/>
      <c r="G79" s="52"/>
      <c r="H79" s="36"/>
      <c r="I79" s="36"/>
      <c r="J79" s="36"/>
    </row>
    <row r="80" spans="2:10" ht="21" x14ac:dyDescent="0.35">
      <c r="B80" s="36"/>
      <c r="C80" s="36"/>
      <c r="D80" s="49"/>
      <c r="E80" s="37"/>
      <c r="F80" s="36"/>
      <c r="G80" s="52"/>
      <c r="H80" s="36"/>
      <c r="I80" s="36"/>
      <c r="J80" s="36"/>
    </row>
    <row r="81" spans="2:10" ht="21" x14ac:dyDescent="0.35">
      <c r="B81" s="36"/>
      <c r="C81" s="36"/>
      <c r="D81" s="47" t="s">
        <v>309</v>
      </c>
      <c r="E81" s="37"/>
      <c r="F81" s="36"/>
      <c r="G81" s="52"/>
      <c r="H81" s="36"/>
      <c r="I81" s="36"/>
      <c r="J81" s="36"/>
    </row>
    <row r="82" spans="2:10" ht="21" x14ac:dyDescent="0.35">
      <c r="B82" s="36"/>
      <c r="C82" s="36"/>
      <c r="D82" s="49"/>
      <c r="E82" s="37"/>
      <c r="F82" s="36"/>
      <c r="G82" s="52"/>
      <c r="H82" s="36"/>
      <c r="I82" s="36"/>
      <c r="J82" s="36"/>
    </row>
    <row r="83" spans="2:10" ht="21" x14ac:dyDescent="0.35">
      <c r="B83" s="36"/>
      <c r="C83" s="36"/>
      <c r="D83" s="87" t="s">
        <v>310</v>
      </c>
      <c r="E83" s="37"/>
      <c r="F83" s="43"/>
      <c r="G83" s="52"/>
      <c r="H83" s="36"/>
      <c r="I83" s="36"/>
      <c r="J83" s="36"/>
    </row>
    <row r="84" spans="2:10" ht="21" x14ac:dyDescent="0.35">
      <c r="B84" s="36"/>
      <c r="C84" s="36"/>
      <c r="D84" s="49"/>
      <c r="E84" s="37"/>
      <c r="F84" s="43"/>
      <c r="G84" s="52"/>
      <c r="H84" s="36"/>
      <c r="I84" s="36"/>
      <c r="J84" s="36"/>
    </row>
    <row r="85" spans="2:10" ht="21" x14ac:dyDescent="0.35">
      <c r="B85" s="36"/>
      <c r="C85" s="36"/>
      <c r="D85" s="47" t="s">
        <v>311</v>
      </c>
      <c r="E85" s="37"/>
      <c r="F85" s="43"/>
      <c r="G85" s="52"/>
      <c r="H85" s="36"/>
      <c r="I85" s="36"/>
      <c r="J85" s="36"/>
    </row>
    <row r="86" spans="2:10" ht="21" x14ac:dyDescent="0.35">
      <c r="B86" s="36"/>
      <c r="C86" s="36"/>
      <c r="D86" s="49"/>
      <c r="E86" s="37"/>
      <c r="F86" s="43"/>
      <c r="G86" s="52"/>
      <c r="H86" s="36"/>
      <c r="I86" s="36"/>
      <c r="J86" s="36"/>
    </row>
    <row r="87" spans="2:10" ht="21" x14ac:dyDescent="0.35">
      <c r="B87" s="36"/>
      <c r="C87" s="36"/>
      <c r="D87" s="58" t="s">
        <v>312</v>
      </c>
      <c r="E87" s="37"/>
      <c r="F87" s="43"/>
      <c r="G87" s="52"/>
      <c r="H87" s="36"/>
      <c r="I87" s="36"/>
      <c r="J87" s="36"/>
    </row>
    <row r="88" spans="2:10" ht="21" x14ac:dyDescent="0.35">
      <c r="B88" s="36"/>
      <c r="C88" s="36"/>
      <c r="D88" s="49"/>
      <c r="E88" s="37"/>
      <c r="F88" s="43"/>
      <c r="G88" s="52"/>
      <c r="H88" s="36"/>
      <c r="I88" s="36"/>
      <c r="J88" s="36"/>
    </row>
    <row r="89" spans="2:10" ht="21" x14ac:dyDescent="0.35">
      <c r="B89" s="36"/>
      <c r="C89" s="36"/>
      <c r="D89" s="87" t="s">
        <v>315</v>
      </c>
      <c r="E89" s="37"/>
      <c r="F89" s="43"/>
      <c r="G89" s="52"/>
      <c r="H89" s="36"/>
      <c r="I89" s="36"/>
      <c r="J89" s="36"/>
    </row>
    <row r="90" spans="2:10" ht="21" x14ac:dyDescent="0.35">
      <c r="B90" s="36"/>
      <c r="C90" s="36"/>
      <c r="D90" s="43"/>
      <c r="E90" s="37"/>
      <c r="F90" s="43"/>
      <c r="G90" s="52"/>
      <c r="H90" s="36"/>
      <c r="I90" s="36"/>
      <c r="J90" s="36"/>
    </row>
    <row r="91" spans="2:10" ht="21" x14ac:dyDescent="0.35">
      <c r="B91" s="36"/>
      <c r="C91" s="36"/>
      <c r="D91" s="87" t="s">
        <v>316</v>
      </c>
      <c r="E91" s="37"/>
      <c r="F91" s="43"/>
      <c r="G91" s="52"/>
      <c r="H91" s="36"/>
      <c r="I91" s="36"/>
      <c r="J91" s="36"/>
    </row>
    <row r="92" spans="2:10" ht="21" x14ac:dyDescent="0.35">
      <c r="B92" s="36"/>
      <c r="C92" s="36"/>
      <c r="D92" s="42"/>
      <c r="E92" s="37"/>
      <c r="F92" s="43"/>
      <c r="G92" s="52"/>
      <c r="H92" s="36"/>
      <c r="I92" s="36"/>
      <c r="J92" s="36"/>
    </row>
    <row r="93" spans="2:10" ht="21" x14ac:dyDescent="0.35">
      <c r="B93" s="36"/>
      <c r="C93" s="36"/>
      <c r="D93" s="47" t="s">
        <v>317</v>
      </c>
      <c r="E93" s="37"/>
      <c r="F93" s="43"/>
      <c r="G93" s="52"/>
      <c r="H93" s="36"/>
      <c r="I93" s="36"/>
      <c r="J93" s="36"/>
    </row>
    <row r="94" spans="2:10" ht="21" x14ac:dyDescent="0.35">
      <c r="B94" s="36"/>
      <c r="C94" s="36"/>
      <c r="D94" s="49"/>
      <c r="E94" s="37"/>
      <c r="F94" s="43"/>
      <c r="G94" s="52"/>
      <c r="H94" s="36"/>
      <c r="I94" s="36"/>
      <c r="J94" s="36"/>
    </row>
    <row r="95" spans="2:10" ht="21" x14ac:dyDescent="0.35">
      <c r="B95" s="36"/>
      <c r="C95" s="36"/>
      <c r="D95" s="47" t="s">
        <v>318</v>
      </c>
      <c r="E95" s="37"/>
      <c r="F95" s="43"/>
      <c r="G95" s="52"/>
      <c r="H95" s="36"/>
      <c r="I95" s="36"/>
      <c r="J95" s="36"/>
    </row>
    <row r="96" spans="2:10" ht="21" x14ac:dyDescent="0.35">
      <c r="B96" s="36"/>
      <c r="C96" s="36"/>
      <c r="D96" s="49"/>
      <c r="E96" s="37"/>
      <c r="F96" s="36"/>
      <c r="G96" s="52"/>
      <c r="H96" s="36"/>
      <c r="I96" s="36"/>
      <c r="J96" s="36"/>
    </row>
    <row r="97" spans="2:10" ht="21" x14ac:dyDescent="0.35">
      <c r="B97" s="36"/>
      <c r="C97" s="36"/>
      <c r="D97" s="87" t="s">
        <v>319</v>
      </c>
      <c r="E97" s="37"/>
      <c r="F97" s="36"/>
      <c r="G97" s="52"/>
      <c r="H97" s="36"/>
      <c r="I97" s="36"/>
      <c r="J97" s="36"/>
    </row>
    <row r="98" spans="2:10" ht="21" x14ac:dyDescent="0.35">
      <c r="B98" s="36"/>
      <c r="C98" s="36"/>
      <c r="D98" s="49"/>
      <c r="E98" s="38"/>
      <c r="F98" s="36"/>
      <c r="G98" s="52"/>
      <c r="H98" s="36"/>
      <c r="I98" s="36"/>
      <c r="J98" s="36"/>
    </row>
    <row r="99" spans="2:10" ht="21" x14ac:dyDescent="0.35">
      <c r="B99" s="36"/>
      <c r="C99" s="36"/>
      <c r="D99" s="87" t="s">
        <v>320</v>
      </c>
      <c r="E99" s="38"/>
      <c r="F99" s="36"/>
      <c r="G99" s="52"/>
      <c r="H99" s="36"/>
      <c r="I99" s="36"/>
      <c r="J99" s="36"/>
    </row>
    <row r="100" spans="2:10" ht="21" x14ac:dyDescent="0.35">
      <c r="B100" s="36"/>
      <c r="C100" s="36"/>
      <c r="D100" s="42"/>
      <c r="E100" s="37"/>
      <c r="F100" s="36"/>
      <c r="G100" s="52"/>
      <c r="H100" s="36"/>
      <c r="I100" s="36"/>
      <c r="J100" s="36"/>
    </row>
    <row r="101" spans="2:10" ht="21" x14ac:dyDescent="0.35">
      <c r="B101" s="36"/>
      <c r="C101" s="36"/>
      <c r="D101" s="87" t="s">
        <v>321</v>
      </c>
      <c r="E101" s="37"/>
      <c r="F101" s="36"/>
      <c r="G101" s="52"/>
      <c r="H101" s="36"/>
      <c r="I101" s="36"/>
      <c r="J101" s="36"/>
    </row>
    <row r="102" spans="2:10" ht="21" x14ac:dyDescent="0.35">
      <c r="B102" s="36"/>
      <c r="C102" s="36"/>
      <c r="D102" s="59"/>
      <c r="E102" s="37"/>
      <c r="F102" s="36"/>
      <c r="G102" s="52"/>
      <c r="H102" s="36"/>
      <c r="I102" s="36"/>
      <c r="J102" s="36"/>
    </row>
    <row r="103" spans="2:10" ht="21" x14ac:dyDescent="0.35">
      <c r="B103" s="36"/>
      <c r="C103" s="36"/>
      <c r="D103" s="87" t="s">
        <v>322</v>
      </c>
      <c r="E103" s="37"/>
      <c r="F103" s="36"/>
      <c r="G103" s="52"/>
      <c r="H103" s="36"/>
      <c r="I103" s="36"/>
      <c r="J103" s="36"/>
    </row>
    <row r="104" spans="2:10" ht="21" x14ac:dyDescent="0.35">
      <c r="B104" s="36"/>
      <c r="C104" s="36"/>
      <c r="D104" s="49"/>
      <c r="E104" s="37"/>
      <c r="F104" s="36"/>
      <c r="G104" s="52"/>
      <c r="H104" s="36"/>
      <c r="I104" s="36"/>
      <c r="J104" s="36"/>
    </row>
    <row r="105" spans="2:10" ht="21" x14ac:dyDescent="0.35">
      <c r="B105" s="36"/>
      <c r="C105" s="36"/>
      <c r="E105" s="37"/>
      <c r="F105" s="36"/>
      <c r="G105" s="52"/>
      <c r="H105" s="36"/>
      <c r="I105" s="36"/>
      <c r="J105" s="36"/>
    </row>
    <row r="106" spans="2:10" ht="21" x14ac:dyDescent="0.35">
      <c r="B106" s="36"/>
      <c r="C106" s="36"/>
      <c r="E106" s="37"/>
      <c r="F106" s="36"/>
      <c r="G106" s="52"/>
      <c r="H106" s="36"/>
      <c r="I106" s="36"/>
      <c r="J106" s="36"/>
    </row>
    <row r="107" spans="2:10" ht="21" x14ac:dyDescent="0.35">
      <c r="B107" s="36"/>
      <c r="C107" s="36"/>
      <c r="D107" s="36"/>
      <c r="E107" s="37"/>
      <c r="F107" s="36"/>
      <c r="G107" s="52"/>
      <c r="H107" s="36"/>
      <c r="I107" s="36"/>
      <c r="J107" s="36"/>
    </row>
    <row r="108" spans="2:10" x14ac:dyDescent="0.25">
      <c r="G108" s="60"/>
    </row>
    <row r="109" spans="2:10" x14ac:dyDescent="0.25">
      <c r="G109" s="60"/>
    </row>
    <row r="110" spans="2:10" x14ac:dyDescent="0.25">
      <c r="F110" s="61"/>
      <c r="G110" s="60"/>
    </row>
    <row r="111" spans="2:10" x14ac:dyDescent="0.25">
      <c r="F111" s="61"/>
      <c r="G111" s="60"/>
      <c r="H111" s="62"/>
    </row>
    <row r="112" spans="2:10" x14ac:dyDescent="0.25">
      <c r="F112" s="61"/>
      <c r="G112" s="60"/>
    </row>
    <row r="113" spans="6:7" x14ac:dyDescent="0.25">
      <c r="F113" s="61"/>
      <c r="G113" s="60"/>
    </row>
    <row r="114" spans="6:7" x14ac:dyDescent="0.25">
      <c r="F114" s="61"/>
      <c r="G114" s="60"/>
    </row>
    <row r="115" spans="6:7" x14ac:dyDescent="0.25">
      <c r="F115" s="61"/>
      <c r="G115" s="60"/>
    </row>
    <row r="116" spans="6:7" x14ac:dyDescent="0.25">
      <c r="F116" s="61"/>
      <c r="G116" s="60"/>
    </row>
    <row r="117" spans="6:7" x14ac:dyDescent="0.25">
      <c r="F117" s="61"/>
      <c r="G117" s="60"/>
    </row>
    <row r="118" spans="6:7" x14ac:dyDescent="0.25">
      <c r="F118" s="61"/>
      <c r="G118" s="60"/>
    </row>
    <row r="119" spans="6:7" x14ac:dyDescent="0.25">
      <c r="F119" s="61"/>
      <c r="G119" s="60"/>
    </row>
    <row r="120" spans="6:7" x14ac:dyDescent="0.25">
      <c r="F120" s="61"/>
      <c r="G120" s="60"/>
    </row>
    <row r="121" spans="6:7" x14ac:dyDescent="0.25">
      <c r="F121" s="61"/>
      <c r="G121" s="60"/>
    </row>
    <row r="122" spans="6:7" x14ac:dyDescent="0.25">
      <c r="F122" s="61"/>
      <c r="G122" s="60"/>
    </row>
    <row r="123" spans="6:7" x14ac:dyDescent="0.25">
      <c r="F123" s="61"/>
      <c r="G123" s="60"/>
    </row>
    <row r="124" spans="6:7" x14ac:dyDescent="0.25">
      <c r="F124" s="61"/>
      <c r="G124" s="60"/>
    </row>
    <row r="125" spans="6:7" x14ac:dyDescent="0.25">
      <c r="F125" s="61"/>
      <c r="G125" s="60"/>
    </row>
    <row r="126" spans="6:7" x14ac:dyDescent="0.25">
      <c r="F126" s="61"/>
      <c r="G126" s="60"/>
    </row>
    <row r="127" spans="6:7" x14ac:dyDescent="0.25">
      <c r="F127" s="61"/>
      <c r="G127" s="60"/>
    </row>
    <row r="128" spans="6:7" x14ac:dyDescent="0.25">
      <c r="F128" s="61"/>
      <c r="G128" s="60"/>
    </row>
    <row r="129" spans="5:7" x14ac:dyDescent="0.25">
      <c r="F129" s="61"/>
      <c r="G129" s="60"/>
    </row>
    <row r="130" spans="5:7" x14ac:dyDescent="0.25">
      <c r="F130" s="61"/>
      <c r="G130" s="60"/>
    </row>
    <row r="131" spans="5:7" x14ac:dyDescent="0.25">
      <c r="F131" s="61"/>
      <c r="G131" s="60"/>
    </row>
    <row r="132" spans="5:7" x14ac:dyDescent="0.25">
      <c r="F132" s="61"/>
      <c r="G132" s="60"/>
    </row>
    <row r="133" spans="5:7" x14ac:dyDescent="0.25">
      <c r="G133" s="60"/>
    </row>
    <row r="134" spans="5:7" x14ac:dyDescent="0.25">
      <c r="G134" s="60"/>
    </row>
    <row r="135" spans="5:7" x14ac:dyDescent="0.25">
      <c r="G135" s="60"/>
    </row>
    <row r="136" spans="5:7" x14ac:dyDescent="0.25">
      <c r="G136" s="60"/>
    </row>
    <row r="137" spans="5:7" x14ac:dyDescent="0.25">
      <c r="G137" s="60"/>
    </row>
    <row r="138" spans="5:7" x14ac:dyDescent="0.25">
      <c r="G138" s="60"/>
    </row>
    <row r="139" spans="5:7" x14ac:dyDescent="0.25">
      <c r="G139" s="60"/>
    </row>
    <row r="140" spans="5:7" x14ac:dyDescent="0.25">
      <c r="G140" s="60"/>
    </row>
    <row r="141" spans="5:7" x14ac:dyDescent="0.25">
      <c r="E141" s="63"/>
      <c r="G141" s="60"/>
    </row>
    <row r="142" spans="5:7" x14ac:dyDescent="0.25">
      <c r="E142" s="63"/>
      <c r="G142" s="60"/>
    </row>
    <row r="143" spans="5:7" x14ac:dyDescent="0.25">
      <c r="G143" s="60"/>
    </row>
    <row r="144" spans="5:7" x14ac:dyDescent="0.25">
      <c r="G144" s="60"/>
    </row>
    <row r="145" spans="5:7" x14ac:dyDescent="0.25">
      <c r="G145" s="60"/>
    </row>
    <row r="146" spans="5:7" x14ac:dyDescent="0.25">
      <c r="G146" s="60"/>
    </row>
    <row r="147" spans="5:7" x14ac:dyDescent="0.25">
      <c r="F147" s="61"/>
      <c r="G147" s="60"/>
    </row>
    <row r="148" spans="5:7" x14ac:dyDescent="0.25">
      <c r="F148" s="61"/>
      <c r="G148" s="60"/>
    </row>
    <row r="149" spans="5:7" x14ac:dyDescent="0.25">
      <c r="F149" s="61"/>
      <c r="G149" s="60"/>
    </row>
    <row r="150" spans="5:7" x14ac:dyDescent="0.25">
      <c r="F150" s="61"/>
      <c r="G150" s="60"/>
    </row>
    <row r="151" spans="5:7" x14ac:dyDescent="0.25">
      <c r="F151" s="61"/>
      <c r="G151" s="60"/>
    </row>
    <row r="152" spans="5:7" ht="12" customHeight="1" x14ac:dyDescent="0.25">
      <c r="F152" s="61"/>
      <c r="G152" s="60"/>
    </row>
    <row r="153" spans="5:7" x14ac:dyDescent="0.25">
      <c r="E153" s="63"/>
      <c r="F153" s="61"/>
      <c r="G153" s="60"/>
    </row>
    <row r="154" spans="5:7" ht="12.75" customHeight="1" x14ac:dyDescent="0.25">
      <c r="E154" s="63"/>
      <c r="F154" s="61"/>
      <c r="G154" s="60"/>
    </row>
    <row r="155" spans="5:7" x14ac:dyDescent="0.25">
      <c r="E155" s="63"/>
      <c r="F155" s="61"/>
      <c r="G155" s="60"/>
    </row>
    <row r="156" spans="5:7" x14ac:dyDescent="0.25">
      <c r="E156" s="63"/>
      <c r="F156" s="61"/>
      <c r="G156" s="60"/>
    </row>
    <row r="157" spans="5:7" x14ac:dyDescent="0.25">
      <c r="E157" s="63"/>
      <c r="F157" s="61"/>
      <c r="G157" s="60"/>
    </row>
    <row r="158" spans="5:7" x14ac:dyDescent="0.25">
      <c r="F158" s="61"/>
      <c r="G158" s="60"/>
    </row>
    <row r="159" spans="5:7" x14ac:dyDescent="0.25">
      <c r="F159" s="61"/>
      <c r="G159" s="60"/>
    </row>
    <row r="160" spans="5:7" x14ac:dyDescent="0.25">
      <c r="F160" s="61"/>
    </row>
    <row r="161" spans="2:7" x14ac:dyDescent="0.25">
      <c r="F161" s="61"/>
    </row>
    <row r="162" spans="2:7" x14ac:dyDescent="0.25">
      <c r="F162" s="61"/>
    </row>
    <row r="163" spans="2:7" x14ac:dyDescent="0.25">
      <c r="F163" s="61"/>
    </row>
    <row r="164" spans="2:7" x14ac:dyDescent="0.25">
      <c r="F164" s="61"/>
    </row>
    <row r="165" spans="2:7" x14ac:dyDescent="0.25">
      <c r="F165" s="61"/>
    </row>
    <row r="166" spans="2:7" x14ac:dyDescent="0.25">
      <c r="F166" s="61"/>
      <c r="G166" s="60"/>
    </row>
    <row r="167" spans="2:7" x14ac:dyDescent="0.25">
      <c r="F167" s="61"/>
      <c r="G167" s="60"/>
    </row>
    <row r="168" spans="2:7" x14ac:dyDescent="0.25">
      <c r="F168" s="61"/>
      <c r="G168" s="60"/>
    </row>
    <row r="169" spans="2:7" x14ac:dyDescent="0.25">
      <c r="E169" s="63"/>
      <c r="F169" s="61"/>
      <c r="G169" s="60"/>
    </row>
    <row r="170" spans="2:7" x14ac:dyDescent="0.25">
      <c r="D170" s="64"/>
      <c r="F170" s="61"/>
      <c r="G170" s="60"/>
    </row>
    <row r="171" spans="2:7" x14ac:dyDescent="0.25">
      <c r="F171" s="61"/>
      <c r="G171" s="60"/>
    </row>
    <row r="172" spans="2:7" ht="12" customHeight="1" x14ac:dyDescent="0.25">
      <c r="F172" s="61"/>
      <c r="G172" s="60"/>
    </row>
    <row r="173" spans="2:7" x14ac:dyDescent="0.25">
      <c r="B173" s="65"/>
      <c r="F173" s="61"/>
      <c r="G173" s="60"/>
    </row>
    <row r="174" spans="2:7" x14ac:dyDescent="0.25">
      <c r="B174" s="65"/>
      <c r="F174" s="61"/>
      <c r="G174" s="60"/>
    </row>
    <row r="175" spans="2:7" x14ac:dyDescent="0.25">
      <c r="B175" s="65"/>
      <c r="F175" s="61"/>
      <c r="G175" s="60"/>
    </row>
    <row r="176" spans="2:7" x14ac:dyDescent="0.25">
      <c r="B176" s="65"/>
      <c r="F176" s="61"/>
      <c r="G176" s="60"/>
    </row>
    <row r="177" spans="1:7" x14ac:dyDescent="0.25">
      <c r="B177" s="65"/>
      <c r="F177" s="61"/>
      <c r="G177" s="60"/>
    </row>
    <row r="178" spans="1:7" x14ac:dyDescent="0.25">
      <c r="B178" s="65"/>
      <c r="F178" s="61"/>
      <c r="G178" s="60"/>
    </row>
    <row r="179" spans="1:7" x14ac:dyDescent="0.25">
      <c r="B179" s="65"/>
      <c r="F179" s="61"/>
      <c r="G179" s="60"/>
    </row>
    <row r="180" spans="1:7" x14ac:dyDescent="0.25">
      <c r="B180" s="65"/>
      <c r="F180" s="61"/>
      <c r="G180" s="60"/>
    </row>
    <row r="181" spans="1:7" x14ac:dyDescent="0.25">
      <c r="B181" s="65"/>
      <c r="F181" s="61"/>
      <c r="G181" s="60"/>
    </row>
    <row r="182" spans="1:7" x14ac:dyDescent="0.25">
      <c r="B182" s="65"/>
      <c r="F182" s="61"/>
      <c r="G182" s="60"/>
    </row>
    <row r="183" spans="1:7" x14ac:dyDescent="0.25">
      <c r="B183" s="65"/>
      <c r="F183" s="61"/>
      <c r="G183" s="60"/>
    </row>
    <row r="184" spans="1:7" x14ac:dyDescent="0.25">
      <c r="B184" s="65"/>
      <c r="F184" s="61"/>
      <c r="G184" s="60"/>
    </row>
    <row r="185" spans="1:7" x14ac:dyDescent="0.25">
      <c r="B185" s="65"/>
      <c r="F185" s="61"/>
      <c r="G185" s="60"/>
    </row>
    <row r="186" spans="1:7" x14ac:dyDescent="0.25">
      <c r="B186" s="65"/>
      <c r="F186" s="61"/>
      <c r="G186" s="60"/>
    </row>
    <row r="187" spans="1:7" x14ac:dyDescent="0.25">
      <c r="B187" s="65"/>
      <c r="F187" s="61"/>
      <c r="G187" s="60"/>
    </row>
    <row r="188" spans="1:7" x14ac:dyDescent="0.25">
      <c r="F188" s="61"/>
      <c r="G188" s="60"/>
    </row>
    <row r="189" spans="1:7" x14ac:dyDescent="0.25">
      <c r="F189" s="61"/>
      <c r="G189" s="60"/>
    </row>
    <row r="190" spans="1:7" x14ac:dyDescent="0.25">
      <c r="F190" s="61"/>
      <c r="G190" s="60"/>
    </row>
    <row r="191" spans="1:7" x14ac:dyDescent="0.25">
      <c r="B191" s="65"/>
      <c r="F191" s="61"/>
      <c r="G191" s="60"/>
    </row>
    <row r="192" spans="1:7" x14ac:dyDescent="0.25">
      <c r="A192" s="65"/>
      <c r="B192" s="65"/>
      <c r="D192" s="64"/>
      <c r="F192" s="61"/>
      <c r="G192" s="60"/>
    </row>
    <row r="193" spans="1:7" x14ac:dyDescent="0.25">
      <c r="A193" s="65"/>
      <c r="B193" s="65"/>
      <c r="D193" s="64"/>
      <c r="F193" s="61"/>
      <c r="G193" s="60"/>
    </row>
    <row r="194" spans="1:7" x14ac:dyDescent="0.25">
      <c r="A194" s="65"/>
      <c r="B194" s="65"/>
      <c r="D194" s="64"/>
      <c r="F194" s="61"/>
      <c r="G194" s="60"/>
    </row>
    <row r="195" spans="1:7" x14ac:dyDescent="0.25">
      <c r="A195" s="65"/>
      <c r="B195" s="65"/>
      <c r="D195" s="64"/>
      <c r="F195" s="61"/>
      <c r="G195" s="60"/>
    </row>
    <row r="196" spans="1:7" x14ac:dyDescent="0.25">
      <c r="A196" s="65"/>
      <c r="B196" s="65"/>
      <c r="D196" s="64"/>
      <c r="F196" s="61"/>
      <c r="G196" s="60"/>
    </row>
    <row r="197" spans="1:7" x14ac:dyDescent="0.25">
      <c r="A197" s="65"/>
      <c r="B197" s="65"/>
      <c r="D197" s="64"/>
      <c r="F197" s="61"/>
      <c r="G197" s="60"/>
    </row>
    <row r="198" spans="1:7" x14ac:dyDescent="0.25">
      <c r="A198" s="65"/>
      <c r="B198" s="65"/>
      <c r="D198" s="64"/>
      <c r="F198" s="61"/>
      <c r="G198" s="60"/>
    </row>
    <row r="199" spans="1:7" x14ac:dyDescent="0.25">
      <c r="A199" s="65"/>
      <c r="B199" s="65"/>
      <c r="D199" s="64"/>
      <c r="F199" s="61"/>
      <c r="G199" s="60"/>
    </row>
    <row r="200" spans="1:7" x14ac:dyDescent="0.25">
      <c r="A200" s="65"/>
      <c r="B200" s="65"/>
      <c r="D200" s="64"/>
      <c r="F200" s="61"/>
      <c r="G200" s="60"/>
    </row>
    <row r="201" spans="1:7" x14ac:dyDescent="0.25">
      <c r="A201" s="65"/>
      <c r="B201" s="65"/>
      <c r="D201" s="64"/>
      <c r="F201" s="61"/>
      <c r="G201" s="60"/>
    </row>
    <row r="202" spans="1:7" x14ac:dyDescent="0.25">
      <c r="A202" s="65"/>
      <c r="B202" s="65"/>
      <c r="D202" s="66"/>
      <c r="F202" s="61"/>
      <c r="G202" s="60"/>
    </row>
    <row r="203" spans="1:7" x14ac:dyDescent="0.25">
      <c r="A203" s="65"/>
      <c r="B203" s="65"/>
      <c r="F203" s="61"/>
      <c r="G203" s="60"/>
    </row>
    <row r="204" spans="1:7" x14ac:dyDescent="0.25">
      <c r="A204" s="65"/>
      <c r="B204" s="65"/>
      <c r="F204" s="61"/>
      <c r="G204" s="60"/>
    </row>
    <row r="205" spans="1:7" x14ac:dyDescent="0.25">
      <c r="A205" s="65"/>
      <c r="B205" s="65"/>
      <c r="F205" s="61"/>
      <c r="G205" s="60"/>
    </row>
    <row r="206" spans="1:7" x14ac:dyDescent="0.25">
      <c r="A206" s="65"/>
      <c r="B206" s="60"/>
      <c r="F206" s="61"/>
      <c r="G206" s="60"/>
    </row>
    <row r="207" spans="1:7" x14ac:dyDescent="0.25">
      <c r="A207" s="60"/>
      <c r="B207" s="60"/>
      <c r="D207" s="61"/>
      <c r="F207" s="61"/>
      <c r="G207" s="60"/>
    </row>
    <row r="208" spans="1:7" x14ac:dyDescent="0.25">
      <c r="A208" s="60"/>
      <c r="D208" s="61"/>
      <c r="F208" s="61"/>
      <c r="G208" s="60"/>
    </row>
    <row r="209" spans="4:7" x14ac:dyDescent="0.25">
      <c r="D209" s="61"/>
      <c r="F209" s="61"/>
      <c r="G209" s="60"/>
    </row>
    <row r="210" spans="4:7" x14ac:dyDescent="0.25">
      <c r="D210" s="61"/>
      <c r="F210" s="61"/>
      <c r="G210" s="60"/>
    </row>
    <row r="211" spans="4:7" x14ac:dyDescent="0.25">
      <c r="D211" s="67"/>
      <c r="F211" s="61"/>
      <c r="G211" s="60"/>
    </row>
    <row r="212" spans="4:7" x14ac:dyDescent="0.25">
      <c r="F212" s="61"/>
      <c r="G212" s="60"/>
    </row>
    <row r="213" spans="4:7" x14ac:dyDescent="0.25">
      <c r="F213" s="61"/>
      <c r="G213" s="60"/>
    </row>
    <row r="214" spans="4:7" x14ac:dyDescent="0.25">
      <c r="F214" s="61"/>
      <c r="G214" s="60"/>
    </row>
    <row r="215" spans="4:7" x14ac:dyDescent="0.25">
      <c r="F215" s="61"/>
      <c r="G215" s="60"/>
    </row>
    <row r="216" spans="4:7" x14ac:dyDescent="0.25">
      <c r="F216" s="61"/>
      <c r="G216" s="60"/>
    </row>
    <row r="217" spans="4:7" x14ac:dyDescent="0.25">
      <c r="F217" s="61"/>
      <c r="G217" s="60"/>
    </row>
    <row r="218" spans="4:7" x14ac:dyDescent="0.25">
      <c r="F218" s="61"/>
      <c r="G218" s="60"/>
    </row>
    <row r="219" spans="4:7" x14ac:dyDescent="0.25">
      <c r="E219" s="63"/>
      <c r="F219" s="61"/>
      <c r="G219" s="60"/>
    </row>
    <row r="220" spans="4:7" x14ac:dyDescent="0.25">
      <c r="E220" s="63"/>
      <c r="F220" s="61"/>
      <c r="G220" s="60"/>
    </row>
    <row r="221" spans="4:7" x14ac:dyDescent="0.25">
      <c r="E221" s="63"/>
      <c r="F221" s="61"/>
      <c r="G221" s="60"/>
    </row>
    <row r="222" spans="4:7" x14ac:dyDescent="0.25">
      <c r="E222" s="63"/>
      <c r="F222" s="61"/>
      <c r="G222" s="60"/>
    </row>
    <row r="223" spans="4:7" x14ac:dyDescent="0.25">
      <c r="F223" s="61"/>
      <c r="G223" s="60"/>
    </row>
    <row r="224" spans="4:7" x14ac:dyDescent="0.25">
      <c r="F224" s="61"/>
      <c r="G224" s="60"/>
    </row>
    <row r="225" spans="4:7" x14ac:dyDescent="0.25">
      <c r="F225" s="61"/>
      <c r="G225" s="60"/>
    </row>
    <row r="226" spans="4:7" x14ac:dyDescent="0.25">
      <c r="F226" s="61"/>
      <c r="G226" s="60"/>
    </row>
    <row r="227" spans="4:7" x14ac:dyDescent="0.25">
      <c r="F227" s="61"/>
      <c r="G227" s="60"/>
    </row>
    <row r="228" spans="4:7" x14ac:dyDescent="0.25">
      <c r="F228" s="61"/>
      <c r="G228" s="60"/>
    </row>
    <row r="229" spans="4:7" x14ac:dyDescent="0.25">
      <c r="F229" s="61"/>
      <c r="G229" s="60"/>
    </row>
    <row r="230" spans="4:7" x14ac:dyDescent="0.25">
      <c r="G230" s="60"/>
    </row>
    <row r="231" spans="4:7" x14ac:dyDescent="0.25">
      <c r="G231" s="60"/>
    </row>
    <row r="232" spans="4:7" x14ac:dyDescent="0.25">
      <c r="G232" s="60"/>
    </row>
    <row r="233" spans="4:7" x14ac:dyDescent="0.25">
      <c r="D233" s="64"/>
      <c r="G233" s="60"/>
    </row>
    <row r="234" spans="4:7" x14ac:dyDescent="0.25">
      <c r="D234" s="64"/>
      <c r="G234" s="60"/>
    </row>
    <row r="235" spans="4:7" x14ac:dyDescent="0.25">
      <c r="D235" s="64"/>
      <c r="G235" s="60"/>
    </row>
    <row r="236" spans="4:7" x14ac:dyDescent="0.25">
      <c r="D236" s="64"/>
      <c r="F236" s="64"/>
      <c r="G236" s="60"/>
    </row>
    <row r="237" spans="4:7" x14ac:dyDescent="0.25">
      <c r="D237" s="64"/>
      <c r="F237" s="64"/>
      <c r="G237" s="60"/>
    </row>
    <row r="238" spans="4:7" x14ac:dyDescent="0.25">
      <c r="D238" s="64"/>
      <c r="F238" s="64"/>
      <c r="G238" s="60"/>
    </row>
    <row r="239" spans="4:7" x14ac:dyDescent="0.25">
      <c r="D239" s="64"/>
      <c r="F239" s="64"/>
      <c r="G239" s="60"/>
    </row>
    <row r="240" spans="4:7" x14ac:dyDescent="0.25">
      <c r="D240" s="64"/>
      <c r="F240" s="64"/>
      <c r="G240" s="60"/>
    </row>
    <row r="241" spans="4:8" x14ac:dyDescent="0.25">
      <c r="D241" s="64"/>
      <c r="F241" s="64"/>
      <c r="G241" s="60"/>
    </row>
    <row r="242" spans="4:8" x14ac:dyDescent="0.25">
      <c r="D242" s="64"/>
      <c r="F242" s="64"/>
      <c r="G242" s="60"/>
    </row>
    <row r="243" spans="4:8" x14ac:dyDescent="0.25">
      <c r="D243" s="64"/>
      <c r="F243" s="64"/>
      <c r="G243" s="60"/>
    </row>
    <row r="244" spans="4:8" x14ac:dyDescent="0.25">
      <c r="D244" s="64"/>
      <c r="F244" s="64"/>
      <c r="G244" s="60"/>
    </row>
    <row r="245" spans="4:8" x14ac:dyDescent="0.25">
      <c r="D245" s="64"/>
      <c r="F245" s="61"/>
      <c r="G245" s="60"/>
    </row>
    <row r="246" spans="4:8" x14ac:dyDescent="0.25">
      <c r="D246" s="64"/>
      <c r="G246" s="60"/>
    </row>
    <row r="247" spans="4:8" x14ac:dyDescent="0.25">
      <c r="D247" s="64"/>
      <c r="G247" s="60"/>
    </row>
    <row r="248" spans="4:8" x14ac:dyDescent="0.25">
      <c r="D248" s="64"/>
      <c r="F248" s="29" t="str">
        <f>""</f>
        <v/>
      </c>
      <c r="G248" s="60"/>
      <c r="H248" s="64"/>
    </row>
    <row r="249" spans="4:8" x14ac:dyDescent="0.25">
      <c r="D249" s="64"/>
      <c r="F249" s="61"/>
      <c r="G249" s="60"/>
      <c r="H249" s="64"/>
    </row>
    <row r="250" spans="4:8" x14ac:dyDescent="0.25">
      <c r="D250" s="64"/>
      <c r="F250" s="68"/>
      <c r="G250" s="60"/>
      <c r="H250" s="64"/>
    </row>
    <row r="251" spans="4:8" x14ac:dyDescent="0.25">
      <c r="D251" s="64"/>
      <c r="F251" s="68"/>
      <c r="G251" s="60"/>
      <c r="H251" s="64"/>
    </row>
    <row r="252" spans="4:8" x14ac:dyDescent="0.25">
      <c r="D252" s="64"/>
      <c r="F252" s="68"/>
      <c r="G252" s="60"/>
      <c r="H252" s="64"/>
    </row>
    <row r="253" spans="4:8" x14ac:dyDescent="0.25">
      <c r="D253" s="64"/>
      <c r="F253" s="68"/>
      <c r="G253" s="60"/>
      <c r="H253" s="64"/>
    </row>
    <row r="254" spans="4:8" x14ac:dyDescent="0.25">
      <c r="D254" s="64"/>
      <c r="G254" s="60"/>
    </row>
    <row r="255" spans="4:8" x14ac:dyDescent="0.25">
      <c r="D255" s="64"/>
      <c r="G255" s="60"/>
    </row>
    <row r="256" spans="4:8" x14ac:dyDescent="0.25">
      <c r="D256" s="64"/>
      <c r="G256" s="60"/>
    </row>
    <row r="257" spans="4:7" x14ac:dyDescent="0.25">
      <c r="D257" s="64"/>
      <c r="G257" s="64"/>
    </row>
    <row r="258" spans="4:7" x14ac:dyDescent="0.25">
      <c r="D258" s="64"/>
      <c r="G258" s="64"/>
    </row>
    <row r="259" spans="4:7" x14ac:dyDescent="0.25">
      <c r="D259" s="64"/>
      <c r="G259" s="64"/>
    </row>
    <row r="260" spans="4:7" x14ac:dyDescent="0.25">
      <c r="D260" s="64"/>
      <c r="G260" s="64"/>
    </row>
    <row r="261" spans="4:7" x14ac:dyDescent="0.25">
      <c r="D261" s="64"/>
      <c r="G261" s="60"/>
    </row>
    <row r="262" spans="4:7" x14ac:dyDescent="0.25">
      <c r="D262" s="64"/>
      <c r="G262" s="60"/>
    </row>
    <row r="263" spans="4:7" x14ac:dyDescent="0.25">
      <c r="D263" s="64"/>
    </row>
    <row r="264" spans="4:7" x14ac:dyDescent="0.25">
      <c r="D264" s="64"/>
      <c r="G264" s="60"/>
    </row>
    <row r="265" spans="4:7" x14ac:dyDescent="0.25">
      <c r="D265" s="64"/>
      <c r="G265" s="60"/>
    </row>
    <row r="266" spans="4:7" x14ac:dyDescent="0.25">
      <c r="D266" s="64"/>
    </row>
    <row r="267" spans="4:7" x14ac:dyDescent="0.25">
      <c r="D267" s="64"/>
      <c r="G267" s="60"/>
    </row>
    <row r="268" spans="4:7" x14ac:dyDescent="0.25">
      <c r="D268" s="64"/>
      <c r="G268" s="60"/>
    </row>
    <row r="269" spans="4:7" x14ac:dyDescent="0.25">
      <c r="D269" s="64"/>
    </row>
    <row r="270" spans="4:7" x14ac:dyDescent="0.25">
      <c r="D270" s="64"/>
      <c r="G270" s="60"/>
    </row>
    <row r="271" spans="4:7" x14ac:dyDescent="0.25">
      <c r="D271" s="64"/>
    </row>
    <row r="272" spans="4:7" x14ac:dyDescent="0.25">
      <c r="D272" s="64"/>
    </row>
    <row r="273" spans="1:14" x14ac:dyDescent="0.25">
      <c r="D273" s="64"/>
    </row>
    <row r="274" spans="1:14" x14ac:dyDescent="0.25">
      <c r="D274" s="64"/>
    </row>
    <row r="275" spans="1:14" x14ac:dyDescent="0.25">
      <c r="D275" s="64"/>
    </row>
    <row r="276" spans="1:14" x14ac:dyDescent="0.25">
      <c r="D276" s="64"/>
      <c r="G276" s="60"/>
    </row>
    <row r="277" spans="1:14" x14ac:dyDescent="0.25">
      <c r="D277" s="64"/>
      <c r="G277" s="60"/>
    </row>
    <row r="278" spans="1:14" x14ac:dyDescent="0.25">
      <c r="D278" s="64"/>
      <c r="G278" s="60"/>
    </row>
    <row r="279" spans="1:14" x14ac:dyDescent="0.25">
      <c r="D279" s="64"/>
      <c r="G279" s="60"/>
    </row>
    <row r="280" spans="1:14" x14ac:dyDescent="0.25">
      <c r="D280" s="64"/>
    </row>
    <row r="281" spans="1:14" x14ac:dyDescent="0.25">
      <c r="D281" s="64"/>
    </row>
    <row r="282" spans="1:14" x14ac:dyDescent="0.25">
      <c r="D282" s="64"/>
    </row>
    <row r="283" spans="1:14" x14ac:dyDescent="0.25">
      <c r="D283" s="64"/>
    </row>
    <row r="284" spans="1:14" x14ac:dyDescent="0.25">
      <c r="D284" s="64"/>
    </row>
    <row r="285" spans="1:14" x14ac:dyDescent="0.25">
      <c r="D285" s="64"/>
    </row>
    <row r="286" spans="1:14" s="30" customFormat="1" x14ac:dyDescent="0.25">
      <c r="A286" s="29"/>
      <c r="B286" s="29"/>
      <c r="C286" s="29"/>
      <c r="D286" s="64"/>
      <c r="F286" s="29"/>
      <c r="G286" s="29"/>
      <c r="H286" s="29"/>
      <c r="I286" s="29"/>
      <c r="J286" s="29"/>
      <c r="K286" s="29"/>
      <c r="L286" s="29"/>
      <c r="M286" s="29"/>
      <c r="N286" s="29"/>
    </row>
    <row r="287" spans="1:14" s="30" customFormat="1" x14ac:dyDescent="0.25">
      <c r="A287" s="29"/>
      <c r="B287" s="29"/>
      <c r="C287" s="29"/>
      <c r="D287" s="64"/>
      <c r="F287" s="29"/>
      <c r="G287" s="29"/>
      <c r="H287" s="29"/>
      <c r="I287" s="29"/>
      <c r="J287" s="29"/>
      <c r="K287" s="29"/>
      <c r="L287" s="29"/>
      <c r="M287" s="29"/>
      <c r="N287" s="29"/>
    </row>
    <row r="288" spans="1:14" s="30" customFormat="1" x14ac:dyDescent="0.25">
      <c r="A288" s="29"/>
      <c r="B288" s="29"/>
      <c r="C288" s="29"/>
      <c r="D288" s="64"/>
      <c r="F288" s="29"/>
      <c r="G288" s="29"/>
      <c r="H288" s="29"/>
      <c r="I288" s="29"/>
      <c r="J288" s="29"/>
      <c r="K288" s="29"/>
      <c r="L288" s="29"/>
      <c r="M288" s="29"/>
      <c r="N288" s="29"/>
    </row>
    <row r="289" spans="1:14" s="30" customFormat="1" x14ac:dyDescent="0.25">
      <c r="A289" s="29"/>
      <c r="B289" s="29"/>
      <c r="C289" s="29"/>
      <c r="D289" s="64"/>
      <c r="F289" s="29"/>
      <c r="G289" s="29"/>
      <c r="H289" s="29"/>
      <c r="I289" s="29"/>
      <c r="J289" s="29"/>
      <c r="K289" s="29"/>
      <c r="L289" s="29"/>
      <c r="M289" s="29"/>
      <c r="N289" s="29"/>
    </row>
    <row r="290" spans="1:14" s="30" customFormat="1" x14ac:dyDescent="0.25">
      <c r="A290" s="29"/>
      <c r="B290" s="29"/>
      <c r="C290" s="29"/>
      <c r="D290" s="64"/>
      <c r="F290" s="29"/>
      <c r="G290" s="29"/>
      <c r="H290" s="29"/>
      <c r="I290" s="29"/>
      <c r="J290" s="29"/>
      <c r="K290" s="29"/>
      <c r="L290" s="29"/>
      <c r="M290" s="29"/>
      <c r="N290" s="29"/>
    </row>
    <row r="291" spans="1:14" s="30" customFormat="1" x14ac:dyDescent="0.25">
      <c r="A291" s="29"/>
      <c r="B291" s="29"/>
      <c r="C291" s="29"/>
      <c r="D291" s="64"/>
      <c r="F291" s="29"/>
      <c r="G291" s="29"/>
      <c r="H291" s="29"/>
      <c r="I291" s="29"/>
      <c r="J291" s="29"/>
      <c r="K291" s="29"/>
      <c r="L291" s="29"/>
      <c r="M291" s="29"/>
      <c r="N291" s="29"/>
    </row>
    <row r="292" spans="1:14" s="30" customFormat="1" x14ac:dyDescent="0.25">
      <c r="A292" s="29"/>
      <c r="B292" s="29"/>
      <c r="C292" s="29"/>
      <c r="D292" s="64"/>
      <c r="F292" s="29"/>
      <c r="G292" s="29"/>
      <c r="H292" s="29"/>
      <c r="I292" s="29"/>
      <c r="J292" s="29"/>
      <c r="K292" s="29"/>
      <c r="L292" s="29"/>
      <c r="M292" s="29"/>
      <c r="N292" s="29"/>
    </row>
    <row r="293" spans="1:14" s="30" customFormat="1" x14ac:dyDescent="0.25">
      <c r="A293" s="29"/>
      <c r="B293" s="29"/>
      <c r="C293" s="29"/>
      <c r="D293" s="64"/>
      <c r="F293" s="29"/>
      <c r="G293" s="29"/>
      <c r="H293" s="29"/>
      <c r="I293" s="29"/>
      <c r="J293" s="29"/>
      <c r="K293" s="29"/>
      <c r="L293" s="29"/>
      <c r="M293" s="29"/>
      <c r="N293" s="29"/>
    </row>
    <row r="294" spans="1:14" s="30" customFormat="1" x14ac:dyDescent="0.25">
      <c r="A294" s="29"/>
      <c r="B294" s="29"/>
      <c r="C294" s="29"/>
      <c r="D294" s="64"/>
      <c r="F294" s="29"/>
      <c r="G294" s="29"/>
      <c r="H294" s="29"/>
      <c r="I294" s="29"/>
      <c r="J294" s="29"/>
      <c r="K294" s="29"/>
      <c r="L294" s="29"/>
      <c r="M294" s="29"/>
      <c r="N294" s="29"/>
    </row>
    <row r="295" spans="1:14" s="30" customFormat="1" x14ac:dyDescent="0.25">
      <c r="A295" s="29"/>
      <c r="B295" s="29"/>
      <c r="C295" s="29"/>
      <c r="D295" s="64"/>
      <c r="F295" s="29"/>
      <c r="G295" s="29"/>
      <c r="H295" s="29"/>
      <c r="I295" s="29"/>
      <c r="J295" s="29"/>
      <c r="K295" s="29"/>
      <c r="L295" s="29"/>
      <c r="M295" s="29"/>
      <c r="N295" s="29"/>
    </row>
    <row r="296" spans="1:14" s="30" customFormat="1" x14ac:dyDescent="0.25">
      <c r="A296" s="29"/>
      <c r="B296" s="29"/>
      <c r="C296" s="29"/>
      <c r="D296" s="64"/>
      <c r="F296" s="29"/>
      <c r="G296" s="29"/>
      <c r="H296" s="29"/>
      <c r="I296" s="29"/>
      <c r="J296" s="29"/>
      <c r="K296" s="29"/>
      <c r="L296" s="29"/>
      <c r="M296" s="29"/>
      <c r="N296" s="29"/>
    </row>
    <row r="297" spans="1:14" s="30" customFormat="1" x14ac:dyDescent="0.25">
      <c r="A297" s="29"/>
      <c r="B297" s="29"/>
      <c r="C297" s="29"/>
      <c r="D297" s="64"/>
      <c r="F297" s="29"/>
      <c r="G297" s="29"/>
      <c r="H297" s="29"/>
      <c r="I297" s="29"/>
      <c r="J297" s="29"/>
      <c r="K297" s="29"/>
      <c r="L297" s="29"/>
      <c r="M297" s="29"/>
      <c r="N297" s="29"/>
    </row>
    <row r="306" spans="1:14" x14ac:dyDescent="0.25">
      <c r="E306" s="69"/>
    </row>
    <row r="307" spans="1:14" x14ac:dyDescent="0.25">
      <c r="E307" s="69"/>
    </row>
    <row r="308" spans="1:14" x14ac:dyDescent="0.25">
      <c r="E308" s="69"/>
    </row>
    <row r="319" spans="1:14" s="30" customFormat="1" x14ac:dyDescent="0.25">
      <c r="A319" s="29"/>
      <c r="B319" s="29"/>
      <c r="C319" s="29"/>
      <c r="D319" s="64"/>
      <c r="F319" s="29"/>
      <c r="G319" s="29"/>
      <c r="H319" s="29"/>
      <c r="I319" s="29"/>
      <c r="J319" s="29"/>
      <c r="K319" s="29"/>
      <c r="L319" s="29"/>
      <c r="M319" s="29"/>
      <c r="N319" s="29"/>
    </row>
    <row r="320" spans="1:14" s="30" customFormat="1" x14ac:dyDescent="0.25">
      <c r="A320" s="29"/>
      <c r="B320" s="29"/>
      <c r="C320" s="29"/>
      <c r="D320" s="61"/>
      <c r="F320" s="29"/>
      <c r="G320" s="29"/>
      <c r="H320" s="29"/>
      <c r="I320" s="29"/>
      <c r="J320" s="29"/>
      <c r="K320" s="29"/>
      <c r="L320" s="29"/>
      <c r="M320" s="29"/>
      <c r="N320" s="29"/>
    </row>
    <row r="321" spans="1:14" s="30" customFormat="1" x14ac:dyDescent="0.25">
      <c r="A321" s="29"/>
      <c r="B321" s="29"/>
      <c r="C321" s="29"/>
      <c r="D321" s="61"/>
      <c r="F321" s="29"/>
      <c r="G321" s="29"/>
      <c r="H321" s="29"/>
      <c r="I321" s="29"/>
      <c r="J321" s="29"/>
      <c r="K321" s="29"/>
      <c r="L321" s="29"/>
      <c r="M321" s="29"/>
      <c r="N321" s="29"/>
    </row>
    <row r="322" spans="1:14" s="30" customFormat="1" x14ac:dyDescent="0.25">
      <c r="A322" s="29"/>
      <c r="B322" s="29"/>
      <c r="C322" s="29"/>
      <c r="D322" s="64"/>
      <c r="F322" s="29"/>
      <c r="G322" s="29"/>
      <c r="H322" s="29"/>
      <c r="I322" s="29"/>
      <c r="J322" s="29"/>
      <c r="K322" s="29"/>
      <c r="L322" s="29"/>
      <c r="M322" s="29"/>
      <c r="N322" s="29"/>
    </row>
    <row r="323" spans="1:14" s="30" customFormat="1" x14ac:dyDescent="0.25">
      <c r="A323" s="29"/>
      <c r="B323" s="29"/>
      <c r="C323" s="29"/>
      <c r="D323" s="70"/>
      <c r="F323" s="29"/>
      <c r="G323" s="29"/>
      <c r="H323" s="29"/>
      <c r="I323" s="29"/>
      <c r="J323" s="29"/>
      <c r="K323" s="29"/>
      <c r="L323" s="29"/>
      <c r="M323" s="29"/>
      <c r="N323" s="29"/>
    </row>
    <row r="325" spans="1:14" s="30" customFormat="1" x14ac:dyDescent="0.25">
      <c r="A325" s="29"/>
      <c r="B325" s="29"/>
      <c r="C325" s="29"/>
      <c r="D325" s="70"/>
      <c r="F325" s="29"/>
      <c r="G325" s="29"/>
      <c r="H325" s="29"/>
      <c r="I325" s="29"/>
      <c r="J325" s="29"/>
      <c r="K325" s="29"/>
      <c r="L325" s="29"/>
      <c r="M325" s="29"/>
      <c r="N325" s="29"/>
    </row>
    <row r="326" spans="1:14" s="30" customFormat="1" x14ac:dyDescent="0.25">
      <c r="A326" s="29"/>
      <c r="B326" s="29"/>
      <c r="C326" s="29"/>
      <c r="D326" s="70"/>
      <c r="F326" s="29"/>
      <c r="G326" s="29"/>
      <c r="H326" s="29"/>
      <c r="I326" s="29"/>
      <c r="J326" s="29"/>
      <c r="K326" s="29"/>
      <c r="L326" s="29"/>
      <c r="M326" s="29"/>
      <c r="N326" s="29"/>
    </row>
    <row r="328" spans="1:14" s="30" customFormat="1" x14ac:dyDescent="0.25">
      <c r="A328" s="29"/>
      <c r="B328" s="29"/>
      <c r="C328" s="29"/>
      <c r="D328" s="66"/>
      <c r="F328" s="29"/>
      <c r="G328" s="29"/>
      <c r="H328" s="29"/>
      <c r="I328" s="29"/>
      <c r="J328" s="29"/>
      <c r="K328" s="29"/>
      <c r="L328" s="29"/>
      <c r="M328" s="29"/>
      <c r="N328" s="29"/>
    </row>
    <row r="329" spans="1:14" s="30" customFormat="1" x14ac:dyDescent="0.25">
      <c r="A329" s="29"/>
      <c r="B329" s="29"/>
      <c r="C329" s="29"/>
      <c r="D329" s="66"/>
      <c r="F329" s="29"/>
      <c r="G329" s="29"/>
      <c r="H329" s="29"/>
      <c r="I329" s="29"/>
      <c r="J329" s="29"/>
      <c r="K329" s="29"/>
      <c r="L329" s="29"/>
      <c r="M329" s="29"/>
      <c r="N329" s="29"/>
    </row>
    <row r="330" spans="1:14" s="30" customFormat="1" x14ac:dyDescent="0.25">
      <c r="A330" s="29"/>
      <c r="B330" s="29"/>
      <c r="C330" s="29"/>
      <c r="D330" s="66"/>
      <c r="F330" s="29"/>
      <c r="G330" s="29"/>
      <c r="H330" s="29"/>
      <c r="I330" s="29"/>
      <c r="J330" s="29"/>
      <c r="K330" s="29"/>
      <c r="L330" s="29"/>
      <c r="M330" s="29"/>
      <c r="N330" s="29"/>
    </row>
    <row r="331" spans="1:14" s="30" customFormat="1" x14ac:dyDescent="0.25">
      <c r="A331" s="29"/>
      <c r="B331" s="29"/>
      <c r="C331" s="29"/>
      <c r="D331" s="66"/>
      <c r="F331" s="29"/>
      <c r="G331" s="29"/>
      <c r="H331" s="29"/>
      <c r="I331" s="29"/>
      <c r="J331" s="29"/>
      <c r="K331" s="29"/>
      <c r="L331" s="29"/>
      <c r="M331" s="29"/>
      <c r="N331" s="29"/>
    </row>
    <row r="332" spans="1:14" s="30" customFormat="1" x14ac:dyDescent="0.25">
      <c r="A332" s="29"/>
      <c r="B332" s="29"/>
      <c r="C332" s="29"/>
      <c r="D332" s="66"/>
      <c r="F332" s="29"/>
      <c r="G332" s="29"/>
      <c r="H332" s="29"/>
      <c r="I332" s="29"/>
      <c r="J332" s="29"/>
      <c r="K332" s="29"/>
      <c r="L332" s="29"/>
      <c r="M332" s="29"/>
      <c r="N332" s="29"/>
    </row>
    <row r="333" spans="1:14" s="30" customFormat="1" x14ac:dyDescent="0.25">
      <c r="A333" s="29"/>
      <c r="B333" s="29"/>
      <c r="C333" s="29"/>
      <c r="D333" s="66"/>
      <c r="F333" s="29"/>
      <c r="G333" s="29"/>
      <c r="H333" s="29"/>
      <c r="I333" s="29"/>
      <c r="J333" s="29"/>
      <c r="K333" s="29"/>
      <c r="L333" s="29"/>
      <c r="M333" s="29"/>
      <c r="N333" s="29"/>
    </row>
    <row r="334" spans="1:14" s="30" customFormat="1" x14ac:dyDescent="0.25">
      <c r="A334" s="29"/>
      <c r="B334" s="29"/>
      <c r="C334" s="29"/>
      <c r="D334" s="66"/>
      <c r="F334" s="29"/>
      <c r="G334" s="29"/>
      <c r="H334" s="29"/>
      <c r="I334" s="29"/>
      <c r="J334" s="29"/>
      <c r="K334" s="29"/>
      <c r="L334" s="29"/>
      <c r="M334" s="29"/>
      <c r="N334" s="29"/>
    </row>
    <row r="335" spans="1:14" s="30" customFormat="1" x14ac:dyDescent="0.25">
      <c r="A335" s="29"/>
      <c r="B335" s="29"/>
      <c r="C335" s="29"/>
      <c r="D335" s="66"/>
      <c r="F335" s="29"/>
      <c r="G335" s="29"/>
      <c r="H335" s="29"/>
      <c r="I335" s="29"/>
      <c r="J335" s="29"/>
      <c r="K335" s="29"/>
      <c r="L335" s="29"/>
      <c r="M335" s="29"/>
      <c r="N335" s="29"/>
    </row>
    <row r="336" spans="1:14" s="30" customFormat="1" x14ac:dyDescent="0.25">
      <c r="A336" s="29"/>
      <c r="B336" s="29"/>
      <c r="C336" s="29"/>
      <c r="D336" s="66"/>
      <c r="F336" s="29"/>
      <c r="G336" s="29"/>
      <c r="H336" s="29"/>
      <c r="I336" s="29"/>
      <c r="J336" s="29"/>
      <c r="K336" s="29"/>
      <c r="L336" s="29"/>
      <c r="M336" s="29"/>
      <c r="N336" s="29"/>
    </row>
    <row r="337" spans="1:14" s="30" customFormat="1" x14ac:dyDescent="0.25">
      <c r="A337" s="29"/>
      <c r="B337" s="29"/>
      <c r="C337" s="29"/>
      <c r="D337" s="66"/>
      <c r="F337" s="29"/>
      <c r="G337" s="29"/>
      <c r="H337" s="29"/>
      <c r="I337" s="29"/>
      <c r="J337" s="29"/>
      <c r="K337" s="29"/>
      <c r="L337" s="29"/>
      <c r="M337" s="29"/>
      <c r="N337" s="29"/>
    </row>
    <row r="338" spans="1:14" s="30" customFormat="1" x14ac:dyDescent="0.25">
      <c r="A338" s="29"/>
      <c r="B338" s="29"/>
      <c r="C338" s="29"/>
      <c r="D338" s="66"/>
      <c r="F338" s="29"/>
      <c r="G338" s="29"/>
      <c r="H338" s="29"/>
      <c r="I338" s="29"/>
      <c r="J338" s="29"/>
      <c r="K338" s="29"/>
      <c r="L338" s="29"/>
      <c r="M338" s="29"/>
      <c r="N338" s="29"/>
    </row>
    <row r="339" spans="1:14" s="30" customFormat="1" x14ac:dyDescent="0.25">
      <c r="A339" s="29"/>
      <c r="B339" s="29"/>
      <c r="C339" s="29"/>
      <c r="D339" s="70"/>
      <c r="F339" s="29"/>
      <c r="G339" s="29"/>
      <c r="H339" s="29"/>
      <c r="I339" s="29"/>
      <c r="J339" s="29"/>
      <c r="K339" s="29"/>
      <c r="L339" s="29"/>
      <c r="M339" s="29"/>
      <c r="N339" s="29"/>
    </row>
    <row r="340" spans="1:14" s="30" customFormat="1" x14ac:dyDescent="0.25">
      <c r="A340" s="29"/>
      <c r="B340" s="29"/>
      <c r="C340" s="29"/>
      <c r="D340" s="70"/>
      <c r="F340" s="29"/>
      <c r="G340" s="29"/>
      <c r="H340" s="29"/>
      <c r="I340" s="29"/>
      <c r="J340" s="29"/>
      <c r="K340" s="29"/>
      <c r="L340" s="29"/>
      <c r="M340" s="29"/>
      <c r="N340" s="29"/>
    </row>
    <row r="346" spans="1:14" s="30" customFormat="1" x14ac:dyDescent="0.25">
      <c r="A346" s="29"/>
      <c r="B346" s="29"/>
      <c r="C346" s="29"/>
      <c r="D346" s="64"/>
      <c r="F346" s="29"/>
      <c r="G346" s="29"/>
      <c r="H346" s="29"/>
      <c r="I346" s="29"/>
      <c r="J346" s="29"/>
      <c r="K346" s="29"/>
      <c r="L346" s="29"/>
      <c r="M346" s="29"/>
      <c r="N346" s="29"/>
    </row>
    <row r="347" spans="1:14" s="30" customFormat="1" x14ac:dyDescent="0.25">
      <c r="A347" s="29"/>
      <c r="B347" s="29"/>
      <c r="C347" s="29"/>
      <c r="D347" s="64"/>
      <c r="F347" s="29"/>
      <c r="G347" s="29"/>
      <c r="H347" s="29"/>
      <c r="I347" s="29"/>
      <c r="J347" s="29"/>
      <c r="K347" s="29"/>
      <c r="L347" s="29"/>
      <c r="M347" s="29"/>
      <c r="N347" s="29"/>
    </row>
    <row r="348" spans="1:14" s="30" customFormat="1" x14ac:dyDescent="0.25">
      <c r="A348" s="29"/>
      <c r="B348" s="29"/>
      <c r="C348" s="29"/>
      <c r="D348" s="64"/>
      <c r="F348" s="29"/>
      <c r="G348" s="29"/>
      <c r="H348" s="29"/>
      <c r="I348" s="29"/>
      <c r="J348" s="29"/>
      <c r="K348" s="29"/>
      <c r="L348" s="29"/>
      <c r="M348" s="29"/>
      <c r="N348" s="29"/>
    </row>
    <row r="349" spans="1:14" s="30" customFormat="1" x14ac:dyDescent="0.25">
      <c r="A349" s="29"/>
      <c r="B349" s="29"/>
      <c r="C349" s="29"/>
      <c r="D349" s="64"/>
      <c r="F349" s="29"/>
      <c r="G349" s="29"/>
      <c r="H349" s="29"/>
      <c r="I349" s="29"/>
      <c r="J349" s="29"/>
      <c r="K349" s="29"/>
      <c r="L349" s="29"/>
      <c r="M349" s="29"/>
      <c r="N349" s="29"/>
    </row>
    <row r="350" spans="1:14" s="30" customFormat="1" x14ac:dyDescent="0.25">
      <c r="A350" s="29"/>
      <c r="B350" s="29"/>
      <c r="C350" s="29"/>
      <c r="D350" s="64"/>
      <c r="F350" s="29"/>
      <c r="G350" s="29"/>
      <c r="H350" s="29"/>
      <c r="I350" s="29"/>
      <c r="J350" s="29"/>
      <c r="K350" s="29"/>
      <c r="L350" s="29"/>
      <c r="M350" s="29"/>
      <c r="N350" s="29"/>
    </row>
    <row r="353" spans="1:14" s="30" customFormat="1" x14ac:dyDescent="0.25">
      <c r="A353" s="29"/>
      <c r="B353" s="29"/>
      <c r="C353" s="29"/>
      <c r="D353" s="64"/>
      <c r="F353" s="29"/>
      <c r="G353" s="29"/>
      <c r="H353" s="29"/>
      <c r="I353" s="29"/>
      <c r="J353" s="29"/>
      <c r="K353" s="29"/>
      <c r="L353" s="29"/>
      <c r="M353" s="29"/>
      <c r="N353" s="29"/>
    </row>
    <row r="354" spans="1:14" s="30" customFormat="1" x14ac:dyDescent="0.25">
      <c r="A354" s="29"/>
      <c r="B354" s="29"/>
      <c r="C354" s="29"/>
      <c r="D354" s="64"/>
      <c r="F354" s="29"/>
      <c r="G354" s="29"/>
      <c r="H354" s="29"/>
      <c r="I354" s="29"/>
      <c r="J354" s="29"/>
      <c r="K354" s="29"/>
      <c r="L354" s="29"/>
      <c r="M354" s="29"/>
      <c r="N354" s="29"/>
    </row>
    <row r="355" spans="1:14" s="30" customFormat="1" x14ac:dyDescent="0.25">
      <c r="A355" s="29"/>
      <c r="B355" s="29"/>
      <c r="C355" s="29"/>
      <c r="D355" s="64"/>
      <c r="F355" s="29"/>
      <c r="G355" s="29"/>
      <c r="H355" s="29"/>
      <c r="I355" s="29"/>
      <c r="J355" s="29"/>
      <c r="K355" s="29"/>
      <c r="L355" s="29"/>
      <c r="M355" s="29"/>
      <c r="N355" s="29"/>
    </row>
    <row r="356" spans="1:14" s="30" customFormat="1" x14ac:dyDescent="0.25">
      <c r="A356" s="29"/>
      <c r="B356" s="29"/>
      <c r="C356" s="29"/>
      <c r="D356" s="64"/>
      <c r="F356" s="29"/>
      <c r="G356" s="29"/>
      <c r="H356" s="29"/>
      <c r="I356" s="29"/>
      <c r="J356" s="29"/>
      <c r="K356" s="29"/>
      <c r="L356" s="29"/>
      <c r="M356" s="29"/>
      <c r="N356" s="29"/>
    </row>
    <row r="357" spans="1:14" s="30" customFormat="1" x14ac:dyDescent="0.25">
      <c r="A357" s="29"/>
      <c r="B357" s="29"/>
      <c r="C357" s="29"/>
      <c r="D357" s="64"/>
      <c r="F357" s="29"/>
      <c r="G357" s="29"/>
      <c r="H357" s="29"/>
      <c r="I357" s="29"/>
      <c r="J357" s="29"/>
      <c r="K357" s="29"/>
      <c r="L357" s="29"/>
      <c r="M357" s="29"/>
      <c r="N357" s="29"/>
    </row>
    <row r="358" spans="1:14" s="30" customFormat="1" x14ac:dyDescent="0.25">
      <c r="A358" s="29"/>
      <c r="B358" s="29"/>
      <c r="C358" s="29"/>
      <c r="D358" s="61"/>
      <c r="F358" s="29"/>
      <c r="G358" s="29"/>
      <c r="H358" s="29"/>
      <c r="I358" s="29"/>
      <c r="J358" s="29"/>
      <c r="K358" s="29"/>
      <c r="L358" s="29"/>
      <c r="M358" s="29"/>
      <c r="N358" s="29"/>
    </row>
    <row r="359" spans="1:14" s="30" customFormat="1" x14ac:dyDescent="0.25">
      <c r="A359" s="29"/>
      <c r="B359" s="29"/>
      <c r="C359" s="29"/>
      <c r="D359" s="64"/>
      <c r="F359" s="29"/>
      <c r="G359" s="29"/>
      <c r="H359" s="29"/>
      <c r="I359" s="29"/>
      <c r="J359" s="29"/>
      <c r="K359" s="29"/>
      <c r="L359" s="29"/>
      <c r="M359" s="29"/>
      <c r="N359" s="29"/>
    </row>
    <row r="364" spans="1:14" s="30" customFormat="1" x14ac:dyDescent="0.25">
      <c r="A364" s="29"/>
      <c r="B364" s="29"/>
      <c r="C364" s="29"/>
      <c r="D364" s="71"/>
      <c r="F364" s="29"/>
      <c r="G364" s="29"/>
      <c r="H364" s="29"/>
      <c r="I364" s="29"/>
      <c r="J364" s="29"/>
      <c r="K364" s="29"/>
      <c r="L364" s="29"/>
      <c r="M364" s="29"/>
      <c r="N364" s="29"/>
    </row>
    <row r="373" spans="1:14" s="30" customFormat="1" x14ac:dyDescent="0.25">
      <c r="A373" s="29"/>
      <c r="B373" s="29"/>
      <c r="C373" s="29"/>
      <c r="D373" s="61"/>
      <c r="F373" s="29"/>
      <c r="G373" s="29"/>
      <c r="H373" s="29"/>
      <c r="I373" s="29"/>
      <c r="J373" s="29"/>
      <c r="K373" s="29"/>
      <c r="L373" s="29"/>
      <c r="M373" s="29"/>
      <c r="N373" s="29"/>
    </row>
  </sheetData>
  <mergeCells count="5">
    <mergeCell ref="B1:L1"/>
    <mergeCell ref="B2:L2"/>
    <mergeCell ref="N2:N4"/>
    <mergeCell ref="B3:L3"/>
    <mergeCell ref="B4:L4"/>
  </mergeCells>
  <printOptions horizontalCentered="1" verticalCentered="1"/>
  <pageMargins left="0.19685039370078741" right="0.19685039370078741" top="0.27559055118110237" bottom="0.15748031496062992" header="0" footer="0"/>
  <pageSetup scale="4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E8CD47413027B4E961BE32744309363" ma:contentTypeVersion="1" ma:contentTypeDescription="Crear nuevo documento." ma:contentTypeScope="" ma:versionID="f261875d57ed8dd78080383c7a444f0d">
  <xsd:schema xmlns:xsd="http://www.w3.org/2001/XMLSchema" xmlns:xs="http://www.w3.org/2001/XMLSchema" xmlns:p="http://schemas.microsoft.com/office/2006/metadata/properties" xmlns:ns2="8a0a4788-06ca-437b-bfc6-ffe2f4a28eed" targetNamespace="http://schemas.microsoft.com/office/2006/metadata/properties" ma:root="true" ma:fieldsID="c1e32adbda26099a4e9e31c4bc449d94" ns2:_="">
    <xsd:import namespace="8a0a4788-06ca-437b-bfc6-ffe2f4a28ee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0a4788-06ca-437b-bfc6-ffe2f4a28ee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E98F57-FEF6-4495-B69C-D7024F4C43C3}"/>
</file>

<file path=customXml/itemProps2.xml><?xml version="1.0" encoding="utf-8"?>
<ds:datastoreItem xmlns:ds="http://schemas.openxmlformats.org/officeDocument/2006/customXml" ds:itemID="{04D8359A-1205-4398-ACC7-6E72572E1DBD}"/>
</file>

<file path=customXml/itemProps3.xml><?xml version="1.0" encoding="utf-8"?>
<ds:datastoreItem xmlns:ds="http://schemas.openxmlformats.org/officeDocument/2006/customXml" ds:itemID="{F18935C7-78E4-40B3-B24B-573924C159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CEI2013</vt:lpstr>
      <vt:lpstr>Sectores Institucionales</vt:lpstr>
    </vt:vector>
  </TitlesOfParts>
  <Company>BCCR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PIERCEPA@bccr.fi.cr</dc:creator>
  <cp:lastModifiedBy>UCANAN JIMENEZ JEFFREY</cp:lastModifiedBy>
  <cp:lastPrinted>2018-07-19T15:50:16Z</cp:lastPrinted>
  <dcterms:created xsi:type="dcterms:W3CDTF">2016-01-26T02:54:47Z</dcterms:created>
  <dcterms:modified xsi:type="dcterms:W3CDTF">2018-08-16T17:59:52Z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0x0101009E8CD47413027B4E961BE32744309363</vt:lpwstr>
  </property>
</Properties>
</file>