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CAB\Publicaciones SCN2008\Publicación\Archivos para publicación en valores\CEI- Nuevo formato en valores\"/>
    </mc:Choice>
  </mc:AlternateContent>
  <bookViews>
    <workbookView xWindow="0" yWindow="0" windowWidth="19200" windowHeight="10995"/>
  </bookViews>
  <sheets>
    <sheet name="CEI2016" sheetId="1" r:id="rId1"/>
    <sheet name="Sectores Institucionales" sheetId="4" r:id="rId2"/>
  </sheets>
  <definedNames>
    <definedName name="_xlnm._FilterDatabase" localSheetId="1" hidden="1">'Sectores Institucionales'!$G$1:$G$374</definedName>
    <definedName name="Z_2774DD57_73EE_47AD_B017_9DB58A2D8BC7_.wvu.FilterData" localSheetId="1" hidden="1">'Sectores Institucionales'!$G$1:$G$374</definedName>
    <definedName name="Z_2774DD57_73EE_47AD_B017_9DB58A2D8BC7_.wvu.PrintArea" localSheetId="1" hidden="1">'Sectores Institucionales'!$A$1:$O$527</definedName>
    <definedName name="Z_2774DD57_73EE_47AD_B017_9DB58A2D8BC7_.wvu.PrintTitles" localSheetId="1" hidden="1">'Sectores Institucionales'!$1:$6</definedName>
    <definedName name="Z_BA77D0BB_6118_42DC_9B8B_C078B967D470_.wvu.FilterData" localSheetId="1" hidden="1">'Sectores Institucionales'!$G$1:$G$374</definedName>
    <definedName name="Z_BA77D0BB_6118_42DC_9B8B_C078B967D470_.wvu.PrintArea" localSheetId="1" hidden="1">'Sectores Institucionales'!$A$1:$O$527</definedName>
    <definedName name="Z_BA77D0BB_6118_42DC_9B8B_C078B967D470_.wvu.PrintTitles" localSheetId="1" hidden="1">'Sectores Institucionales'!$1:$6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0" i="1" l="1"/>
  <c r="W82" i="1" l="1"/>
  <c r="I90" i="1"/>
  <c r="H90" i="1" s="1"/>
  <c r="AR106" i="1"/>
  <c r="I82" i="1"/>
  <c r="AS106" i="1"/>
  <c r="AD106" i="1"/>
  <c r="N90" i="1"/>
  <c r="E90" i="1" s="1"/>
  <c r="N82" i="1"/>
  <c r="H82" i="1"/>
  <c r="E82" i="1" l="1"/>
  <c r="AR117" i="1"/>
  <c r="AS117" i="1" s="1"/>
  <c r="AD117" i="1"/>
  <c r="AV106" i="1"/>
  <c r="AO43" i="1"/>
  <c r="AY85" i="1"/>
  <c r="B90" i="1"/>
  <c r="B82" i="1"/>
  <c r="I89" i="1" l="1"/>
  <c r="AD83" i="1"/>
  <c r="H87" i="1"/>
  <c r="E87" i="1" s="1"/>
  <c r="B87" i="1" s="1"/>
  <c r="AR83" i="1"/>
  <c r="AS83" i="1" s="1"/>
  <c r="H86" i="1"/>
  <c r="E86" i="1" s="1"/>
  <c r="B86" i="1" s="1"/>
  <c r="W89" i="1"/>
  <c r="H89" i="1"/>
  <c r="AD70" i="1"/>
  <c r="AR70" i="1"/>
  <c r="AS70" i="1" s="1"/>
  <c r="I85" i="1"/>
  <c r="H85" i="1" s="1"/>
  <c r="E85" i="1" s="1"/>
  <c r="B85" i="1" s="1"/>
  <c r="AD55" i="1" l="1"/>
  <c r="AR27" i="1"/>
  <c r="AD27" i="1"/>
  <c r="AS27" i="1"/>
  <c r="AR55" i="1"/>
  <c r="AS55" i="1" s="1"/>
  <c r="AV39" i="1" l="1"/>
  <c r="AY39" i="1" s="1"/>
  <c r="AD38" i="1" l="1"/>
  <c r="AR38" i="1"/>
  <c r="AS38" i="1" s="1"/>
  <c r="D40" i="1" l="1"/>
  <c r="AW40" i="1"/>
  <c r="AR44" i="1"/>
  <c r="AS44" i="1" s="1"/>
  <c r="E32" i="1" s="1"/>
  <c r="AP43" i="1"/>
  <c r="AN43" i="1"/>
  <c r="AR46" i="1"/>
  <c r="AS46" i="1" s="1"/>
  <c r="AQ43" i="1"/>
  <c r="AR43" i="1" s="1"/>
  <c r="AV42" i="1"/>
  <c r="AY42" i="1" s="1"/>
  <c r="AV41" i="1"/>
  <c r="AY41" i="1" s="1"/>
  <c r="AS43" i="1" l="1"/>
  <c r="AV46" i="1"/>
  <c r="AY46" i="1" s="1"/>
  <c r="E34" i="1"/>
  <c r="B34" i="1" s="1"/>
  <c r="AR45" i="1"/>
  <c r="AS45" i="1" s="1"/>
  <c r="AV45" i="1" s="1"/>
  <c r="AY45" i="1" s="1"/>
  <c r="AV44" i="1"/>
  <c r="AY44" i="1" s="1"/>
  <c r="AT40" i="1"/>
  <c r="AV40" i="1" l="1"/>
  <c r="AV43" i="1"/>
  <c r="AY43" i="1" s="1"/>
  <c r="AY40" i="1"/>
  <c r="B12" i="1"/>
  <c r="AR63" i="1" l="1"/>
  <c r="AR64" i="1"/>
  <c r="F248" i="4"/>
  <c r="I157" i="1" l="1"/>
  <c r="AT154" i="1"/>
  <c r="AS153" i="1"/>
  <c r="I153" i="1"/>
  <c r="AS152" i="1"/>
  <c r="I145" i="1"/>
  <c r="H145" i="1"/>
  <c r="B145" i="1"/>
  <c r="AF142" i="1"/>
  <c r="H137" i="1"/>
  <c r="AW134" i="1"/>
  <c r="U134" i="1"/>
  <c r="Q134" i="1"/>
  <c r="H133" i="1"/>
  <c r="AS129" i="1"/>
  <c r="H129" i="1"/>
  <c r="AU125" i="1"/>
  <c r="AS124" i="1"/>
  <c r="H124" i="1"/>
  <c r="AV123" i="1"/>
  <c r="H123" i="1"/>
  <c r="AV122" i="1"/>
  <c r="H122" i="1"/>
  <c r="AV121" i="1"/>
  <c r="H121" i="1"/>
  <c r="H120" i="1"/>
  <c r="AW106" i="1"/>
  <c r="AV79" i="1"/>
  <c r="N77" i="1"/>
  <c r="N76" i="1"/>
  <c r="F75" i="1"/>
  <c r="N75" i="1"/>
  <c r="AV71" i="1"/>
  <c r="W71" i="1"/>
  <c r="N71" i="1"/>
  <c r="AS61" i="1"/>
  <c r="Y59" i="1"/>
  <c r="U59" i="1"/>
  <c r="R59" i="1"/>
  <c r="Q59" i="1"/>
  <c r="M59" i="1"/>
  <c r="K59" i="1"/>
  <c r="J59" i="1"/>
  <c r="F59" i="1"/>
  <c r="AF59" i="1"/>
  <c r="W60" i="1"/>
  <c r="N60" i="1"/>
  <c r="H60" i="1"/>
  <c r="AR57" i="1"/>
  <c r="F47" i="1"/>
  <c r="AV36" i="1"/>
  <c r="N36" i="1"/>
  <c r="H36" i="1"/>
  <c r="U31" i="1"/>
  <c r="R31" i="1"/>
  <c r="Q31" i="1"/>
  <c r="M31" i="1"/>
  <c r="K31" i="1"/>
  <c r="J31" i="1"/>
  <c r="G31" i="1"/>
  <c r="F31" i="1"/>
  <c r="W32" i="1"/>
  <c r="N32" i="1"/>
  <c r="H32" i="1"/>
  <c r="AS30" i="1"/>
  <c r="Y28" i="1"/>
  <c r="U28" i="1"/>
  <c r="R28" i="1"/>
  <c r="Q28" i="1"/>
  <c r="O28" i="1"/>
  <c r="M28" i="1"/>
  <c r="G28" i="1"/>
  <c r="AS28" i="1"/>
  <c r="AY17" i="1"/>
  <c r="B17" i="1"/>
  <c r="AY16" i="1"/>
  <c r="B16" i="1"/>
  <c r="AY15" i="1"/>
  <c r="AY14" i="1"/>
  <c r="B14" i="1"/>
  <c r="AY13" i="1"/>
  <c r="B13" i="1"/>
  <c r="AY12" i="1"/>
  <c r="G37" i="1" l="1"/>
  <c r="E36" i="1"/>
  <c r="B36" i="1" s="1"/>
  <c r="AY106" i="1"/>
  <c r="AY71" i="1"/>
  <c r="AY79" i="1"/>
  <c r="I31" i="1"/>
  <c r="I59" i="1"/>
  <c r="J56" i="1"/>
  <c r="AT130" i="1"/>
  <c r="F130" i="1"/>
  <c r="AF130" i="1"/>
  <c r="AR150" i="1"/>
  <c r="M154" i="1"/>
  <c r="AR155" i="1"/>
  <c r="W64" i="1"/>
  <c r="M142" i="1"/>
  <c r="R142" i="1"/>
  <c r="AC142" i="1"/>
  <c r="AL142" i="1"/>
  <c r="R47" i="1"/>
  <c r="G56" i="1"/>
  <c r="R56" i="1"/>
  <c r="AT59" i="1"/>
  <c r="AN142" i="1"/>
  <c r="I35" i="1"/>
  <c r="I57" i="1"/>
  <c r="I107" i="1"/>
  <c r="I115" i="1"/>
  <c r="I135" i="1"/>
  <c r="AL134" i="1"/>
  <c r="AN56" i="1"/>
  <c r="I77" i="1"/>
  <c r="I108" i="1"/>
  <c r="Q130" i="1"/>
  <c r="U130" i="1"/>
  <c r="I24" i="1"/>
  <c r="AR67" i="1"/>
  <c r="AS128" i="1"/>
  <c r="AR60" i="1"/>
  <c r="O121" i="1"/>
  <c r="Y121" i="1"/>
  <c r="AW130" i="1"/>
  <c r="M134" i="1"/>
  <c r="AJ134" i="1"/>
  <c r="F139" i="1"/>
  <c r="AW139" i="1"/>
  <c r="J142" i="1"/>
  <c r="O142" i="1"/>
  <c r="AI142" i="1"/>
  <c r="AT142" i="1"/>
  <c r="I29" i="1"/>
  <c r="AI59" i="1"/>
  <c r="AN59" i="1"/>
  <c r="G59" i="1"/>
  <c r="AB62" i="1"/>
  <c r="AW62" i="1"/>
  <c r="J62" i="1"/>
  <c r="N64" i="1"/>
  <c r="N65" i="1"/>
  <c r="Y62" i="1"/>
  <c r="AF62" i="1"/>
  <c r="AJ62" i="1"/>
  <c r="G62" i="1"/>
  <c r="I67" i="1"/>
  <c r="AY123" i="1"/>
  <c r="M130" i="1"/>
  <c r="R130" i="1"/>
  <c r="AJ130" i="1"/>
  <c r="AU130" i="1"/>
  <c r="AD150" i="1"/>
  <c r="AR151" i="1"/>
  <c r="AR24" i="1"/>
  <c r="J28" i="1"/>
  <c r="AR34" i="1"/>
  <c r="D56" i="1"/>
  <c r="K56" i="1"/>
  <c r="AR65" i="1"/>
  <c r="I72" i="1"/>
  <c r="AR105" i="1"/>
  <c r="J125" i="1"/>
  <c r="Q142" i="1"/>
  <c r="U142" i="1"/>
  <c r="AB142" i="1"/>
  <c r="I149" i="1"/>
  <c r="AS29" i="1"/>
  <c r="AN31" i="1"/>
  <c r="Y56" i="1"/>
  <c r="R121" i="1"/>
  <c r="AB130" i="1"/>
  <c r="AL139" i="1"/>
  <c r="AW146" i="1"/>
  <c r="J158" i="1"/>
  <c r="AP31" i="1"/>
  <c r="I33" i="1"/>
  <c r="AR35" i="1"/>
  <c r="AB47" i="1"/>
  <c r="AP47" i="1"/>
  <c r="I52" i="1"/>
  <c r="AL59" i="1"/>
  <c r="AP59" i="1"/>
  <c r="D121" i="1"/>
  <c r="D130" i="1"/>
  <c r="Y130" i="1"/>
  <c r="AI130" i="1"/>
  <c r="AN130" i="1"/>
  <c r="AF158" i="1"/>
  <c r="R62" i="1"/>
  <c r="AS127" i="1"/>
  <c r="AN125" i="1"/>
  <c r="K154" i="1"/>
  <c r="Y31" i="1"/>
  <c r="AB18" i="1"/>
  <c r="AR49" i="1"/>
  <c r="M62" i="1"/>
  <c r="AF47" i="1"/>
  <c r="AJ47" i="1"/>
  <c r="U62" i="1"/>
  <c r="I68" i="1"/>
  <c r="AR111" i="1"/>
  <c r="AN146" i="1"/>
  <c r="AW125" i="1"/>
  <c r="AR50" i="1"/>
  <c r="AR74" i="1"/>
  <c r="AS126" i="1"/>
  <c r="Y125" i="1"/>
  <c r="AI139" i="1"/>
  <c r="AB154" i="1"/>
  <c r="AP154" i="1"/>
  <c r="AI158" i="1"/>
  <c r="AN158" i="1"/>
  <c r="AT158" i="1"/>
  <c r="J130" i="1"/>
  <c r="AR131" i="1"/>
  <c r="I160" i="1"/>
  <c r="R158" i="1"/>
  <c r="D25" i="1"/>
  <c r="AW28" i="1"/>
  <c r="AF18" i="1"/>
  <c r="AJ18" i="1"/>
  <c r="AU18" i="1"/>
  <c r="G47" i="1"/>
  <c r="AN47" i="1"/>
  <c r="AR113" i="1"/>
  <c r="D125" i="1"/>
  <c r="AL125" i="1"/>
  <c r="M125" i="1"/>
  <c r="R125" i="1"/>
  <c r="AF134" i="1"/>
  <c r="AU134" i="1"/>
  <c r="AI146" i="1"/>
  <c r="AT146" i="1"/>
  <c r="AP146" i="1"/>
  <c r="G146" i="1"/>
  <c r="I155" i="1"/>
  <c r="AI154" i="1"/>
  <c r="AN154" i="1"/>
  <c r="I159" i="1"/>
  <c r="K28" i="1"/>
  <c r="AL154" i="1"/>
  <c r="AB158" i="1"/>
  <c r="I140" i="1"/>
  <c r="J139" i="1"/>
  <c r="AB139" i="1"/>
  <c r="AR141" i="1"/>
  <c r="AP139" i="1"/>
  <c r="AI47" i="1"/>
  <c r="AR52" i="1"/>
  <c r="AP62" i="1"/>
  <c r="AP125" i="1"/>
  <c r="U125" i="1"/>
  <c r="I147" i="1"/>
  <c r="K146" i="1"/>
  <c r="AR148" i="1"/>
  <c r="H151" i="1"/>
  <c r="AR19" i="1"/>
  <c r="Q47" i="1"/>
  <c r="U47" i="1"/>
  <c r="Y47" i="1"/>
  <c r="I53" i="1"/>
  <c r="AP56" i="1"/>
  <c r="Q56" i="1"/>
  <c r="U56" i="1"/>
  <c r="AL62" i="1"/>
  <c r="N66" i="1"/>
  <c r="Q62" i="1"/>
  <c r="Q125" i="1"/>
  <c r="AL130" i="1"/>
  <c r="AT139" i="1"/>
  <c r="K142" i="1"/>
  <c r="Y142" i="1"/>
  <c r="AJ142" i="1"/>
  <c r="F158" i="1"/>
  <c r="AT47" i="1"/>
  <c r="AR112" i="1"/>
  <c r="AC125" i="1"/>
  <c r="AS150" i="1"/>
  <c r="AI18" i="1"/>
  <c r="AN18" i="1"/>
  <c r="AT18" i="1"/>
  <c r="AR33" i="1"/>
  <c r="AW47" i="1"/>
  <c r="I49" i="1"/>
  <c r="AL47" i="1"/>
  <c r="AR51" i="1"/>
  <c r="M56" i="1"/>
  <c r="M75" i="1"/>
  <c r="AF139" i="1"/>
  <c r="AJ139" i="1"/>
  <c r="I144" i="1"/>
  <c r="AF146" i="1"/>
  <c r="AJ146" i="1"/>
  <c r="R154" i="1"/>
  <c r="AQ154" i="1"/>
  <c r="G158" i="1"/>
  <c r="AR161" i="1"/>
  <c r="AJ59" i="1"/>
  <c r="AS63" i="1"/>
  <c r="I65" i="1"/>
  <c r="W66" i="1"/>
  <c r="AI62" i="1"/>
  <c r="K75" i="1"/>
  <c r="I79" i="1"/>
  <c r="I81" i="1"/>
  <c r="H81" i="1" s="1"/>
  <c r="I118" i="1"/>
  <c r="AF125" i="1"/>
  <c r="AJ125" i="1"/>
  <c r="AO125" i="1"/>
  <c r="I128" i="1"/>
  <c r="R134" i="1"/>
  <c r="AB134" i="1"/>
  <c r="M139" i="1"/>
  <c r="AN139" i="1"/>
  <c r="G142" i="1"/>
  <c r="H148" i="1"/>
  <c r="H150" i="1"/>
  <c r="R146" i="1"/>
  <c r="Q154" i="1"/>
  <c r="U154" i="1"/>
  <c r="AL158" i="1"/>
  <c r="AT62" i="1"/>
  <c r="I66" i="1"/>
  <c r="AR119" i="1"/>
  <c r="Q121" i="1"/>
  <c r="U121" i="1"/>
  <c r="AW121" i="1"/>
  <c r="G125" i="1"/>
  <c r="AI134" i="1"/>
  <c r="AN134" i="1"/>
  <c r="Q139" i="1"/>
  <c r="U139" i="1"/>
  <c r="R139" i="1"/>
  <c r="AP142" i="1"/>
  <c r="AR144" i="1"/>
  <c r="I148" i="1"/>
  <c r="AD149" i="1"/>
  <c r="AR149" i="1"/>
  <c r="AW158" i="1"/>
  <c r="K47" i="1"/>
  <c r="I48" i="1"/>
  <c r="AR48" i="1"/>
  <c r="AQ47" i="1"/>
  <c r="AU62" i="1"/>
  <c r="I127" i="1"/>
  <c r="AR135" i="1"/>
  <c r="AQ134" i="1"/>
  <c r="B15" i="1"/>
  <c r="AL18" i="1"/>
  <c r="AP18" i="1"/>
  <c r="AR20" i="1"/>
  <c r="I22" i="1"/>
  <c r="AV30" i="1"/>
  <c r="I50" i="1"/>
  <c r="AQ59" i="1"/>
  <c r="D59" i="1"/>
  <c r="O59" i="1"/>
  <c r="O62" i="1"/>
  <c r="AM65" i="1"/>
  <c r="I110" i="1"/>
  <c r="AB146" i="1"/>
  <c r="AD148" i="1"/>
  <c r="I51" i="1"/>
  <c r="O56" i="1"/>
  <c r="AM66" i="1"/>
  <c r="I109" i="1"/>
  <c r="AQ18" i="1"/>
  <c r="AR21" i="1"/>
  <c r="F28" i="1"/>
  <c r="D28" i="1"/>
  <c r="I30" i="1"/>
  <c r="O31" i="1"/>
  <c r="J47" i="1"/>
  <c r="O47" i="1"/>
  <c r="AU47" i="1"/>
  <c r="D47" i="1"/>
  <c r="F56" i="1"/>
  <c r="AU59" i="1"/>
  <c r="AN62" i="1"/>
  <c r="G75" i="1"/>
  <c r="AR66" i="1"/>
  <c r="AQ62" i="1"/>
  <c r="K125" i="1"/>
  <c r="I126" i="1"/>
  <c r="O130" i="1"/>
  <c r="D134" i="1"/>
  <c r="AR143" i="1"/>
  <c r="AQ142" i="1"/>
  <c r="AR32" i="1"/>
  <c r="AQ31" i="1"/>
  <c r="M47" i="1"/>
  <c r="AR58" i="1"/>
  <c r="AQ56" i="1"/>
  <c r="E60" i="1"/>
  <c r="AB59" i="1"/>
  <c r="AM61" i="1"/>
  <c r="F62" i="1"/>
  <c r="K62" i="1"/>
  <c r="AM63" i="1"/>
  <c r="J75" i="1"/>
  <c r="I76" i="1"/>
  <c r="K130" i="1"/>
  <c r="G134" i="1"/>
  <c r="AR140" i="1"/>
  <c r="AQ139" i="1"/>
  <c r="D139" i="1"/>
  <c r="D146" i="1"/>
  <c r="O146" i="1"/>
  <c r="AD147" i="1"/>
  <c r="D158" i="1"/>
  <c r="K158" i="1"/>
  <c r="I161" i="1"/>
  <c r="D62" i="1"/>
  <c r="I63" i="1"/>
  <c r="I71" i="1"/>
  <c r="O125" i="1"/>
  <c r="AI125" i="1"/>
  <c r="AQ125" i="1"/>
  <c r="AR132" i="1"/>
  <c r="AP130" i="1"/>
  <c r="F134" i="1"/>
  <c r="AT134" i="1"/>
  <c r="AU154" i="1"/>
  <c r="I61" i="1"/>
  <c r="H64" i="1"/>
  <c r="W65" i="1"/>
  <c r="AM68" i="1"/>
  <c r="AY122" i="1"/>
  <c r="F125" i="1"/>
  <c r="I131" i="1"/>
  <c r="Y134" i="1"/>
  <c r="I136" i="1"/>
  <c r="J134" i="1"/>
  <c r="AP134" i="1"/>
  <c r="AR136" i="1"/>
  <c r="I141" i="1"/>
  <c r="AR147" i="1"/>
  <c r="AQ146" i="1"/>
  <c r="O158" i="1"/>
  <c r="AP158" i="1"/>
  <c r="AR160" i="1"/>
  <c r="G130" i="1"/>
  <c r="F146" i="1"/>
  <c r="I156" i="1"/>
  <c r="J154" i="1"/>
  <c r="Q158" i="1"/>
  <c r="U158" i="1"/>
  <c r="Y158" i="1"/>
  <c r="AQ130" i="1"/>
  <c r="I132" i="1"/>
  <c r="G139" i="1"/>
  <c r="AO142" i="1"/>
  <c r="W148" i="1"/>
  <c r="AL146" i="1"/>
  <c r="D154" i="1"/>
  <c r="F154" i="1"/>
  <c r="Y154" i="1"/>
  <c r="AF154" i="1"/>
  <c r="AJ154" i="1"/>
  <c r="K134" i="1"/>
  <c r="O134" i="1"/>
  <c r="K139" i="1"/>
  <c r="Y139" i="1"/>
  <c r="D142" i="1"/>
  <c r="O139" i="1"/>
  <c r="AU139" i="1"/>
  <c r="I143" i="1"/>
  <c r="AW142" i="1"/>
  <c r="Q146" i="1"/>
  <c r="U146" i="1"/>
  <c r="Y146" i="1"/>
  <c r="I151" i="1"/>
  <c r="J146" i="1"/>
  <c r="O154" i="1"/>
  <c r="AR159" i="1"/>
  <c r="AQ158" i="1"/>
  <c r="AJ158" i="1"/>
  <c r="M146" i="1"/>
  <c r="H149" i="1"/>
  <c r="I152" i="1"/>
  <c r="AW154" i="1"/>
  <c r="M158" i="1"/>
  <c r="F142" i="1"/>
  <c r="AU142" i="1"/>
  <c r="AU146" i="1"/>
  <c r="G154" i="1"/>
  <c r="AU158" i="1"/>
  <c r="F37" i="1" l="1"/>
  <c r="B25" i="1"/>
  <c r="AY25" i="1"/>
  <c r="AY36" i="1"/>
  <c r="B32" i="1"/>
  <c r="AS147" i="1"/>
  <c r="AV28" i="1"/>
  <c r="AS143" i="1"/>
  <c r="AV29" i="1"/>
  <c r="AS144" i="1"/>
  <c r="AY121" i="1"/>
  <c r="AF138" i="1"/>
  <c r="AS148" i="1"/>
  <c r="AV61" i="1"/>
  <c r="R138" i="1"/>
  <c r="E156" i="1"/>
  <c r="AS149" i="1"/>
  <c r="B60" i="1"/>
  <c r="AL138" i="1"/>
  <c r="E64" i="1"/>
  <c r="I56" i="1"/>
  <c r="Q138" i="1"/>
  <c r="AR142" i="1"/>
  <c r="AT138" i="1"/>
  <c r="I75" i="1"/>
  <c r="AR56" i="1"/>
  <c r="M138" i="1"/>
  <c r="J138" i="1"/>
  <c r="AR59" i="1"/>
  <c r="AB138" i="1"/>
  <c r="AN138" i="1"/>
  <c r="AR154" i="1"/>
  <c r="Y138" i="1"/>
  <c r="I28" i="1"/>
  <c r="AR62" i="1"/>
  <c r="AR47" i="1"/>
  <c r="AS125" i="1"/>
  <c r="AI138" i="1"/>
  <c r="AW138" i="1"/>
  <c r="G138" i="1"/>
  <c r="I62" i="1"/>
  <c r="AR31" i="1"/>
  <c r="U138" i="1"/>
  <c r="I142" i="1"/>
  <c r="AP138" i="1"/>
  <c r="I47" i="1"/>
  <c r="K138" i="1"/>
  <c r="AR146" i="1"/>
  <c r="AJ138" i="1"/>
  <c r="AR130" i="1"/>
  <c r="AV63" i="1"/>
  <c r="I146" i="1"/>
  <c r="I130" i="1"/>
  <c r="I134" i="1"/>
  <c r="F138" i="1"/>
  <c r="I158" i="1"/>
  <c r="I154" i="1"/>
  <c r="D138" i="1"/>
  <c r="I125" i="1"/>
  <c r="I139" i="1"/>
  <c r="AR134" i="1"/>
  <c r="AQ138" i="1"/>
  <c r="AR139" i="1"/>
  <c r="AR158" i="1"/>
  <c r="AU138" i="1"/>
  <c r="O138" i="1"/>
  <c r="AR18" i="1"/>
  <c r="AY63" i="1" l="1"/>
  <c r="B156" i="1"/>
  <c r="AS142" i="1"/>
  <c r="AY61" i="1"/>
  <c r="B64" i="1"/>
  <c r="AR138" i="1"/>
  <c r="I138" i="1"/>
  <c r="L31" i="1" l="1"/>
  <c r="H33" i="1"/>
  <c r="H29" i="1"/>
  <c r="H31" i="1" l="1"/>
  <c r="H30" i="1" l="1"/>
  <c r="L28" i="1"/>
  <c r="H28" i="1" l="1"/>
  <c r="AS141" i="1" l="1"/>
  <c r="AO139" i="1"/>
  <c r="AS140" i="1"/>
  <c r="AO138" i="1" l="1"/>
  <c r="AS139" i="1"/>
  <c r="AS138" i="1" l="1"/>
  <c r="L56" i="1" l="1"/>
  <c r="H57" i="1"/>
  <c r="H58" i="1"/>
  <c r="H56" i="1" l="1"/>
  <c r="AO56" i="1" l="1"/>
  <c r="AS57" i="1"/>
  <c r="AS66" i="1"/>
  <c r="H71" i="1"/>
  <c r="H52" i="1"/>
  <c r="H132" i="1"/>
  <c r="AS52" i="1"/>
  <c r="AS156" i="1"/>
  <c r="AS33" i="1"/>
  <c r="AS58" i="1"/>
  <c r="AS111" i="1"/>
  <c r="H131" i="1"/>
  <c r="L130" i="1"/>
  <c r="AS112" i="1"/>
  <c r="L75" i="1"/>
  <c r="H76" i="1"/>
  <c r="AO18" i="1"/>
  <c r="AS19" i="1"/>
  <c r="AO130" i="1"/>
  <c r="AS131" i="1"/>
  <c r="H147" i="1"/>
  <c r="L146" i="1"/>
  <c r="H160" i="1"/>
  <c r="AO31" i="1"/>
  <c r="AS32" i="1"/>
  <c r="H50" i="1"/>
  <c r="AO146" i="1"/>
  <c r="AS151" i="1"/>
  <c r="AS160" i="1"/>
  <c r="H77" i="1"/>
  <c r="AS50" i="1"/>
  <c r="AS21" i="1"/>
  <c r="AS34" i="1"/>
  <c r="H65" i="1"/>
  <c r="AS132" i="1"/>
  <c r="H109" i="1"/>
  <c r="AS65" i="1"/>
  <c r="AS64" i="1"/>
  <c r="H66" i="1"/>
  <c r="AS20" i="1"/>
  <c r="H22" i="1"/>
  <c r="W50" i="1" l="1"/>
  <c r="AD50" i="1"/>
  <c r="AD160" i="1"/>
  <c r="W33" i="1"/>
  <c r="X31" i="1"/>
  <c r="W57" i="1"/>
  <c r="X56" i="1"/>
  <c r="W109" i="1"/>
  <c r="AD20" i="1"/>
  <c r="W147" i="1"/>
  <c r="X146" i="1"/>
  <c r="W160" i="1"/>
  <c r="AC18" i="1"/>
  <c r="AD19" i="1"/>
  <c r="AD112" i="1"/>
  <c r="W22" i="1"/>
  <c r="AD152" i="1"/>
  <c r="AD111" i="1"/>
  <c r="AC146" i="1"/>
  <c r="AD151" i="1"/>
  <c r="W58" i="1"/>
  <c r="W115" i="1"/>
  <c r="AD52" i="1"/>
  <c r="W52" i="1"/>
  <c r="H35" i="1"/>
  <c r="H37" i="1" s="1"/>
  <c r="E65" i="1"/>
  <c r="AO47" i="1"/>
  <c r="AS48" i="1"/>
  <c r="H141" i="1"/>
  <c r="AS136" i="1"/>
  <c r="H51" i="1"/>
  <c r="AS5" i="1"/>
  <c r="AV32" i="1"/>
  <c r="AS18" i="1"/>
  <c r="H72" i="1"/>
  <c r="H53" i="1"/>
  <c r="AV58" i="1"/>
  <c r="H108" i="1"/>
  <c r="AS49" i="1"/>
  <c r="AS161" i="1"/>
  <c r="AV33" i="1"/>
  <c r="E71" i="1"/>
  <c r="AS31" i="1"/>
  <c r="H126" i="1"/>
  <c r="H110" i="1"/>
  <c r="H75" i="1"/>
  <c r="E75" i="1" s="1"/>
  <c r="H136" i="1"/>
  <c r="H67" i="1"/>
  <c r="H49" i="1"/>
  <c r="AV65" i="1"/>
  <c r="H146" i="1"/>
  <c r="L158" i="1"/>
  <c r="H159" i="1"/>
  <c r="H144" i="1"/>
  <c r="AS146" i="1"/>
  <c r="L134" i="1"/>
  <c r="H135" i="1"/>
  <c r="AO134" i="1"/>
  <c r="AS135" i="1"/>
  <c r="E66" i="1"/>
  <c r="H68" i="1"/>
  <c r="AV66" i="1"/>
  <c r="L142" i="1"/>
  <c r="H143" i="1"/>
  <c r="AS105" i="1"/>
  <c r="H79" i="1"/>
  <c r="H24" i="1"/>
  <c r="AS74" i="1"/>
  <c r="H130" i="1"/>
  <c r="H161" i="1"/>
  <c r="AS67" i="1"/>
  <c r="AS51" i="1"/>
  <c r="H115" i="1"/>
  <c r="AV57" i="1"/>
  <c r="E76" i="1"/>
  <c r="L62" i="1"/>
  <c r="H63" i="1"/>
  <c r="AO62" i="1"/>
  <c r="E77" i="1"/>
  <c r="AS130" i="1"/>
  <c r="AS56" i="1"/>
  <c r="AV34" i="1"/>
  <c r="L139" i="1"/>
  <c r="H140" i="1"/>
  <c r="AO158" i="1"/>
  <c r="AS159" i="1"/>
  <c r="L47" i="1"/>
  <c r="H48" i="1"/>
  <c r="AC62" i="1" l="1"/>
  <c r="AD64" i="1"/>
  <c r="AD161" i="1"/>
  <c r="X134" i="1"/>
  <c r="W135" i="1"/>
  <c r="AD67" i="1"/>
  <c r="AD146" i="1"/>
  <c r="X158" i="1"/>
  <c r="W159" i="1"/>
  <c r="W31" i="1"/>
  <c r="AC47" i="1"/>
  <c r="AD48" i="1"/>
  <c r="W161" i="1"/>
  <c r="AD131" i="1"/>
  <c r="AC130" i="1"/>
  <c r="AD159" i="1"/>
  <c r="AC158" i="1"/>
  <c r="AD136" i="1"/>
  <c r="W146" i="1"/>
  <c r="AD51" i="1"/>
  <c r="W131" i="1"/>
  <c r="X130" i="1"/>
  <c r="W79" i="1"/>
  <c r="W48" i="1"/>
  <c r="X47" i="1"/>
  <c r="W29" i="1"/>
  <c r="AD132" i="1"/>
  <c r="X142" i="1"/>
  <c r="W143" i="1"/>
  <c r="AD141" i="1"/>
  <c r="W140" i="1"/>
  <c r="X139" i="1"/>
  <c r="AC154" i="1"/>
  <c r="AD155" i="1"/>
  <c r="W67" i="1"/>
  <c r="W51" i="1"/>
  <c r="W126" i="1"/>
  <c r="W132" i="1"/>
  <c r="W141" i="1"/>
  <c r="X154" i="1"/>
  <c r="W155" i="1"/>
  <c r="W144" i="1"/>
  <c r="AD49" i="1"/>
  <c r="W63" i="1"/>
  <c r="X62" i="1"/>
  <c r="AC139" i="1"/>
  <c r="AD140" i="1"/>
  <c r="W136" i="1"/>
  <c r="W56" i="1"/>
  <c r="W24" i="1"/>
  <c r="W49" i="1"/>
  <c r="AD135" i="1"/>
  <c r="AC134" i="1"/>
  <c r="AD18" i="1"/>
  <c r="H142" i="1"/>
  <c r="AV31" i="1"/>
  <c r="AS47" i="1"/>
  <c r="AV56" i="1"/>
  <c r="B76" i="1"/>
  <c r="H107" i="1"/>
  <c r="B71" i="1"/>
  <c r="AS158" i="1"/>
  <c r="H134" i="1"/>
  <c r="AY58" i="1"/>
  <c r="AY66" i="1"/>
  <c r="L59" i="1"/>
  <c r="H61" i="1"/>
  <c r="AY57" i="1"/>
  <c r="AS113" i="1"/>
  <c r="B77" i="1"/>
  <c r="AY65" i="1"/>
  <c r="B65" i="1"/>
  <c r="AS134" i="1"/>
  <c r="H47" i="1"/>
  <c r="L138" i="1"/>
  <c r="H139" i="1"/>
  <c r="AS62" i="1"/>
  <c r="H155" i="1"/>
  <c r="L154" i="1"/>
  <c r="B66" i="1"/>
  <c r="AO154" i="1"/>
  <c r="AS155" i="1"/>
  <c r="H62" i="1"/>
  <c r="H158" i="1"/>
  <c r="AY76" i="1"/>
  <c r="AX75" i="1"/>
  <c r="AY77" i="1"/>
  <c r="X125" i="1" l="1"/>
  <c r="W125" i="1" s="1"/>
  <c r="W47" i="1"/>
  <c r="W108" i="1"/>
  <c r="AD154" i="1"/>
  <c r="AD158" i="1"/>
  <c r="W142" i="1"/>
  <c r="AD47" i="1"/>
  <c r="W134" i="1"/>
  <c r="AD134" i="1"/>
  <c r="AC138" i="1"/>
  <c r="AD139" i="1"/>
  <c r="W154" i="1"/>
  <c r="W130" i="1"/>
  <c r="W139" i="1"/>
  <c r="X138" i="1"/>
  <c r="W128" i="1"/>
  <c r="W62" i="1"/>
  <c r="W158" i="1"/>
  <c r="AD62" i="1"/>
  <c r="W127" i="1"/>
  <c r="AD130" i="1"/>
  <c r="H128" i="1"/>
  <c r="AS119" i="1"/>
  <c r="AY115" i="1"/>
  <c r="H154" i="1"/>
  <c r="AY56" i="1"/>
  <c r="H138" i="1"/>
  <c r="AS154" i="1"/>
  <c r="B75" i="1"/>
  <c r="H59" i="1"/>
  <c r="AO59" i="1"/>
  <c r="AS60" i="1"/>
  <c r="AY23" i="1"/>
  <c r="B23" i="1"/>
  <c r="AY75" i="1"/>
  <c r="AD60" i="1" l="1"/>
  <c r="AC59" i="1"/>
  <c r="AD138" i="1"/>
  <c r="X59" i="1"/>
  <c r="W61" i="1"/>
  <c r="W110" i="1"/>
  <c r="W30" i="1"/>
  <c r="X28" i="1"/>
  <c r="W138" i="1"/>
  <c r="AS59" i="1"/>
  <c r="H118" i="1"/>
  <c r="H127" i="1"/>
  <c r="L125" i="1"/>
  <c r="AD119" i="1"/>
  <c r="W59" i="1" l="1"/>
  <c r="W107" i="1"/>
  <c r="W118" i="1"/>
  <c r="AD59" i="1"/>
  <c r="W28" i="1"/>
  <c r="H125" i="1"/>
  <c r="W35" i="1" l="1"/>
  <c r="W37" i="1" l="1"/>
  <c r="AD35" i="1"/>
  <c r="W53" i="1" l="1"/>
  <c r="AV35" i="1"/>
  <c r="W68" i="1" l="1"/>
  <c r="AV53" i="1"/>
  <c r="AY53" i="1" l="1"/>
  <c r="AD74" i="1"/>
  <c r="W72" i="1" l="1"/>
  <c r="AV68" i="1"/>
  <c r="AD105" i="1" l="1"/>
  <c r="AD113" i="1"/>
  <c r="AY72" i="1" l="1"/>
  <c r="W81" i="1"/>
  <c r="S121" i="1" l="1"/>
  <c r="V121" i="1"/>
  <c r="T121" i="1"/>
  <c r="N122" i="1"/>
  <c r="N123" i="1" l="1"/>
  <c r="P121" i="1"/>
  <c r="AH142" i="1"/>
  <c r="AE142" i="1"/>
  <c r="E123" i="1"/>
  <c r="E122" i="1"/>
  <c r="N121" i="1"/>
  <c r="AK142" i="1" l="1"/>
  <c r="B122" i="1"/>
  <c r="E121" i="1"/>
  <c r="B123" i="1"/>
  <c r="B121" i="1" l="1"/>
  <c r="T56" i="1"/>
  <c r="AM21" i="1" l="1"/>
  <c r="AV21" i="1" l="1"/>
  <c r="AY21" i="1" l="1"/>
  <c r="AM147" i="1" l="1"/>
  <c r="AM148" i="1"/>
  <c r="AM149" i="1"/>
  <c r="N148" i="1"/>
  <c r="AH146" i="1"/>
  <c r="S56" i="1"/>
  <c r="AH18" i="1"/>
  <c r="S146" i="1"/>
  <c r="S31" i="1"/>
  <c r="V56" i="1"/>
  <c r="AE18" i="1"/>
  <c r="V31" i="1"/>
  <c r="V146" i="1"/>
  <c r="AE146" i="1"/>
  <c r="T146" i="1"/>
  <c r="AM150" i="1"/>
  <c r="AG146" i="1"/>
  <c r="AG130" i="1"/>
  <c r="AM151" i="1"/>
  <c r="AG18" i="1"/>
  <c r="AG134" i="1"/>
  <c r="T134" i="1"/>
  <c r="T31" i="1"/>
  <c r="T130" i="1"/>
  <c r="AM126" i="1"/>
  <c r="AG125" i="1"/>
  <c r="N109" i="1"/>
  <c r="N63" i="1"/>
  <c r="N57" i="1"/>
  <c r="N33" i="1"/>
  <c r="AM111" i="1"/>
  <c r="T62" i="1"/>
  <c r="P146" i="1" l="1"/>
  <c r="P31" i="1"/>
  <c r="N50" i="1"/>
  <c r="E148" i="1"/>
  <c r="AM156" i="1"/>
  <c r="N22" i="1"/>
  <c r="E22" i="1" s="1"/>
  <c r="AM160" i="1"/>
  <c r="N147" i="1"/>
  <c r="AV149" i="1"/>
  <c r="AV148" i="1"/>
  <c r="N52" i="1"/>
  <c r="E52" i="1" s="1"/>
  <c r="AM112" i="1"/>
  <c r="AV112" i="1" s="1"/>
  <c r="N160" i="1"/>
  <c r="N58" i="1"/>
  <c r="AV147" i="1"/>
  <c r="P56" i="1"/>
  <c r="AK146" i="1"/>
  <c r="AK18" i="1"/>
  <c r="AM18" i="1" s="1"/>
  <c r="AM117" i="1"/>
  <c r="AM50" i="1"/>
  <c r="AV50" i="1" s="1"/>
  <c r="AM19" i="1"/>
  <c r="AV19" i="1" s="1"/>
  <c r="AM64" i="1"/>
  <c r="AV64" i="1" s="1"/>
  <c r="AM20" i="1"/>
  <c r="AV20" i="1" s="1"/>
  <c r="S62" i="1"/>
  <c r="S142" i="1"/>
  <c r="AH134" i="1"/>
  <c r="AH62" i="1"/>
  <c r="S134" i="1"/>
  <c r="AH139" i="1"/>
  <c r="AH158" i="1"/>
  <c r="S130" i="1"/>
  <c r="S154" i="1"/>
  <c r="AH130" i="1"/>
  <c r="AH154" i="1"/>
  <c r="AH47" i="1"/>
  <c r="S158" i="1"/>
  <c r="S139" i="1"/>
  <c r="S47" i="1"/>
  <c r="V154" i="1"/>
  <c r="AE134" i="1"/>
  <c r="V47" i="1"/>
  <c r="AE47" i="1"/>
  <c r="V134" i="1"/>
  <c r="AE154" i="1"/>
  <c r="E57" i="1"/>
  <c r="AE158" i="1"/>
  <c r="V158" i="1"/>
  <c r="AE62" i="1"/>
  <c r="V130" i="1"/>
  <c r="V142" i="1"/>
  <c r="AV111" i="1"/>
  <c r="V139" i="1"/>
  <c r="AE139" i="1"/>
  <c r="AE130" i="1"/>
  <c r="V62" i="1"/>
  <c r="AG158" i="1"/>
  <c r="AV150" i="1"/>
  <c r="AG139" i="1"/>
  <c r="T158" i="1"/>
  <c r="AG154" i="1"/>
  <c r="E151" i="1"/>
  <c r="E109" i="1"/>
  <c r="T142" i="1"/>
  <c r="T47" i="1"/>
  <c r="T139" i="1"/>
  <c r="AG47" i="1"/>
  <c r="AM144" i="1"/>
  <c r="E33" i="1"/>
  <c r="E149" i="1"/>
  <c r="E160" i="1"/>
  <c r="AV126" i="1"/>
  <c r="E63" i="1"/>
  <c r="AM143" i="1"/>
  <c r="AG142" i="1"/>
  <c r="E150" i="1"/>
  <c r="AV156" i="1"/>
  <c r="N146" i="1"/>
  <c r="T154" i="1"/>
  <c r="AV151" i="1"/>
  <c r="AG62" i="1"/>
  <c r="T28" i="1"/>
  <c r="N155" i="1"/>
  <c r="N140" i="1"/>
  <c r="N159" i="1"/>
  <c r="N48" i="1"/>
  <c r="AM135" i="1"/>
  <c r="AV135" i="1" s="1"/>
  <c r="AM140" i="1"/>
  <c r="N110" i="1"/>
  <c r="N126" i="1"/>
  <c r="AM131" i="1"/>
  <c r="N143" i="1"/>
  <c r="AM159" i="1"/>
  <c r="AV117" i="1" l="1"/>
  <c r="N132" i="1"/>
  <c r="AM146" i="1"/>
  <c r="N136" i="1"/>
  <c r="E136" i="1" s="1"/>
  <c r="AV160" i="1"/>
  <c r="E50" i="1"/>
  <c r="N31" i="1"/>
  <c r="N128" i="1"/>
  <c r="N51" i="1"/>
  <c r="E51" i="1" s="1"/>
  <c r="N161" i="1"/>
  <c r="E161" i="1" s="1"/>
  <c r="N56" i="1"/>
  <c r="N144" i="1"/>
  <c r="E144" i="1" s="1"/>
  <c r="AV131" i="1"/>
  <c r="AY131" i="1" s="1"/>
  <c r="AK154" i="1"/>
  <c r="P134" i="1"/>
  <c r="AM155" i="1"/>
  <c r="AM128" i="1"/>
  <c r="AV128" i="1" s="1"/>
  <c r="AM136" i="1"/>
  <c r="AV136" i="1" s="1"/>
  <c r="AY149" i="1"/>
  <c r="P139" i="1"/>
  <c r="N139" i="1" s="1"/>
  <c r="N49" i="1"/>
  <c r="E49" i="1" s="1"/>
  <c r="P62" i="1"/>
  <c r="AK47" i="1"/>
  <c r="AM67" i="1"/>
  <c r="N135" i="1"/>
  <c r="AM161" i="1"/>
  <c r="AV161" i="1" s="1"/>
  <c r="AY161" i="1" s="1"/>
  <c r="AK62" i="1"/>
  <c r="AY147" i="1"/>
  <c r="P158" i="1"/>
  <c r="N79" i="1"/>
  <c r="N108" i="1"/>
  <c r="N67" i="1"/>
  <c r="E58" i="1"/>
  <c r="P130" i="1"/>
  <c r="P142" i="1"/>
  <c r="N142" i="1" s="1"/>
  <c r="AK139" i="1"/>
  <c r="AM139" i="1" s="1"/>
  <c r="E147" i="1"/>
  <c r="B147" i="1" s="1"/>
  <c r="AM141" i="1"/>
  <c r="AV141" i="1" s="1"/>
  <c r="AM132" i="1"/>
  <c r="N29" i="1"/>
  <c r="AM51" i="1"/>
  <c r="AK158" i="1"/>
  <c r="AK130" i="1"/>
  <c r="AK134" i="1"/>
  <c r="P47" i="1"/>
  <c r="P154" i="1"/>
  <c r="AM48" i="1"/>
  <c r="AV48" i="1" s="1"/>
  <c r="AY148" i="1"/>
  <c r="N131" i="1"/>
  <c r="N141" i="1"/>
  <c r="AM49" i="1"/>
  <c r="B148" i="1"/>
  <c r="S125" i="1"/>
  <c r="S138" i="1"/>
  <c r="S59" i="1"/>
  <c r="AH138" i="1"/>
  <c r="AH125" i="1"/>
  <c r="S28" i="1"/>
  <c r="E132" i="1"/>
  <c r="B132" i="1" s="1"/>
  <c r="B57" i="1"/>
  <c r="AY112" i="1"/>
  <c r="AY20" i="1"/>
  <c r="V28" i="1"/>
  <c r="AE138" i="1"/>
  <c r="V138" i="1"/>
  <c r="V125" i="1"/>
  <c r="AY111" i="1"/>
  <c r="V59" i="1"/>
  <c r="E48" i="1"/>
  <c r="AY64" i="1"/>
  <c r="E110" i="1"/>
  <c r="B136" i="1"/>
  <c r="AG138" i="1"/>
  <c r="AV52" i="1"/>
  <c r="E143" i="1"/>
  <c r="AY150" i="1"/>
  <c r="E140" i="1"/>
  <c r="AY19" i="1"/>
  <c r="AY135" i="1"/>
  <c r="AM158" i="1"/>
  <c r="T59" i="1"/>
  <c r="E155" i="1"/>
  <c r="B150" i="1"/>
  <c r="B160" i="1"/>
  <c r="AV146" i="1"/>
  <c r="AV159" i="1"/>
  <c r="AY156" i="1"/>
  <c r="B151" i="1"/>
  <c r="AV144" i="1"/>
  <c r="AY50" i="1"/>
  <c r="AV140" i="1"/>
  <c r="AV18" i="1"/>
  <c r="AM142" i="1"/>
  <c r="B149" i="1"/>
  <c r="B52" i="1"/>
  <c r="B109" i="1"/>
  <c r="B22" i="1"/>
  <c r="T138" i="1"/>
  <c r="AY151" i="1"/>
  <c r="E146" i="1"/>
  <c r="AV143" i="1"/>
  <c r="AY126" i="1"/>
  <c r="E31" i="1"/>
  <c r="B33" i="1"/>
  <c r="E126" i="1"/>
  <c r="E159" i="1"/>
  <c r="AV152" i="1"/>
  <c r="B63" i="1"/>
  <c r="T125" i="1"/>
  <c r="N61" i="1"/>
  <c r="N107" i="1"/>
  <c r="AY117" i="1" l="1"/>
  <c r="AV67" i="1"/>
  <c r="AV155" i="1"/>
  <c r="AY155" i="1" s="1"/>
  <c r="E79" i="1"/>
  <c r="B50" i="1"/>
  <c r="E108" i="1"/>
  <c r="AY160" i="1"/>
  <c r="E56" i="1"/>
  <c r="B56" i="1" s="1"/>
  <c r="E67" i="1"/>
  <c r="AY136" i="1"/>
  <c r="N130" i="1"/>
  <c r="E128" i="1"/>
  <c r="B128" i="1" s="1"/>
  <c r="E135" i="1"/>
  <c r="AV51" i="1"/>
  <c r="AM47" i="1"/>
  <c r="AV47" i="1" s="1"/>
  <c r="AM154" i="1"/>
  <c r="AV154" i="1" s="1"/>
  <c r="N158" i="1"/>
  <c r="N134" i="1"/>
  <c r="P125" i="1"/>
  <c r="E141" i="1"/>
  <c r="B141" i="1" s="1"/>
  <c r="N62" i="1"/>
  <c r="E62" i="1" s="1"/>
  <c r="B62" i="1" s="1"/>
  <c r="N154" i="1"/>
  <c r="P28" i="1"/>
  <c r="E29" i="1"/>
  <c r="B58" i="1"/>
  <c r="AM134" i="1"/>
  <c r="P59" i="1"/>
  <c r="N47" i="1"/>
  <c r="E47" i="1" s="1"/>
  <c r="AM130" i="1"/>
  <c r="AK125" i="1"/>
  <c r="AK138" i="1"/>
  <c r="N127" i="1"/>
  <c r="E127" i="1" s="1"/>
  <c r="N30" i="1"/>
  <c r="AV49" i="1"/>
  <c r="AY49" i="1" s="1"/>
  <c r="E131" i="1"/>
  <c r="AV132" i="1"/>
  <c r="AM62" i="1"/>
  <c r="P138" i="1"/>
  <c r="AH59" i="1"/>
  <c r="AY128" i="1"/>
  <c r="AE59" i="1"/>
  <c r="B20" i="1"/>
  <c r="B21" i="1"/>
  <c r="AY22" i="1"/>
  <c r="AY144" i="1"/>
  <c r="AY146" i="1"/>
  <c r="B48" i="1"/>
  <c r="AY109" i="1"/>
  <c r="E24" i="1"/>
  <c r="AY18" i="1"/>
  <c r="B143" i="1"/>
  <c r="C18" i="1"/>
  <c r="B19" i="1"/>
  <c r="B126" i="1"/>
  <c r="AV139" i="1"/>
  <c r="E142" i="1"/>
  <c r="B161" i="1"/>
  <c r="B51" i="1"/>
  <c r="AY143" i="1"/>
  <c r="AY140" i="1"/>
  <c r="B67" i="1"/>
  <c r="E107" i="1"/>
  <c r="B110" i="1"/>
  <c r="AY48" i="1"/>
  <c r="E139" i="1"/>
  <c r="E61" i="1"/>
  <c r="AY141" i="1"/>
  <c r="AV158" i="1"/>
  <c r="AG59" i="1"/>
  <c r="AY67" i="1"/>
  <c r="B144" i="1"/>
  <c r="B31" i="1"/>
  <c r="AV142" i="1"/>
  <c r="B140" i="1"/>
  <c r="B49" i="1"/>
  <c r="B79" i="1"/>
  <c r="B159" i="1"/>
  <c r="B146" i="1"/>
  <c r="AY159" i="1"/>
  <c r="B155" i="1"/>
  <c r="AY52" i="1"/>
  <c r="AM60" i="1"/>
  <c r="B29" i="1" l="1"/>
  <c r="E158" i="1"/>
  <c r="AY51" i="1"/>
  <c r="B108" i="1"/>
  <c r="AM138" i="1"/>
  <c r="N125" i="1"/>
  <c r="N28" i="1"/>
  <c r="E134" i="1"/>
  <c r="B134" i="1" s="1"/>
  <c r="B135" i="1"/>
  <c r="E154" i="1"/>
  <c r="B154" i="1" s="1"/>
  <c r="E130" i="1"/>
  <c r="N59" i="1"/>
  <c r="E30" i="1"/>
  <c r="AK59" i="1"/>
  <c r="AY132" i="1"/>
  <c r="AV134" i="1"/>
  <c r="AM119" i="1"/>
  <c r="N138" i="1"/>
  <c r="AV62" i="1"/>
  <c r="AV130" i="1"/>
  <c r="E28" i="1"/>
  <c r="B28" i="1" s="1"/>
  <c r="N24" i="1"/>
  <c r="B131" i="1"/>
  <c r="AM27" i="1"/>
  <c r="AM127" i="1"/>
  <c r="AE125" i="1"/>
  <c r="B158" i="1"/>
  <c r="B107" i="1"/>
  <c r="AY24" i="1"/>
  <c r="B24" i="1"/>
  <c r="B18" i="1"/>
  <c r="AY158" i="1"/>
  <c r="AY47" i="1"/>
  <c r="B127" i="1"/>
  <c r="AY154" i="1"/>
  <c r="B47" i="1"/>
  <c r="AV60" i="1"/>
  <c r="AY142" i="1"/>
  <c r="B142" i="1"/>
  <c r="B139" i="1"/>
  <c r="AY139" i="1"/>
  <c r="B61" i="1"/>
  <c r="AV138" i="1" l="1"/>
  <c r="E59" i="1"/>
  <c r="B59" i="1" s="1"/>
  <c r="E125" i="1"/>
  <c r="AM59" i="1"/>
  <c r="AV59" i="1" s="1"/>
  <c r="B30" i="1"/>
  <c r="B130" i="1"/>
  <c r="AY62" i="1"/>
  <c r="N118" i="1"/>
  <c r="AY134" i="1"/>
  <c r="E138" i="1"/>
  <c r="AV119" i="1"/>
  <c r="AY119" i="1" s="1"/>
  <c r="AY130" i="1"/>
  <c r="AM125" i="1"/>
  <c r="AV127" i="1"/>
  <c r="B138" i="1"/>
  <c r="AY138" i="1"/>
  <c r="B125" i="1"/>
  <c r="AY60" i="1"/>
  <c r="E118" i="1" l="1"/>
  <c r="AM38" i="1"/>
  <c r="AV38" i="1" s="1"/>
  <c r="AY38" i="1" s="1"/>
  <c r="N35" i="1"/>
  <c r="AY127" i="1"/>
  <c r="AV125" i="1"/>
  <c r="B118" i="1"/>
  <c r="AY108" i="1"/>
  <c r="AY59" i="1"/>
  <c r="AY107" i="1"/>
  <c r="E35" i="1" l="1"/>
  <c r="N37" i="1"/>
  <c r="AY125" i="1"/>
  <c r="AM55" i="1"/>
  <c r="AV55" i="1" s="1"/>
  <c r="AY55" i="1" s="1"/>
  <c r="AY110" i="1"/>
  <c r="N53" i="1" l="1"/>
  <c r="AY35" i="1"/>
  <c r="B35" i="1"/>
  <c r="N68" i="1"/>
  <c r="E68" i="1" s="1"/>
  <c r="E53" i="1"/>
  <c r="AM74" i="1" l="1"/>
  <c r="AV74" i="1" s="1"/>
  <c r="AM70" i="1"/>
  <c r="AV70" i="1" s="1"/>
  <c r="AY70" i="1" s="1"/>
  <c r="B68" i="1"/>
  <c r="B53" i="1"/>
  <c r="N81" i="1" l="1"/>
  <c r="N72" i="1"/>
  <c r="AY74" i="1"/>
  <c r="AM83" i="1" l="1"/>
  <c r="AV83" i="1" s="1"/>
  <c r="E72" i="1"/>
  <c r="E81" i="1"/>
  <c r="AM113" i="1" l="1"/>
  <c r="B72" i="1"/>
  <c r="B81" i="1"/>
  <c r="N89" i="1" l="1"/>
  <c r="N115" i="1"/>
  <c r="AV113" i="1"/>
  <c r="E89" i="1"/>
  <c r="E115" i="1" l="1"/>
  <c r="AY113" i="1"/>
  <c r="B89" i="1"/>
  <c r="B115" i="1" l="1"/>
  <c r="AV105" i="1" l="1"/>
  <c r="AY105" i="1" l="1"/>
</calcChain>
</file>

<file path=xl/sharedStrings.xml><?xml version="1.0" encoding="utf-8"?>
<sst xmlns="http://schemas.openxmlformats.org/spreadsheetml/2006/main" count="531" uniqueCount="336">
  <si>
    <t>CUENTAS ECONÓMICAS INTEGRADAS</t>
  </si>
  <si>
    <t>Millones de Colones</t>
  </si>
  <si>
    <t>CUENTAS CORRIENTES</t>
  </si>
  <si>
    <t>EMPLEOS</t>
  </si>
  <si>
    <t>RECURSOS</t>
  </si>
  <si>
    <t>CUENTAS</t>
  </si>
  <si>
    <t>TOTAL</t>
  </si>
  <si>
    <t>Bienes y Servicios (Oferta)</t>
  </si>
  <si>
    <t>S2</t>
  </si>
  <si>
    <t>S1</t>
  </si>
  <si>
    <t>S15</t>
  </si>
  <si>
    <t>S14</t>
  </si>
  <si>
    <t>S13</t>
  </si>
  <si>
    <t>S1311</t>
  </si>
  <si>
    <t>S13111</t>
  </si>
  <si>
    <t>S13112</t>
  </si>
  <si>
    <t>S1313</t>
  </si>
  <si>
    <t>S1314</t>
  </si>
  <si>
    <t>S12</t>
  </si>
  <si>
    <t>S121</t>
  </si>
  <si>
    <t>S122</t>
  </si>
  <si>
    <t>S123</t>
  </si>
  <si>
    <t>S124</t>
  </si>
  <si>
    <t>S125</t>
  </si>
  <si>
    <t>S126</t>
  </si>
  <si>
    <t>S127</t>
  </si>
  <si>
    <t>S128-S129</t>
  </si>
  <si>
    <t>S11</t>
  </si>
  <si>
    <t>S11002</t>
  </si>
  <si>
    <t>S11001</t>
  </si>
  <si>
    <t>Código</t>
  </si>
  <si>
    <t>TRANSACCIONES Y SALDOS CONTABLES</t>
  </si>
  <si>
    <t xml:space="preserve">S.13 </t>
  </si>
  <si>
    <t xml:space="preserve">S13 </t>
  </si>
  <si>
    <t>Bienes y Servicios (Utilización)</t>
  </si>
  <si>
    <t>Resto del Mundo</t>
  </si>
  <si>
    <t>Economía Nacional</t>
  </si>
  <si>
    <t>ISFLSH</t>
  </si>
  <si>
    <t>Hogares</t>
  </si>
  <si>
    <t>Gobierno General</t>
  </si>
  <si>
    <t>Gobierno Central</t>
  </si>
  <si>
    <t>Gobierno Central, exc. seguridad social e ISFLSG</t>
  </si>
  <si>
    <t>Instituciones sin fines de lucro que sirven al Gobierno Central</t>
  </si>
  <si>
    <t>Gobiernos Locales</t>
  </si>
  <si>
    <t>Fondos de Seguridad Social</t>
  </si>
  <si>
    <t>Sociedades Financieras</t>
  </si>
  <si>
    <t xml:space="preserve">Banco Central </t>
  </si>
  <si>
    <t>Sociedades de Depósito, exc. Banco Central</t>
  </si>
  <si>
    <t>Fondos de inversión del mercado de dinero</t>
  </si>
  <si>
    <t>Fondos de inversión, excepto FMDs</t>
  </si>
  <si>
    <t>Otros intermediarios financieros, exc. Sociedades de seguro y fondos de pensiones</t>
  </si>
  <si>
    <t>Auxiliares financieros</t>
  </si>
  <si>
    <t>Instituciones financieras cautivas y prestamistas de dinero</t>
  </si>
  <si>
    <t>Sociedades de seguros y Fondos de pensión</t>
  </si>
  <si>
    <t>Sociedades no Financieras</t>
  </si>
  <si>
    <t>Sociedades no Financieras privadas</t>
  </si>
  <si>
    <t>Sociedades no Financieras Públicas</t>
  </si>
  <si>
    <t>I. CUENTA DE PRODUCCIÓN / CUENTA DE BIENES Y SERVICIOS CON EL EXTERIOR</t>
  </si>
  <si>
    <t>P7</t>
  </si>
  <si>
    <t>Importaciones de bienes y servicios</t>
  </si>
  <si>
    <t>P71</t>
  </si>
  <si>
    <t>Importaciones de bienes</t>
  </si>
  <si>
    <t>P72</t>
  </si>
  <si>
    <t>Importaciones de servicios</t>
  </si>
  <si>
    <t xml:space="preserve">P6 </t>
  </si>
  <si>
    <t>Exportaciones de bienes y servicios</t>
  </si>
  <si>
    <t>P61</t>
  </si>
  <si>
    <t>Exportaciones de bienes</t>
  </si>
  <si>
    <t>P62</t>
  </si>
  <si>
    <t>Exportaciones de servicios</t>
  </si>
  <si>
    <t>P1</t>
  </si>
  <si>
    <t>Producción bruta</t>
  </si>
  <si>
    <t>P11</t>
  </si>
  <si>
    <t>Producción de mercado</t>
  </si>
  <si>
    <t>P12</t>
  </si>
  <si>
    <t>Producción para uso final propio</t>
  </si>
  <si>
    <t>P13</t>
  </si>
  <si>
    <t>Otra producción no de mercado</t>
  </si>
  <si>
    <t>P2</t>
  </si>
  <si>
    <t>Consumo intermedio</t>
  </si>
  <si>
    <t>D21-D31</t>
  </si>
  <si>
    <t>Impuestos menos subvenciones sobre productos</t>
  </si>
  <si>
    <t>B1b</t>
  </si>
  <si>
    <t>Valor agregado bruto / Producto interno bruto</t>
  </si>
  <si>
    <t>II. 1.1. CUENTA DE GENERACIÓN DEL INGRESO</t>
  </si>
  <si>
    <t>B11</t>
  </si>
  <si>
    <t>Saldo de bienes y servicios con el exterior</t>
  </si>
  <si>
    <t>II. 1.2. CUENTA DE ASIGNACIÓN DEL INGRESO PRIMARIO</t>
  </si>
  <si>
    <t>D1</t>
  </si>
  <si>
    <t>Remuneración de los asalariados</t>
  </si>
  <si>
    <t>D11</t>
  </si>
  <si>
    <t>Sueldos y salarios</t>
  </si>
  <si>
    <t>D12</t>
  </si>
  <si>
    <t>Contribuciones sociales de los empleadores</t>
  </si>
  <si>
    <t>D2</t>
  </si>
  <si>
    <t>Impuestos sobre la producción y las importaciones</t>
  </si>
  <si>
    <t>D21</t>
  </si>
  <si>
    <t>Impuestos sobre los productos</t>
  </si>
  <si>
    <t>D29</t>
  </si>
  <si>
    <t>Otros impuestos sobre la producción</t>
  </si>
  <si>
    <t>D3</t>
  </si>
  <si>
    <t>Subvenciones a la producción y los productos</t>
  </si>
  <si>
    <t>B2b</t>
  </si>
  <si>
    <t>Excedente de explotación bruto</t>
  </si>
  <si>
    <t>B3b</t>
  </si>
  <si>
    <t>Ingreso mixto bruto</t>
  </si>
  <si>
    <t>D4</t>
  </si>
  <si>
    <t>Renta de la propiedad</t>
  </si>
  <si>
    <t>D41</t>
  </si>
  <si>
    <t>Intereses</t>
  </si>
  <si>
    <t>D42</t>
  </si>
  <si>
    <t>Renta distribuida de las sociedades</t>
  </si>
  <si>
    <t>D43</t>
  </si>
  <si>
    <t>Utilidades reinvertidas de la inversión directa extranjera</t>
  </si>
  <si>
    <t>D44</t>
  </si>
  <si>
    <t>Renta distribuida de la inversión</t>
  </si>
  <si>
    <t>D45</t>
  </si>
  <si>
    <t>Renta de recursos naturales</t>
  </si>
  <si>
    <t>B.5b</t>
  </si>
  <si>
    <t>Saldo de ingreso primario bruto / Ingreso nacional bruto</t>
  </si>
  <si>
    <t>II. 2 CUENTA DE DISTRIBUCIÓN SECUNDARIA DEL INGRESO</t>
  </si>
  <si>
    <t>D5</t>
  </si>
  <si>
    <t>Impuestos corrientes sobre el ingreso, la riqueza, etc</t>
  </si>
  <si>
    <t>D51</t>
  </si>
  <si>
    <t>Impuestos sobre el ingreso</t>
  </si>
  <si>
    <t>D59</t>
  </si>
  <si>
    <t>Otros impuestos corrientes</t>
  </si>
  <si>
    <t>D6</t>
  </si>
  <si>
    <t>Contribuciones y prestaciones sociales</t>
  </si>
  <si>
    <t>D61</t>
  </si>
  <si>
    <t>Contribuciones sociales netas</t>
  </si>
  <si>
    <t>D62</t>
  </si>
  <si>
    <t>Prestaciones sociales distintas a las transf. soc. en especie</t>
  </si>
  <si>
    <t>D7</t>
  </si>
  <si>
    <t>Otras transferencias corrientes</t>
  </si>
  <si>
    <t>D71</t>
  </si>
  <si>
    <t xml:space="preserve">Primas netas de seguros no de vida </t>
  </si>
  <si>
    <t>D72</t>
  </si>
  <si>
    <t xml:space="preserve">Indemnizaciones de seguros no de vida </t>
  </si>
  <si>
    <t>D73</t>
  </si>
  <si>
    <t>Transferencias corrientes dentro del gobierno general</t>
  </si>
  <si>
    <t>D74</t>
  </si>
  <si>
    <t>Cooperación internacional, corriente</t>
  </si>
  <si>
    <t>D75</t>
  </si>
  <si>
    <t>Transferencias corrientes diversas</t>
  </si>
  <si>
    <t>B6b</t>
  </si>
  <si>
    <t>Ingreso disponible bruto</t>
  </si>
  <si>
    <t>II. 3. CUENTA DE REDISTRIBUCIÓN DEL INGRESO EN ESPECIE</t>
  </si>
  <si>
    <t>D63</t>
  </si>
  <si>
    <t>Transferencias sociales en especie</t>
  </si>
  <si>
    <t>B7b</t>
  </si>
  <si>
    <t>Ingreso disponible ajustado bruto</t>
  </si>
  <si>
    <t>II. 4. CUENTA DE UTILIZACIÓN DEL INGRESO</t>
  </si>
  <si>
    <t>P4</t>
  </si>
  <si>
    <t>Consumo final efectivo</t>
  </si>
  <si>
    <t>P3</t>
  </si>
  <si>
    <t>Gasto de consumo final</t>
  </si>
  <si>
    <t>P31</t>
  </si>
  <si>
    <t>Gasto de consumo individual</t>
  </si>
  <si>
    <t>P32</t>
  </si>
  <si>
    <t>Gasto de consumo colectivo</t>
  </si>
  <si>
    <t>D8</t>
  </si>
  <si>
    <t>Ajuste por cambios en los derechos de pensión y no pensión</t>
  </si>
  <si>
    <t>B8b</t>
  </si>
  <si>
    <t>Ahorro bruto</t>
  </si>
  <si>
    <t>B12</t>
  </si>
  <si>
    <t>Ahorro neto / Saldo corriente con el exterior</t>
  </si>
  <si>
    <t>CUENTAS DE ACUMULACIÓN</t>
  </si>
  <si>
    <t>VARIACIONES DE ACTIVOS</t>
  </si>
  <si>
    <t xml:space="preserve">VARIACIONES DE PASIVOS </t>
  </si>
  <si>
    <t>III. 1 CUENTA DE CAPITAL</t>
  </si>
  <si>
    <t>III. 1. CUENTA DE CAPITAL</t>
  </si>
  <si>
    <t>P51</t>
  </si>
  <si>
    <t>Formación bruta de capital fijo</t>
  </si>
  <si>
    <t>P52</t>
  </si>
  <si>
    <t>Variaciones de existencias</t>
  </si>
  <si>
    <t>P53</t>
  </si>
  <si>
    <t>Adquisiciones - disposic.  de objetos valiosos</t>
  </si>
  <si>
    <t>NP</t>
  </si>
  <si>
    <t>Adquisiciones menos disposiciones de activos no financieros no producidos</t>
  </si>
  <si>
    <t>D9r</t>
  </si>
  <si>
    <t>Transferencias de capital recibidas</t>
  </si>
  <si>
    <t>D9p</t>
  </si>
  <si>
    <t>Transferencias de capital pagadas</t>
  </si>
  <si>
    <t>B101</t>
  </si>
  <si>
    <t>Variaciones del valor neto debidas al ahorro y a las transferencias de capital</t>
  </si>
  <si>
    <t>B9</t>
  </si>
  <si>
    <t>Préstamo neto (+) / Endeudamiento neto (-)</t>
  </si>
  <si>
    <t>III.2 CUENTA FINANCIERA</t>
  </si>
  <si>
    <t>III. 2. CUENTA FINANCIERA</t>
  </si>
  <si>
    <t>F.</t>
  </si>
  <si>
    <t>Adquisición neta de activos financieros/</t>
  </si>
  <si>
    <t>Emisión neta de pasivos</t>
  </si>
  <si>
    <t>F1</t>
  </si>
  <si>
    <t>Oro monetario y DEG</t>
  </si>
  <si>
    <t>F11</t>
  </si>
  <si>
    <t>Oro monetario</t>
  </si>
  <si>
    <t>F12</t>
  </si>
  <si>
    <t>DEG</t>
  </si>
  <si>
    <t>F2</t>
  </si>
  <si>
    <t>Billetes, monedas y depósitos</t>
  </si>
  <si>
    <t>F21</t>
  </si>
  <si>
    <t>Billetes y monedas</t>
  </si>
  <si>
    <t>F22</t>
  </si>
  <si>
    <t>Depósitos transferibles</t>
  </si>
  <si>
    <t>F29</t>
  </si>
  <si>
    <t>Otros depósitos</t>
  </si>
  <si>
    <t>F3</t>
  </si>
  <si>
    <t>Títulos de deuda</t>
  </si>
  <si>
    <t>F31</t>
  </si>
  <si>
    <t>Moneda nacional</t>
  </si>
  <si>
    <t>F32</t>
  </si>
  <si>
    <t>Moneda extranjera</t>
  </si>
  <si>
    <t>F4</t>
  </si>
  <si>
    <t>Préstamos</t>
  </si>
  <si>
    <t>F41</t>
  </si>
  <si>
    <t>Moneda Nacional</t>
  </si>
  <si>
    <t>F42</t>
  </si>
  <si>
    <t>Moneda Extranjera</t>
  </si>
  <si>
    <t>F5</t>
  </si>
  <si>
    <t>Participaciones de capital y acciones de fondos de inversión</t>
  </si>
  <si>
    <t>F51</t>
  </si>
  <si>
    <t>Participaciones de capital</t>
  </si>
  <si>
    <t>F511</t>
  </si>
  <si>
    <t>F512</t>
  </si>
  <si>
    <t>F52</t>
  </si>
  <si>
    <t>Acciones/unidades de fondos de inversión</t>
  </si>
  <si>
    <t>F521</t>
  </si>
  <si>
    <t>F522</t>
  </si>
  <si>
    <t>F6</t>
  </si>
  <si>
    <t>Seguros, pensiones y sistemas de garantías normalizadas</t>
  </si>
  <si>
    <t>F61</t>
  </si>
  <si>
    <t>Reservas técnicas de seguros no de vida</t>
  </si>
  <si>
    <t>F62</t>
  </si>
  <si>
    <t>Derechos a seguros de vida y anualidades</t>
  </si>
  <si>
    <t>F63</t>
  </si>
  <si>
    <t>Derechos de pensión</t>
  </si>
  <si>
    <t>F64</t>
  </si>
  <si>
    <t>Indemnización de fondos de pensiones</t>
  </si>
  <si>
    <t>F65</t>
  </si>
  <si>
    <t>Derechos a las prestaciones de los no pensionados</t>
  </si>
  <si>
    <t>F66</t>
  </si>
  <si>
    <t>Reservas para la ejecución de garantías normalizadas</t>
  </si>
  <si>
    <t>F7</t>
  </si>
  <si>
    <t>Derivados financieros y opciones de compra de acciones por parte de empleados</t>
  </si>
  <si>
    <t>F71</t>
  </si>
  <si>
    <t>Derivados financieros</t>
  </si>
  <si>
    <t>F72</t>
  </si>
  <si>
    <t>Opciones de compra de acciones para empleados</t>
  </si>
  <si>
    <t>F8</t>
  </si>
  <si>
    <t xml:space="preserve">Otras cuentas por cobrar / pagar </t>
  </si>
  <si>
    <t>F81</t>
  </si>
  <si>
    <t>Créditos y anticipos comerciales</t>
  </si>
  <si>
    <t>F82</t>
  </si>
  <si>
    <t>Impuestos por cobrar / pagar</t>
  </si>
  <si>
    <t>F89</t>
  </si>
  <si>
    <t>Otras cuentas por cobrar / por pagar</t>
  </si>
  <si>
    <t>BANCO CENTRAL DE COSTA RICA</t>
  </si>
  <si>
    <t>SISTEMA DE CUENTAS NACIONALES</t>
  </si>
  <si>
    <t>CLASIFICACION DE LOS SECTORES INSTITUCIONALES: SCN 2008</t>
  </si>
  <si>
    <t xml:space="preserve">S1   ECONOMÍA TOTAL, COSTA RICA </t>
  </si>
  <si>
    <t>S11  Sociedades No Financieras</t>
  </si>
  <si>
    <t>S12   Sociedades Financieras</t>
  </si>
  <si>
    <t>S13   Gobierno General</t>
  </si>
  <si>
    <t xml:space="preserve">S14   Hogares </t>
  </si>
  <si>
    <t>S15   Instituciones sin fines de lucro que sirven a los hogares</t>
  </si>
  <si>
    <t>S11001   Sociedades No financieras públicas.</t>
  </si>
  <si>
    <t>S121   Banco Central  de Costa Rica</t>
  </si>
  <si>
    <t>S1311   Gobierno Central, excluida seguridad social</t>
  </si>
  <si>
    <t>S13111   Gobierno Central, excluida seguridad social e ISFLSG</t>
  </si>
  <si>
    <t>S122   Sociedades de depósito,  excepto el Banco Central de Costa Rica</t>
  </si>
  <si>
    <t>S1221   Sociedades monetarias de depósito, excepto el Banco Central.</t>
  </si>
  <si>
    <t>S12211   Sociedades monetarias de depósito públicas.</t>
  </si>
  <si>
    <t>S12212   Sociedades monetarias de depósito privadas.</t>
  </si>
  <si>
    <t>S11002  Sociedades No financieras privadas</t>
  </si>
  <si>
    <t>S110021   Grandes sociedades No financieras privadas</t>
  </si>
  <si>
    <t>S110022  Resto de sociedades No financieras privadas</t>
  </si>
  <si>
    <t>S11003  Instituciones sin fines de lucro que sirven a las Sociedades No Financieras</t>
  </si>
  <si>
    <t>S1222   Otras sociedades de depósito.</t>
  </si>
  <si>
    <t>S13112   Instituciones sin fines de lucro que sirven al Gobierno Central</t>
  </si>
  <si>
    <t>S12221   Otras sociedades de depósito públicas.</t>
  </si>
  <si>
    <t>S12222   Otras sociedades de depósito privadas.</t>
  </si>
  <si>
    <t>Cooperativas</t>
  </si>
  <si>
    <t xml:space="preserve">Financieras </t>
  </si>
  <si>
    <t>Mutuales</t>
  </si>
  <si>
    <t>Cajas de Ahorro y Préstamo</t>
  </si>
  <si>
    <t>Asociaciones solidaristas</t>
  </si>
  <si>
    <t>S123   Fondos de inversión del mercado de dinero (FMD)</t>
  </si>
  <si>
    <t>S124   Fondos de inversión, excepto FMDs</t>
  </si>
  <si>
    <t>Fondos inmobiliarios</t>
  </si>
  <si>
    <t>Fondos de desarrollo inmobiliario</t>
  </si>
  <si>
    <t>Fondos de inversión de crecimiento</t>
  </si>
  <si>
    <t>Fondos de inversión de ingreso</t>
  </si>
  <si>
    <t>Fondos de inversión megafondo</t>
  </si>
  <si>
    <t>Fondos de inversión accionario</t>
  </si>
  <si>
    <t>Fondos de inversión de titularización</t>
  </si>
  <si>
    <t>S1251   Otros intermediarios financieros públicos, excepto soc de seg y fondos de pensión</t>
  </si>
  <si>
    <t>S1252   Otros intermediarios financieros  privados, excepto soc de seg y fondos de pensión</t>
  </si>
  <si>
    <t>Empresas de tarjetas de crédito</t>
  </si>
  <si>
    <t>Arrendadoras</t>
  </si>
  <si>
    <t>Fiduciarias</t>
  </si>
  <si>
    <t>Empresas de factoreo</t>
  </si>
  <si>
    <t>Otros intermediarios financieros privados NCP</t>
  </si>
  <si>
    <t>S1313   Gobiernos Locales</t>
  </si>
  <si>
    <t>S126   Auxiliares financieros</t>
  </si>
  <si>
    <t>S13131   Municipalidades</t>
  </si>
  <si>
    <t>Puestos de bolsa.</t>
  </si>
  <si>
    <t>Sociedades administradoras de fondos de inversión</t>
  </si>
  <si>
    <t>Bolsas de valores</t>
  </si>
  <si>
    <t>Casas de cambio</t>
  </si>
  <si>
    <t>S1262   Auxiliares de seguros y de  fondos de pensión</t>
  </si>
  <si>
    <t>Operadoras de pensiones</t>
  </si>
  <si>
    <t>Sociedades agencia y corredoras de seguros</t>
  </si>
  <si>
    <t>S13132   Instituciones sin fines de lucro que sirven a los Gobiernos Locales</t>
  </si>
  <si>
    <t>S1314   Fondos de Seguridad Social</t>
  </si>
  <si>
    <t>S1263   Instituciones sin Fines de Lucro que sirven a las Sociedades Financieras</t>
  </si>
  <si>
    <t>S127   Instituciones financieras cautivas y prestamistas de dinero</t>
  </si>
  <si>
    <t>Instituciones financieras cautivas</t>
  </si>
  <si>
    <t>Prestamistas de dinero y casas de empeño</t>
  </si>
  <si>
    <t>S128   Sociedades de seguros</t>
  </si>
  <si>
    <t>S129   Fondos de pensión</t>
  </si>
  <si>
    <t>S1291   Regímenes colectivos</t>
  </si>
  <si>
    <t xml:space="preserve"> S1292   Regímenes individuales</t>
  </si>
  <si>
    <t>S2 Resto del mundo</t>
  </si>
  <si>
    <t>S125   Otros intermediarios financieros excepto sociedades de seguros y fondos de pensión</t>
  </si>
  <si>
    <t>S1261   Auxiliares financieros, excepto auxiliares de seguros y de fondos de pensión</t>
  </si>
  <si>
    <t>CUADRO  1</t>
  </si>
  <si>
    <t>CUADRO  2</t>
  </si>
  <si>
    <t xml:space="preserve">S.1311 </t>
  </si>
  <si>
    <t>II. 4 CUENTA DE UTILIZACIÓN DEL INGRESO DISPONIBLE</t>
  </si>
  <si>
    <t>II. 4 CUENTA DE UTILIZACIÓN DEL INGRESO DISPONIBLE AJUSTADO</t>
  </si>
  <si>
    <t>P41</t>
  </si>
  <si>
    <t>Consumo individual efectivo</t>
  </si>
  <si>
    <t>P42</t>
  </si>
  <si>
    <t>Consumo colectivo efectivo</t>
  </si>
  <si>
    <t>AÑO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</si>
</sst>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"/>
    <numFmt numFmtId="165" formatCode="#,##0.0000"/>
    <numFmt numFmtId="170" formatCode="_(* #,##0.0000000_);_(* \(#,##0.0000000\);_(* &quot;-&quot;??_);_(@_)"/>
    <numFmt numFmtId="171" formatCode="#,##0.000000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Arial"/>
      <family val="2"/>
    </font>
    <font>
      <b/>
      <u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6"/>
      <name val="Calibri"/>
      <family val="2"/>
      <scheme val="minor"/>
    </font>
    <font>
      <b/>
      <sz val="16"/>
      <color indexed="63"/>
      <name val="Calibri"/>
      <family val="2"/>
      <scheme val="minor"/>
    </font>
    <font>
      <b/>
      <sz val="11"/>
      <color indexed="63"/>
      <name val="Calibri"/>
      <family val="2"/>
      <scheme val="minor"/>
    </font>
    <font>
      <sz val="11"/>
      <color indexed="63"/>
      <name val="Calibri"/>
      <family val="2"/>
      <scheme val="minor"/>
    </font>
    <font>
      <b/>
      <sz val="18"/>
      <color indexed="63"/>
      <name val="Calibri"/>
      <family val="2"/>
      <scheme val="minor"/>
    </font>
    <font>
      <sz val="11"/>
      <name val="Arial"/>
      <family val="2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indexed="63"/>
      <name val="Calibri"/>
      <family val="2"/>
      <scheme val="minor"/>
    </font>
    <font>
      <sz val="16"/>
      <name val="Arial"/>
      <family val="2"/>
    </font>
    <font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1F497D"/>
        <bgColor indexed="9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/>
      </right>
      <top/>
      <bottom/>
      <diagonal/>
    </border>
    <border>
      <left style="medium">
        <color theme="0" tint="-0.24994659260841701"/>
      </left>
      <right style="medium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</borders>
  <cellStyleXfs count="5">
    <xf numFmtId="0" fontId="0" fillId="0" borderId="0"/>
    <xf numFmtId="0" fontId="2" fillId="0" borderId="0"/>
    <xf numFmtId="0" fontId="10" fillId="0" borderId="0"/>
    <xf numFmtId="0" fontId="2" fillId="0" borderId="0"/>
    <xf numFmtId="43" fontId="26" fillId="0" borderId="0" applyFont="0" applyFill="0" applyBorder="0" applyAlignment="0" applyProtection="0"/>
  </cellStyleXfs>
  <cellXfs count="179">
    <xf numFmtId="0" fontId="0" fillId="0" borderId="0" xfId="0"/>
    <xf numFmtId="0" fontId="3" fillId="0" borderId="0" xfId="1" applyFont="1" applyFill="1" applyBorder="1" applyAlignment="1">
      <alignment horizontal="centerContinuous" vertical="center"/>
    </xf>
    <xf numFmtId="164" fontId="4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horizontal="centerContinuous" vertical="center"/>
    </xf>
    <xf numFmtId="164" fontId="4" fillId="0" borderId="0" xfId="1" applyNumberFormat="1" applyFont="1" applyFill="1" applyBorder="1" applyAlignment="1" applyProtection="1">
      <alignment horizontal="center" wrapText="1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wrapText="1"/>
    </xf>
    <xf numFmtId="3" fontId="3" fillId="0" borderId="0" xfId="1" applyNumberFormat="1" applyFont="1" applyFill="1" applyBorder="1" applyAlignment="1">
      <alignment vertical="center"/>
    </xf>
    <xf numFmtId="3" fontId="6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horizontal="center" vertical="center" textRotation="180" wrapText="1"/>
    </xf>
    <xf numFmtId="0" fontId="4" fillId="0" borderId="0" xfId="1" applyFont="1" applyFill="1" applyBorder="1" applyAlignment="1">
      <alignment horizontal="center" vertical="center" textRotation="180" wrapText="1"/>
    </xf>
    <xf numFmtId="3" fontId="3" fillId="0" borderId="0" xfId="1" applyNumberFormat="1" applyFont="1" applyFill="1" applyBorder="1" applyAlignment="1" applyProtection="1">
      <alignment horizontal="left" vertical="center"/>
    </xf>
    <xf numFmtId="3" fontId="6" fillId="0" borderId="8" xfId="1" applyNumberFormat="1" applyFont="1" applyFill="1" applyBorder="1" applyAlignment="1">
      <alignment vertical="center"/>
    </xf>
    <xf numFmtId="3" fontId="3" fillId="0" borderId="8" xfId="1" applyNumberFormat="1" applyFont="1" applyFill="1" applyBorder="1" applyAlignment="1">
      <alignment vertical="center"/>
    </xf>
    <xf numFmtId="3" fontId="6" fillId="0" borderId="10" xfId="1" applyNumberFormat="1" applyFont="1" applyFill="1" applyBorder="1" applyAlignment="1">
      <alignment vertical="center"/>
    </xf>
    <xf numFmtId="3" fontId="2" fillId="0" borderId="8" xfId="1" applyNumberFormat="1" applyFont="1" applyFill="1" applyBorder="1" applyAlignment="1">
      <alignment vertical="center"/>
    </xf>
    <xf numFmtId="3" fontId="7" fillId="0" borderId="0" xfId="1" applyNumberFormat="1" applyFont="1" applyFill="1" applyBorder="1" applyAlignment="1" applyProtection="1">
      <alignment vertical="center"/>
    </xf>
    <xf numFmtId="3" fontId="4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0" fontId="4" fillId="0" borderId="0" xfId="1" applyFont="1" applyFill="1" applyBorder="1" applyAlignment="1">
      <alignment horizontal="centerContinuous" vertical="center"/>
    </xf>
    <xf numFmtId="3" fontId="6" fillId="0" borderId="0" xfId="1" applyNumberFormat="1" applyFont="1" applyFill="1" applyBorder="1" applyAlignment="1" applyProtection="1">
      <alignment horizontal="right" vertical="center" wrapText="1"/>
    </xf>
    <xf numFmtId="3" fontId="6" fillId="0" borderId="8" xfId="1" applyNumberFormat="1" applyFont="1" applyFill="1" applyBorder="1" applyAlignment="1" applyProtection="1">
      <alignment horizontal="right" vertical="center" wrapText="1"/>
    </xf>
    <xf numFmtId="0" fontId="4" fillId="3" borderId="0" xfId="1" applyFont="1" applyFill="1" applyBorder="1" applyAlignment="1">
      <alignment vertical="center"/>
    </xf>
    <xf numFmtId="3" fontId="4" fillId="0" borderId="8" xfId="1" applyNumberFormat="1" applyFont="1" applyFill="1" applyBorder="1" applyAlignment="1">
      <alignment vertical="center"/>
    </xf>
    <xf numFmtId="0" fontId="4" fillId="0" borderId="0" xfId="3" applyFont="1" applyAlignment="1"/>
    <xf numFmtId="0" fontId="4" fillId="0" borderId="0" xfId="3" applyFont="1" applyFill="1" applyAlignment="1">
      <alignment horizontal="left"/>
    </xf>
    <xf numFmtId="0" fontId="13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/>
    </xf>
    <xf numFmtId="0" fontId="13" fillId="0" borderId="0" xfId="3" applyFont="1" applyAlignment="1">
      <alignment horizontal="centerContinuous" vertical="center" wrapText="1"/>
    </xf>
    <xf numFmtId="0" fontId="13" fillId="0" borderId="0" xfId="3" applyFont="1" applyFill="1" applyAlignment="1">
      <alignment horizontal="left" vertical="center"/>
    </xf>
    <xf numFmtId="0" fontId="19" fillId="0" borderId="0" xfId="3" applyFont="1" applyAlignment="1"/>
    <xf numFmtId="0" fontId="11" fillId="0" borderId="0" xfId="3" applyFont="1" applyAlignment="1"/>
    <xf numFmtId="0" fontId="11" fillId="0" borderId="0" xfId="3" applyFont="1" applyFill="1" applyAlignment="1">
      <alignment horizontal="left"/>
    </xf>
    <xf numFmtId="0" fontId="19" fillId="0" borderId="0" xfId="3" applyFont="1" applyFill="1" applyAlignment="1">
      <alignment horizontal="left"/>
    </xf>
    <xf numFmtId="0" fontId="19" fillId="0" borderId="0" xfId="3" applyFont="1" applyAlignment="1">
      <alignment horizontal="left" indent="1"/>
    </xf>
    <xf numFmtId="0" fontId="12" fillId="0" borderId="0" xfId="3" applyFont="1" applyFill="1" applyAlignment="1">
      <alignment horizontal="left"/>
    </xf>
    <xf numFmtId="0" fontId="11" fillId="0" borderId="0" xfId="3" applyFont="1" applyAlignment="1">
      <alignment horizontal="left"/>
    </xf>
    <xf numFmtId="0" fontId="19" fillId="0" borderId="0" xfId="3" applyFont="1" applyFill="1"/>
    <xf numFmtId="0" fontId="19" fillId="0" borderId="0" xfId="3" applyFont="1" applyFill="1" applyAlignment="1">
      <alignment horizontal="left" indent="6"/>
    </xf>
    <xf numFmtId="0" fontId="17" fillId="0" borderId="0" xfId="3" applyFont="1" applyFill="1" applyAlignment="1">
      <alignment horizontal="left" indent="2"/>
    </xf>
    <xf numFmtId="0" fontId="11" fillId="0" borderId="0" xfId="3" applyFont="1" applyFill="1" applyAlignment="1">
      <alignment horizontal="left" indent="2"/>
    </xf>
    <xf numFmtId="0" fontId="17" fillId="0" borderId="0" xfId="3" applyFont="1" applyAlignment="1"/>
    <xf numFmtId="0" fontId="12" fillId="0" borderId="0" xfId="3" applyFont="1" applyAlignment="1">
      <alignment horizontal="left" indent="4"/>
    </xf>
    <xf numFmtId="0" fontId="12" fillId="0" borderId="0" xfId="3" applyFont="1" applyFill="1" applyAlignment="1">
      <alignment horizontal="left" wrapText="1"/>
    </xf>
    <xf numFmtId="0" fontId="19" fillId="0" borderId="0" xfId="3" applyFont="1" applyAlignment="1">
      <alignment horizontal="left" indent="6"/>
    </xf>
    <xf numFmtId="0" fontId="12" fillId="0" borderId="0" xfId="3" applyFont="1" applyAlignment="1">
      <alignment horizontal="left" indent="5"/>
    </xf>
    <xf numFmtId="0" fontId="19" fillId="0" borderId="0" xfId="3" applyFont="1"/>
    <xf numFmtId="0" fontId="11" fillId="0" borderId="0" xfId="3" applyFont="1" applyFill="1" applyAlignment="1"/>
    <xf numFmtId="1" fontId="20" fillId="0" borderId="0" xfId="3" applyNumberFormat="1" applyFont="1"/>
    <xf numFmtId="0" fontId="12" fillId="0" borderId="0" xfId="3" applyFont="1" applyFill="1" applyAlignment="1" applyProtection="1">
      <alignment horizontal="left"/>
      <protection locked="0"/>
    </xf>
    <xf numFmtId="0" fontId="19" fillId="0" borderId="0" xfId="3" applyFont="1" applyAlignment="1">
      <alignment horizontal="left" indent="4"/>
    </xf>
    <xf numFmtId="0" fontId="19" fillId="0" borderId="0" xfId="3" applyFont="1" applyFill="1" applyAlignment="1">
      <alignment horizontal="left" indent="4"/>
    </xf>
    <xf numFmtId="0" fontId="12" fillId="0" borderId="0" xfId="3" applyFont="1" applyFill="1" applyAlignment="1">
      <alignment horizontal="left" indent="4"/>
    </xf>
    <xf numFmtId="0" fontId="17" fillId="0" borderId="0" xfId="3" applyFont="1" applyAlignment="1">
      <alignment horizontal="left" indent="4"/>
    </xf>
    <xf numFmtId="0" fontId="21" fillId="0" borderId="0" xfId="3" applyFont="1" applyFill="1" applyAlignment="1">
      <alignment horizontal="left" indent="6"/>
    </xf>
    <xf numFmtId="0" fontId="4" fillId="0" borderId="0" xfId="3" applyFont="1" applyFill="1" applyAlignment="1"/>
    <xf numFmtId="0" fontId="14" fillId="0" borderId="0" xfId="3" applyFont="1" applyFill="1" applyAlignment="1">
      <alignment horizontal="left" indent="6"/>
    </xf>
    <xf numFmtId="0" fontId="3" fillId="0" borderId="0" xfId="3" applyFont="1" applyAlignment="1"/>
    <xf numFmtId="0" fontId="14" fillId="0" borderId="0" xfId="3" applyFont="1" applyFill="1" applyAlignment="1">
      <alignment horizontal="left" indent="4"/>
    </xf>
    <xf numFmtId="0" fontId="14" fillId="0" borderId="0" xfId="3" applyFont="1" applyAlignment="1">
      <alignment horizontal="left" indent="6"/>
    </xf>
    <xf numFmtId="1" fontId="16" fillId="0" borderId="0" xfId="3" applyNumberFormat="1" applyFont="1" applyFill="1"/>
    <xf numFmtId="0" fontId="14" fillId="0" borderId="0" xfId="3" applyFont="1" applyAlignment="1">
      <alignment horizontal="left" indent="4"/>
    </xf>
    <xf numFmtId="0" fontId="3" fillId="0" borderId="0" xfId="3" applyFont="1" applyFill="1" applyAlignment="1">
      <alignment horizontal="left" indent="2"/>
    </xf>
    <xf numFmtId="0" fontId="4" fillId="0" borderId="0" xfId="3" applyFont="1" applyFill="1" applyAlignment="1">
      <alignment horizontal="left" indent="6"/>
    </xf>
    <xf numFmtId="0" fontId="4" fillId="0" borderId="0" xfId="3" applyFont="1" applyAlignment="1">
      <alignment horizontal="left"/>
    </xf>
    <xf numFmtId="0" fontId="14" fillId="0" borderId="0" xfId="3" applyFont="1" applyFill="1"/>
    <xf numFmtId="0" fontId="9" fillId="0" borderId="0" xfId="3" applyFont="1" applyFill="1" applyAlignment="1">
      <alignment horizontal="left" indent="6"/>
    </xf>
    <xf numFmtId="0" fontId="1" fillId="4" borderId="1" xfId="1" applyFont="1" applyFill="1" applyBorder="1" applyAlignment="1" applyProtection="1">
      <alignment horizontal="center" vertical="center"/>
    </xf>
    <xf numFmtId="0" fontId="23" fillId="0" borderId="0" xfId="3" applyFont="1" applyAlignment="1">
      <alignment horizontal="centerContinuous"/>
    </xf>
    <xf numFmtId="0" fontId="23" fillId="0" borderId="0" xfId="3" applyFont="1" applyFill="1" applyAlignment="1">
      <alignment horizontal="left"/>
    </xf>
    <xf numFmtId="0" fontId="15" fillId="0" borderId="0" xfId="3" applyFont="1" applyAlignment="1">
      <alignment horizontal="centerContinuous" vertical="center" wrapText="1"/>
    </xf>
    <xf numFmtId="0" fontId="23" fillId="0" borderId="0" xfId="3" applyFont="1" applyAlignment="1"/>
    <xf numFmtId="0" fontId="1" fillId="5" borderId="1" xfId="1" applyFont="1" applyFill="1" applyBorder="1" applyAlignment="1" applyProtection="1">
      <alignment horizontal="center" vertical="center"/>
    </xf>
    <xf numFmtId="3" fontId="1" fillId="5" borderId="0" xfId="1" applyNumberFormat="1" applyFont="1" applyFill="1" applyBorder="1" applyAlignment="1" applyProtection="1">
      <alignment horizontal="left" vertical="center" wrapText="1"/>
    </xf>
    <xf numFmtId="3" fontId="1" fillId="5" borderId="0" xfId="1" applyNumberFormat="1" applyFont="1" applyFill="1" applyBorder="1" applyAlignment="1" applyProtection="1">
      <alignment vertical="center" wrapText="1"/>
    </xf>
    <xf numFmtId="3" fontId="1" fillId="5" borderId="12" xfId="1" applyNumberFormat="1" applyFont="1" applyFill="1" applyBorder="1" applyAlignment="1" applyProtection="1">
      <alignment horizontal="left" vertical="center" wrapText="1"/>
    </xf>
    <xf numFmtId="3" fontId="1" fillId="5" borderId="0" xfId="1" applyNumberFormat="1" applyFont="1" applyFill="1" applyBorder="1" applyAlignment="1" applyProtection="1">
      <alignment horizontal="left" vertical="center" wrapText="1" indent="1"/>
    </xf>
    <xf numFmtId="3" fontId="1" fillId="5" borderId="0" xfId="1" applyNumberFormat="1" applyFont="1" applyFill="1" applyBorder="1" applyAlignment="1" applyProtection="1">
      <alignment horizontal="left" vertical="center" wrapText="1" indent="2"/>
    </xf>
    <xf numFmtId="3" fontId="8" fillId="5" borderId="0" xfId="1" applyNumberFormat="1" applyFont="1" applyFill="1" applyBorder="1" applyAlignment="1" applyProtection="1">
      <alignment horizontal="left" vertical="center" wrapText="1"/>
    </xf>
    <xf numFmtId="3" fontId="1" fillId="5" borderId="8" xfId="1" applyNumberFormat="1" applyFont="1" applyFill="1" applyBorder="1" applyAlignment="1" applyProtection="1">
      <alignment horizontal="left" vertical="center" wrapText="1"/>
    </xf>
    <xf numFmtId="0" fontId="22" fillId="5" borderId="23" xfId="3" applyFont="1" applyFill="1" applyBorder="1" applyAlignment="1">
      <alignment horizontal="center" vertical="center" wrapText="1"/>
    </xf>
    <xf numFmtId="0" fontId="18" fillId="6" borderId="0" xfId="3" applyFont="1" applyFill="1" applyAlignment="1">
      <alignment horizontal="center"/>
    </xf>
    <xf numFmtId="0" fontId="18" fillId="6" borderId="0" xfId="3" applyFont="1" applyFill="1" applyAlignment="1">
      <alignment horizontal="left"/>
    </xf>
    <xf numFmtId="4" fontId="4" fillId="0" borderId="0" xfId="1" applyNumberFormat="1" applyFont="1" applyFill="1" applyBorder="1" applyAlignment="1" applyProtection="1">
      <alignment horizontal="center" wrapText="1"/>
    </xf>
    <xf numFmtId="4" fontId="4" fillId="0" borderId="0" xfId="1" applyNumberFormat="1" applyFont="1" applyFill="1" applyBorder="1" applyAlignment="1">
      <alignment horizontal="center" wrapText="1"/>
    </xf>
    <xf numFmtId="3" fontId="4" fillId="0" borderId="0" xfId="1" applyNumberFormat="1" applyFont="1" applyFill="1" applyBorder="1" applyAlignment="1">
      <alignment horizontal="left" vertical="center"/>
    </xf>
    <xf numFmtId="43" fontId="4" fillId="0" borderId="0" xfId="4" applyFont="1" applyFill="1" applyBorder="1" applyAlignment="1" applyProtection="1">
      <alignment horizontal="center" wrapText="1"/>
    </xf>
    <xf numFmtId="170" fontId="4" fillId="0" borderId="0" xfId="4" applyNumberFormat="1" applyFont="1" applyFill="1" applyBorder="1" applyAlignment="1" applyProtection="1">
      <alignment horizontal="center" wrapText="1"/>
    </xf>
    <xf numFmtId="43" fontId="3" fillId="0" borderId="0" xfId="4" applyFont="1" applyFill="1" applyBorder="1" applyAlignment="1" applyProtection="1">
      <alignment horizontal="center" vertical="center" textRotation="180" wrapText="1"/>
    </xf>
    <xf numFmtId="3" fontId="27" fillId="0" borderId="0" xfId="1" applyNumberFormat="1" applyFont="1" applyFill="1" applyBorder="1" applyAlignment="1">
      <alignment vertical="center"/>
    </xf>
    <xf numFmtId="3" fontId="27" fillId="0" borderId="8" xfId="1" applyNumberFormat="1" applyFont="1" applyFill="1" applyBorder="1" applyAlignment="1">
      <alignment vertical="center"/>
    </xf>
    <xf numFmtId="3" fontId="27" fillId="0" borderId="10" xfId="1" applyNumberFormat="1" applyFont="1" applyFill="1" applyBorder="1" applyAlignment="1">
      <alignment vertical="center"/>
    </xf>
    <xf numFmtId="3" fontId="27" fillId="7" borderId="0" xfId="1" applyNumberFormat="1" applyFont="1" applyFill="1" applyBorder="1" applyAlignment="1">
      <alignment vertical="center"/>
    </xf>
    <xf numFmtId="164" fontId="27" fillId="0" borderId="0" xfId="1" applyNumberFormat="1" applyFont="1" applyFill="1" applyBorder="1" applyAlignment="1">
      <alignment vertical="center"/>
    </xf>
    <xf numFmtId="3" fontId="28" fillId="0" borderId="0" xfId="1" applyNumberFormat="1" applyFont="1" applyFill="1" applyBorder="1" applyAlignment="1">
      <alignment vertical="center"/>
    </xf>
    <xf numFmtId="3" fontId="27" fillId="5" borderId="0" xfId="1" applyNumberFormat="1" applyFont="1" applyFill="1" applyBorder="1" applyAlignment="1">
      <alignment vertical="center"/>
    </xf>
    <xf numFmtId="3" fontId="29" fillId="0" borderId="8" xfId="1" applyNumberFormat="1" applyFont="1" applyFill="1" applyBorder="1" applyAlignment="1">
      <alignment vertical="center"/>
    </xf>
    <xf numFmtId="3" fontId="27" fillId="0" borderId="11" xfId="1" applyNumberFormat="1" applyFont="1" applyFill="1" applyBorder="1" applyAlignment="1">
      <alignment vertical="center"/>
    </xf>
    <xf numFmtId="164" fontId="27" fillId="0" borderId="8" xfId="1" applyNumberFormat="1" applyFont="1" applyFill="1" applyBorder="1" applyAlignment="1">
      <alignment vertical="center"/>
    </xf>
    <xf numFmtId="171" fontId="6" fillId="0" borderId="8" xfId="1" applyNumberFormat="1" applyFont="1" applyFill="1" applyBorder="1" applyAlignment="1">
      <alignment vertical="center"/>
    </xf>
    <xf numFmtId="43" fontId="28" fillId="0" borderId="8" xfId="4" applyFont="1" applyFill="1" applyBorder="1" applyAlignment="1">
      <alignment vertical="center"/>
    </xf>
    <xf numFmtId="3" fontId="27" fillId="0" borderId="13" xfId="1" applyNumberFormat="1" applyFont="1" applyFill="1" applyBorder="1" applyAlignment="1">
      <alignment vertical="center"/>
    </xf>
    <xf numFmtId="3" fontId="27" fillId="0" borderId="6" xfId="1" applyNumberFormat="1" applyFont="1" applyFill="1" applyBorder="1" applyAlignment="1">
      <alignment vertical="center"/>
    </xf>
    <xf numFmtId="3" fontId="27" fillId="0" borderId="8" xfId="1" applyNumberFormat="1" applyFont="1" applyFill="1" applyBorder="1" applyAlignment="1" applyProtection="1">
      <alignment horizontal="left" vertical="center"/>
    </xf>
    <xf numFmtId="3" fontId="27" fillId="0" borderId="0" xfId="1" applyNumberFormat="1" applyFont="1" applyFill="1" applyBorder="1" applyAlignment="1" applyProtection="1">
      <alignment horizontal="right" vertical="center"/>
    </xf>
    <xf numFmtId="3" fontId="27" fillId="0" borderId="8" xfId="1" applyNumberFormat="1" applyFont="1" applyFill="1" applyBorder="1" applyAlignment="1" applyProtection="1">
      <alignment horizontal="right" vertical="center"/>
    </xf>
    <xf numFmtId="3" fontId="27" fillId="0" borderId="0" xfId="1" applyNumberFormat="1" applyFont="1" applyFill="1" applyBorder="1" applyAlignment="1" applyProtection="1">
      <alignment horizontal="left" vertical="center"/>
    </xf>
    <xf numFmtId="3" fontId="27" fillId="0" borderId="10" xfId="1" applyNumberFormat="1" applyFont="1" applyFill="1" applyBorder="1" applyAlignment="1" applyProtection="1">
      <alignment horizontal="right" vertical="center"/>
    </xf>
    <xf numFmtId="3" fontId="2" fillId="0" borderId="0" xfId="1" applyNumberFormat="1" applyFont="1" applyFill="1" applyBorder="1" applyAlignment="1">
      <alignment vertical="center"/>
    </xf>
    <xf numFmtId="3" fontId="7" fillId="0" borderId="8" xfId="1" applyNumberFormat="1" applyFont="1" applyFill="1" applyBorder="1" applyAlignment="1" applyProtection="1">
      <alignment vertical="center"/>
    </xf>
    <xf numFmtId="165" fontId="27" fillId="0" borderId="0" xfId="1" applyNumberFormat="1" applyFont="1" applyFill="1" applyBorder="1" applyAlignment="1">
      <alignment vertical="center"/>
    </xf>
    <xf numFmtId="3" fontId="1" fillId="5" borderId="26" xfId="1" applyNumberFormat="1" applyFont="1" applyFill="1" applyBorder="1" applyAlignment="1" applyProtection="1">
      <alignment horizontal="left" vertical="center"/>
    </xf>
    <xf numFmtId="3" fontId="1" fillId="5" borderId="13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 applyProtection="1">
      <alignment horizontal="left" vertical="center" indent="1"/>
    </xf>
    <xf numFmtId="3" fontId="1" fillId="5" borderId="6" xfId="1" applyNumberFormat="1" applyFont="1" applyFill="1" applyBorder="1" applyAlignment="1" applyProtection="1">
      <alignment horizontal="left" vertical="center" wrapText="1" indent="1"/>
    </xf>
    <xf numFmtId="3" fontId="1" fillId="5" borderId="27" xfId="1" applyNumberFormat="1" applyFont="1" applyFill="1" applyBorder="1" applyAlignment="1" applyProtection="1">
      <alignment horizontal="left" vertical="center"/>
    </xf>
    <xf numFmtId="3" fontId="1" fillId="5" borderId="6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 applyProtection="1">
      <alignment horizontal="left" vertical="center" wrapText="1"/>
    </xf>
    <xf numFmtId="3" fontId="1" fillId="5" borderId="29" xfId="1" applyNumberFormat="1" applyFont="1" applyFill="1" applyBorder="1" applyAlignment="1" applyProtection="1">
      <alignment horizontal="left" vertical="center"/>
    </xf>
    <xf numFmtId="3" fontId="1" fillId="5" borderId="30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>
      <alignment horizontal="left" vertical="center"/>
    </xf>
    <xf numFmtId="3" fontId="1" fillId="5" borderId="6" xfId="1" applyNumberFormat="1" applyFont="1" applyFill="1" applyBorder="1" applyAlignment="1">
      <alignment horizontal="left" vertical="center" wrapText="1"/>
    </xf>
    <xf numFmtId="3" fontId="1" fillId="5" borderId="29" xfId="1" applyNumberFormat="1" applyFont="1" applyFill="1" applyBorder="1" applyAlignment="1">
      <alignment horizontal="left" vertical="center"/>
    </xf>
    <xf numFmtId="3" fontId="1" fillId="5" borderId="30" xfId="1" applyNumberFormat="1" applyFont="1" applyFill="1" applyBorder="1" applyAlignment="1">
      <alignment horizontal="left" vertical="center" wrapText="1"/>
    </xf>
    <xf numFmtId="3" fontId="1" fillId="5" borderId="27" xfId="1" applyNumberFormat="1" applyFont="1" applyFill="1" applyBorder="1" applyAlignment="1">
      <alignment horizontal="left" vertical="center" indent="1"/>
    </xf>
    <xf numFmtId="3" fontId="1" fillId="5" borderId="6" xfId="1" applyNumberFormat="1" applyFont="1" applyFill="1" applyBorder="1" applyAlignment="1" applyProtection="1">
      <alignment vertical="center" wrapText="1"/>
    </xf>
    <xf numFmtId="3" fontId="1" fillId="5" borderId="31" xfId="1" applyNumberFormat="1" applyFont="1" applyFill="1" applyBorder="1" applyAlignment="1" applyProtection="1">
      <alignment horizontal="left" vertical="center"/>
    </xf>
    <xf numFmtId="3" fontId="1" fillId="5" borderId="4" xfId="1" applyNumberFormat="1" applyFont="1" applyFill="1" applyBorder="1" applyAlignment="1" applyProtection="1">
      <alignment horizontal="left" vertical="center" wrapText="1"/>
    </xf>
    <xf numFmtId="3" fontId="1" fillId="5" borderId="28" xfId="1" applyNumberFormat="1" applyFont="1" applyFill="1" applyBorder="1" applyAlignment="1" applyProtection="1">
      <alignment horizontal="left" vertical="center"/>
    </xf>
    <xf numFmtId="3" fontId="1" fillId="5" borderId="11" xfId="1" applyNumberFormat="1" applyFont="1" applyFill="1" applyBorder="1" applyAlignment="1" applyProtection="1">
      <alignment horizontal="left" vertical="center" wrapText="1"/>
    </xf>
    <xf numFmtId="3" fontId="30" fillId="5" borderId="27" xfId="1" applyNumberFormat="1" applyFont="1" applyFill="1" applyBorder="1" applyAlignment="1" applyProtection="1">
      <alignment horizontal="left" vertical="center" indent="1"/>
    </xf>
    <xf numFmtId="3" fontId="30" fillId="5" borderId="6" xfId="1" applyNumberFormat="1" applyFont="1" applyFill="1" applyBorder="1" applyAlignment="1" applyProtection="1">
      <alignment horizontal="left" vertical="center" wrapText="1" indent="1"/>
    </xf>
    <xf numFmtId="3" fontId="4" fillId="0" borderId="32" xfId="1" applyNumberFormat="1" applyFont="1" applyFill="1" applyBorder="1" applyAlignment="1">
      <alignment vertical="center"/>
    </xf>
    <xf numFmtId="3" fontId="3" fillId="0" borderId="32" xfId="1" applyNumberFormat="1" applyFont="1" applyFill="1" applyBorder="1" applyAlignment="1">
      <alignment vertical="center"/>
    </xf>
    <xf numFmtId="0" fontId="3" fillId="2" borderId="14" xfId="1" applyFont="1" applyFill="1" applyBorder="1" applyAlignment="1" applyProtection="1">
      <alignment horizontal="center" vertical="center" textRotation="90" wrapText="1"/>
    </xf>
    <xf numFmtId="0" fontId="4" fillId="2" borderId="14" xfId="1" applyFont="1" applyFill="1" applyBorder="1" applyAlignment="1">
      <alignment horizontal="center" vertical="center" textRotation="90" wrapText="1"/>
    </xf>
    <xf numFmtId="0" fontId="1" fillId="5" borderId="2" xfId="1" applyFont="1" applyFill="1" applyBorder="1" applyAlignment="1" applyProtection="1">
      <alignment horizontal="center" vertical="center" wrapText="1"/>
    </xf>
    <xf numFmtId="0" fontId="1" fillId="5" borderId="3" xfId="1" applyFont="1" applyFill="1" applyBorder="1" applyAlignment="1" applyProtection="1">
      <alignment horizontal="center" vertical="center" wrapText="1"/>
    </xf>
    <xf numFmtId="0" fontId="3" fillId="2" borderId="9" xfId="1" applyFont="1" applyFill="1" applyBorder="1" applyAlignment="1" applyProtection="1">
      <alignment horizontal="center" vertical="center" textRotation="90" wrapText="1"/>
    </xf>
    <xf numFmtId="0" fontId="1" fillId="4" borderId="2" xfId="1" applyFont="1" applyFill="1" applyBorder="1" applyAlignment="1" applyProtection="1">
      <alignment horizontal="center" vertical="center" wrapText="1"/>
    </xf>
    <xf numFmtId="0" fontId="1" fillId="4" borderId="3" xfId="1" applyFont="1" applyFill="1" applyBorder="1" applyAlignment="1" applyProtection="1">
      <alignment horizontal="center" vertical="center" wrapText="1"/>
    </xf>
    <xf numFmtId="3" fontId="1" fillId="5" borderId="24" xfId="0" applyNumberFormat="1" applyFont="1" applyFill="1" applyBorder="1" applyAlignment="1">
      <alignment horizontal="center" vertical="center" wrapText="1"/>
    </xf>
    <xf numFmtId="3" fontId="1" fillId="5" borderId="25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 applyProtection="1">
      <alignment horizontal="center" vertical="center" wrapText="1"/>
    </xf>
    <xf numFmtId="0" fontId="3" fillId="2" borderId="7" xfId="1" applyFont="1" applyFill="1" applyBorder="1" applyAlignment="1" applyProtection="1">
      <alignment horizontal="center" vertical="center" textRotation="90" wrapText="1"/>
    </xf>
    <xf numFmtId="0" fontId="4" fillId="2" borderId="7" xfId="1" applyFont="1" applyFill="1" applyBorder="1" applyAlignment="1">
      <alignment horizontal="center" vertical="center" textRotation="90" wrapText="1"/>
    </xf>
    <xf numFmtId="0" fontId="4" fillId="2" borderId="9" xfId="1" applyFont="1" applyFill="1" applyBorder="1" applyAlignment="1">
      <alignment horizontal="center" vertical="center" textRotation="90" wrapText="1"/>
    </xf>
    <xf numFmtId="0" fontId="25" fillId="0" borderId="0" xfId="1" applyFont="1" applyFill="1" applyBorder="1" applyAlignment="1">
      <alignment horizontal="center" vertical="center"/>
    </xf>
    <xf numFmtId="0" fontId="25" fillId="0" borderId="0" xfId="1" applyFont="1" applyFill="1" applyBorder="1" applyAlignment="1" applyProtection="1">
      <alignment horizontal="center" vertical="center"/>
    </xf>
    <xf numFmtId="0" fontId="24" fillId="0" borderId="0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 textRotation="90" wrapText="1"/>
    </xf>
    <xf numFmtId="0" fontId="3" fillId="2" borderId="6" xfId="1" applyFont="1" applyFill="1" applyBorder="1" applyAlignment="1" applyProtection="1">
      <alignment horizontal="center" vertical="center" textRotation="90" wrapText="1"/>
    </xf>
    <xf numFmtId="0" fontId="3" fillId="2" borderId="11" xfId="1" applyFont="1" applyFill="1" applyBorder="1" applyAlignment="1" applyProtection="1">
      <alignment horizontal="center" vertical="center" textRotation="90" wrapText="1"/>
    </xf>
    <xf numFmtId="0" fontId="3" fillId="2" borderId="5" xfId="1" applyFont="1" applyFill="1" applyBorder="1" applyAlignment="1" applyProtection="1">
      <alignment horizontal="center" vertical="center" textRotation="90" wrapText="1"/>
    </xf>
    <xf numFmtId="0" fontId="3" fillId="2" borderId="5" xfId="1" applyFont="1" applyFill="1" applyBorder="1" applyAlignment="1" applyProtection="1">
      <alignment horizontal="center" vertical="center" textRotation="180" wrapText="1"/>
    </xf>
    <xf numFmtId="0" fontId="3" fillId="2" borderId="7" xfId="1" applyFont="1" applyFill="1" applyBorder="1" applyAlignment="1" applyProtection="1">
      <alignment horizontal="center" vertical="center" textRotation="180" wrapText="1"/>
    </xf>
    <xf numFmtId="0" fontId="3" fillId="2" borderId="9" xfId="1" applyFont="1" applyFill="1" applyBorder="1" applyAlignment="1" applyProtection="1">
      <alignment horizontal="center" vertical="center" textRotation="180" wrapText="1"/>
    </xf>
    <xf numFmtId="0" fontId="3" fillId="2" borderId="5" xfId="1" applyFont="1" applyFill="1" applyBorder="1" applyAlignment="1">
      <alignment horizontal="center" vertical="center" textRotation="180" wrapText="1"/>
    </xf>
    <xf numFmtId="0" fontId="3" fillId="2" borderId="7" xfId="1" applyFont="1" applyFill="1" applyBorder="1" applyAlignment="1">
      <alignment horizontal="center" vertical="center" textRotation="180" wrapText="1"/>
    </xf>
    <xf numFmtId="0" fontId="3" fillId="2" borderId="9" xfId="1" applyFont="1" applyFill="1" applyBorder="1" applyAlignment="1">
      <alignment horizontal="center" vertical="center" textRotation="180" wrapText="1"/>
    </xf>
    <xf numFmtId="0" fontId="4" fillId="2" borderId="7" xfId="1" applyFont="1" applyFill="1" applyBorder="1" applyAlignment="1">
      <alignment horizontal="center" vertical="center" textRotation="180" wrapText="1"/>
    </xf>
    <xf numFmtId="0" fontId="4" fillId="2" borderId="9" xfId="1" applyFont="1" applyFill="1" applyBorder="1" applyAlignment="1">
      <alignment horizontal="center" vertical="center" textRotation="180" wrapText="1"/>
    </xf>
    <xf numFmtId="0" fontId="18" fillId="5" borderId="15" xfId="3" applyFont="1" applyFill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7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22" fillId="5" borderId="0" xfId="3" applyFont="1" applyFill="1" applyBorder="1" applyAlignment="1">
      <alignment horizontal="center" vertical="center" wrapText="1"/>
    </xf>
    <xf numFmtId="0" fontId="22" fillId="5" borderId="21" xfId="3" applyFont="1" applyFill="1" applyBorder="1" applyAlignment="1">
      <alignment horizontal="center" vertical="center" wrapText="1"/>
    </xf>
    <xf numFmtId="0" fontId="18" fillId="5" borderId="20" xfId="3" applyFont="1" applyFill="1" applyBorder="1" applyAlignment="1">
      <alignment horizontal="center"/>
    </xf>
    <xf numFmtId="0" fontId="18" fillId="5" borderId="21" xfId="3" applyFont="1" applyFill="1" applyBorder="1" applyAlignment="1">
      <alignment horizontal="center"/>
    </xf>
    <xf numFmtId="0" fontId="18" fillId="5" borderId="22" xfId="3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 vertical="center" textRotation="180" wrapText="1"/>
    </xf>
  </cellXfs>
  <cellStyles count="5">
    <cellStyle name="Millares" xfId="4" builtinId="3"/>
    <cellStyle name="Normal" xfId="0" builtinId="0"/>
    <cellStyle name="Normal 2" xfId="1"/>
    <cellStyle name="Normal 3" xfId="2"/>
    <cellStyle name="Normal 3 2" xfId="3"/>
  </cellStyles>
  <dxfs count="7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100853</xdr:colOff>
      <xdr:row>0</xdr:row>
      <xdr:rowOff>89646</xdr:rowOff>
    </xdr:from>
    <xdr:ext cx="2752725" cy="1085850"/>
    <xdr:pic>
      <xdr:nvPicPr>
        <xdr:cNvPr id="2" name="1 Imagen" descr="Descripción: Descripción: logoBCCR-sombr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6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2211916</xdr:colOff>
      <xdr:row>4</xdr:row>
      <xdr:rowOff>14286</xdr:rowOff>
    </xdr:from>
    <xdr:to>
      <xdr:col>9</xdr:col>
      <xdr:colOff>2209800</xdr:colOff>
      <xdr:row>5</xdr:row>
      <xdr:rowOff>31751</xdr:rowOff>
    </xdr:to>
    <xdr:grpSp>
      <xdr:nvGrpSpPr>
        <xdr:cNvPr id="2" name="25 Grupo"/>
        <xdr:cNvGrpSpPr/>
      </xdr:nvGrpSpPr>
      <xdr:grpSpPr>
        <a:xfrm>
          <a:off x="2506325" y="1555604"/>
          <a:ext cx="26460066" cy="710192"/>
          <a:chOff x="1165700" y="1752599"/>
          <a:chExt cx="10954706" cy="714359"/>
        </a:xfrm>
      </xdr:grpSpPr>
      <xdr:grpSp>
        <xdr:nvGrpSpPr>
          <xdr:cNvPr id="3" name="13 Grupo"/>
          <xdr:cNvGrpSpPr/>
        </xdr:nvGrpSpPr>
        <xdr:grpSpPr>
          <a:xfrm>
            <a:off x="1165700" y="2012198"/>
            <a:ext cx="10954706" cy="454760"/>
            <a:chOff x="1165700" y="2012198"/>
            <a:chExt cx="10954706" cy="454760"/>
          </a:xfrm>
        </xdr:grpSpPr>
        <xdr:cxnSp macro="">
          <xdr:nvCxnSpPr>
            <xdr:cNvPr id="5" name="2 Conector recto"/>
            <xdr:cNvCxnSpPr/>
          </xdr:nvCxnSpPr>
          <xdr:spPr>
            <a:xfrm flipV="1">
              <a:off x="1166656" y="2024141"/>
              <a:ext cx="10953750" cy="19049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6" name="5 Conector recto de flecha"/>
            <xdr:cNvCxnSpPr/>
          </xdr:nvCxnSpPr>
          <xdr:spPr>
            <a:xfrm>
              <a:off x="1165700" y="2034014"/>
              <a:ext cx="5613" cy="411824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" name="9 Conector recto de flecha"/>
            <xdr:cNvCxnSpPr/>
          </xdr:nvCxnSpPr>
          <xdr:spPr>
            <a:xfrm>
              <a:off x="4780226" y="2044573"/>
              <a:ext cx="0" cy="380146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8" name="10 Conector recto de flecha"/>
            <xdr:cNvCxnSpPr/>
          </xdr:nvCxnSpPr>
          <xdr:spPr>
            <a:xfrm>
              <a:off x="7710012" y="2034014"/>
              <a:ext cx="0" cy="411824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9" name="11 Conector recto de flecha"/>
            <xdr:cNvCxnSpPr/>
          </xdr:nvCxnSpPr>
          <xdr:spPr>
            <a:xfrm>
              <a:off x="9582151" y="2038350"/>
              <a:ext cx="2475" cy="428608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0" name="12 Conector recto de flecha"/>
            <xdr:cNvCxnSpPr/>
          </xdr:nvCxnSpPr>
          <xdr:spPr>
            <a:xfrm flipH="1">
              <a:off x="12110303" y="2012198"/>
              <a:ext cx="579" cy="44420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4" name="24 Conector recto"/>
          <xdr:cNvCxnSpPr/>
        </xdr:nvCxnSpPr>
        <xdr:spPr>
          <a:xfrm rot="5400000">
            <a:off x="6738938" y="1871662"/>
            <a:ext cx="238125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222817</xdr:colOff>
      <xdr:row>2</xdr:row>
      <xdr:rowOff>81643</xdr:rowOff>
    </xdr:from>
    <xdr:to>
      <xdr:col>13</xdr:col>
      <xdr:colOff>0</xdr:colOff>
      <xdr:row>2</xdr:row>
      <xdr:rowOff>83723</xdr:rowOff>
    </xdr:to>
    <xdr:cxnSp macro="">
      <xdr:nvCxnSpPr>
        <xdr:cNvPr id="11" name="29 Conector recto de flecha"/>
        <xdr:cNvCxnSpPr/>
      </xdr:nvCxnSpPr>
      <xdr:spPr>
        <a:xfrm flipV="1">
          <a:off x="28473967" y="1072243"/>
          <a:ext cx="796358" cy="2080"/>
        </a:xfrm>
        <a:prstGeom prst="straightConnector1">
          <a:avLst/>
        </a:prstGeom>
        <a:noFill/>
        <a:ln w="25400" cap="flat" cmpd="sng" algn="ctr">
          <a:solidFill>
            <a:schemeClr val="tx1"/>
          </a:solidFill>
          <a:prstDash val="solid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70"/>
  <sheetViews>
    <sheetView showGridLines="0" tabSelected="1" zoomScale="70" zoomScaleNormal="70" workbookViewId="0">
      <selection activeCell="BB93" sqref="BB93"/>
    </sheetView>
  </sheetViews>
  <sheetFormatPr baseColWidth="10" defaultColWidth="0" defaultRowHeight="15" outlineLevelCol="1" x14ac:dyDescent="0.25"/>
  <cols>
    <col min="1" max="1" width="21.5703125" style="27" customWidth="1"/>
    <col min="2" max="2" width="14" style="27" customWidth="1"/>
    <col min="3" max="4" width="13.7109375" style="27" customWidth="1"/>
    <col min="5" max="5" width="14.7109375" style="27" customWidth="1"/>
    <col min="6" max="6" width="13.7109375" style="27" customWidth="1"/>
    <col min="7" max="7" width="14.7109375" style="27" customWidth="1"/>
    <col min="8" max="8" width="13.7109375" style="27" customWidth="1"/>
    <col min="9" max="13" width="13.7109375" style="27" hidden="1" customWidth="1" outlineLevel="1"/>
    <col min="14" max="14" width="13.7109375" style="27" customWidth="1" collapsed="1"/>
    <col min="15" max="22" width="13.7109375" style="27" hidden="1" customWidth="1" outlineLevel="1"/>
    <col min="23" max="23" width="13.7109375" style="27" customWidth="1" collapsed="1"/>
    <col min="24" max="25" width="12.7109375" style="27" hidden="1" customWidth="1" outlineLevel="1"/>
    <col min="26" max="26" width="10.7109375" style="27" customWidth="1" collapsed="1"/>
    <col min="27" max="27" width="40" style="27" customWidth="1"/>
    <col min="28" max="28" width="17.140625" style="27" hidden="1" customWidth="1" outlineLevel="1"/>
    <col min="29" max="29" width="17.7109375" style="27" hidden="1" customWidth="1" outlineLevel="1"/>
    <col min="30" max="30" width="13.7109375" style="27" customWidth="1" collapsed="1"/>
    <col min="31" max="38" width="13.7109375" style="27" hidden="1" customWidth="1" outlineLevel="1"/>
    <col min="39" max="39" width="13.7109375" style="27" customWidth="1" collapsed="1"/>
    <col min="40" max="44" width="13.7109375" style="27" hidden="1" customWidth="1" outlineLevel="1"/>
    <col min="45" max="45" width="13.7109375" style="27" customWidth="1" collapsed="1"/>
    <col min="46" max="47" width="13.7109375" style="27" customWidth="1"/>
    <col min="48" max="48" width="14.85546875" style="27" customWidth="1"/>
    <col min="49" max="51" width="13.7109375" style="27" customWidth="1"/>
    <col min="52" max="52" width="22.5703125" style="27" customWidth="1"/>
    <col min="53" max="53" width="5.42578125" style="3" bestFit="1" customWidth="1"/>
    <col min="54" max="55" width="19.85546875" style="2" customWidth="1"/>
    <col min="56" max="56" width="13.28515625" style="3" customWidth="1"/>
    <col min="57" max="61" width="0" style="27" hidden="1" customWidth="1"/>
    <col min="62" max="16384" width="11.42578125" style="27" hidden="1"/>
  </cols>
  <sheetData>
    <row r="1" spans="1:55" s="3" customFormat="1" ht="18.75" x14ac:dyDescent="0.25">
      <c r="A1" s="152" t="s">
        <v>326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"/>
      <c r="BB1" s="2"/>
      <c r="BC1" s="2"/>
    </row>
    <row r="2" spans="1:55" s="3" customFormat="1" ht="18.75" x14ac:dyDescent="0.25">
      <c r="A2" s="153" t="s">
        <v>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4"/>
      <c r="BB2" s="5"/>
      <c r="BC2" s="5"/>
    </row>
    <row r="3" spans="1:55" s="3" customFormat="1" ht="15.75" x14ac:dyDescent="0.25">
      <c r="A3" s="154" t="s">
        <v>335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4"/>
      <c r="BB3" s="5"/>
      <c r="BC3" s="5"/>
    </row>
    <row r="4" spans="1:55" s="3" customFormat="1" ht="15.75" x14ac:dyDescent="0.25">
      <c r="A4" s="154" t="s">
        <v>1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4"/>
      <c r="BB4" s="5"/>
      <c r="BC4" s="5"/>
    </row>
    <row r="5" spans="1:55" s="3" customFormat="1" x14ac:dyDescent="0.25">
      <c r="A5" s="6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AA5" s="7"/>
      <c r="AB5" s="6"/>
      <c r="AM5" s="7"/>
      <c r="AN5" s="7"/>
      <c r="AO5" s="7"/>
      <c r="AP5" s="7"/>
      <c r="AQ5" s="7"/>
      <c r="AR5" s="7"/>
      <c r="AS5" s="90">
        <f>+AS32+AS34+AS33</f>
        <v>0</v>
      </c>
      <c r="AT5" s="7"/>
      <c r="AU5" s="7"/>
      <c r="AV5" s="7"/>
      <c r="AW5" s="7"/>
      <c r="AX5" s="7"/>
      <c r="AY5" s="7"/>
      <c r="AZ5" s="8" t="s">
        <v>2</v>
      </c>
      <c r="BA5" s="7"/>
      <c r="BB5" s="2"/>
      <c r="BC5" s="2"/>
    </row>
    <row r="6" spans="1:55" s="3" customFormat="1" ht="15.75" thickBot="1" x14ac:dyDescent="0.3">
      <c r="A6" s="6" t="s">
        <v>3</v>
      </c>
      <c r="AB6" s="6"/>
      <c r="AZ6" s="8" t="s">
        <v>4</v>
      </c>
      <c r="BB6" s="2"/>
      <c r="BC6" s="2"/>
    </row>
    <row r="7" spans="1:55" ht="15" customHeight="1" x14ac:dyDescent="0.25">
      <c r="A7" s="148" t="s">
        <v>5</v>
      </c>
      <c r="B7" s="148" t="s">
        <v>6</v>
      </c>
      <c r="C7" s="148" t="s">
        <v>7</v>
      </c>
      <c r="D7" s="77" t="s">
        <v>8</v>
      </c>
      <c r="E7" s="77" t="s">
        <v>9</v>
      </c>
      <c r="F7" s="77" t="s">
        <v>10</v>
      </c>
      <c r="G7" s="77" t="s">
        <v>11</v>
      </c>
      <c r="H7" s="77" t="s">
        <v>12</v>
      </c>
      <c r="I7" s="72" t="s">
        <v>13</v>
      </c>
      <c r="J7" s="72" t="s">
        <v>14</v>
      </c>
      <c r="K7" s="72" t="s">
        <v>15</v>
      </c>
      <c r="L7" s="72" t="s">
        <v>16</v>
      </c>
      <c r="M7" s="72" t="s">
        <v>17</v>
      </c>
      <c r="N7" s="77" t="s">
        <v>18</v>
      </c>
      <c r="O7" s="72" t="s">
        <v>19</v>
      </c>
      <c r="P7" s="72" t="s">
        <v>20</v>
      </c>
      <c r="Q7" s="72" t="s">
        <v>21</v>
      </c>
      <c r="R7" s="72" t="s">
        <v>22</v>
      </c>
      <c r="S7" s="72" t="s">
        <v>23</v>
      </c>
      <c r="T7" s="72" t="s">
        <v>24</v>
      </c>
      <c r="U7" s="72" t="s">
        <v>25</v>
      </c>
      <c r="V7" s="72" t="s">
        <v>26</v>
      </c>
      <c r="W7" s="77" t="s">
        <v>27</v>
      </c>
      <c r="X7" s="72" t="s">
        <v>28</v>
      </c>
      <c r="Y7" s="72" t="s">
        <v>29</v>
      </c>
      <c r="Z7" s="148" t="s">
        <v>30</v>
      </c>
      <c r="AA7" s="148" t="s">
        <v>31</v>
      </c>
      <c r="AB7" s="72" t="s">
        <v>29</v>
      </c>
      <c r="AC7" s="72" t="s">
        <v>28</v>
      </c>
      <c r="AD7" s="77" t="s">
        <v>27</v>
      </c>
      <c r="AE7" s="72" t="s">
        <v>26</v>
      </c>
      <c r="AF7" s="72" t="s">
        <v>25</v>
      </c>
      <c r="AG7" s="72" t="s">
        <v>24</v>
      </c>
      <c r="AH7" s="72" t="s">
        <v>23</v>
      </c>
      <c r="AI7" s="72" t="s">
        <v>22</v>
      </c>
      <c r="AJ7" s="72" t="s">
        <v>21</v>
      </c>
      <c r="AK7" s="72" t="s">
        <v>20</v>
      </c>
      <c r="AL7" s="72" t="s">
        <v>19</v>
      </c>
      <c r="AM7" s="77" t="s">
        <v>18</v>
      </c>
      <c r="AN7" s="72" t="s">
        <v>17</v>
      </c>
      <c r="AO7" s="72" t="s">
        <v>16</v>
      </c>
      <c r="AP7" s="72" t="s">
        <v>15</v>
      </c>
      <c r="AQ7" s="72" t="s">
        <v>14</v>
      </c>
      <c r="AR7" s="72" t="s">
        <v>328</v>
      </c>
      <c r="AS7" s="77" t="s">
        <v>33</v>
      </c>
      <c r="AT7" s="77" t="s">
        <v>11</v>
      </c>
      <c r="AU7" s="77" t="s">
        <v>10</v>
      </c>
      <c r="AV7" s="77" t="s">
        <v>9</v>
      </c>
      <c r="AW7" s="77" t="s">
        <v>8</v>
      </c>
      <c r="AX7" s="148" t="s">
        <v>34</v>
      </c>
      <c r="AY7" s="148" t="s">
        <v>6</v>
      </c>
      <c r="AZ7" s="148" t="s">
        <v>5</v>
      </c>
      <c r="BA7" s="9"/>
      <c r="BB7" s="5"/>
      <c r="BC7" s="5"/>
    </row>
    <row r="8" spans="1:55" ht="15" customHeight="1" x14ac:dyDescent="0.25">
      <c r="A8" s="141"/>
      <c r="B8" s="141"/>
      <c r="C8" s="141"/>
      <c r="D8" s="141" t="s">
        <v>35</v>
      </c>
      <c r="E8" s="141" t="s">
        <v>36</v>
      </c>
      <c r="F8" s="141" t="s">
        <v>37</v>
      </c>
      <c r="G8" s="141" t="s">
        <v>38</v>
      </c>
      <c r="H8" s="141" t="s">
        <v>39</v>
      </c>
      <c r="I8" s="144" t="s">
        <v>40</v>
      </c>
      <c r="J8" s="144" t="s">
        <v>41</v>
      </c>
      <c r="K8" s="144" t="s">
        <v>42</v>
      </c>
      <c r="L8" s="144" t="s">
        <v>43</v>
      </c>
      <c r="M8" s="144" t="s">
        <v>44</v>
      </c>
      <c r="N8" s="141" t="s">
        <v>45</v>
      </c>
      <c r="O8" s="144" t="s">
        <v>46</v>
      </c>
      <c r="P8" s="144" t="s">
        <v>47</v>
      </c>
      <c r="Q8" s="144" t="s">
        <v>48</v>
      </c>
      <c r="R8" s="144" t="s">
        <v>49</v>
      </c>
      <c r="S8" s="144" t="s">
        <v>50</v>
      </c>
      <c r="T8" s="144" t="s">
        <v>51</v>
      </c>
      <c r="U8" s="144" t="s">
        <v>52</v>
      </c>
      <c r="V8" s="144" t="s">
        <v>53</v>
      </c>
      <c r="W8" s="141" t="s">
        <v>54</v>
      </c>
      <c r="X8" s="144" t="s">
        <v>55</v>
      </c>
      <c r="Y8" s="144" t="s">
        <v>56</v>
      </c>
      <c r="Z8" s="141"/>
      <c r="AA8" s="141"/>
      <c r="AB8" s="144" t="s">
        <v>56</v>
      </c>
      <c r="AC8" s="144" t="s">
        <v>55</v>
      </c>
      <c r="AD8" s="141" t="s">
        <v>54</v>
      </c>
      <c r="AE8" s="144" t="s">
        <v>53</v>
      </c>
      <c r="AF8" s="144" t="s">
        <v>52</v>
      </c>
      <c r="AG8" s="144" t="s">
        <v>51</v>
      </c>
      <c r="AH8" s="144" t="s">
        <v>50</v>
      </c>
      <c r="AI8" s="144" t="s">
        <v>49</v>
      </c>
      <c r="AJ8" s="144" t="s">
        <v>48</v>
      </c>
      <c r="AK8" s="144" t="s">
        <v>47</v>
      </c>
      <c r="AL8" s="144" t="s">
        <v>46</v>
      </c>
      <c r="AM8" s="141" t="s">
        <v>45</v>
      </c>
      <c r="AN8" s="144" t="s">
        <v>44</v>
      </c>
      <c r="AO8" s="144" t="s">
        <v>43</v>
      </c>
      <c r="AP8" s="144" t="s">
        <v>42</v>
      </c>
      <c r="AQ8" s="144" t="s">
        <v>41</v>
      </c>
      <c r="AR8" s="144" t="s">
        <v>40</v>
      </c>
      <c r="AS8" s="141" t="s">
        <v>39</v>
      </c>
      <c r="AT8" s="141" t="s">
        <v>38</v>
      </c>
      <c r="AU8" s="141" t="s">
        <v>37</v>
      </c>
      <c r="AV8" s="141" t="s">
        <v>36</v>
      </c>
      <c r="AW8" s="141" t="s">
        <v>35</v>
      </c>
      <c r="AX8" s="141"/>
      <c r="AY8" s="141"/>
      <c r="AZ8" s="141"/>
      <c r="BA8" s="10"/>
    </row>
    <row r="9" spans="1:55" x14ac:dyDescent="0.25">
      <c r="A9" s="141"/>
      <c r="B9" s="141"/>
      <c r="C9" s="141"/>
      <c r="D9" s="141"/>
      <c r="E9" s="141"/>
      <c r="F9" s="141"/>
      <c r="G9" s="141"/>
      <c r="H9" s="141"/>
      <c r="I9" s="144"/>
      <c r="J9" s="144"/>
      <c r="K9" s="144"/>
      <c r="L9" s="144"/>
      <c r="M9" s="144"/>
      <c r="N9" s="141"/>
      <c r="O9" s="144"/>
      <c r="P9" s="144"/>
      <c r="Q9" s="144"/>
      <c r="R9" s="144"/>
      <c r="S9" s="144"/>
      <c r="T9" s="144"/>
      <c r="U9" s="144"/>
      <c r="V9" s="144"/>
      <c r="W9" s="141"/>
      <c r="X9" s="144"/>
      <c r="Y9" s="144"/>
      <c r="Z9" s="141"/>
      <c r="AA9" s="141"/>
      <c r="AB9" s="144"/>
      <c r="AC9" s="144"/>
      <c r="AD9" s="141"/>
      <c r="AE9" s="144"/>
      <c r="AF9" s="144"/>
      <c r="AG9" s="144"/>
      <c r="AH9" s="144"/>
      <c r="AI9" s="144"/>
      <c r="AJ9" s="144"/>
      <c r="AK9" s="144"/>
      <c r="AL9" s="144"/>
      <c r="AM9" s="141"/>
      <c r="AN9" s="144"/>
      <c r="AO9" s="144"/>
      <c r="AP9" s="144"/>
      <c r="AQ9" s="144"/>
      <c r="AR9" s="144"/>
      <c r="AS9" s="141"/>
      <c r="AT9" s="141"/>
      <c r="AU9" s="141"/>
      <c r="AV9" s="141"/>
      <c r="AW9" s="141"/>
      <c r="AX9" s="141"/>
      <c r="AY9" s="141"/>
      <c r="AZ9" s="141"/>
      <c r="BA9" s="10"/>
    </row>
    <row r="10" spans="1:55" x14ac:dyDescent="0.25">
      <c r="A10" s="141"/>
      <c r="B10" s="141"/>
      <c r="C10" s="141"/>
      <c r="D10" s="141"/>
      <c r="E10" s="141"/>
      <c r="F10" s="141"/>
      <c r="G10" s="141"/>
      <c r="H10" s="141"/>
      <c r="I10" s="144"/>
      <c r="J10" s="144"/>
      <c r="K10" s="144"/>
      <c r="L10" s="144"/>
      <c r="M10" s="144"/>
      <c r="N10" s="141"/>
      <c r="O10" s="144"/>
      <c r="P10" s="144"/>
      <c r="Q10" s="144"/>
      <c r="R10" s="144"/>
      <c r="S10" s="144"/>
      <c r="T10" s="144"/>
      <c r="U10" s="144"/>
      <c r="V10" s="144"/>
      <c r="W10" s="141"/>
      <c r="X10" s="144"/>
      <c r="Y10" s="144"/>
      <c r="Z10" s="141"/>
      <c r="AA10" s="141"/>
      <c r="AB10" s="144"/>
      <c r="AC10" s="144"/>
      <c r="AD10" s="141"/>
      <c r="AE10" s="144"/>
      <c r="AF10" s="144"/>
      <c r="AG10" s="144"/>
      <c r="AH10" s="144"/>
      <c r="AI10" s="144"/>
      <c r="AJ10" s="144"/>
      <c r="AK10" s="144"/>
      <c r="AL10" s="144"/>
      <c r="AM10" s="141"/>
      <c r="AN10" s="144"/>
      <c r="AO10" s="144"/>
      <c r="AP10" s="144"/>
      <c r="AQ10" s="144"/>
      <c r="AR10" s="144"/>
      <c r="AS10" s="141"/>
      <c r="AT10" s="141"/>
      <c r="AU10" s="141"/>
      <c r="AV10" s="141"/>
      <c r="AW10" s="141"/>
      <c r="AX10" s="141"/>
      <c r="AY10" s="141"/>
      <c r="AZ10" s="141"/>
      <c r="BA10" s="10"/>
      <c r="BB10" s="11"/>
      <c r="BC10" s="11"/>
    </row>
    <row r="11" spans="1:55" ht="15.75" thickBot="1" x14ac:dyDescent="0.3">
      <c r="A11" s="142"/>
      <c r="B11" s="142"/>
      <c r="C11" s="142"/>
      <c r="D11" s="142"/>
      <c r="E11" s="142"/>
      <c r="F11" s="142"/>
      <c r="G11" s="142"/>
      <c r="H11" s="142"/>
      <c r="I11" s="145"/>
      <c r="J11" s="145"/>
      <c r="K11" s="145"/>
      <c r="L11" s="145"/>
      <c r="M11" s="145"/>
      <c r="N11" s="142"/>
      <c r="O11" s="145"/>
      <c r="P11" s="145"/>
      <c r="Q11" s="145"/>
      <c r="R11" s="145"/>
      <c r="S11" s="145"/>
      <c r="T11" s="145"/>
      <c r="U11" s="145"/>
      <c r="V11" s="145"/>
      <c r="W11" s="142"/>
      <c r="X11" s="145"/>
      <c r="Y11" s="145"/>
      <c r="Z11" s="141"/>
      <c r="AA11" s="141"/>
      <c r="AB11" s="145"/>
      <c r="AC11" s="145"/>
      <c r="AD11" s="142"/>
      <c r="AE11" s="145"/>
      <c r="AF11" s="145"/>
      <c r="AG11" s="145"/>
      <c r="AH11" s="145"/>
      <c r="AI11" s="145"/>
      <c r="AJ11" s="145"/>
      <c r="AK11" s="145"/>
      <c r="AL11" s="145"/>
      <c r="AM11" s="142"/>
      <c r="AN11" s="145"/>
      <c r="AO11" s="145"/>
      <c r="AP11" s="145"/>
      <c r="AQ11" s="145"/>
      <c r="AR11" s="145"/>
      <c r="AS11" s="142"/>
      <c r="AT11" s="142"/>
      <c r="AU11" s="142"/>
      <c r="AV11" s="142"/>
      <c r="AW11" s="142"/>
      <c r="AX11" s="142"/>
      <c r="AY11" s="142"/>
      <c r="AZ11" s="141"/>
      <c r="BA11" s="10"/>
    </row>
    <row r="12" spans="1:55" ht="15" customHeight="1" x14ac:dyDescent="0.25">
      <c r="A12" s="155" t="s">
        <v>57</v>
      </c>
      <c r="B12" s="94">
        <f>+C12+D12+E12</f>
        <v>9911285.6047585942</v>
      </c>
      <c r="C12" s="94">
        <v>9911285.6047585942</v>
      </c>
      <c r="D12" s="94"/>
      <c r="E12" s="13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13"/>
      <c r="Y12" s="13"/>
      <c r="Z12" s="116" t="s">
        <v>58</v>
      </c>
      <c r="AA12" s="117" t="s">
        <v>59</v>
      </c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>
        <v>9911285.6047585942</v>
      </c>
      <c r="AX12" s="94"/>
      <c r="AY12" s="94">
        <f t="shared" ref="AY12:AY23" si="0">+AV12+AW12+AX12</f>
        <v>9911285.6047585942</v>
      </c>
      <c r="AZ12" s="159" t="s">
        <v>57</v>
      </c>
      <c r="BA12" s="14"/>
      <c r="BB12" s="88"/>
      <c r="BC12" s="5"/>
    </row>
    <row r="13" spans="1:55" x14ac:dyDescent="0.25">
      <c r="A13" s="156"/>
      <c r="B13" s="94">
        <f t="shared" ref="B13:B23" si="1">+C13+D13+E13</f>
        <v>8056148.7511274712</v>
      </c>
      <c r="C13" s="94">
        <v>8056148.7511274712</v>
      </c>
      <c r="D13" s="94"/>
      <c r="E13" s="13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13"/>
      <c r="Y13" s="13"/>
      <c r="Z13" s="135" t="s">
        <v>60</v>
      </c>
      <c r="AA13" s="136" t="s">
        <v>61</v>
      </c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>
        <v>8056148.7511274712</v>
      </c>
      <c r="AX13" s="94"/>
      <c r="AY13" s="94">
        <f t="shared" si="0"/>
        <v>8056148.7511274712</v>
      </c>
      <c r="AZ13" s="160"/>
      <c r="BA13" s="15"/>
      <c r="BB13" s="88"/>
      <c r="BC13" s="5"/>
    </row>
    <row r="14" spans="1:55" x14ac:dyDescent="0.25">
      <c r="A14" s="156"/>
      <c r="B14" s="94">
        <f t="shared" si="1"/>
        <v>1855136.8536311239</v>
      </c>
      <c r="C14" s="94">
        <v>1855136.8536311239</v>
      </c>
      <c r="D14" s="94"/>
      <c r="E14" s="13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13"/>
      <c r="Y14" s="13"/>
      <c r="Z14" s="135" t="s">
        <v>62</v>
      </c>
      <c r="AA14" s="136" t="s">
        <v>63</v>
      </c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>
        <v>1855136.8536311239</v>
      </c>
      <c r="AX14" s="94"/>
      <c r="AY14" s="94">
        <f t="shared" si="0"/>
        <v>1855136.8536311239</v>
      </c>
      <c r="AZ14" s="160"/>
      <c r="BA14" s="15"/>
      <c r="BB14" s="88"/>
      <c r="BC14" s="5"/>
    </row>
    <row r="15" spans="1:55" x14ac:dyDescent="0.25">
      <c r="A15" s="156"/>
      <c r="B15" s="94">
        <f t="shared" si="1"/>
        <v>9993326.324582804</v>
      </c>
      <c r="C15" s="94"/>
      <c r="D15" s="94">
        <v>9993326.324582804</v>
      </c>
      <c r="E15" s="13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13"/>
      <c r="Y15" s="13"/>
      <c r="Z15" s="120" t="s">
        <v>64</v>
      </c>
      <c r="AA15" s="121" t="s">
        <v>65</v>
      </c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>
        <v>9993326.324582804</v>
      </c>
      <c r="AY15" s="94">
        <f t="shared" si="0"/>
        <v>9993326.324582804</v>
      </c>
      <c r="AZ15" s="160"/>
      <c r="BA15" s="15"/>
      <c r="BB15" s="88"/>
      <c r="BC15" s="5"/>
    </row>
    <row r="16" spans="1:55" x14ac:dyDescent="0.25">
      <c r="A16" s="156"/>
      <c r="B16" s="94">
        <f t="shared" si="1"/>
        <v>5632594.4292215416</v>
      </c>
      <c r="C16" s="94"/>
      <c r="D16" s="94">
        <v>5632594.4292215416</v>
      </c>
      <c r="E16" s="13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13"/>
      <c r="Y16" s="13"/>
      <c r="Z16" s="135" t="s">
        <v>66</v>
      </c>
      <c r="AA16" s="136" t="s">
        <v>67</v>
      </c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>
        <v>5632594.4292215416</v>
      </c>
      <c r="AY16" s="94">
        <f t="shared" si="0"/>
        <v>5632594.4292215416</v>
      </c>
      <c r="AZ16" s="160"/>
      <c r="BA16" s="15"/>
      <c r="BB16" s="88"/>
      <c r="BC16" s="5"/>
    </row>
    <row r="17" spans="1:55" x14ac:dyDescent="0.25">
      <c r="A17" s="156"/>
      <c r="B17" s="94">
        <f t="shared" si="1"/>
        <v>4360731.8953612614</v>
      </c>
      <c r="C17" s="94"/>
      <c r="D17" s="94">
        <v>4360731.8953612614</v>
      </c>
      <c r="E17" s="1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13"/>
      <c r="Y17" s="13"/>
      <c r="Z17" s="135" t="s">
        <v>68</v>
      </c>
      <c r="AA17" s="136" t="s">
        <v>69</v>
      </c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>
        <v>4360731.8953612614</v>
      </c>
      <c r="AY17" s="94">
        <f t="shared" si="0"/>
        <v>4360731.8953612614</v>
      </c>
      <c r="AZ17" s="160"/>
      <c r="BA17" s="15"/>
      <c r="BB17" s="88"/>
      <c r="BC17" s="5"/>
    </row>
    <row r="18" spans="1:55" x14ac:dyDescent="0.25">
      <c r="A18" s="156"/>
      <c r="B18" s="94">
        <f t="shared" si="1"/>
        <v>49893603.62578401</v>
      </c>
      <c r="C18" s="94">
        <f>+SUM(C19:C21)</f>
        <v>49893603.62578401</v>
      </c>
      <c r="D18" s="94"/>
      <c r="E18" s="13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13"/>
      <c r="Y18" s="13"/>
      <c r="Z18" s="120" t="s">
        <v>70</v>
      </c>
      <c r="AA18" s="121" t="s">
        <v>71</v>
      </c>
      <c r="AB18" s="94">
        <f>+SUM(AB19:AB21)</f>
        <v>2005969.0607827022</v>
      </c>
      <c r="AC18" s="94">
        <f>+SUM(AC19:AC21)</f>
        <v>30640571.918961771</v>
      </c>
      <c r="AD18" s="94">
        <f>+AB18+AC18</f>
        <v>32646540.979744472</v>
      </c>
      <c r="AE18" s="94">
        <f t="shared" ref="AE18:AL18" si="2">+AE19+AE20+AE21</f>
        <v>458335.66786584648</v>
      </c>
      <c r="AF18" s="94">
        <f t="shared" si="2"/>
        <v>61491.965996118335</v>
      </c>
      <c r="AG18" s="94">
        <f t="shared" si="2"/>
        <v>192576.95989723594</v>
      </c>
      <c r="AH18" s="94">
        <f t="shared" si="2"/>
        <v>285215.87319956353</v>
      </c>
      <c r="AI18" s="94">
        <f t="shared" si="2"/>
        <v>90602.970963658561</v>
      </c>
      <c r="AJ18" s="94">
        <f t="shared" si="2"/>
        <v>29851.800980705179</v>
      </c>
      <c r="AK18" s="94">
        <f t="shared" si="2"/>
        <v>1515437.8306918705</v>
      </c>
      <c r="AL18" s="94">
        <f t="shared" si="2"/>
        <v>87855.249466732173</v>
      </c>
      <c r="AM18" s="94">
        <f>+SUM(AE18:AL18)</f>
        <v>2721368.3190617305</v>
      </c>
      <c r="AN18" s="94">
        <f t="shared" ref="AN18:AQ18" si="3">+SUM(AN19:AN21)</f>
        <v>1582681.6306365246</v>
      </c>
      <c r="AO18" s="94">
        <f t="shared" si="3"/>
        <v>333532.27223614277</v>
      </c>
      <c r="AP18" s="94">
        <f t="shared" si="3"/>
        <v>997772.08163829264</v>
      </c>
      <c r="AQ18" s="94">
        <f t="shared" si="3"/>
        <v>2645948.3786924658</v>
      </c>
      <c r="AR18" s="94">
        <f>+AQ18+AP18</f>
        <v>3643720.4603307582</v>
      </c>
      <c r="AS18" s="94">
        <f>+AR18+AO18+AN18</f>
        <v>5559934.3632034259</v>
      </c>
      <c r="AT18" s="94">
        <f>+SUM(AT19:AT21)</f>
        <v>8576638.7035359927</v>
      </c>
      <c r="AU18" s="94">
        <f>+SUM(AU19:AU21)</f>
        <v>389121.2602383935</v>
      </c>
      <c r="AV18" s="94">
        <f>+AU18+AT18+AS18+AM18+AD18</f>
        <v>49893603.62578401</v>
      </c>
      <c r="AW18" s="94"/>
      <c r="AX18" s="94"/>
      <c r="AY18" s="94">
        <f t="shared" si="0"/>
        <v>49893603.62578401</v>
      </c>
      <c r="AZ18" s="160"/>
      <c r="BA18" s="15"/>
      <c r="BB18" s="88"/>
      <c r="BC18" s="5"/>
    </row>
    <row r="19" spans="1:55" x14ac:dyDescent="0.25">
      <c r="A19" s="156"/>
      <c r="B19" s="94">
        <f t="shared" si="1"/>
        <v>41506395.9590085</v>
      </c>
      <c r="C19" s="94">
        <v>41506395.9590085</v>
      </c>
      <c r="D19" s="94"/>
      <c r="E19" s="13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13"/>
      <c r="Y19" s="13"/>
      <c r="Z19" s="135" t="s">
        <v>72</v>
      </c>
      <c r="AA19" s="136" t="s">
        <v>73</v>
      </c>
      <c r="AB19" s="94">
        <v>1696947.7424967408</v>
      </c>
      <c r="AC19" s="94">
        <v>30593929.317529172</v>
      </c>
      <c r="AD19" s="94">
        <f>+AB19+AC19</f>
        <v>32290877.060025912</v>
      </c>
      <c r="AE19" s="94">
        <v>458335.66786584648</v>
      </c>
      <c r="AF19" s="94">
        <v>61491.965996118335</v>
      </c>
      <c r="AG19" s="94">
        <v>192576.95989723594</v>
      </c>
      <c r="AH19" s="94">
        <v>285215.87319956353</v>
      </c>
      <c r="AI19" s="94">
        <v>90602.970963658561</v>
      </c>
      <c r="AJ19" s="94">
        <v>29851.800980705179</v>
      </c>
      <c r="AK19" s="94">
        <v>1515437.8306918705</v>
      </c>
      <c r="AL19" s="94">
        <v>42339.097890139994</v>
      </c>
      <c r="AM19" s="94">
        <f>+SUM(AE19:AL19)</f>
        <v>2675852.1674851384</v>
      </c>
      <c r="AN19" s="94">
        <v>57718.047517469997</v>
      </c>
      <c r="AO19" s="94">
        <v>110015.25123672027</v>
      </c>
      <c r="AP19" s="94">
        <v>77603.419891922735</v>
      </c>
      <c r="AQ19" s="94">
        <v>5898.5790594731334</v>
      </c>
      <c r="AR19" s="94">
        <f t="shared" ref="AR19:AR21" si="4">+AQ19+AP19</f>
        <v>83501.998951395872</v>
      </c>
      <c r="AS19" s="94">
        <f>+AR19+AO19+AN19</f>
        <v>251235.29770558616</v>
      </c>
      <c r="AT19" s="94">
        <v>6245890.4302849555</v>
      </c>
      <c r="AU19" s="94">
        <v>42541.00350691237</v>
      </c>
      <c r="AV19" s="94">
        <f>+AU19+AT19+AS19+AM19+AD19</f>
        <v>41506395.9590085</v>
      </c>
      <c r="AW19" s="94"/>
      <c r="AX19" s="94"/>
      <c r="AY19" s="94">
        <f t="shared" si="0"/>
        <v>41506395.9590085</v>
      </c>
      <c r="AZ19" s="160"/>
      <c r="BA19" s="15"/>
      <c r="BB19" s="88"/>
      <c r="BC19" s="5"/>
    </row>
    <row r="20" spans="1:55" x14ac:dyDescent="0.25">
      <c r="A20" s="156"/>
      <c r="B20" s="94">
        <f t="shared" si="1"/>
        <v>2846651.1273681475</v>
      </c>
      <c r="C20" s="94">
        <v>2846651.1273681475</v>
      </c>
      <c r="D20" s="94"/>
      <c r="E20" s="13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13"/>
      <c r="Y20" s="13"/>
      <c r="Z20" s="135" t="s">
        <v>74</v>
      </c>
      <c r="AA20" s="136" t="s">
        <v>75</v>
      </c>
      <c r="AB20" s="94">
        <v>309021.31828596152</v>
      </c>
      <c r="AC20" s="94">
        <v>46642.601432597294</v>
      </c>
      <c r="AD20" s="94">
        <f>+AB20+AC20</f>
        <v>355663.91971855878</v>
      </c>
      <c r="AE20" s="94">
        <v>0</v>
      </c>
      <c r="AF20" s="94">
        <v>0</v>
      </c>
      <c r="AG20" s="94">
        <v>0</v>
      </c>
      <c r="AH20" s="94">
        <v>0</v>
      </c>
      <c r="AI20" s="94">
        <v>0</v>
      </c>
      <c r="AJ20" s="94">
        <v>0</v>
      </c>
      <c r="AK20" s="94">
        <v>0</v>
      </c>
      <c r="AL20" s="94">
        <v>1110.8098044990086</v>
      </c>
      <c r="AM20" s="94">
        <f>+SUM(AE20:AL20)</f>
        <v>1110.8098044990086</v>
      </c>
      <c r="AN20" s="94">
        <v>0</v>
      </c>
      <c r="AO20" s="94">
        <v>57787.9770763329</v>
      </c>
      <c r="AP20" s="94">
        <v>41297.519680296398</v>
      </c>
      <c r="AQ20" s="94">
        <v>20890.806261860445</v>
      </c>
      <c r="AR20" s="94">
        <f t="shared" si="4"/>
        <v>62188.325942156844</v>
      </c>
      <c r="AS20" s="94">
        <f>+AR20+AO20+AN20</f>
        <v>119976.30301848974</v>
      </c>
      <c r="AT20" s="94">
        <v>2330748.2732510362</v>
      </c>
      <c r="AU20" s="94">
        <v>39151.821575563699</v>
      </c>
      <c r="AV20" s="94">
        <f>+AU20+AT20+AS20+AM20+AD20</f>
        <v>2846651.127368148</v>
      </c>
      <c r="AW20" s="94"/>
      <c r="AX20" s="94"/>
      <c r="AY20" s="94">
        <f t="shared" si="0"/>
        <v>2846651.127368148</v>
      </c>
      <c r="AZ20" s="160"/>
      <c r="BA20" s="15"/>
      <c r="BB20" s="88"/>
      <c r="BC20" s="91"/>
    </row>
    <row r="21" spans="1:55" x14ac:dyDescent="0.25">
      <c r="A21" s="156"/>
      <c r="B21" s="94">
        <f t="shared" si="1"/>
        <v>5540556.5394073613</v>
      </c>
      <c r="C21" s="94">
        <v>5540556.5394073613</v>
      </c>
      <c r="D21" s="94"/>
      <c r="E21" s="13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13"/>
      <c r="Y21" s="13"/>
      <c r="Z21" s="135" t="s">
        <v>76</v>
      </c>
      <c r="AA21" s="136" t="s">
        <v>77</v>
      </c>
      <c r="AB21" s="94">
        <v>0</v>
      </c>
      <c r="AC21" s="94">
        <v>0</v>
      </c>
      <c r="AD21" s="94"/>
      <c r="AE21" s="94">
        <v>0</v>
      </c>
      <c r="AF21" s="94">
        <v>0</v>
      </c>
      <c r="AG21" s="94">
        <v>0</v>
      </c>
      <c r="AH21" s="94">
        <v>0</v>
      </c>
      <c r="AI21" s="94">
        <v>0</v>
      </c>
      <c r="AJ21" s="94">
        <v>0</v>
      </c>
      <c r="AK21" s="94">
        <v>0</v>
      </c>
      <c r="AL21" s="94">
        <v>44405.341772093176</v>
      </c>
      <c r="AM21" s="94">
        <f>+SUM(AE21:AL21)</f>
        <v>44405.341772093176</v>
      </c>
      <c r="AN21" s="94">
        <v>1524963.5831190546</v>
      </c>
      <c r="AO21" s="94">
        <v>165729.0439230896</v>
      </c>
      <c r="AP21" s="94">
        <v>878871.14206607349</v>
      </c>
      <c r="AQ21" s="94">
        <v>2619158.9933711323</v>
      </c>
      <c r="AR21" s="94">
        <f t="shared" si="4"/>
        <v>3498030.1354372059</v>
      </c>
      <c r="AS21" s="94">
        <f>+AR21+AO21+AN21</f>
        <v>5188722.76247935</v>
      </c>
      <c r="AT21" s="94">
        <v>0</v>
      </c>
      <c r="AU21" s="94">
        <v>307428.43515591742</v>
      </c>
      <c r="AV21" s="94">
        <f>+AU21+AT21+AS21+AM21+AD21</f>
        <v>5540556.5394073604</v>
      </c>
      <c r="AW21" s="94"/>
      <c r="AX21" s="94"/>
      <c r="AY21" s="94">
        <f t="shared" si="0"/>
        <v>5540556.5394073604</v>
      </c>
      <c r="AZ21" s="160"/>
      <c r="BA21" s="15"/>
      <c r="BB21" s="88"/>
      <c r="BC21" s="5"/>
    </row>
    <row r="22" spans="1:55" x14ac:dyDescent="0.25">
      <c r="A22" s="156"/>
      <c r="B22" s="94">
        <f t="shared" si="1"/>
        <v>21315910.189677127</v>
      </c>
      <c r="C22" s="94"/>
      <c r="D22" s="94"/>
      <c r="E22" s="13">
        <f>+F22+G22+H22+N22+W22</f>
        <v>21315910.189677127</v>
      </c>
      <c r="F22" s="94">
        <v>226696.50960211302</v>
      </c>
      <c r="G22" s="94">
        <v>2653691.6047482286</v>
      </c>
      <c r="H22" s="94">
        <f>+I22+L22+M22</f>
        <v>1016770.795764047</v>
      </c>
      <c r="I22" s="94">
        <f>+J22+K22</f>
        <v>618205.73791991384</v>
      </c>
      <c r="J22" s="94">
        <v>335407.9432502205</v>
      </c>
      <c r="K22" s="94">
        <v>282797.79466969334</v>
      </c>
      <c r="L22" s="94">
        <v>129010.98162038055</v>
      </c>
      <c r="M22" s="94">
        <v>269554.07622375252</v>
      </c>
      <c r="N22" s="94">
        <f>+SUM(O22:V22)</f>
        <v>1159368.3208903128</v>
      </c>
      <c r="O22" s="94">
        <v>17249.122746367451</v>
      </c>
      <c r="P22" s="94">
        <v>520745.87777426688</v>
      </c>
      <c r="Q22" s="94">
        <v>29851.800980705179</v>
      </c>
      <c r="R22" s="94">
        <v>25250.476338005385</v>
      </c>
      <c r="S22" s="94">
        <v>199344.71136520765</v>
      </c>
      <c r="T22" s="94">
        <v>90161.620064876741</v>
      </c>
      <c r="U22" s="94">
        <v>43806.657432634282</v>
      </c>
      <c r="V22" s="94">
        <v>232958.05418824923</v>
      </c>
      <c r="W22" s="94">
        <f>+X22+Y22</f>
        <v>16259382.958672425</v>
      </c>
      <c r="X22" s="13">
        <v>15509945.253356159</v>
      </c>
      <c r="Y22" s="13">
        <v>749437.70531626686</v>
      </c>
      <c r="Z22" s="120" t="s">
        <v>78</v>
      </c>
      <c r="AA22" s="121" t="s">
        <v>79</v>
      </c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>
        <v>21315910.189677127</v>
      </c>
      <c r="AY22" s="94">
        <f t="shared" si="0"/>
        <v>21315910.189677127</v>
      </c>
      <c r="AZ22" s="160"/>
      <c r="BA22" s="15"/>
      <c r="BB22" s="88"/>
      <c r="BC22" s="92"/>
    </row>
    <row r="23" spans="1:55" ht="30" x14ac:dyDescent="0.25">
      <c r="A23" s="156"/>
      <c r="B23" s="94">
        <f t="shared" si="1"/>
        <v>2558517.0675777611</v>
      </c>
      <c r="C23" s="94">
        <v>2558517.0675777611</v>
      </c>
      <c r="D23" s="94"/>
      <c r="E23" s="13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13"/>
      <c r="Y23" s="13"/>
      <c r="Z23" s="122" t="s">
        <v>80</v>
      </c>
      <c r="AA23" s="121" t="s">
        <v>81</v>
      </c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>
        <v>2558517.0675777611</v>
      </c>
      <c r="AW23" s="94"/>
      <c r="AX23" s="94"/>
      <c r="AY23" s="94">
        <f t="shared" si="0"/>
        <v>2558517.0675777611</v>
      </c>
      <c r="AZ23" s="160"/>
      <c r="BA23" s="15"/>
      <c r="BB23" s="88"/>
      <c r="BC23" s="5"/>
    </row>
    <row r="24" spans="1:55" ht="25.5" customHeight="1" x14ac:dyDescent="0.25">
      <c r="A24" s="156"/>
      <c r="B24" s="94">
        <f>+E24</f>
        <v>31136210.503684647</v>
      </c>
      <c r="C24" s="94"/>
      <c r="D24" s="94"/>
      <c r="E24" s="13">
        <f>+AV18+AV23-E22</f>
        <v>31136210.503684647</v>
      </c>
      <c r="F24" s="94">
        <v>162424.75063628049</v>
      </c>
      <c r="G24" s="94">
        <v>5922947.0987877641</v>
      </c>
      <c r="H24" s="94">
        <f>+I24+L24+M24</f>
        <v>4543163.5674393792</v>
      </c>
      <c r="I24" s="94">
        <f>+J24+K24</f>
        <v>3025514.7224108446</v>
      </c>
      <c r="J24" s="94">
        <v>2310540.4354422451</v>
      </c>
      <c r="K24" s="94">
        <v>714974.28696859931</v>
      </c>
      <c r="L24" s="94">
        <v>204521.29061576221</v>
      </c>
      <c r="M24" s="94">
        <v>1313127.5544127722</v>
      </c>
      <c r="N24" s="94">
        <f>+SUM(O24:V24)</f>
        <v>1561999.9981714182</v>
      </c>
      <c r="O24" s="94">
        <v>70606.126720364729</v>
      </c>
      <c r="P24" s="94">
        <v>994691.95291760366</v>
      </c>
      <c r="Q24" s="94">
        <v>0</v>
      </c>
      <c r="R24" s="94">
        <v>65352.494625653177</v>
      </c>
      <c r="S24" s="94">
        <v>85871.161834355851</v>
      </c>
      <c r="T24" s="94">
        <v>102415.3398323592</v>
      </c>
      <c r="U24" s="94">
        <v>17685.308563484054</v>
      </c>
      <c r="V24" s="94">
        <v>225377.61367759728</v>
      </c>
      <c r="W24" s="94">
        <f>+X24+Y24</f>
        <v>16387158.021072047</v>
      </c>
      <c r="X24" s="13">
        <v>15130626.665605612</v>
      </c>
      <c r="Y24" s="13">
        <v>1256531.3554664352</v>
      </c>
      <c r="Z24" s="120" t="s">
        <v>82</v>
      </c>
      <c r="AA24" s="121" t="s">
        <v>83</v>
      </c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>
        <f>+AQ24+AP24</f>
        <v>0</v>
      </c>
      <c r="AS24" s="94"/>
      <c r="AT24" s="94"/>
      <c r="AU24" s="94"/>
      <c r="AV24" s="94"/>
      <c r="AW24" s="94"/>
      <c r="AX24" s="94"/>
      <c r="AY24" s="94">
        <f>+E24</f>
        <v>31136210.503684647</v>
      </c>
      <c r="AZ24" s="160"/>
      <c r="BA24" s="10"/>
      <c r="BB24" s="88"/>
      <c r="BC24" s="5"/>
    </row>
    <row r="25" spans="1:55" x14ac:dyDescent="0.25">
      <c r="A25" s="156"/>
      <c r="B25" s="94">
        <f>+C25+D25+E25</f>
        <v>-82040.719824209809</v>
      </c>
      <c r="C25" s="94"/>
      <c r="D25" s="94">
        <f>+C12-D15</f>
        <v>-82040.719824209809</v>
      </c>
      <c r="E25" s="13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13"/>
      <c r="Y25" s="13"/>
      <c r="Z25" s="120" t="s">
        <v>85</v>
      </c>
      <c r="AA25" s="121" t="s">
        <v>86</v>
      </c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>
        <f>+D25</f>
        <v>-82040.719824209809</v>
      </c>
      <c r="AZ25" s="160"/>
      <c r="BA25" s="10"/>
      <c r="BB25" s="88"/>
      <c r="BC25" s="5"/>
    </row>
    <row r="26" spans="1:55" ht="15.75" thickBot="1" x14ac:dyDescent="0.3">
      <c r="A26" s="157"/>
      <c r="B26" s="95"/>
      <c r="C26" s="94"/>
      <c r="D26" s="94"/>
      <c r="E26" s="1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13"/>
      <c r="Y26" s="13"/>
      <c r="Z26" s="123"/>
      <c r="AA26" s="12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5"/>
      <c r="AZ26" s="161"/>
      <c r="BA26" s="10"/>
      <c r="BB26" s="88"/>
    </row>
    <row r="27" spans="1:55" ht="15" customHeight="1" x14ac:dyDescent="0.25">
      <c r="A27" s="158" t="s">
        <v>84</v>
      </c>
      <c r="B27" s="96"/>
      <c r="C27" s="96"/>
      <c r="D27" s="96"/>
      <c r="E27" s="19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19"/>
      <c r="Y27" s="19"/>
      <c r="Z27" s="120" t="s">
        <v>82</v>
      </c>
      <c r="AA27" s="121" t="s">
        <v>83</v>
      </c>
      <c r="AB27" s="96">
        <v>1256531.3554664352</v>
      </c>
      <c r="AC27" s="96">
        <v>15130626.665605612</v>
      </c>
      <c r="AD27" s="96">
        <f>+AB27+AC27</f>
        <v>16387158.021072047</v>
      </c>
      <c r="AE27" s="96">
        <v>225377.61367759728</v>
      </c>
      <c r="AF27" s="96">
        <v>17685.308563484054</v>
      </c>
      <c r="AG27" s="96">
        <v>102415.3398323592</v>
      </c>
      <c r="AH27" s="96">
        <v>85871.161834355851</v>
      </c>
      <c r="AI27" s="96">
        <v>65352.494625653177</v>
      </c>
      <c r="AJ27" s="96">
        <v>0</v>
      </c>
      <c r="AK27" s="96">
        <v>994691.95291760366</v>
      </c>
      <c r="AL27" s="96">
        <v>70606.126720364729</v>
      </c>
      <c r="AM27" s="96">
        <f>+SUM(AE27:AL27)</f>
        <v>1561999.998171418</v>
      </c>
      <c r="AN27" s="96">
        <v>1313127.5544127722</v>
      </c>
      <c r="AO27" s="96">
        <v>204521.29061576221</v>
      </c>
      <c r="AP27" s="96">
        <v>714974.28696859931</v>
      </c>
      <c r="AQ27" s="96">
        <v>2310540.4354422451</v>
      </c>
      <c r="AR27" s="96">
        <f>+AP27+AQ27</f>
        <v>3025514.7224108446</v>
      </c>
      <c r="AS27" s="96">
        <f>+AN27+AO27+AR27</f>
        <v>4543163.5674393792</v>
      </c>
      <c r="AT27" s="96">
        <v>5922947.0987877641</v>
      </c>
      <c r="AU27" s="96">
        <v>162424.75063628049</v>
      </c>
      <c r="AV27" s="96">
        <v>31136210.503684644</v>
      </c>
      <c r="AW27" s="96"/>
      <c r="AX27" s="96"/>
      <c r="AY27" s="96"/>
      <c r="AZ27" s="159" t="s">
        <v>84</v>
      </c>
      <c r="BA27" s="14"/>
      <c r="BB27" s="88"/>
      <c r="BC27" s="5"/>
    </row>
    <row r="28" spans="1:55" x14ac:dyDescent="0.25">
      <c r="A28" s="150"/>
      <c r="B28" s="94">
        <f>+C28+D28+E28</f>
        <v>14584657.406355701</v>
      </c>
      <c r="C28" s="94"/>
      <c r="D28" s="94">
        <f>+SUM(D29:D30)</f>
        <v>0</v>
      </c>
      <c r="E28" s="13">
        <f>+F28+G28+H28+N28+W28</f>
        <v>14584657.406355701</v>
      </c>
      <c r="F28" s="94">
        <f>+SUM(F29:F30)</f>
        <v>121730.03881945113</v>
      </c>
      <c r="G28" s="94">
        <f>+SUM(G29:G30)</f>
        <v>1298735.1306608226</v>
      </c>
      <c r="H28" s="94">
        <f t="shared" ref="H28:H33" si="5">+I28+L28+M28</f>
        <v>4385777.3938154615</v>
      </c>
      <c r="I28" s="94">
        <f t="shared" ref="I28:I31" si="6">+J28+K28</f>
        <v>2937022.0085878284</v>
      </c>
      <c r="J28" s="94">
        <f t="shared" ref="J28:M28" si="7">+SUM(J29:J30)</f>
        <v>2257246.4630493918</v>
      </c>
      <c r="K28" s="94">
        <f t="shared" si="7"/>
        <v>679775.54553843662</v>
      </c>
      <c r="L28" s="94">
        <f t="shared" si="7"/>
        <v>188539.09384790773</v>
      </c>
      <c r="M28" s="94">
        <f t="shared" si="7"/>
        <v>1260216.291379726</v>
      </c>
      <c r="N28" s="94">
        <f t="shared" ref="N28:N36" si="8">+SUM(O28:V28)</f>
        <v>809985.87288761989</v>
      </c>
      <c r="O28" s="94">
        <f t="shared" ref="O28:V28" si="9">+O29+O30</f>
        <v>32536.213424490004</v>
      </c>
      <c r="P28" s="94">
        <f t="shared" si="9"/>
        <v>553433.90873790032</v>
      </c>
      <c r="Q28" s="94">
        <f t="shared" si="9"/>
        <v>0</v>
      </c>
      <c r="R28" s="94">
        <f t="shared" si="9"/>
        <v>0</v>
      </c>
      <c r="S28" s="94">
        <f t="shared" si="9"/>
        <v>80868.197417809744</v>
      </c>
      <c r="T28" s="94">
        <f t="shared" si="9"/>
        <v>64169.103618791807</v>
      </c>
      <c r="U28" s="94">
        <f t="shared" si="9"/>
        <v>12354.355959056549</v>
      </c>
      <c r="V28" s="94">
        <f t="shared" si="9"/>
        <v>66624.093729571527</v>
      </c>
      <c r="W28" s="94">
        <f t="shared" ref="W28:W35" si="10">+X28+Y28</f>
        <v>7968428.9701723466</v>
      </c>
      <c r="X28" s="13">
        <f>+SUM(X29:X30)</f>
        <v>7407081.3948871223</v>
      </c>
      <c r="Y28" s="13">
        <f>+SUM(Y29:Y30)</f>
        <v>561347.57528522389</v>
      </c>
      <c r="Z28" s="120" t="s">
        <v>88</v>
      </c>
      <c r="AA28" s="121" t="s">
        <v>89</v>
      </c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>
        <f t="shared" ref="AS28:AS33" si="11">+AR28+AO28+AN28</f>
        <v>0</v>
      </c>
      <c r="AT28" s="94"/>
      <c r="AU28" s="94"/>
      <c r="AV28" s="94">
        <f t="shared" ref="AV28:AV33" si="12">+AU28+AT28+AS28+AM28+AD28</f>
        <v>0</v>
      </c>
      <c r="AW28" s="94">
        <f>+SUM(AW29:AW30)</f>
        <v>0</v>
      </c>
      <c r="AX28" s="94"/>
      <c r="AY28" s="94">
        <v>14584657.406355701</v>
      </c>
      <c r="AZ28" s="160"/>
      <c r="BA28" s="14"/>
      <c r="BB28" s="88"/>
      <c r="BC28" s="5"/>
    </row>
    <row r="29" spans="1:55" x14ac:dyDescent="0.25">
      <c r="A29" s="150"/>
      <c r="B29" s="94">
        <f t="shared" ref="B29:B36" si="13">+C29+D29+E29</f>
        <v>12255139.31320334</v>
      </c>
      <c r="C29" s="94"/>
      <c r="D29" s="94">
        <v>0</v>
      </c>
      <c r="E29" s="13">
        <f t="shared" ref="E29:E33" si="14">+F29+G29+H29+N29+W29</f>
        <v>12255139.31320334</v>
      </c>
      <c r="F29" s="94">
        <v>101107.90784236295</v>
      </c>
      <c r="G29" s="94">
        <v>1222633.910420638</v>
      </c>
      <c r="H29" s="94">
        <f t="shared" si="5"/>
        <v>3616903.700615108</v>
      </c>
      <c r="I29" s="94">
        <f t="shared" si="6"/>
        <v>2418890.3873268869</v>
      </c>
      <c r="J29" s="94">
        <v>1852517.0417130804</v>
      </c>
      <c r="K29" s="94">
        <v>566373.34561380651</v>
      </c>
      <c r="L29" s="94">
        <v>153814.14254356263</v>
      </c>
      <c r="M29" s="94">
        <v>1044199.1707446587</v>
      </c>
      <c r="N29" s="94">
        <f t="shared" si="8"/>
        <v>665983.90044148313</v>
      </c>
      <c r="O29" s="94">
        <v>27578.126035120004</v>
      </c>
      <c r="P29" s="94">
        <v>457546.99623835122</v>
      </c>
      <c r="Q29" s="94">
        <v>0</v>
      </c>
      <c r="R29" s="94">
        <v>0</v>
      </c>
      <c r="S29" s="94">
        <v>67480.981888459035</v>
      </c>
      <c r="T29" s="94">
        <v>53749.670135614833</v>
      </c>
      <c r="U29" s="94">
        <v>10232.45755202707</v>
      </c>
      <c r="V29" s="94">
        <v>49395.668591910973</v>
      </c>
      <c r="W29" s="94">
        <f t="shared" si="10"/>
        <v>6648509.893883748</v>
      </c>
      <c r="X29" s="13">
        <v>6195856.8733286802</v>
      </c>
      <c r="Y29" s="13">
        <v>452653.02055506816</v>
      </c>
      <c r="Z29" s="135" t="s">
        <v>90</v>
      </c>
      <c r="AA29" s="136" t="s">
        <v>91</v>
      </c>
      <c r="AB29" s="94"/>
      <c r="AC29" s="94"/>
      <c r="AD29" s="94"/>
      <c r="AE29" s="94"/>
      <c r="AF29" s="94">
        <v>0</v>
      </c>
      <c r="AG29" s="94">
        <v>0</v>
      </c>
      <c r="AH29" s="94">
        <v>0</v>
      </c>
      <c r="AI29" s="94">
        <v>0</v>
      </c>
      <c r="AJ29" s="94">
        <v>0</v>
      </c>
      <c r="AK29" s="94">
        <v>0</v>
      </c>
      <c r="AL29" s="94">
        <v>0</v>
      </c>
      <c r="AM29" s="94">
        <v>0</v>
      </c>
      <c r="AN29" s="94">
        <v>0</v>
      </c>
      <c r="AO29" s="94">
        <v>0</v>
      </c>
      <c r="AP29" s="94">
        <v>0</v>
      </c>
      <c r="AQ29" s="94">
        <v>0</v>
      </c>
      <c r="AR29" s="94"/>
      <c r="AS29" s="94">
        <f t="shared" si="11"/>
        <v>0</v>
      </c>
      <c r="AT29" s="94"/>
      <c r="AU29" s="94">
        <v>0</v>
      </c>
      <c r="AV29" s="94">
        <f t="shared" si="12"/>
        <v>0</v>
      </c>
      <c r="AW29" s="94"/>
      <c r="AX29" s="94"/>
      <c r="AY29" s="94">
        <v>12255139.31320334</v>
      </c>
      <c r="AZ29" s="160"/>
      <c r="BA29" s="14"/>
      <c r="BB29" s="88"/>
      <c r="BC29" s="5"/>
    </row>
    <row r="30" spans="1:55" ht="30" x14ac:dyDescent="0.25">
      <c r="A30" s="150"/>
      <c r="B30" s="94">
        <f t="shared" si="13"/>
        <v>2329518.093152361</v>
      </c>
      <c r="C30" s="94"/>
      <c r="D30" s="94">
        <v>0</v>
      </c>
      <c r="E30" s="13">
        <f t="shared" si="14"/>
        <v>2329518.093152361</v>
      </c>
      <c r="F30" s="94">
        <v>20622.130977088182</v>
      </c>
      <c r="G30" s="94">
        <v>76101.220240184484</v>
      </c>
      <c r="H30" s="94">
        <f t="shared" si="5"/>
        <v>768873.69320035388</v>
      </c>
      <c r="I30" s="94">
        <f t="shared" si="6"/>
        <v>518131.62126094161</v>
      </c>
      <c r="J30" s="94">
        <v>404729.4213363115</v>
      </c>
      <c r="K30" s="94">
        <v>113402.1999246301</v>
      </c>
      <c r="L30" s="94">
        <v>34724.951304345086</v>
      </c>
      <c r="M30" s="94">
        <v>216017.12063506723</v>
      </c>
      <c r="N30" s="94">
        <f t="shared" si="8"/>
        <v>144001.97244613688</v>
      </c>
      <c r="O30" s="94">
        <v>4958.08738937</v>
      </c>
      <c r="P30" s="94">
        <v>95886.912499549144</v>
      </c>
      <c r="Q30" s="94">
        <v>0</v>
      </c>
      <c r="R30" s="94">
        <v>0</v>
      </c>
      <c r="S30" s="94">
        <v>13387.215529350708</v>
      </c>
      <c r="T30" s="94">
        <v>10419.433483176974</v>
      </c>
      <c r="U30" s="94">
        <v>2121.8984070294782</v>
      </c>
      <c r="V30" s="94">
        <v>17228.425137660553</v>
      </c>
      <c r="W30" s="94">
        <f t="shared" si="10"/>
        <v>1319919.0762885977</v>
      </c>
      <c r="X30" s="13">
        <v>1211224.5215584419</v>
      </c>
      <c r="Y30" s="13">
        <v>108694.55473015571</v>
      </c>
      <c r="Z30" s="135" t="s">
        <v>92</v>
      </c>
      <c r="AA30" s="136" t="s">
        <v>93</v>
      </c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>
        <f t="shared" si="11"/>
        <v>0</v>
      </c>
      <c r="AT30" s="94"/>
      <c r="AU30" s="94"/>
      <c r="AV30" s="94">
        <f t="shared" si="12"/>
        <v>0</v>
      </c>
      <c r="AW30" s="94"/>
      <c r="AX30" s="94"/>
      <c r="AY30" s="94">
        <v>2329518.0931523615</v>
      </c>
      <c r="AZ30" s="160"/>
      <c r="BA30" s="14"/>
      <c r="BB30" s="88"/>
      <c r="BC30" s="5"/>
    </row>
    <row r="31" spans="1:55" ht="30" x14ac:dyDescent="0.25">
      <c r="A31" s="150"/>
      <c r="B31" s="94">
        <f>+C31+D31+E31</f>
        <v>3460598.1368332361</v>
      </c>
      <c r="C31" s="94"/>
      <c r="D31" s="94"/>
      <c r="E31" s="13">
        <f>+E32+E33</f>
        <v>3460598.1368332361</v>
      </c>
      <c r="F31" s="94">
        <f>+SUM(F32:F33)</f>
        <v>6243.3427961816515</v>
      </c>
      <c r="G31" s="94">
        <f>+SUM(G32:G33)</f>
        <v>143916.69451431054</v>
      </c>
      <c r="H31" s="94">
        <f t="shared" si="5"/>
        <v>32908.37120919858</v>
      </c>
      <c r="I31" s="94">
        <f t="shared" si="6"/>
        <v>12984.991729009289</v>
      </c>
      <c r="J31" s="94">
        <f t="shared" ref="J31:M31" si="15">+SUM(J32:J33)</f>
        <v>5071.3566388834652</v>
      </c>
      <c r="K31" s="94">
        <f t="shared" si="15"/>
        <v>7913.6350901258229</v>
      </c>
      <c r="L31" s="94">
        <f t="shared" si="15"/>
        <v>871.58331633331204</v>
      </c>
      <c r="M31" s="94">
        <f t="shared" si="15"/>
        <v>19051.796163855979</v>
      </c>
      <c r="N31" s="94">
        <f t="shared" si="8"/>
        <v>48194.397649474166</v>
      </c>
      <c r="O31" s="94">
        <f t="shared" ref="O31:V31" si="16">+O32+O33</f>
        <v>1789.6548288299996</v>
      </c>
      <c r="P31" s="94">
        <f t="shared" si="16"/>
        <v>31642.640457238213</v>
      </c>
      <c r="Q31" s="94">
        <f t="shared" si="16"/>
        <v>0</v>
      </c>
      <c r="R31" s="94">
        <f t="shared" si="16"/>
        <v>0</v>
      </c>
      <c r="S31" s="94">
        <f t="shared" si="16"/>
        <v>5280.6284687089956</v>
      </c>
      <c r="T31" s="94">
        <f t="shared" si="16"/>
        <v>4340.2709636858917</v>
      </c>
      <c r="U31" s="94">
        <f t="shared" si="16"/>
        <v>799.22208728502721</v>
      </c>
      <c r="V31" s="94">
        <f t="shared" si="16"/>
        <v>4341.9808437260363</v>
      </c>
      <c r="W31" s="94">
        <f t="shared" si="10"/>
        <v>667677.32990718435</v>
      </c>
      <c r="X31" s="13">
        <f>+SUM(X32:X33)</f>
        <v>605986.59071654454</v>
      </c>
      <c r="Y31" s="13">
        <f>+SUM(Y32:Y33)</f>
        <v>61690.739190639833</v>
      </c>
      <c r="Z31" s="120" t="s">
        <v>94</v>
      </c>
      <c r="AA31" s="121" t="s">
        <v>95</v>
      </c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>
        <f t="shared" ref="AN31:AQ31" si="17">+SUM(AN32:AN33)</f>
        <v>0</v>
      </c>
      <c r="AO31" s="94">
        <f t="shared" si="17"/>
        <v>0</v>
      </c>
      <c r="AP31" s="94">
        <f t="shared" si="17"/>
        <v>0</v>
      </c>
      <c r="AQ31" s="94">
        <f t="shared" si="17"/>
        <v>0</v>
      </c>
      <c r="AR31" s="94">
        <f t="shared" ref="AR31:AR34" si="18">+AQ31+AP31</f>
        <v>0</v>
      </c>
      <c r="AS31" s="94">
        <f>+AR31+AO31+AN31</f>
        <v>0</v>
      </c>
      <c r="AT31" s="94"/>
      <c r="AU31" s="94"/>
      <c r="AV31" s="94">
        <f>+AU31+AT31+AS31+AM31+AD31</f>
        <v>0</v>
      </c>
      <c r="AW31" s="94"/>
      <c r="AX31" s="94"/>
      <c r="AY31" s="94">
        <v>3460598.1368332361</v>
      </c>
      <c r="AZ31" s="160"/>
      <c r="BA31" s="14"/>
      <c r="BB31" s="88"/>
      <c r="BC31" s="5"/>
    </row>
    <row r="32" spans="1:55" x14ac:dyDescent="0.25">
      <c r="A32" s="150"/>
      <c r="B32" s="94">
        <f t="shared" si="13"/>
        <v>2561658.0007568868</v>
      </c>
      <c r="C32" s="94"/>
      <c r="D32" s="94"/>
      <c r="E32" s="13">
        <f>+AS44</f>
        <v>2561658.0007568868</v>
      </c>
      <c r="F32" s="94"/>
      <c r="G32" s="94"/>
      <c r="H32" s="94">
        <f t="shared" si="5"/>
        <v>0</v>
      </c>
      <c r="I32" s="94"/>
      <c r="J32" s="94"/>
      <c r="K32" s="94"/>
      <c r="L32" s="94"/>
      <c r="M32" s="94"/>
      <c r="N32" s="94">
        <f t="shared" si="8"/>
        <v>0</v>
      </c>
      <c r="O32" s="94"/>
      <c r="P32" s="94"/>
      <c r="Q32" s="94"/>
      <c r="R32" s="94"/>
      <c r="S32" s="94"/>
      <c r="T32" s="94"/>
      <c r="U32" s="94"/>
      <c r="V32" s="94"/>
      <c r="W32" s="94">
        <f t="shared" si="10"/>
        <v>0</v>
      </c>
      <c r="X32" s="13"/>
      <c r="Y32" s="13"/>
      <c r="Z32" s="135" t="s">
        <v>96</v>
      </c>
      <c r="AA32" s="136" t="s">
        <v>97</v>
      </c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>
        <v>0</v>
      </c>
      <c r="AO32" s="94">
        <v>0</v>
      </c>
      <c r="AP32" s="94">
        <v>0</v>
      </c>
      <c r="AQ32" s="94"/>
      <c r="AR32" s="94">
        <f t="shared" si="18"/>
        <v>0</v>
      </c>
      <c r="AS32" s="94">
        <f t="shared" si="11"/>
        <v>0</v>
      </c>
      <c r="AT32" s="94"/>
      <c r="AU32" s="94"/>
      <c r="AV32" s="94">
        <f t="shared" si="12"/>
        <v>0</v>
      </c>
      <c r="AW32" s="94"/>
      <c r="AX32" s="94"/>
      <c r="AY32" s="94">
        <v>2561658.0007568868</v>
      </c>
      <c r="AZ32" s="160"/>
      <c r="BA32" s="14"/>
      <c r="BB32" s="88"/>
      <c r="BC32" s="5"/>
    </row>
    <row r="33" spans="1:55" x14ac:dyDescent="0.25">
      <c r="A33" s="150"/>
      <c r="B33" s="94">
        <f t="shared" si="13"/>
        <v>898940.1360763493</v>
      </c>
      <c r="C33" s="94"/>
      <c r="D33" s="94"/>
      <c r="E33" s="13">
        <f t="shared" si="14"/>
        <v>898940.1360763493</v>
      </c>
      <c r="F33" s="94">
        <v>6243.3427961816515</v>
      </c>
      <c r="G33" s="94">
        <v>143916.69451431054</v>
      </c>
      <c r="H33" s="94">
        <f t="shared" si="5"/>
        <v>32908.37120919858</v>
      </c>
      <c r="I33" s="94">
        <f>+J33+K33</f>
        <v>12984.991729009289</v>
      </c>
      <c r="J33" s="94">
        <v>5071.3566388834652</v>
      </c>
      <c r="K33" s="94">
        <v>7913.6350901258229</v>
      </c>
      <c r="L33" s="94">
        <v>871.58331633331204</v>
      </c>
      <c r="M33" s="94">
        <v>19051.796163855979</v>
      </c>
      <c r="N33" s="94">
        <f t="shared" si="8"/>
        <v>48194.397649474166</v>
      </c>
      <c r="O33" s="94">
        <v>1789.6548288299996</v>
      </c>
      <c r="P33" s="94">
        <v>31642.640457238213</v>
      </c>
      <c r="Q33" s="94">
        <v>0</v>
      </c>
      <c r="R33" s="94">
        <v>0</v>
      </c>
      <c r="S33" s="94">
        <v>5280.6284687089956</v>
      </c>
      <c r="T33" s="94">
        <v>4340.2709636858917</v>
      </c>
      <c r="U33" s="94">
        <v>799.22208728502721</v>
      </c>
      <c r="V33" s="94">
        <v>4341.9808437260363</v>
      </c>
      <c r="W33" s="94">
        <f t="shared" si="10"/>
        <v>667677.32990718435</v>
      </c>
      <c r="X33" s="13">
        <v>605986.59071654454</v>
      </c>
      <c r="Y33" s="13">
        <v>61690.739190639833</v>
      </c>
      <c r="Z33" s="135" t="s">
        <v>98</v>
      </c>
      <c r="AA33" s="136" t="s">
        <v>99</v>
      </c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>
        <v>0</v>
      </c>
      <c r="AO33" s="94"/>
      <c r="AP33" s="94">
        <v>0</v>
      </c>
      <c r="AQ33" s="94"/>
      <c r="AR33" s="94">
        <f t="shared" si="18"/>
        <v>0</v>
      </c>
      <c r="AS33" s="94">
        <f t="shared" si="11"/>
        <v>0</v>
      </c>
      <c r="AT33" s="94"/>
      <c r="AU33" s="94"/>
      <c r="AV33" s="94">
        <f t="shared" si="12"/>
        <v>0</v>
      </c>
      <c r="AW33" s="94"/>
      <c r="AX33" s="94"/>
      <c r="AY33" s="94">
        <v>898940.13607634942</v>
      </c>
      <c r="AZ33" s="160"/>
      <c r="BA33" s="14"/>
      <c r="BB33" s="88"/>
      <c r="BC33" s="5"/>
    </row>
    <row r="34" spans="1:55" ht="30" x14ac:dyDescent="0.25">
      <c r="A34" s="150"/>
      <c r="B34" s="94">
        <f>+C34+D34+E34</f>
        <v>-3140.9331791254399</v>
      </c>
      <c r="C34" s="94"/>
      <c r="D34" s="94"/>
      <c r="E34" s="13">
        <f>+AS46</f>
        <v>-3140.9331791254399</v>
      </c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13"/>
      <c r="Y34" s="13"/>
      <c r="Z34" s="120" t="s">
        <v>100</v>
      </c>
      <c r="AA34" s="121" t="s">
        <v>101</v>
      </c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>
        <v>0</v>
      </c>
      <c r="AO34" s="94">
        <v>0</v>
      </c>
      <c r="AP34" s="94">
        <v>0</v>
      </c>
      <c r="AQ34" s="94"/>
      <c r="AR34" s="94">
        <f t="shared" si="18"/>
        <v>0</v>
      </c>
      <c r="AS34" s="94">
        <f>+AR34+AO34+AN34</f>
        <v>0</v>
      </c>
      <c r="AT34" s="94"/>
      <c r="AU34" s="94"/>
      <c r="AV34" s="94">
        <f>+AU34+AT34+AS34+AM34+AD34</f>
        <v>0</v>
      </c>
      <c r="AW34" s="94"/>
      <c r="AX34" s="94"/>
      <c r="AY34" s="94">
        <v>-3140.9331791254399</v>
      </c>
      <c r="AZ34" s="160"/>
      <c r="BA34" s="14"/>
      <c r="BB34" s="88"/>
      <c r="BC34" s="5"/>
    </row>
    <row r="35" spans="1:55" x14ac:dyDescent="0.25">
      <c r="A35" s="150"/>
      <c r="B35" s="94">
        <f t="shared" si="13"/>
        <v>10570584.763372453</v>
      </c>
      <c r="C35" s="94"/>
      <c r="D35" s="94"/>
      <c r="E35" s="13">
        <f>+F35+G35+H35+N35+W35</f>
        <v>10570584.763372453</v>
      </c>
      <c r="F35" s="94">
        <v>34451.369020647697</v>
      </c>
      <c r="G35" s="94">
        <v>1956784.1433102475</v>
      </c>
      <c r="H35" s="94">
        <f t="shared" ref="H35:H36" si="19">+I35+L35+M35</f>
        <v>124477.802414718</v>
      </c>
      <c r="I35" s="94">
        <f>+J35+K35</f>
        <v>75507.722094006807</v>
      </c>
      <c r="J35" s="94">
        <v>48222.615753970007</v>
      </c>
      <c r="K35" s="94">
        <v>27285.106340036793</v>
      </c>
      <c r="L35" s="94">
        <v>15110.613451521169</v>
      </c>
      <c r="M35" s="94">
        <v>33859.466869190008</v>
      </c>
      <c r="N35" s="94">
        <f t="shared" si="8"/>
        <v>703819.72763432388</v>
      </c>
      <c r="O35" s="94">
        <v>36280.258467044725</v>
      </c>
      <c r="P35" s="94">
        <v>409615.40372246515</v>
      </c>
      <c r="Q35" s="94">
        <v>0</v>
      </c>
      <c r="R35" s="94">
        <v>65352.494625653177</v>
      </c>
      <c r="S35" s="94">
        <v>-277.66405216288877</v>
      </c>
      <c r="T35" s="94">
        <v>33905.965249881498</v>
      </c>
      <c r="U35" s="94">
        <v>4531.7305171424769</v>
      </c>
      <c r="V35" s="94">
        <v>154411.53910429971</v>
      </c>
      <c r="W35" s="94">
        <f t="shared" si="10"/>
        <v>7751051.7209925167</v>
      </c>
      <c r="X35" s="13">
        <v>7117558.6800019452</v>
      </c>
      <c r="Y35" s="13">
        <v>633493.04099057149</v>
      </c>
      <c r="Z35" s="120" t="s">
        <v>102</v>
      </c>
      <c r="AA35" s="121" t="s">
        <v>103</v>
      </c>
      <c r="AB35" s="94"/>
      <c r="AC35" s="94"/>
      <c r="AD35" s="94">
        <f>+AB35+AC35</f>
        <v>0</v>
      </c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>
        <f>+AQ35+AP35</f>
        <v>0</v>
      </c>
      <c r="AS35" s="94"/>
      <c r="AT35" s="94"/>
      <c r="AU35" s="94"/>
      <c r="AV35" s="94">
        <f>+AU35+AT35+AS35+AM35+AD35</f>
        <v>0</v>
      </c>
      <c r="AW35" s="94"/>
      <c r="AX35" s="94"/>
      <c r="AY35" s="94">
        <f>+E35</f>
        <v>10570584.763372453</v>
      </c>
      <c r="AZ35" s="160"/>
      <c r="BA35" s="14"/>
      <c r="BB35" s="88"/>
      <c r="BC35" s="5"/>
    </row>
    <row r="36" spans="1:55" x14ac:dyDescent="0.25">
      <c r="A36" s="150"/>
      <c r="B36" s="94">
        <f t="shared" si="13"/>
        <v>2523511.1303023831</v>
      </c>
      <c r="C36" s="94"/>
      <c r="D36" s="94">
        <v>0</v>
      </c>
      <c r="E36" s="13">
        <f>+F36+G36+H36+N36+W36</f>
        <v>2523511.1303023831</v>
      </c>
      <c r="F36" s="94"/>
      <c r="G36" s="94">
        <v>2523511.1303023831</v>
      </c>
      <c r="H36" s="94">
        <f t="shared" si="19"/>
        <v>0</v>
      </c>
      <c r="I36" s="94"/>
      <c r="J36" s="94"/>
      <c r="K36" s="94"/>
      <c r="L36" s="94"/>
      <c r="M36" s="94"/>
      <c r="N36" s="94">
        <f t="shared" si="8"/>
        <v>0</v>
      </c>
      <c r="O36" s="94"/>
      <c r="P36" s="94"/>
      <c r="Q36" s="94"/>
      <c r="R36" s="94"/>
      <c r="S36" s="94"/>
      <c r="T36" s="94"/>
      <c r="U36" s="94"/>
      <c r="V36" s="94"/>
      <c r="W36" s="94"/>
      <c r="X36" s="13"/>
      <c r="Y36" s="13"/>
      <c r="Z36" s="125" t="s">
        <v>104</v>
      </c>
      <c r="AA36" s="126" t="s">
        <v>105</v>
      </c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>
        <f>+AU36+AT36+AS36+AM36+AD36</f>
        <v>0</v>
      </c>
      <c r="AW36" s="94"/>
      <c r="AX36" s="94"/>
      <c r="AY36" s="94">
        <f>+E36</f>
        <v>2523511.1303023831</v>
      </c>
      <c r="AZ36" s="160"/>
      <c r="BA36" s="14"/>
      <c r="BB36" s="88"/>
      <c r="BC36" s="5"/>
    </row>
    <row r="37" spans="1:55" ht="15.75" thickBot="1" x14ac:dyDescent="0.3">
      <c r="A37" s="151"/>
      <c r="B37" s="95"/>
      <c r="C37" s="95"/>
      <c r="D37" s="95"/>
      <c r="E37" s="104"/>
      <c r="F37" s="95">
        <f>+AU27-F28-F31-F35</f>
        <v>0</v>
      </c>
      <c r="G37" s="95">
        <f>+AT27-G28-G31-G35-G36</f>
        <v>0</v>
      </c>
      <c r="H37" s="105">
        <f>+AS27-H28-H31-H35</f>
        <v>1.0477378964424133E-9</v>
      </c>
      <c r="I37" s="95"/>
      <c r="J37" s="95"/>
      <c r="K37" s="95"/>
      <c r="L37" s="95"/>
      <c r="M37" s="95"/>
      <c r="N37" s="95">
        <f>+AM27-N28-N31-N35</f>
        <v>0</v>
      </c>
      <c r="O37" s="95"/>
      <c r="P37" s="95"/>
      <c r="Q37" s="95"/>
      <c r="R37" s="95"/>
      <c r="S37" s="95"/>
      <c r="T37" s="95"/>
      <c r="U37" s="95"/>
      <c r="V37" s="95"/>
      <c r="W37" s="95">
        <f>+AD27-W28-W31-W35</f>
        <v>0</v>
      </c>
      <c r="X37" s="17"/>
      <c r="Y37" s="17"/>
      <c r="Z37" s="127"/>
      <c r="AA37" s="128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161"/>
      <c r="BA37" s="14"/>
      <c r="BB37" s="88"/>
      <c r="BC37" s="5"/>
    </row>
    <row r="38" spans="1:55" x14ac:dyDescent="0.25">
      <c r="A38" s="149" t="s">
        <v>87</v>
      </c>
      <c r="B38" s="94">
        <v>10570584.763372449</v>
      </c>
      <c r="C38" s="94"/>
      <c r="D38" s="94"/>
      <c r="E38" s="1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13"/>
      <c r="Y38" s="13"/>
      <c r="Z38" s="125" t="s">
        <v>102</v>
      </c>
      <c r="AA38" s="126" t="s">
        <v>103</v>
      </c>
      <c r="AB38" s="13">
        <v>633493.04099057149</v>
      </c>
      <c r="AC38" s="13">
        <v>7117558.6800019452</v>
      </c>
      <c r="AD38" s="13">
        <f>+AB38+AC38</f>
        <v>7751051.7209925167</v>
      </c>
      <c r="AE38" s="94">
        <v>154411.53910429971</v>
      </c>
      <c r="AF38" s="94">
        <v>4531.7305171424769</v>
      </c>
      <c r="AG38" s="94">
        <v>33905.965249881498</v>
      </c>
      <c r="AH38" s="94">
        <v>-277.66405216288877</v>
      </c>
      <c r="AI38" s="94">
        <v>65352.494625653177</v>
      </c>
      <c r="AJ38" s="94">
        <v>0</v>
      </c>
      <c r="AK38" s="94">
        <v>409615.40372246515</v>
      </c>
      <c r="AL38" s="94">
        <v>36280.258467044725</v>
      </c>
      <c r="AM38" s="94">
        <f>+SUM(AE38:AL38)</f>
        <v>703819.72763432376</v>
      </c>
      <c r="AN38" s="94">
        <v>33859.466869190008</v>
      </c>
      <c r="AO38" s="94">
        <v>15110.613451521169</v>
      </c>
      <c r="AP38" s="94">
        <v>27285.106340036793</v>
      </c>
      <c r="AQ38" s="94">
        <v>48222.615753970007</v>
      </c>
      <c r="AR38" s="94">
        <f>+AQ38+AP38</f>
        <v>75507.722094006807</v>
      </c>
      <c r="AS38" s="94">
        <f>+AR38+AO38+AN38</f>
        <v>124477.802414718</v>
      </c>
      <c r="AT38" s="94">
        <v>1956784.1433102475</v>
      </c>
      <c r="AU38" s="94">
        <v>34451.369020647697</v>
      </c>
      <c r="AV38" s="13">
        <f>+AU38+AT38+AS38+AM38+AD38</f>
        <v>10570584.763372453</v>
      </c>
      <c r="AW38" s="94"/>
      <c r="AX38" s="94"/>
      <c r="AY38" s="107">
        <f>+AV38+AW38</f>
        <v>10570584.763372453</v>
      </c>
      <c r="AZ38" s="160" t="s">
        <v>87</v>
      </c>
      <c r="BA38" s="14"/>
      <c r="BB38" s="88"/>
      <c r="BC38" s="5"/>
    </row>
    <row r="39" spans="1:55" x14ac:dyDescent="0.25">
      <c r="A39" s="149"/>
      <c r="B39" s="94">
        <v>2523511.1303023831</v>
      </c>
      <c r="C39" s="94"/>
      <c r="D39" s="94"/>
      <c r="E39" s="13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13"/>
      <c r="Y39" s="13"/>
      <c r="Z39" s="125" t="s">
        <v>104</v>
      </c>
      <c r="AA39" s="126" t="s">
        <v>105</v>
      </c>
      <c r="AB39" s="13"/>
      <c r="AC39" s="13"/>
      <c r="AD39" s="13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>
        <v>2523511.1303023831</v>
      </c>
      <c r="AU39" s="94"/>
      <c r="AV39" s="13">
        <f>+AU39+AT39+AS39+AM39+AD39</f>
        <v>2523511.1303023831</v>
      </c>
      <c r="AW39" s="94"/>
      <c r="AX39" s="94"/>
      <c r="AY39" s="107">
        <f>+AV39+AW39</f>
        <v>2523511.1303023831</v>
      </c>
      <c r="AZ39" s="160"/>
      <c r="BA39" s="14"/>
      <c r="BB39" s="88"/>
      <c r="BC39" s="5"/>
    </row>
    <row r="40" spans="1:55" x14ac:dyDescent="0.25">
      <c r="A40" s="149"/>
      <c r="B40" s="94">
        <v>14549270.56500978</v>
      </c>
      <c r="C40" s="94"/>
      <c r="D40" s="94">
        <f>+D41+D42</f>
        <v>16514.640614463849</v>
      </c>
      <c r="E40" s="13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13"/>
      <c r="Y40" s="13"/>
      <c r="Z40" s="125" t="s">
        <v>88</v>
      </c>
      <c r="AA40" s="126" t="s">
        <v>89</v>
      </c>
      <c r="AB40" s="13"/>
      <c r="AC40" s="13"/>
      <c r="AD40" s="13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>
        <f>+SUM(AT41:AT42)</f>
        <v>14549270.56500978</v>
      </c>
      <c r="AU40" s="94"/>
      <c r="AV40" s="13">
        <f>+AD40+AM40+AS40+AT40+AU40</f>
        <v>14549270.56500978</v>
      </c>
      <c r="AW40" s="94">
        <f>+SUM(AW41,AW42)</f>
        <v>51901.48196038344</v>
      </c>
      <c r="AX40" s="94"/>
      <c r="AY40" s="107">
        <f>+AV40</f>
        <v>14549270.56500978</v>
      </c>
      <c r="AZ40" s="160"/>
      <c r="BA40" s="93"/>
      <c r="BB40" s="88"/>
      <c r="BC40" s="5"/>
    </row>
    <row r="41" spans="1:55" x14ac:dyDescent="0.25">
      <c r="A41" s="149"/>
      <c r="B41" s="94">
        <v>12223160.975418985</v>
      </c>
      <c r="C41" s="94"/>
      <c r="D41" s="94">
        <v>16514.640614463849</v>
      </c>
      <c r="E41" s="13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13"/>
      <c r="Y41" s="13"/>
      <c r="Z41" s="129" t="s">
        <v>90</v>
      </c>
      <c r="AA41" s="126" t="s">
        <v>91</v>
      </c>
      <c r="AB41" s="13"/>
      <c r="AC41" s="13"/>
      <c r="AD41" s="13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>
        <v>12223160.975418985</v>
      </c>
      <c r="AU41" s="94"/>
      <c r="AV41" s="13">
        <f t="shared" ref="AV41:AV46" si="20">+AD41+AM41+AS41+AT41+AU41</f>
        <v>12223160.975418985</v>
      </c>
      <c r="AW41" s="94">
        <v>48492.978398818028</v>
      </c>
      <c r="AX41" s="94"/>
      <c r="AY41" s="107">
        <f>+AV41</f>
        <v>12223160.975418985</v>
      </c>
      <c r="AZ41" s="160"/>
      <c r="BA41" s="14"/>
      <c r="BB41" s="88"/>
      <c r="BC41" s="5"/>
    </row>
    <row r="42" spans="1:55" ht="30" x14ac:dyDescent="0.25">
      <c r="A42" s="149"/>
      <c r="B42" s="94">
        <v>2326109.5895907958</v>
      </c>
      <c r="C42" s="94"/>
      <c r="D42" s="94"/>
      <c r="E42" s="1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13"/>
      <c r="Y42" s="13"/>
      <c r="Z42" s="129" t="s">
        <v>92</v>
      </c>
      <c r="AA42" s="126" t="s">
        <v>93</v>
      </c>
      <c r="AB42" s="13"/>
      <c r="AC42" s="13"/>
      <c r="AD42" s="13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>
        <v>2326109.5895907958</v>
      </c>
      <c r="AU42" s="94"/>
      <c r="AV42" s="13">
        <f t="shared" si="20"/>
        <v>2326109.5895907958</v>
      </c>
      <c r="AW42" s="94">
        <v>3408.5035615654133</v>
      </c>
      <c r="AX42" s="94"/>
      <c r="AY42" s="107">
        <f>+AV42</f>
        <v>2326109.5895907958</v>
      </c>
      <c r="AZ42" s="160"/>
      <c r="BA42" s="14"/>
      <c r="BB42" s="88"/>
      <c r="BC42" s="5"/>
    </row>
    <row r="43" spans="1:55" ht="30" x14ac:dyDescent="0.25">
      <c r="A43" s="149"/>
      <c r="B43" s="94">
        <v>3460598.1368332356</v>
      </c>
      <c r="C43" s="94"/>
      <c r="D43" s="94"/>
      <c r="E43" s="1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13"/>
      <c r="Y43" s="13"/>
      <c r="Z43" s="125" t="s">
        <v>94</v>
      </c>
      <c r="AA43" s="126" t="s">
        <v>95</v>
      </c>
      <c r="AB43" s="13"/>
      <c r="AC43" s="13"/>
      <c r="AD43" s="13"/>
      <c r="AE43" s="94"/>
      <c r="AF43" s="94"/>
      <c r="AG43" s="94"/>
      <c r="AH43" s="94"/>
      <c r="AI43" s="94"/>
      <c r="AJ43" s="94"/>
      <c r="AK43" s="94"/>
      <c r="AL43" s="94"/>
      <c r="AM43" s="94"/>
      <c r="AN43" s="94">
        <f>+SUM(AN44:AN45)</f>
        <v>0</v>
      </c>
      <c r="AO43" s="94">
        <f>+SUM(AO44:AO45)</f>
        <v>217235.48523179998</v>
      </c>
      <c r="AP43" s="94">
        <f>+SUM(AP44:AP45)</f>
        <v>0</v>
      </c>
      <c r="AQ43" s="94">
        <f>+SUM(AQ44:AQ45)</f>
        <v>3243362.6516014356</v>
      </c>
      <c r="AR43" s="94">
        <f>+AP43+AQ43</f>
        <v>3243362.6516014356</v>
      </c>
      <c r="AS43" s="94">
        <f t="shared" ref="AS43:AS46" si="21">+AR43+AO43+AN43</f>
        <v>3460598.1368332356</v>
      </c>
      <c r="AT43" s="94"/>
      <c r="AU43" s="94"/>
      <c r="AV43" s="13">
        <f t="shared" si="20"/>
        <v>3460598.1368332356</v>
      </c>
      <c r="AW43" s="94"/>
      <c r="AX43" s="94"/>
      <c r="AY43" s="107">
        <f t="shared" ref="AY43:AY46" si="22">+AV43+AW43</f>
        <v>3460598.1368332356</v>
      </c>
      <c r="AZ43" s="160"/>
      <c r="BA43" s="14"/>
      <c r="BB43" s="88"/>
      <c r="BC43" s="5"/>
    </row>
    <row r="44" spans="1:55" x14ac:dyDescent="0.25">
      <c r="A44" s="149"/>
      <c r="B44" s="94">
        <v>2561658.0007568868</v>
      </c>
      <c r="C44" s="94"/>
      <c r="D44" s="94"/>
      <c r="E44" s="13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13"/>
      <c r="Y44" s="13"/>
      <c r="Z44" s="129" t="s">
        <v>96</v>
      </c>
      <c r="AA44" s="126" t="s">
        <v>97</v>
      </c>
      <c r="AB44" s="13"/>
      <c r="AC44" s="13"/>
      <c r="AD44" s="13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>
        <v>2561658.0007568868</v>
      </c>
      <c r="AR44" s="94">
        <f>+AP44+AQ44</f>
        <v>2561658.0007568868</v>
      </c>
      <c r="AS44" s="94">
        <f t="shared" si="21"/>
        <v>2561658.0007568868</v>
      </c>
      <c r="AT44" s="94"/>
      <c r="AU44" s="94"/>
      <c r="AV44" s="13">
        <f t="shared" si="20"/>
        <v>2561658.0007568868</v>
      </c>
      <c r="AW44" s="94"/>
      <c r="AX44" s="94"/>
      <c r="AY44" s="107">
        <f t="shared" si="22"/>
        <v>2561658.0007568868</v>
      </c>
      <c r="AZ44" s="160"/>
      <c r="BA44" s="14"/>
      <c r="BB44" s="88"/>
      <c r="BC44" s="5"/>
    </row>
    <row r="45" spans="1:55" x14ac:dyDescent="0.25">
      <c r="A45" s="149"/>
      <c r="B45" s="94">
        <v>898940.13607634907</v>
      </c>
      <c r="C45" s="94"/>
      <c r="D45" s="94"/>
      <c r="E45" s="13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13"/>
      <c r="Y45" s="13"/>
      <c r="Z45" s="129" t="s">
        <v>98</v>
      </c>
      <c r="AA45" s="126" t="s">
        <v>99</v>
      </c>
      <c r="AB45" s="13"/>
      <c r="AC45" s="13"/>
      <c r="AD45" s="13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7">
        <v>217235.48523179998</v>
      </c>
      <c r="AP45" s="94"/>
      <c r="AQ45" s="94">
        <v>681704.65084454906</v>
      </c>
      <c r="AR45" s="94">
        <f>+AP45+AQ45</f>
        <v>681704.65084454906</v>
      </c>
      <c r="AS45" s="94">
        <f t="shared" si="21"/>
        <v>898940.13607634907</v>
      </c>
      <c r="AT45" s="94"/>
      <c r="AU45" s="94"/>
      <c r="AV45" s="13">
        <f t="shared" si="20"/>
        <v>898940.13607634907</v>
      </c>
      <c r="AW45" s="94"/>
      <c r="AX45" s="94"/>
      <c r="AY45" s="107">
        <f t="shared" si="22"/>
        <v>898940.13607634907</v>
      </c>
      <c r="AZ45" s="160"/>
      <c r="BA45" s="14"/>
      <c r="BB45" s="88"/>
      <c r="BC45" s="5"/>
    </row>
    <row r="46" spans="1:55" ht="30" x14ac:dyDescent="0.25">
      <c r="A46" s="149"/>
      <c r="B46" s="94">
        <v>-3140.9331791254399</v>
      </c>
      <c r="C46" s="94"/>
      <c r="D46" s="94"/>
      <c r="E46" s="13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13"/>
      <c r="Y46" s="13"/>
      <c r="Z46" s="125" t="s">
        <v>100</v>
      </c>
      <c r="AA46" s="126" t="s">
        <v>101</v>
      </c>
      <c r="AB46" s="13"/>
      <c r="AC46" s="13"/>
      <c r="AD46" s="13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>
        <v>-3140.9331791254399</v>
      </c>
      <c r="AR46" s="94">
        <f>+AP46+AQ46</f>
        <v>-3140.9331791254399</v>
      </c>
      <c r="AS46" s="94">
        <f t="shared" si="21"/>
        <v>-3140.9331791254399</v>
      </c>
      <c r="AT46" s="94"/>
      <c r="AU46" s="94"/>
      <c r="AV46" s="13">
        <f t="shared" si="20"/>
        <v>-3140.9331791254399</v>
      </c>
      <c r="AW46" s="94"/>
      <c r="AX46" s="94"/>
      <c r="AY46" s="107">
        <f t="shared" si="22"/>
        <v>-3140.9331791254399</v>
      </c>
      <c r="AZ46" s="160"/>
      <c r="BA46" s="14"/>
      <c r="BB46" s="88"/>
      <c r="BC46" s="5"/>
    </row>
    <row r="47" spans="1:55" ht="15" customHeight="1" x14ac:dyDescent="0.25">
      <c r="A47" s="149"/>
      <c r="B47" s="94">
        <f t="shared" ref="B47:B52" si="23">+C47+D47+E47</f>
        <v>9180743.9199088439</v>
      </c>
      <c r="C47" s="94"/>
      <c r="D47" s="94">
        <f>+SUM(D48:D52)</f>
        <v>186621.14016287727</v>
      </c>
      <c r="E47" s="13">
        <f t="shared" ref="E47:E52" si="24">+F47+G47+H47+N47+W47</f>
        <v>8994122.7797459662</v>
      </c>
      <c r="F47" s="94">
        <f>+SUM(F48:F52)</f>
        <v>4429.3691562053218</v>
      </c>
      <c r="G47" s="94">
        <f>+SUM(G48:G52)</f>
        <v>1147990.449348161</v>
      </c>
      <c r="H47" s="94">
        <f t="shared" ref="H47:H48" si="25">+I47+L47+M47</f>
        <v>892603.68457645318</v>
      </c>
      <c r="I47" s="94">
        <f t="shared" ref="I47:I51" si="26">+J47+K47</f>
        <v>886696.33191655192</v>
      </c>
      <c r="J47" s="94">
        <f t="shared" ref="J47:M47" si="27">+SUM(J48:J52)</f>
        <v>874068.46859935974</v>
      </c>
      <c r="K47" s="94">
        <f t="shared" si="27"/>
        <v>12627.863317192154</v>
      </c>
      <c r="L47" s="94">
        <f t="shared" si="27"/>
        <v>4046.8789134012395</v>
      </c>
      <c r="M47" s="94">
        <f t="shared" si="27"/>
        <v>1860.4737465000001</v>
      </c>
      <c r="N47" s="94">
        <f t="shared" ref="N47:N52" si="28">+SUM(O47:V47)</f>
        <v>2600628.518457307</v>
      </c>
      <c r="O47" s="94">
        <f t="shared" ref="O47:V47" si="29">+O48+O49+O50+O51+O52</f>
        <v>203263.13441966</v>
      </c>
      <c r="P47" s="94">
        <f t="shared" si="29"/>
        <v>1640076.5499427787</v>
      </c>
      <c r="Q47" s="94">
        <f t="shared" si="29"/>
        <v>57557.794043122827</v>
      </c>
      <c r="R47" s="94">
        <f t="shared" si="29"/>
        <v>78816.095481869066</v>
      </c>
      <c r="S47" s="94">
        <f t="shared" si="29"/>
        <v>10576.23975184343</v>
      </c>
      <c r="T47" s="94">
        <f t="shared" si="29"/>
        <v>61948.984600107578</v>
      </c>
      <c r="U47" s="94">
        <f t="shared" si="29"/>
        <v>41697.951885423638</v>
      </c>
      <c r="V47" s="94">
        <f t="shared" si="29"/>
        <v>506691.76833250176</v>
      </c>
      <c r="W47" s="94">
        <f t="shared" ref="W47:W52" si="30">+X47+Y47</f>
        <v>4348470.758207839</v>
      </c>
      <c r="X47" s="13">
        <f>+SUM(X48:X52)</f>
        <v>4183912.5282491813</v>
      </c>
      <c r="Y47" s="13">
        <f>+SUM(Y48:Y52)</f>
        <v>164558.22995865747</v>
      </c>
      <c r="Z47" s="120" t="s">
        <v>106</v>
      </c>
      <c r="AA47" s="121" t="s">
        <v>107</v>
      </c>
      <c r="AB47" s="13">
        <f>+SUM(AB48:AB52)</f>
        <v>46342.327759681641</v>
      </c>
      <c r="AC47" s="13">
        <f>+SUM(AC48:AC52)</f>
        <v>707430.62648291839</v>
      </c>
      <c r="AD47" s="13">
        <f t="shared" ref="AD47:AD52" si="31">+AB47+AC47</f>
        <v>753772.95424260001</v>
      </c>
      <c r="AE47" s="94">
        <f t="shared" ref="AE47:AL47" si="32">+AE48+AE49+AE50+AE51+AE52</f>
        <v>500771.35207295639</v>
      </c>
      <c r="AF47" s="94">
        <f t="shared" si="32"/>
        <v>49557.459629490273</v>
      </c>
      <c r="AG47" s="94">
        <f t="shared" si="32"/>
        <v>46017.131312161815</v>
      </c>
      <c r="AH47" s="94">
        <f t="shared" si="32"/>
        <v>30640.685857532768</v>
      </c>
      <c r="AI47" s="94">
        <f t="shared" si="32"/>
        <v>20077.722290496447</v>
      </c>
      <c r="AJ47" s="94">
        <f t="shared" si="32"/>
        <v>61105.965047445396</v>
      </c>
      <c r="AK47" s="94">
        <f t="shared" si="32"/>
        <v>1807869.7653708318</v>
      </c>
      <c r="AL47" s="94">
        <f t="shared" si="32"/>
        <v>41225.678732040302</v>
      </c>
      <c r="AM47" s="94">
        <f>+SUM(AE47:AL47)</f>
        <v>2557265.7603129554</v>
      </c>
      <c r="AN47" s="94">
        <f t="shared" ref="AN47:AQ47" si="33">+SUM(AN48:AN52)</f>
        <v>417083.14704567613</v>
      </c>
      <c r="AO47" s="94">
        <f t="shared" si="33"/>
        <v>14907.922180363254</v>
      </c>
      <c r="AP47" s="94">
        <f t="shared" si="33"/>
        <v>61952.64583969416</v>
      </c>
      <c r="AQ47" s="94">
        <f t="shared" si="33"/>
        <v>105887.27076788493</v>
      </c>
      <c r="AR47" s="94">
        <f t="shared" ref="AR47:AR52" si="34">+AQ47+AP47</f>
        <v>167839.9166075791</v>
      </c>
      <c r="AS47" s="94">
        <f t="shared" ref="AS47:AS67" si="35">+AR47+AO47+AN47</f>
        <v>599830.98583361856</v>
      </c>
      <c r="AT47" s="94">
        <f>+SUM(AT48:AT52)</f>
        <v>3743847.5045493348</v>
      </c>
      <c r="AU47" s="94">
        <f>+SUM(AU48:AU52)</f>
        <v>22845.14925136798</v>
      </c>
      <c r="AV47" s="13">
        <f t="shared" ref="AV47:AV52" si="36">+AU47+AT47+AS47+AM47+AD47</f>
        <v>7677562.3541898765</v>
      </c>
      <c r="AW47" s="94">
        <f>+SUM(AW48:AW52)</f>
        <v>1503181.5657871864</v>
      </c>
      <c r="AX47" s="94"/>
      <c r="AY47" s="107">
        <f>+AV47+AW47+AX47</f>
        <v>9180743.9199770633</v>
      </c>
      <c r="AZ47" s="160"/>
      <c r="BA47" s="14"/>
      <c r="BB47" s="88"/>
      <c r="BC47" s="5"/>
    </row>
    <row r="48" spans="1:55" x14ac:dyDescent="0.25">
      <c r="A48" s="149"/>
      <c r="B48" s="94">
        <f t="shared" si="23"/>
        <v>4483375.0611305833</v>
      </c>
      <c r="C48" s="94"/>
      <c r="D48" s="94">
        <v>135248.79127989183</v>
      </c>
      <c r="E48" s="13">
        <f t="shared" si="24"/>
        <v>4348126.2698506918</v>
      </c>
      <c r="F48" s="94">
        <v>4428.0467362053214</v>
      </c>
      <c r="G48" s="94">
        <v>1109941.1452712936</v>
      </c>
      <c r="H48" s="94">
        <f t="shared" si="25"/>
        <v>892603.68457645318</v>
      </c>
      <c r="I48" s="94">
        <f t="shared" si="26"/>
        <v>886696.33191655192</v>
      </c>
      <c r="J48" s="94">
        <v>874068.46859935974</v>
      </c>
      <c r="K48" s="94">
        <v>12627.863317192154</v>
      </c>
      <c r="L48" s="94">
        <v>4046.8789134012395</v>
      </c>
      <c r="M48" s="94">
        <v>1860.4737465000001</v>
      </c>
      <c r="N48" s="94">
        <f t="shared" si="28"/>
        <v>1674823.8365383174</v>
      </c>
      <c r="O48" s="94">
        <v>203263.13441966</v>
      </c>
      <c r="P48" s="94">
        <v>1400174.1733450103</v>
      </c>
      <c r="Q48" s="94">
        <v>26.691428200000004</v>
      </c>
      <c r="R48" s="94">
        <v>8574.6297895257812</v>
      </c>
      <c r="S48" s="94">
        <v>9788.0905474633637</v>
      </c>
      <c r="T48" s="94">
        <v>12223.956328385075</v>
      </c>
      <c r="U48" s="94">
        <v>39990.402096864374</v>
      </c>
      <c r="V48" s="94">
        <v>782.75858320835232</v>
      </c>
      <c r="W48" s="94">
        <f t="shared" si="30"/>
        <v>666329.55672842311</v>
      </c>
      <c r="X48" s="13">
        <v>508872.77159642562</v>
      </c>
      <c r="Y48" s="13">
        <v>157456.78513199746</v>
      </c>
      <c r="Z48" s="118" t="s">
        <v>108</v>
      </c>
      <c r="AA48" s="119" t="s">
        <v>109</v>
      </c>
      <c r="AB48" s="13">
        <v>41052.182571622776</v>
      </c>
      <c r="AC48" s="13">
        <v>354569.3136533653</v>
      </c>
      <c r="AD48" s="13">
        <f t="shared" si="31"/>
        <v>395621.49622498808</v>
      </c>
      <c r="AE48" s="94">
        <v>474041.87295987946</v>
      </c>
      <c r="AF48" s="94">
        <v>48452.240379281982</v>
      </c>
      <c r="AG48" s="94">
        <v>44372.542878654298</v>
      </c>
      <c r="AH48" s="94">
        <v>29484.137475907723</v>
      </c>
      <c r="AI48" s="94">
        <v>18624.618442362342</v>
      </c>
      <c r="AJ48" s="94">
        <v>60842.560378984599</v>
      </c>
      <c r="AK48" s="94">
        <v>1761771.5555833962</v>
      </c>
      <c r="AL48" s="94">
        <v>39285.752095859876</v>
      </c>
      <c r="AM48" s="94">
        <f>+SUM(AE48:AL48)</f>
        <v>2476875.2801943263</v>
      </c>
      <c r="AN48" s="94">
        <v>411536.84318018082</v>
      </c>
      <c r="AO48" s="94">
        <v>12696.367417638441</v>
      </c>
      <c r="AP48" s="94">
        <v>52246.970806825193</v>
      </c>
      <c r="AQ48" s="94">
        <v>2083.0198593445366</v>
      </c>
      <c r="AR48" s="94">
        <f t="shared" si="34"/>
        <v>54329.990666169731</v>
      </c>
      <c r="AS48" s="94">
        <f t="shared" si="35"/>
        <v>478563.20126398897</v>
      </c>
      <c r="AT48" s="94">
        <v>655861.77561300783</v>
      </c>
      <c r="AU48" s="94">
        <v>22835.604399367981</v>
      </c>
      <c r="AV48" s="13">
        <f t="shared" si="36"/>
        <v>4029757.3576956792</v>
      </c>
      <c r="AW48" s="94">
        <v>453617.70343590464</v>
      </c>
      <c r="AX48" s="94"/>
      <c r="AY48" s="107">
        <f t="shared" ref="AY48:AY52" si="37">+AV48+AW48+AX48</f>
        <v>4483375.0611315835</v>
      </c>
      <c r="AZ48" s="160"/>
      <c r="BA48" s="14"/>
      <c r="BB48" s="88"/>
      <c r="BC48" s="5"/>
    </row>
    <row r="49" spans="1:55" x14ac:dyDescent="0.25">
      <c r="A49" s="149"/>
      <c r="B49" s="94">
        <f t="shared" si="23"/>
        <v>3487321.2685919325</v>
      </c>
      <c r="C49" s="94"/>
      <c r="D49" s="94">
        <v>30568.627923237564</v>
      </c>
      <c r="E49" s="13">
        <f t="shared" si="24"/>
        <v>3456752.6406686949</v>
      </c>
      <c r="F49" s="94">
        <v>0</v>
      </c>
      <c r="G49" s="94">
        <v>721.68000100999996</v>
      </c>
      <c r="H49" s="94">
        <f t="shared" ref="H49:H51" si="38">+SUM(J49:M49)</f>
        <v>0</v>
      </c>
      <c r="I49" s="94">
        <f t="shared" si="26"/>
        <v>0</v>
      </c>
      <c r="J49" s="94">
        <v>0</v>
      </c>
      <c r="K49" s="94">
        <v>0</v>
      </c>
      <c r="L49" s="94">
        <v>0</v>
      </c>
      <c r="M49" s="94">
        <v>0</v>
      </c>
      <c r="N49" s="94">
        <f t="shared" si="28"/>
        <v>291959.58838627383</v>
      </c>
      <c r="O49" s="94">
        <v>0</v>
      </c>
      <c r="P49" s="94">
        <v>177797.21788648196</v>
      </c>
      <c r="Q49" s="94">
        <v>0</v>
      </c>
      <c r="R49" s="94">
        <v>0</v>
      </c>
      <c r="S49" s="94">
        <v>3408.865298290074</v>
      </c>
      <c r="T49" s="94">
        <v>47027.227615722506</v>
      </c>
      <c r="U49" s="94">
        <v>1707.5497885592599</v>
      </c>
      <c r="V49" s="94">
        <v>62018.727797220054</v>
      </c>
      <c r="W49" s="94">
        <f t="shared" si="30"/>
        <v>3164071.3722814112</v>
      </c>
      <c r="X49" s="13">
        <v>3157092.7692189114</v>
      </c>
      <c r="Y49" s="13">
        <v>6978.6030624999994</v>
      </c>
      <c r="Z49" s="118" t="s">
        <v>110</v>
      </c>
      <c r="AA49" s="119" t="s">
        <v>111</v>
      </c>
      <c r="AB49" s="13">
        <v>0</v>
      </c>
      <c r="AC49" s="13">
        <v>268520.35980073217</v>
      </c>
      <c r="AD49" s="13">
        <f t="shared" si="31"/>
        <v>268520.35980073217</v>
      </c>
      <c r="AE49" s="94">
        <v>10345.870801193334</v>
      </c>
      <c r="AF49" s="94">
        <v>75.991946400000003</v>
      </c>
      <c r="AG49" s="94">
        <v>558.78763772249965</v>
      </c>
      <c r="AH49" s="94">
        <v>270.71838739000003</v>
      </c>
      <c r="AI49" s="94">
        <v>23.034523599999996</v>
      </c>
      <c r="AJ49" s="94">
        <v>0</v>
      </c>
      <c r="AK49" s="94">
        <v>24487.478906222561</v>
      </c>
      <c r="AL49" s="94">
        <v>1930.7020421599998</v>
      </c>
      <c r="AM49" s="94">
        <f>+SUM(AE49:AL49)</f>
        <v>37692.584244688398</v>
      </c>
      <c r="AN49" s="94">
        <v>461.7816333333343</v>
      </c>
      <c r="AO49" s="94">
        <v>0</v>
      </c>
      <c r="AP49" s="94">
        <v>7439.2218825346163</v>
      </c>
      <c r="AQ49" s="94">
        <v>103580.75941163005</v>
      </c>
      <c r="AR49" s="94">
        <f t="shared" si="34"/>
        <v>111019.98129416467</v>
      </c>
      <c r="AS49" s="94">
        <f t="shared" si="35"/>
        <v>111481.762927498</v>
      </c>
      <c r="AT49" s="94">
        <v>2601537.0914825159</v>
      </c>
      <c r="AU49" s="94">
        <v>0</v>
      </c>
      <c r="AV49" s="13">
        <f t="shared" si="36"/>
        <v>3019231.7984554349</v>
      </c>
      <c r="AW49" s="94">
        <v>468089.47020371852</v>
      </c>
      <c r="AX49" s="94"/>
      <c r="AY49" s="107">
        <f t="shared" si="37"/>
        <v>3487321.2686591535</v>
      </c>
      <c r="AZ49" s="160"/>
      <c r="BA49" s="14"/>
      <c r="BB49" s="88"/>
      <c r="BC49" s="5"/>
    </row>
    <row r="50" spans="1:55" ht="30" x14ac:dyDescent="0.25">
      <c r="A50" s="149"/>
      <c r="B50" s="94">
        <f t="shared" si="23"/>
        <v>600663.61372667889</v>
      </c>
      <c r="C50" s="94"/>
      <c r="D50" s="94">
        <v>20803.720959747887</v>
      </c>
      <c r="E50" s="13">
        <f t="shared" si="24"/>
        <v>579859.89276693098</v>
      </c>
      <c r="F50" s="94">
        <v>0</v>
      </c>
      <c r="G50" s="94">
        <v>0</v>
      </c>
      <c r="H50" s="94">
        <f t="shared" si="38"/>
        <v>0</v>
      </c>
      <c r="I50" s="94">
        <f t="shared" si="26"/>
        <v>0</v>
      </c>
      <c r="J50" s="94">
        <v>0</v>
      </c>
      <c r="K50" s="94">
        <v>0</v>
      </c>
      <c r="L50" s="94">
        <v>0</v>
      </c>
      <c r="M50" s="94">
        <v>0</v>
      </c>
      <c r="N50" s="94">
        <f t="shared" si="28"/>
        <v>68256.137273376517</v>
      </c>
      <c r="O50" s="94">
        <v>0</v>
      </c>
      <c r="P50" s="94">
        <v>62105.158711286516</v>
      </c>
      <c r="Q50" s="94">
        <v>0</v>
      </c>
      <c r="R50" s="94">
        <v>0</v>
      </c>
      <c r="S50" s="94">
        <v>-2620.7160939100077</v>
      </c>
      <c r="T50" s="94">
        <v>2697.8006560000003</v>
      </c>
      <c r="U50" s="94">
        <v>0</v>
      </c>
      <c r="V50" s="94">
        <v>6073.8940000000002</v>
      </c>
      <c r="W50" s="94">
        <f t="shared" si="30"/>
        <v>511603.75549355446</v>
      </c>
      <c r="X50" s="13">
        <v>511603.75549355446</v>
      </c>
      <c r="Y50" s="13">
        <v>0</v>
      </c>
      <c r="Z50" s="118" t="s">
        <v>112</v>
      </c>
      <c r="AA50" s="119" t="s">
        <v>113</v>
      </c>
      <c r="AB50" s="13">
        <v>0</v>
      </c>
      <c r="AC50" s="13">
        <v>16855.817626687887</v>
      </c>
      <c r="AD50" s="13">
        <f t="shared" si="31"/>
        <v>16855.817626687887</v>
      </c>
      <c r="AE50" s="94">
        <v>0</v>
      </c>
      <c r="AF50" s="94">
        <v>0</v>
      </c>
      <c r="AG50" s="94">
        <v>0</v>
      </c>
      <c r="AH50" s="94">
        <v>0</v>
      </c>
      <c r="AI50" s="94">
        <v>0</v>
      </c>
      <c r="AJ50" s="94">
        <v>0</v>
      </c>
      <c r="AK50" s="94">
        <v>3947.9033330599996</v>
      </c>
      <c r="AL50" s="94">
        <v>0</v>
      </c>
      <c r="AM50" s="94">
        <f>+SUM(AE50:AL50)</f>
        <v>3947.9033330599996</v>
      </c>
      <c r="AN50" s="94">
        <v>0</v>
      </c>
      <c r="AO50" s="94">
        <v>0</v>
      </c>
      <c r="AP50" s="94">
        <v>0</v>
      </c>
      <c r="AQ50" s="94">
        <v>0</v>
      </c>
      <c r="AR50" s="94">
        <f t="shared" si="34"/>
        <v>0</v>
      </c>
      <c r="AS50" s="94">
        <f t="shared" si="35"/>
        <v>0</v>
      </c>
      <c r="AT50" s="94">
        <v>0</v>
      </c>
      <c r="AU50" s="94">
        <v>0</v>
      </c>
      <c r="AV50" s="13">
        <f t="shared" si="36"/>
        <v>20803.720959747887</v>
      </c>
      <c r="AW50" s="94">
        <v>579859.89276693098</v>
      </c>
      <c r="AX50" s="94"/>
      <c r="AY50" s="107">
        <f t="shared" si="37"/>
        <v>600663.61372667889</v>
      </c>
      <c r="AZ50" s="160"/>
      <c r="BA50" s="14"/>
      <c r="BB50" s="88"/>
      <c r="BC50" s="5"/>
    </row>
    <row r="51" spans="1:55" x14ac:dyDescent="0.25">
      <c r="A51" s="149"/>
      <c r="B51" s="94">
        <f t="shared" si="23"/>
        <v>565588.95625933947</v>
      </c>
      <c r="C51" s="94"/>
      <c r="D51" s="94">
        <v>0</v>
      </c>
      <c r="E51" s="13">
        <f t="shared" si="24"/>
        <v>565588.95625933947</v>
      </c>
      <c r="F51" s="94">
        <v>0</v>
      </c>
      <c r="G51" s="94">
        <v>0</v>
      </c>
      <c r="H51" s="94">
        <f t="shared" si="38"/>
        <v>0</v>
      </c>
      <c r="I51" s="94">
        <f t="shared" si="26"/>
        <v>0</v>
      </c>
      <c r="J51" s="94">
        <v>0</v>
      </c>
      <c r="K51" s="94">
        <v>0</v>
      </c>
      <c r="L51" s="94">
        <v>0</v>
      </c>
      <c r="M51" s="94">
        <v>0</v>
      </c>
      <c r="N51" s="94">
        <f t="shared" si="28"/>
        <v>565588.95625933947</v>
      </c>
      <c r="O51" s="94">
        <v>0</v>
      </c>
      <c r="P51" s="94">
        <v>0</v>
      </c>
      <c r="Q51" s="94">
        <v>57531.102614922827</v>
      </c>
      <c r="R51" s="94">
        <v>70241.465692343278</v>
      </c>
      <c r="S51" s="94">
        <v>0</v>
      </c>
      <c r="T51" s="94">
        <v>0</v>
      </c>
      <c r="U51" s="94">
        <v>0</v>
      </c>
      <c r="V51" s="94">
        <v>437816.38795207336</v>
      </c>
      <c r="W51" s="94">
        <f t="shared" si="30"/>
        <v>0</v>
      </c>
      <c r="X51" s="13">
        <v>0</v>
      </c>
      <c r="Y51" s="13">
        <v>0</v>
      </c>
      <c r="Z51" s="118" t="s">
        <v>114</v>
      </c>
      <c r="AA51" s="119" t="s">
        <v>115</v>
      </c>
      <c r="AB51" s="13">
        <v>5175.5134690588648</v>
      </c>
      <c r="AC51" s="13">
        <v>64852.216966182998</v>
      </c>
      <c r="AD51" s="13">
        <f t="shared" si="31"/>
        <v>70027.730435241858</v>
      </c>
      <c r="AE51" s="94">
        <v>16383.608311883556</v>
      </c>
      <c r="AF51" s="94">
        <v>1029.2273038082924</v>
      </c>
      <c r="AG51" s="94">
        <v>1085.8007957850211</v>
      </c>
      <c r="AH51" s="94">
        <v>885.8299942350443</v>
      </c>
      <c r="AI51" s="94">
        <v>1430.0693245341072</v>
      </c>
      <c r="AJ51" s="94">
        <v>263.40466846079687</v>
      </c>
      <c r="AK51" s="94">
        <v>17662.827548153095</v>
      </c>
      <c r="AL51" s="94">
        <v>9.2245940204232539</v>
      </c>
      <c r="AM51" s="94">
        <f>+SUM(AE51:AL51)</f>
        <v>38749.992540880332</v>
      </c>
      <c r="AN51" s="94">
        <v>5084.5222321619394</v>
      </c>
      <c r="AO51" s="94">
        <v>189.19588152481333</v>
      </c>
      <c r="AP51" s="94">
        <v>574.49197891435108</v>
      </c>
      <c r="AQ51" s="94">
        <v>194.45761088641999</v>
      </c>
      <c r="AR51" s="94">
        <f t="shared" si="34"/>
        <v>768.94958980077104</v>
      </c>
      <c r="AS51" s="94">
        <f t="shared" si="35"/>
        <v>6042.6677034875238</v>
      </c>
      <c r="AT51" s="94">
        <v>449154.06619909755</v>
      </c>
      <c r="AU51" s="94">
        <v>0</v>
      </c>
      <c r="AV51" s="13">
        <f t="shared" si="36"/>
        <v>563974.45687870728</v>
      </c>
      <c r="AW51" s="94">
        <v>1614.4993806322093</v>
      </c>
      <c r="AX51" s="94"/>
      <c r="AY51" s="107">
        <f t="shared" si="37"/>
        <v>565588.95625933947</v>
      </c>
      <c r="AZ51" s="160"/>
      <c r="BA51" s="14"/>
      <c r="BB51" s="88"/>
      <c r="BC51" s="5"/>
    </row>
    <row r="52" spans="1:55" x14ac:dyDescent="0.25">
      <c r="A52" s="149"/>
      <c r="B52" s="94">
        <f t="shared" si="23"/>
        <v>43795.020200307532</v>
      </c>
      <c r="C52" s="94"/>
      <c r="D52" s="94">
        <v>0</v>
      </c>
      <c r="E52" s="13">
        <f t="shared" si="24"/>
        <v>43795.020200307532</v>
      </c>
      <c r="F52" s="94">
        <v>1.3224199999999999</v>
      </c>
      <c r="G52" s="94">
        <v>37327.624075857537</v>
      </c>
      <c r="H52" s="98">
        <f>+I52+L52+M52</f>
        <v>0</v>
      </c>
      <c r="I52" s="94">
        <f>+J52+K52</f>
        <v>0</v>
      </c>
      <c r="J52" s="94">
        <v>0</v>
      </c>
      <c r="K52" s="94">
        <v>0</v>
      </c>
      <c r="L52" s="94">
        <v>0</v>
      </c>
      <c r="M52" s="94">
        <v>0</v>
      </c>
      <c r="N52" s="94">
        <f t="shared" si="28"/>
        <v>0</v>
      </c>
      <c r="O52" s="94">
        <v>0</v>
      </c>
      <c r="P52" s="94">
        <v>0</v>
      </c>
      <c r="Q52" s="94">
        <v>0</v>
      </c>
      <c r="R52" s="94">
        <v>0</v>
      </c>
      <c r="S52" s="94">
        <v>0</v>
      </c>
      <c r="T52" s="94">
        <v>0</v>
      </c>
      <c r="U52" s="94">
        <v>0</v>
      </c>
      <c r="V52" s="94">
        <v>0</v>
      </c>
      <c r="W52" s="94">
        <f t="shared" si="30"/>
        <v>6466.0737044499992</v>
      </c>
      <c r="X52" s="13">
        <v>6343.2319402899993</v>
      </c>
      <c r="Y52" s="13">
        <v>122.84176416</v>
      </c>
      <c r="Z52" s="118" t="s">
        <v>116</v>
      </c>
      <c r="AA52" s="119" t="s">
        <v>117</v>
      </c>
      <c r="AB52" s="13">
        <v>114.631719</v>
      </c>
      <c r="AC52" s="13">
        <v>2632.9184359499995</v>
      </c>
      <c r="AD52" s="13">
        <f t="shared" si="31"/>
        <v>2747.5501549499995</v>
      </c>
      <c r="AE52" s="94">
        <v>0</v>
      </c>
      <c r="AF52" s="94">
        <v>0</v>
      </c>
      <c r="AG52" s="94">
        <v>0</v>
      </c>
      <c r="AH52" s="94">
        <v>0</v>
      </c>
      <c r="AI52" s="94">
        <v>0</v>
      </c>
      <c r="AJ52" s="94">
        <v>0</v>
      </c>
      <c r="AK52" s="94">
        <v>0</v>
      </c>
      <c r="AL52" s="94">
        <v>0</v>
      </c>
      <c r="AM52" s="94">
        <v>0</v>
      </c>
      <c r="AN52" s="94">
        <v>0</v>
      </c>
      <c r="AO52" s="94">
        <v>2022.3588812</v>
      </c>
      <c r="AP52" s="94">
        <v>1691.96117142</v>
      </c>
      <c r="AQ52" s="94">
        <v>29.033886023932556</v>
      </c>
      <c r="AR52" s="94">
        <f t="shared" si="34"/>
        <v>1720.9950574439326</v>
      </c>
      <c r="AS52" s="94">
        <f t="shared" si="35"/>
        <v>3743.3539386439325</v>
      </c>
      <c r="AT52" s="94">
        <v>37294.571254713614</v>
      </c>
      <c r="AU52" s="94">
        <v>9.5448519999999988</v>
      </c>
      <c r="AV52" s="13">
        <f t="shared" si="36"/>
        <v>43795.020200307539</v>
      </c>
      <c r="AW52" s="94">
        <v>0</v>
      </c>
      <c r="AX52" s="94"/>
      <c r="AY52" s="107">
        <f t="shared" si="37"/>
        <v>43795.020200307539</v>
      </c>
      <c r="AZ52" s="160"/>
      <c r="BA52" s="14"/>
      <c r="BB52" s="88"/>
      <c r="BC52" s="5"/>
    </row>
    <row r="53" spans="1:55" ht="30" customHeight="1" x14ac:dyDescent="0.25">
      <c r="A53" s="149"/>
      <c r="B53" s="94">
        <f>+C53+D53+E53</f>
        <v>29784263.23678264</v>
      </c>
      <c r="C53" s="94"/>
      <c r="D53" s="94"/>
      <c r="E53" s="13">
        <f>+F53+G53+H53+N53+W53</f>
        <v>29784263.23678264</v>
      </c>
      <c r="F53" s="94">
        <v>52867.149115810353</v>
      </c>
      <c r="G53" s="94">
        <v>21625422.893823586</v>
      </c>
      <c r="H53" s="94">
        <f>+I53+L53+M53</f>
        <v>3289162.3073259932</v>
      </c>
      <c r="I53" s="94">
        <f>+J53+K53</f>
        <v>2596873.025207344</v>
      </c>
      <c r="J53" s="94">
        <v>2520263.1363448054</v>
      </c>
      <c r="K53" s="94">
        <v>76609.888862538792</v>
      </c>
      <c r="L53" s="94">
        <v>243207.14195028317</v>
      </c>
      <c r="M53" s="94">
        <v>449082.14016836614</v>
      </c>
      <c r="N53" s="94">
        <f>+SUM(O53:V53)</f>
        <v>660456.96948997187</v>
      </c>
      <c r="O53" s="94">
        <v>-125757.19722057498</v>
      </c>
      <c r="P53" s="94">
        <v>577408.61915051821</v>
      </c>
      <c r="Q53" s="94">
        <v>3548.1710043225685</v>
      </c>
      <c r="R53" s="94">
        <v>6614.1214342805615</v>
      </c>
      <c r="S53" s="94">
        <v>19786.782053526447</v>
      </c>
      <c r="T53" s="94">
        <v>17974.111961935734</v>
      </c>
      <c r="U53" s="94">
        <v>12391.23826120911</v>
      </c>
      <c r="V53" s="94">
        <v>148491.12284475431</v>
      </c>
      <c r="W53" s="94">
        <f>+X53+Y53</f>
        <v>4156353.9170272774</v>
      </c>
      <c r="X53" s="13">
        <v>3641076.7782356818</v>
      </c>
      <c r="Y53" s="13">
        <v>515277.13879159564</v>
      </c>
      <c r="Z53" s="120" t="s">
        <v>118</v>
      </c>
      <c r="AA53" s="121" t="s">
        <v>119</v>
      </c>
      <c r="AB53" s="13"/>
      <c r="AC53" s="13"/>
      <c r="AD53" s="13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13">
        <f>+AU53+AT53+AS53+AM53+AD53</f>
        <v>0</v>
      </c>
      <c r="AW53" s="94"/>
      <c r="AX53" s="94"/>
      <c r="AY53" s="107">
        <f>+AV53+AW53+AX53</f>
        <v>0</v>
      </c>
      <c r="AZ53" s="160"/>
      <c r="BA53" s="14"/>
      <c r="BB53" s="88"/>
      <c r="BC53" s="5"/>
    </row>
    <row r="54" spans="1:55" ht="15.75" thickBot="1" x14ac:dyDescent="0.3">
      <c r="A54" s="143"/>
      <c r="B54" s="95"/>
      <c r="C54" s="95"/>
      <c r="D54" s="95"/>
      <c r="E54" s="17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17"/>
      <c r="Y54" s="17"/>
      <c r="Z54" s="123"/>
      <c r="AA54" s="124"/>
      <c r="AB54" s="17"/>
      <c r="AC54" s="17"/>
      <c r="AD54" s="17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17"/>
      <c r="AW54" s="95"/>
      <c r="AX54" s="95"/>
      <c r="AY54" s="102"/>
      <c r="AZ54" s="161"/>
      <c r="BA54" s="15"/>
      <c r="BB54" s="89"/>
    </row>
    <row r="55" spans="1:55" ht="30" customHeight="1" x14ac:dyDescent="0.25">
      <c r="A55" s="158" t="s">
        <v>120</v>
      </c>
      <c r="B55" s="96"/>
      <c r="C55" s="96"/>
      <c r="D55" s="96"/>
      <c r="E55" s="19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120" t="s">
        <v>118</v>
      </c>
      <c r="AA55" s="121" t="s">
        <v>119</v>
      </c>
      <c r="AB55" s="13">
        <v>515277.13879159564</v>
      </c>
      <c r="AC55" s="13">
        <v>3641076.7782356818</v>
      </c>
      <c r="AD55" s="13">
        <f>+AB55+AC55</f>
        <v>4156353.9170272774</v>
      </c>
      <c r="AE55" s="94">
        <v>148491.12284475431</v>
      </c>
      <c r="AF55" s="94">
        <v>12391.238261209106</v>
      </c>
      <c r="AG55" s="94">
        <v>17974.111961935734</v>
      </c>
      <c r="AH55" s="94">
        <v>19786.782053526447</v>
      </c>
      <c r="AI55" s="94">
        <v>6614.1214342805661</v>
      </c>
      <c r="AJ55" s="94">
        <v>3548.1710043225694</v>
      </c>
      <c r="AK55" s="94">
        <v>577408.61915051821</v>
      </c>
      <c r="AL55" s="94">
        <v>-125757.19722057496</v>
      </c>
      <c r="AM55" s="94">
        <f>+SUM(AE55:AL55)</f>
        <v>660456.96948997199</v>
      </c>
      <c r="AN55" s="94">
        <v>449082.14016836614</v>
      </c>
      <c r="AO55" s="94">
        <v>243207.14195028317</v>
      </c>
      <c r="AP55" s="94">
        <v>76609.888862538792</v>
      </c>
      <c r="AQ55" s="94">
        <v>2520263.1363448054</v>
      </c>
      <c r="AR55" s="94">
        <f>+AP55+AQ55</f>
        <v>2596873.025207344</v>
      </c>
      <c r="AS55" s="94">
        <f t="shared" si="35"/>
        <v>3289162.3073259932</v>
      </c>
      <c r="AT55" s="94">
        <v>21625422.893823586</v>
      </c>
      <c r="AU55" s="94">
        <v>52867.149115810353</v>
      </c>
      <c r="AV55" s="13">
        <f>+AD55+AM55+AS55+AT55+AU55</f>
        <v>29784263.23678264</v>
      </c>
      <c r="AW55" s="94"/>
      <c r="AX55" s="94"/>
      <c r="AY55" s="106">
        <f t="shared" ref="AY55:AY61" si="39">+AV55+AW55+AX55</f>
        <v>29784263.23678264</v>
      </c>
      <c r="AZ55" s="160" t="s">
        <v>120</v>
      </c>
      <c r="BA55" s="15"/>
      <c r="BB55" s="89"/>
    </row>
    <row r="56" spans="1:55" ht="30" customHeight="1" x14ac:dyDescent="0.25">
      <c r="A56" s="149"/>
      <c r="B56" s="94">
        <f>+C56+D56+E56</f>
        <v>1699909.0015797713</v>
      </c>
      <c r="C56" s="94"/>
      <c r="D56" s="94">
        <f>+SUM(D57:D58)</f>
        <v>196682.3994844862</v>
      </c>
      <c r="E56" s="13">
        <f t="shared" ref="E56:E68" si="40">+F56+G56+H56+N56+W56</f>
        <v>1503226.6020952852</v>
      </c>
      <c r="F56" s="94">
        <f>+SUM(F57:F58)</f>
        <v>0</v>
      </c>
      <c r="G56" s="94">
        <f>+SUM(G57:G58)</f>
        <v>599602.68635405204</v>
      </c>
      <c r="H56" s="94">
        <f t="shared" ref="H56:H57" si="41">+I56+L56+M56</f>
        <v>187.49553036999998</v>
      </c>
      <c r="I56" s="94">
        <f t="shared" ref="I56:I57" si="42">+J56+K56</f>
        <v>0</v>
      </c>
      <c r="J56" s="96">
        <f t="shared" ref="J56:M56" si="43">+SUM(J57:J58)</f>
        <v>0</v>
      </c>
      <c r="K56" s="96">
        <f t="shared" si="43"/>
        <v>0</v>
      </c>
      <c r="L56" s="96">
        <f t="shared" si="43"/>
        <v>3.16853937</v>
      </c>
      <c r="M56" s="96">
        <f t="shared" si="43"/>
        <v>184.32699099999999</v>
      </c>
      <c r="N56" s="94">
        <f t="shared" ref="N56:N68" si="44">+SUM(O56:V56)</f>
        <v>231028.98342815408</v>
      </c>
      <c r="O56" s="96">
        <f t="shared" ref="O56:V56" si="45">+O57+O58</f>
        <v>-13.36118093</v>
      </c>
      <c r="P56" s="96">
        <f t="shared" si="45"/>
        <v>136388.64482436594</v>
      </c>
      <c r="Q56" s="96">
        <f t="shared" si="45"/>
        <v>9.3616525999999993</v>
      </c>
      <c r="R56" s="96">
        <f t="shared" si="45"/>
        <v>4810.5615390000003</v>
      </c>
      <c r="S56" s="96">
        <f t="shared" si="45"/>
        <v>2366.8505514493427</v>
      </c>
      <c r="T56" s="96">
        <f t="shared" si="45"/>
        <v>18665.819437869999</v>
      </c>
      <c r="U56" s="96">
        <f t="shared" si="45"/>
        <v>6094.4116546588293</v>
      </c>
      <c r="V56" s="96">
        <f t="shared" si="45"/>
        <v>62706.694949140001</v>
      </c>
      <c r="W56" s="94">
        <f t="shared" ref="W56:W61" si="46">+X56+Y56</f>
        <v>672407.43678270909</v>
      </c>
      <c r="X56" s="94">
        <f>+SUM(X57:X58)</f>
        <v>665442.89019887615</v>
      </c>
      <c r="Y56" s="94">
        <f>+SUM(Y57:Y58)</f>
        <v>6964.5465838329228</v>
      </c>
      <c r="Z56" s="120" t="s">
        <v>121</v>
      </c>
      <c r="AA56" s="121" t="s">
        <v>122</v>
      </c>
      <c r="AB56" s="13"/>
      <c r="AC56" s="13"/>
      <c r="AD56" s="13"/>
      <c r="AE56" s="94"/>
      <c r="AF56" s="94"/>
      <c r="AG56" s="94"/>
      <c r="AH56" s="94"/>
      <c r="AI56" s="94"/>
      <c r="AJ56" s="94"/>
      <c r="AK56" s="94"/>
      <c r="AL56" s="94"/>
      <c r="AM56" s="94"/>
      <c r="AN56" s="94">
        <f t="shared" ref="AN56:AQ56" si="47">+SUM(AN57:AN58)</f>
        <v>0</v>
      </c>
      <c r="AO56" s="94">
        <f t="shared" si="47"/>
        <v>0</v>
      </c>
      <c r="AP56" s="94">
        <f t="shared" si="47"/>
        <v>0</v>
      </c>
      <c r="AQ56" s="94">
        <f t="shared" si="47"/>
        <v>1699909.0015797708</v>
      </c>
      <c r="AR56" s="94">
        <f t="shared" ref="AR56:AR58" si="48">+AQ56+AP56</f>
        <v>1699909.0015797708</v>
      </c>
      <c r="AS56" s="94">
        <f t="shared" si="35"/>
        <v>1699909.0015797708</v>
      </c>
      <c r="AT56" s="94"/>
      <c r="AU56" s="94"/>
      <c r="AV56" s="13">
        <f t="shared" ref="AV56:AV61" si="49">+AU56+AT56+AS56+AM56+AD56</f>
        <v>1699909.0015797708</v>
      </c>
      <c r="AW56" s="94"/>
      <c r="AX56" s="94"/>
      <c r="AY56" s="107">
        <f t="shared" si="39"/>
        <v>1699909.0015797708</v>
      </c>
      <c r="AZ56" s="160"/>
      <c r="BA56" s="15"/>
      <c r="BB56" s="89"/>
    </row>
    <row r="57" spans="1:55" x14ac:dyDescent="0.25">
      <c r="A57" s="149"/>
      <c r="B57" s="94">
        <f t="shared" ref="B57:B68" si="50">+C57+D57+E57</f>
        <v>1342426.5825468402</v>
      </c>
      <c r="C57" s="94"/>
      <c r="D57" s="94">
        <v>0</v>
      </c>
      <c r="E57" s="13">
        <f t="shared" si="40"/>
        <v>1342426.5825468402</v>
      </c>
      <c r="F57" s="98">
        <v>0</v>
      </c>
      <c r="G57" s="94">
        <v>441188.39895226003</v>
      </c>
      <c r="H57" s="94">
        <f t="shared" si="41"/>
        <v>187.49553036999998</v>
      </c>
      <c r="I57" s="94">
        <f t="shared" si="42"/>
        <v>0</v>
      </c>
      <c r="J57" s="94">
        <v>0</v>
      </c>
      <c r="K57" s="94">
        <v>0</v>
      </c>
      <c r="L57" s="94">
        <v>3.16853937</v>
      </c>
      <c r="M57" s="94">
        <v>184.32699099999999</v>
      </c>
      <c r="N57" s="94">
        <f t="shared" si="44"/>
        <v>231028.98342815408</v>
      </c>
      <c r="O57" s="94">
        <v>-13.36118093</v>
      </c>
      <c r="P57" s="94">
        <v>136388.64482436594</v>
      </c>
      <c r="Q57" s="94">
        <v>9.3616525999999993</v>
      </c>
      <c r="R57" s="94">
        <v>4810.5615390000003</v>
      </c>
      <c r="S57" s="94">
        <v>2366.8505514493427</v>
      </c>
      <c r="T57" s="94">
        <v>18665.819437869999</v>
      </c>
      <c r="U57" s="94">
        <v>6094.4116546588293</v>
      </c>
      <c r="V57" s="94">
        <v>62706.694949140001</v>
      </c>
      <c r="W57" s="94">
        <f t="shared" si="46"/>
        <v>670021.70463605609</v>
      </c>
      <c r="X57" s="94">
        <v>663057.15805222315</v>
      </c>
      <c r="Y57" s="94">
        <v>6964.5465838329228</v>
      </c>
      <c r="Z57" s="118" t="s">
        <v>123</v>
      </c>
      <c r="AA57" s="119" t="s">
        <v>124</v>
      </c>
      <c r="AB57" s="13"/>
      <c r="AC57" s="13"/>
      <c r="AD57" s="13"/>
      <c r="AE57" s="94"/>
      <c r="AF57" s="94"/>
      <c r="AG57" s="94"/>
      <c r="AH57" s="94"/>
      <c r="AI57" s="94"/>
      <c r="AJ57" s="94"/>
      <c r="AK57" s="94"/>
      <c r="AL57" s="94"/>
      <c r="AM57" s="94"/>
      <c r="AN57" s="94">
        <v>0</v>
      </c>
      <c r="AO57" s="94">
        <v>0</v>
      </c>
      <c r="AP57" s="94">
        <v>0</v>
      </c>
      <c r="AQ57" s="94">
        <v>1342426.58254684</v>
      </c>
      <c r="AR57" s="94">
        <f t="shared" si="48"/>
        <v>1342426.58254684</v>
      </c>
      <c r="AS57" s="94">
        <f t="shared" si="35"/>
        <v>1342426.58254684</v>
      </c>
      <c r="AT57" s="94"/>
      <c r="AU57" s="94"/>
      <c r="AV57" s="13">
        <f t="shared" si="49"/>
        <v>1342426.58254684</v>
      </c>
      <c r="AW57" s="94"/>
      <c r="AX57" s="94"/>
      <c r="AY57" s="107">
        <f t="shared" si="39"/>
        <v>1342426.58254684</v>
      </c>
      <c r="AZ57" s="160"/>
      <c r="BA57" s="15"/>
      <c r="BB57" s="89"/>
    </row>
    <row r="58" spans="1:55" x14ac:dyDescent="0.25">
      <c r="A58" s="149"/>
      <c r="B58" s="94">
        <f t="shared" si="50"/>
        <v>357482.41903293127</v>
      </c>
      <c r="C58" s="94"/>
      <c r="D58" s="94">
        <v>196682.3994844862</v>
      </c>
      <c r="E58" s="13">
        <f t="shared" si="40"/>
        <v>160800.01954844507</v>
      </c>
      <c r="F58" s="94">
        <v>0</v>
      </c>
      <c r="G58" s="94">
        <v>158414.28740179207</v>
      </c>
      <c r="H58" s="94">
        <f t="shared" ref="H58:H64" si="51">+SUM(J58:M58)</f>
        <v>0</v>
      </c>
      <c r="I58" s="94"/>
      <c r="J58" s="94">
        <v>0</v>
      </c>
      <c r="K58" s="94">
        <v>0</v>
      </c>
      <c r="L58" s="94">
        <v>0</v>
      </c>
      <c r="M58" s="94">
        <v>0</v>
      </c>
      <c r="N58" s="94">
        <f t="shared" si="44"/>
        <v>0</v>
      </c>
      <c r="O58" s="94">
        <v>0</v>
      </c>
      <c r="P58" s="94">
        <v>0</v>
      </c>
      <c r="Q58" s="94">
        <v>0</v>
      </c>
      <c r="R58" s="94">
        <v>0</v>
      </c>
      <c r="S58" s="94">
        <v>0</v>
      </c>
      <c r="T58" s="94">
        <v>0</v>
      </c>
      <c r="U58" s="94">
        <v>0</v>
      </c>
      <c r="V58" s="94">
        <v>0</v>
      </c>
      <c r="W58" s="94">
        <f t="shared" si="46"/>
        <v>2385.7321466529993</v>
      </c>
      <c r="X58" s="94">
        <v>2385.7321466529993</v>
      </c>
      <c r="Y58" s="94">
        <v>0</v>
      </c>
      <c r="Z58" s="118" t="s">
        <v>125</v>
      </c>
      <c r="AA58" s="119" t="s">
        <v>126</v>
      </c>
      <c r="AB58" s="13"/>
      <c r="AC58" s="13"/>
      <c r="AD58" s="13"/>
      <c r="AE58" s="94"/>
      <c r="AF58" s="94"/>
      <c r="AG58" s="94"/>
      <c r="AH58" s="94"/>
      <c r="AI58" s="94"/>
      <c r="AJ58" s="94"/>
      <c r="AK58" s="94"/>
      <c r="AL58" s="94"/>
      <c r="AM58" s="94"/>
      <c r="AN58" s="94">
        <v>0</v>
      </c>
      <c r="AO58" s="94">
        <v>0</v>
      </c>
      <c r="AP58" s="94">
        <v>0</v>
      </c>
      <c r="AQ58" s="94">
        <v>357482.41903293092</v>
      </c>
      <c r="AR58" s="94">
        <f t="shared" si="48"/>
        <v>357482.41903293092</v>
      </c>
      <c r="AS58" s="94">
        <f t="shared" si="35"/>
        <v>357482.41903293092</v>
      </c>
      <c r="AT58" s="94"/>
      <c r="AU58" s="94"/>
      <c r="AV58" s="13">
        <f t="shared" si="49"/>
        <v>357482.41903293092</v>
      </c>
      <c r="AW58" s="94"/>
      <c r="AX58" s="94"/>
      <c r="AY58" s="107">
        <f t="shared" si="39"/>
        <v>357482.41903293092</v>
      </c>
      <c r="AZ58" s="160"/>
      <c r="BA58" s="15"/>
      <c r="BB58" s="89"/>
    </row>
    <row r="59" spans="1:55" x14ac:dyDescent="0.25">
      <c r="A59" s="149"/>
      <c r="B59" s="94">
        <f t="shared" si="50"/>
        <v>6494420.6750210105</v>
      </c>
      <c r="C59" s="94"/>
      <c r="D59" s="94">
        <f>+SUM(D60:D61)</f>
        <v>4665.330378186849</v>
      </c>
      <c r="E59" s="13">
        <f t="shared" si="40"/>
        <v>6489755.3446428236</v>
      </c>
      <c r="F59" s="94">
        <f>+SUM(F60:F61)</f>
        <v>2681.8750185524964</v>
      </c>
      <c r="G59" s="94">
        <f>+SUM(G60:G61)</f>
        <v>4101142.9080653409</v>
      </c>
      <c r="H59" s="94">
        <f>+I59+L59+M59</f>
        <v>1329504.6512126978</v>
      </c>
      <c r="I59" s="94">
        <f>+J59+K59</f>
        <v>289013.66587341914</v>
      </c>
      <c r="J59" s="94">
        <f t="shared" ref="J59:M59" si="52">+SUM(J60:J61)</f>
        <v>138329.32092117696</v>
      </c>
      <c r="K59" s="94">
        <f t="shared" si="52"/>
        <v>150684.34495224219</v>
      </c>
      <c r="L59" s="94">
        <f t="shared" si="52"/>
        <v>5978.3027512121307</v>
      </c>
      <c r="M59" s="94">
        <f t="shared" si="52"/>
        <v>1034512.6825880664</v>
      </c>
      <c r="N59" s="94">
        <f t="shared" si="44"/>
        <v>818300.78795583476</v>
      </c>
      <c r="O59" s="94">
        <f t="shared" ref="O59:V59" si="53">+O60+O61</f>
        <v>424.32555758000007</v>
      </c>
      <c r="P59" s="94">
        <f t="shared" si="53"/>
        <v>28955.174810854318</v>
      </c>
      <c r="Q59" s="94">
        <f t="shared" si="53"/>
        <v>0</v>
      </c>
      <c r="R59" s="94">
        <f t="shared" si="53"/>
        <v>0</v>
      </c>
      <c r="S59" s="94">
        <f t="shared" si="53"/>
        <v>1275.6394372466234</v>
      </c>
      <c r="T59" s="94">
        <f t="shared" si="53"/>
        <v>619.62055180063589</v>
      </c>
      <c r="U59" s="94">
        <f t="shared" si="53"/>
        <v>96.058401248748709</v>
      </c>
      <c r="V59" s="94">
        <f t="shared" si="53"/>
        <v>786929.96919710445</v>
      </c>
      <c r="W59" s="94">
        <f t="shared" si="46"/>
        <v>238125.12239039803</v>
      </c>
      <c r="X59" s="94">
        <f>+SUM(X60:X61)</f>
        <v>223335.50754585225</v>
      </c>
      <c r="Y59" s="94">
        <f>+SUM(Y60:Y61)</f>
        <v>14789.61484454578</v>
      </c>
      <c r="Z59" s="120" t="s">
        <v>127</v>
      </c>
      <c r="AA59" s="130" t="s">
        <v>128</v>
      </c>
      <c r="AB59" s="13">
        <f>+SUM(AB60:AB61)</f>
        <v>13820.627644093725</v>
      </c>
      <c r="AC59" s="13">
        <f>+SUM(AC60:AC61)</f>
        <v>223442.59311665225</v>
      </c>
      <c r="AD59" s="13">
        <f>+AB59+AC59</f>
        <v>237263.22076074599</v>
      </c>
      <c r="AE59" s="94">
        <f t="shared" ref="AE59:AL59" si="54">+AE60+AE61</f>
        <v>1021484.0786749341</v>
      </c>
      <c r="AF59" s="94">
        <f t="shared" si="54"/>
        <v>96.088209353111154</v>
      </c>
      <c r="AG59" s="94">
        <f t="shared" si="54"/>
        <v>603.47524572386249</v>
      </c>
      <c r="AH59" s="94">
        <f t="shared" si="54"/>
        <v>1314.18678548663</v>
      </c>
      <c r="AI59" s="94">
        <f t="shared" si="54"/>
        <v>0</v>
      </c>
      <c r="AJ59" s="94">
        <f t="shared" si="54"/>
        <v>0</v>
      </c>
      <c r="AK59" s="94">
        <f t="shared" si="54"/>
        <v>8369.8509517445018</v>
      </c>
      <c r="AL59" s="94">
        <f t="shared" si="54"/>
        <v>424.32555758000007</v>
      </c>
      <c r="AM59" s="94">
        <f t="shared" ref="AM59:AM67" si="55">+SUM(AE59:AL59)</f>
        <v>1032292.0054248222</v>
      </c>
      <c r="AN59" s="94">
        <f t="shared" ref="AN59:AQ59" si="56">+SUM(AN60:AN61)</f>
        <v>2669628.9604013264</v>
      </c>
      <c r="AO59" s="94">
        <f t="shared" si="56"/>
        <v>5978.3027512121307</v>
      </c>
      <c r="AP59" s="94">
        <f t="shared" si="56"/>
        <v>14673.474187629899</v>
      </c>
      <c r="AQ59" s="94">
        <f t="shared" si="56"/>
        <v>138329.32092117702</v>
      </c>
      <c r="AR59" s="94">
        <f t="shared" ref="AR59:AR60" si="57">+AQ59+AP59</f>
        <v>153002.79510880692</v>
      </c>
      <c r="AS59" s="94">
        <f t="shared" si="35"/>
        <v>2828610.0582613456</v>
      </c>
      <c r="AT59" s="94">
        <f>+SUM(AT60:AT61)</f>
        <v>2393900.7393626152</v>
      </c>
      <c r="AU59" s="94">
        <f>+SUM(AU60:AU61)</f>
        <v>2354.6512114824964</v>
      </c>
      <c r="AV59" s="13">
        <f t="shared" si="49"/>
        <v>6494420.6750210114</v>
      </c>
      <c r="AW59" s="94"/>
      <c r="AX59" s="94"/>
      <c r="AY59" s="107">
        <f t="shared" si="39"/>
        <v>6494420.6750210114</v>
      </c>
      <c r="AZ59" s="160"/>
      <c r="BA59" s="15"/>
      <c r="BB59" s="89"/>
    </row>
    <row r="60" spans="1:55" x14ac:dyDescent="0.25">
      <c r="A60" s="149"/>
      <c r="B60" s="94">
        <f t="shared" si="50"/>
        <v>4103164.0870509618</v>
      </c>
      <c r="C60" s="94"/>
      <c r="D60" s="94">
        <v>4665.330378186849</v>
      </c>
      <c r="E60" s="13">
        <f t="shared" si="40"/>
        <v>4098498.7566727749</v>
      </c>
      <c r="F60" s="94"/>
      <c r="G60" s="94">
        <v>4098498.7566727749</v>
      </c>
      <c r="H60" s="94">
        <f t="shared" si="51"/>
        <v>0</v>
      </c>
      <c r="I60" s="94"/>
      <c r="J60" s="94">
        <v>0</v>
      </c>
      <c r="K60" s="94">
        <v>0</v>
      </c>
      <c r="L60" s="94">
        <v>0</v>
      </c>
      <c r="M60" s="94">
        <v>0</v>
      </c>
      <c r="N60" s="94">
        <f t="shared" si="44"/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f t="shared" si="46"/>
        <v>0</v>
      </c>
      <c r="X60" s="94">
        <v>0</v>
      </c>
      <c r="Y60" s="94">
        <v>0</v>
      </c>
      <c r="Z60" s="118" t="s">
        <v>129</v>
      </c>
      <c r="AA60" s="119" t="s">
        <v>130</v>
      </c>
      <c r="AB60" s="13">
        <v>13820.627644093725</v>
      </c>
      <c r="AC60" s="13">
        <v>223442.59311665225</v>
      </c>
      <c r="AD60" s="13">
        <f>+AB60+AC60</f>
        <v>237263.22076074599</v>
      </c>
      <c r="AE60" s="94">
        <v>1021484.0786749341</v>
      </c>
      <c r="AF60" s="94">
        <v>96.088209353111154</v>
      </c>
      <c r="AG60" s="94">
        <v>603.47524572386249</v>
      </c>
      <c r="AH60" s="94">
        <v>1314.18678548663</v>
      </c>
      <c r="AI60" s="94">
        <v>0</v>
      </c>
      <c r="AJ60" s="94">
        <v>0</v>
      </c>
      <c r="AK60" s="94">
        <v>8369.8509517445018</v>
      </c>
      <c r="AL60" s="94">
        <v>424.32555758000007</v>
      </c>
      <c r="AM60" s="94">
        <f t="shared" si="55"/>
        <v>1032292.0054248222</v>
      </c>
      <c r="AN60" s="94">
        <v>2669628.9604013264</v>
      </c>
      <c r="AO60" s="94">
        <v>5978.3027512121307</v>
      </c>
      <c r="AP60" s="94">
        <v>14673.474187629899</v>
      </c>
      <c r="AQ60" s="94">
        <v>138329.32092117702</v>
      </c>
      <c r="AR60" s="94">
        <f t="shared" si="57"/>
        <v>153002.79510880692</v>
      </c>
      <c r="AS60" s="94">
        <f t="shared" si="35"/>
        <v>2828610.0582613456</v>
      </c>
      <c r="AT60" s="94">
        <v>2644.1513925660329</v>
      </c>
      <c r="AU60" s="94">
        <v>2354.6512114824964</v>
      </c>
      <c r="AV60" s="13">
        <f t="shared" si="49"/>
        <v>4103164.0870509623</v>
      </c>
      <c r="AW60" s="94"/>
      <c r="AX60" s="94"/>
      <c r="AY60" s="107">
        <f t="shared" si="39"/>
        <v>4103164.0870509623</v>
      </c>
      <c r="AZ60" s="160"/>
      <c r="BA60" s="15"/>
      <c r="BB60" s="89"/>
    </row>
    <row r="61" spans="1:55" ht="30" x14ac:dyDescent="0.25">
      <c r="A61" s="149"/>
      <c r="B61" s="94">
        <f t="shared" si="50"/>
        <v>2391256.5879700491</v>
      </c>
      <c r="C61" s="94"/>
      <c r="D61" s="94">
        <v>0</v>
      </c>
      <c r="E61" s="13">
        <f t="shared" si="40"/>
        <v>2391256.5879700491</v>
      </c>
      <c r="F61" s="94">
        <v>2681.8750185524964</v>
      </c>
      <c r="G61" s="94">
        <v>2644.1513925660329</v>
      </c>
      <c r="H61" s="94">
        <f>+I61+L61+M61</f>
        <v>1329504.6512126978</v>
      </c>
      <c r="I61" s="94">
        <f>+J61+K61</f>
        <v>289013.66587341914</v>
      </c>
      <c r="J61" s="94">
        <v>138329.32092117696</v>
      </c>
      <c r="K61" s="94">
        <v>150684.34495224219</v>
      </c>
      <c r="L61" s="94">
        <v>5978.3027512121307</v>
      </c>
      <c r="M61" s="94">
        <v>1034512.6825880664</v>
      </c>
      <c r="N61" s="94">
        <f t="shared" si="44"/>
        <v>818300.78795583476</v>
      </c>
      <c r="O61" s="94">
        <v>424.32555758000007</v>
      </c>
      <c r="P61" s="94">
        <v>28955.174810854318</v>
      </c>
      <c r="Q61" s="94">
        <v>0</v>
      </c>
      <c r="R61" s="94">
        <v>0</v>
      </c>
      <c r="S61" s="94">
        <v>1275.6394372466234</v>
      </c>
      <c r="T61" s="94">
        <v>619.62055180063589</v>
      </c>
      <c r="U61" s="94">
        <v>96.058401248748709</v>
      </c>
      <c r="V61" s="94">
        <v>786929.96919710445</v>
      </c>
      <c r="W61" s="94">
        <f t="shared" si="46"/>
        <v>238125.12239039803</v>
      </c>
      <c r="X61" s="94">
        <v>223335.50754585225</v>
      </c>
      <c r="Y61" s="94">
        <v>14789.61484454578</v>
      </c>
      <c r="Z61" s="118" t="s">
        <v>131</v>
      </c>
      <c r="AA61" s="119" t="s">
        <v>132</v>
      </c>
      <c r="AB61" s="13">
        <v>0</v>
      </c>
      <c r="AC61" s="13">
        <v>0</v>
      </c>
      <c r="AD61" s="13"/>
      <c r="AE61" s="94">
        <v>0</v>
      </c>
      <c r="AF61" s="94">
        <v>0</v>
      </c>
      <c r="AG61" s="94">
        <v>0</v>
      </c>
      <c r="AH61" s="94">
        <v>0</v>
      </c>
      <c r="AI61" s="94">
        <v>0</v>
      </c>
      <c r="AJ61" s="94">
        <v>0</v>
      </c>
      <c r="AK61" s="94">
        <v>0</v>
      </c>
      <c r="AL61" s="94">
        <v>0</v>
      </c>
      <c r="AM61" s="94">
        <f t="shared" si="55"/>
        <v>0</v>
      </c>
      <c r="AN61" s="94">
        <v>0</v>
      </c>
      <c r="AO61" s="94">
        <v>0</v>
      </c>
      <c r="AP61" s="94">
        <v>0</v>
      </c>
      <c r="AQ61" s="94">
        <v>0</v>
      </c>
      <c r="AR61" s="94"/>
      <c r="AS61" s="94">
        <f t="shared" si="35"/>
        <v>0</v>
      </c>
      <c r="AT61" s="94">
        <v>2391256.5879700491</v>
      </c>
      <c r="AU61" s="94">
        <v>0</v>
      </c>
      <c r="AV61" s="13">
        <f t="shared" si="49"/>
        <v>2391256.5879700491</v>
      </c>
      <c r="AW61" s="94"/>
      <c r="AX61" s="94"/>
      <c r="AY61" s="107">
        <f t="shared" si="39"/>
        <v>2391256.5879700491</v>
      </c>
      <c r="AZ61" s="160"/>
      <c r="BA61" s="15"/>
      <c r="BB61" s="89"/>
    </row>
    <row r="62" spans="1:55" x14ac:dyDescent="0.25">
      <c r="A62" s="149"/>
      <c r="B62" s="94">
        <f t="shared" si="50"/>
        <v>5842065.6281854259</v>
      </c>
      <c r="C62" s="94"/>
      <c r="D62" s="94">
        <f>+SUM(D63:D67)</f>
        <v>329932.47832420474</v>
      </c>
      <c r="E62" s="13">
        <f t="shared" si="40"/>
        <v>5512133.1498612212</v>
      </c>
      <c r="F62" s="94">
        <f>+SUM(F63:F67)</f>
        <v>8597.8526841021321</v>
      </c>
      <c r="G62" s="94">
        <f>+SUM(G63:G67)</f>
        <v>779340.10405357054</v>
      </c>
      <c r="H62" s="94">
        <f t="shared" ref="H62:H63" si="58">+I62+L62+M62</f>
        <v>3901568.101874609</v>
      </c>
      <c r="I62" s="94">
        <f t="shared" ref="I62:I81" si="59">+J62+K62</f>
        <v>3854259.5870493399</v>
      </c>
      <c r="J62" s="94">
        <f t="shared" ref="J62:M62" si="60">+SUM(J63:J67)</f>
        <v>3035046.9045656673</v>
      </c>
      <c r="K62" s="94">
        <f t="shared" si="60"/>
        <v>819212.68248367286</v>
      </c>
      <c r="L62" s="94">
        <f t="shared" si="60"/>
        <v>45450.02459335974</v>
      </c>
      <c r="M62" s="94">
        <f t="shared" si="60"/>
        <v>1858.4902319095108</v>
      </c>
      <c r="N62" s="94">
        <f t="shared" si="44"/>
        <v>374033.57168126164</v>
      </c>
      <c r="O62" s="94">
        <f t="shared" ref="O62:V62" si="61">+O63+O64+O65+O66+O67</f>
        <v>51060.525846816156</v>
      </c>
      <c r="P62" s="94">
        <f t="shared" si="61"/>
        <v>20145.091130549212</v>
      </c>
      <c r="Q62" s="94">
        <f t="shared" si="61"/>
        <v>0</v>
      </c>
      <c r="R62" s="94">
        <f t="shared" si="61"/>
        <v>539.29656984062126</v>
      </c>
      <c r="S62" s="94">
        <f t="shared" si="61"/>
        <v>1565.5441766138813</v>
      </c>
      <c r="T62" s="94">
        <f t="shared" si="61"/>
        <v>5350.4996899395446</v>
      </c>
      <c r="U62" s="94">
        <f t="shared" si="61"/>
        <v>812.74980117220264</v>
      </c>
      <c r="V62" s="94">
        <f t="shared" si="61"/>
        <v>294559.86446633004</v>
      </c>
      <c r="W62" s="94">
        <f t="shared" ref="W62:W67" si="62">+X62+Y62</f>
        <v>448593.51956767752</v>
      </c>
      <c r="X62" s="94">
        <f>+SUM(X63:X67)</f>
        <v>362270.26148594066</v>
      </c>
      <c r="Y62" s="94">
        <f>+SUM(Y63:Y67)</f>
        <v>86323.258081736829</v>
      </c>
      <c r="Z62" s="120" t="s">
        <v>133</v>
      </c>
      <c r="AA62" s="121" t="s">
        <v>134</v>
      </c>
      <c r="AB62" s="13">
        <f>+SUM(AB63:AB67)</f>
        <v>30311.285055233609</v>
      </c>
      <c r="AC62" s="13">
        <f>+SUM(AC63:AC67)</f>
        <v>190611.59565556204</v>
      </c>
      <c r="AD62" s="13">
        <f>+AB62+AC62</f>
        <v>220922.88071079564</v>
      </c>
      <c r="AE62" s="94">
        <f t="shared" ref="AE62:AL62" si="63">+AE63+AE64+AE65+AE66+AE67</f>
        <v>209874.60882103912</v>
      </c>
      <c r="AF62" s="94">
        <f t="shared" si="63"/>
        <v>21666.053379430003</v>
      </c>
      <c r="AG62" s="94">
        <f t="shared" si="63"/>
        <v>0</v>
      </c>
      <c r="AH62" s="94">
        <f t="shared" si="63"/>
        <v>0</v>
      </c>
      <c r="AI62" s="94">
        <f t="shared" si="63"/>
        <v>0</v>
      </c>
      <c r="AJ62" s="94">
        <f t="shared" si="63"/>
        <v>0</v>
      </c>
      <c r="AK62" s="94">
        <f t="shared" si="63"/>
        <v>5213.7065077358329</v>
      </c>
      <c r="AL62" s="94">
        <f t="shared" si="63"/>
        <v>9.9999999999999995E-7</v>
      </c>
      <c r="AM62" s="94">
        <f t="shared" si="55"/>
        <v>236754.36870920495</v>
      </c>
      <c r="AN62" s="94">
        <f t="shared" ref="AN62:AQ62" si="64">+SUM(AN63:AN67)</f>
        <v>362066.84757908003</v>
      </c>
      <c r="AO62" s="94">
        <f t="shared" si="64"/>
        <v>53166.435847069733</v>
      </c>
      <c r="AP62" s="94">
        <f t="shared" si="64"/>
        <v>2067072.2073598034</v>
      </c>
      <c r="AQ62" s="94">
        <f t="shared" si="64"/>
        <v>509513.19097697811</v>
      </c>
      <c r="AR62" s="94">
        <f t="shared" ref="AR62:AR64" si="65">+AQ62+AP62</f>
        <v>2576585.3983367817</v>
      </c>
      <c r="AS62" s="94">
        <f t="shared" si="35"/>
        <v>2991818.6817629314</v>
      </c>
      <c r="AT62" s="94">
        <f>+SUM(AT63:AT67)</f>
        <v>1866574.0563923242</v>
      </c>
      <c r="AU62" s="94">
        <f>+SUM(AU63:AU67)</f>
        <v>304990.43540865253</v>
      </c>
      <c r="AV62" s="13">
        <f t="shared" ref="AV62:AV67" si="66">+AU62+AT62+AS62+AM62+AD62</f>
        <v>5621060.422983909</v>
      </c>
      <c r="AW62" s="94">
        <f>+SUM(AW63:AW67)</f>
        <v>221005.20520251733</v>
      </c>
      <c r="AX62" s="94"/>
      <c r="AY62" s="107">
        <f t="shared" ref="AY62:AY67" si="67">+AV62+AW62+AX62</f>
        <v>5842065.6281864261</v>
      </c>
      <c r="AZ62" s="160"/>
      <c r="BA62" s="15"/>
      <c r="BB62" s="89"/>
    </row>
    <row r="63" spans="1:55" x14ac:dyDescent="0.25">
      <c r="A63" s="149"/>
      <c r="B63" s="94">
        <f t="shared" si="50"/>
        <v>209177.78942797909</v>
      </c>
      <c r="C63" s="94"/>
      <c r="D63" s="94">
        <v>0</v>
      </c>
      <c r="E63" s="13">
        <f t="shared" si="40"/>
        <v>209177.78942797909</v>
      </c>
      <c r="F63" s="94">
        <v>795.26998498213334</v>
      </c>
      <c r="G63" s="94">
        <v>69085.109150491044</v>
      </c>
      <c r="H63" s="94">
        <f t="shared" si="58"/>
        <v>6000.0259793653531</v>
      </c>
      <c r="I63" s="94">
        <f t="shared" si="59"/>
        <v>3481.1772650211219</v>
      </c>
      <c r="J63" s="94">
        <v>1009.4616381613541</v>
      </c>
      <c r="K63" s="94">
        <v>2471.7156268597678</v>
      </c>
      <c r="L63" s="94">
        <v>982.1471303016873</v>
      </c>
      <c r="M63" s="94">
        <v>1536.7015840425438</v>
      </c>
      <c r="N63" s="94">
        <f t="shared" si="44"/>
        <v>23138.669710611346</v>
      </c>
      <c r="O63" s="94">
        <v>47.886394102974073</v>
      </c>
      <c r="P63" s="94">
        <v>1782.0652726608798</v>
      </c>
      <c r="Q63" s="94">
        <v>0</v>
      </c>
      <c r="R63" s="94">
        <v>539.29656984062126</v>
      </c>
      <c r="S63" s="94">
        <v>72.057698616367944</v>
      </c>
      <c r="T63" s="94">
        <v>243.81836939528426</v>
      </c>
      <c r="U63" s="94">
        <v>24.902773013915052</v>
      </c>
      <c r="V63" s="94">
        <v>20428.642632981304</v>
      </c>
      <c r="W63" s="94">
        <f t="shared" si="62"/>
        <v>110158.71460252922</v>
      </c>
      <c r="X63" s="94">
        <v>99431.471369145511</v>
      </c>
      <c r="Y63" s="94">
        <v>10727.243233383699</v>
      </c>
      <c r="Z63" s="118" t="s">
        <v>135</v>
      </c>
      <c r="AA63" s="119" t="s">
        <v>136</v>
      </c>
      <c r="AB63" s="13">
        <v>0</v>
      </c>
      <c r="AC63" s="13">
        <v>0</v>
      </c>
      <c r="AD63" s="13"/>
      <c r="AE63" s="94">
        <v>189034.80781732913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f t="shared" si="55"/>
        <v>189034.80781732913</v>
      </c>
      <c r="AN63" s="94">
        <v>0</v>
      </c>
      <c r="AO63" s="94">
        <v>0</v>
      </c>
      <c r="AP63" s="94">
        <v>0</v>
      </c>
      <c r="AQ63" s="94">
        <v>0</v>
      </c>
      <c r="AR63" s="94">
        <f t="shared" si="65"/>
        <v>0</v>
      </c>
      <c r="AS63" s="94">
        <f t="shared" si="35"/>
        <v>0</v>
      </c>
      <c r="AT63" s="94">
        <v>0</v>
      </c>
      <c r="AU63" s="94">
        <v>0</v>
      </c>
      <c r="AV63" s="13">
        <f t="shared" si="66"/>
        <v>189034.80781732913</v>
      </c>
      <c r="AW63" s="94">
        <v>20142.98161065</v>
      </c>
      <c r="AX63" s="94"/>
      <c r="AY63" s="107">
        <f t="shared" si="67"/>
        <v>209177.78942797912</v>
      </c>
      <c r="AZ63" s="160"/>
      <c r="BA63" s="15"/>
      <c r="BB63" s="89"/>
    </row>
    <row r="64" spans="1:55" x14ac:dyDescent="0.25">
      <c r="A64" s="149"/>
      <c r="B64" s="94">
        <f t="shared" si="50"/>
        <v>288194.16719977878</v>
      </c>
      <c r="C64" s="94"/>
      <c r="D64" s="94">
        <v>20142.98161065</v>
      </c>
      <c r="E64" s="13">
        <f t="shared" si="40"/>
        <v>268051.18558912876</v>
      </c>
      <c r="F64" s="94">
        <v>0</v>
      </c>
      <c r="G64" s="94">
        <v>0</v>
      </c>
      <c r="H64" s="94">
        <f t="shared" si="51"/>
        <v>0</v>
      </c>
      <c r="I64" s="94"/>
      <c r="J64" s="94">
        <v>0</v>
      </c>
      <c r="K64" s="94">
        <v>0</v>
      </c>
      <c r="L64" s="94">
        <v>0</v>
      </c>
      <c r="M64" s="94">
        <v>0</v>
      </c>
      <c r="N64" s="94">
        <f t="shared" si="44"/>
        <v>268051.18558912876</v>
      </c>
      <c r="O64" s="94">
        <v>0</v>
      </c>
      <c r="P64" s="94">
        <v>0</v>
      </c>
      <c r="Q64" s="94">
        <v>0</v>
      </c>
      <c r="R64" s="94">
        <v>0</v>
      </c>
      <c r="S64" s="94">
        <v>0</v>
      </c>
      <c r="T64" s="94">
        <v>0</v>
      </c>
      <c r="U64" s="94">
        <v>0</v>
      </c>
      <c r="V64" s="94">
        <v>268051.18558912876</v>
      </c>
      <c r="W64" s="94">
        <f t="shared" si="62"/>
        <v>0</v>
      </c>
      <c r="X64" s="94">
        <v>0</v>
      </c>
      <c r="Y64" s="94">
        <v>0</v>
      </c>
      <c r="Z64" s="118" t="s">
        <v>137</v>
      </c>
      <c r="AA64" s="119" t="s">
        <v>138</v>
      </c>
      <c r="AB64" s="13">
        <v>-3.5527136788005009E-15</v>
      </c>
      <c r="AC64" s="13">
        <v>167859.20076719223</v>
      </c>
      <c r="AD64" s="13">
        <f>+AB64+AC64</f>
        <v>167859.20076719223</v>
      </c>
      <c r="AE64" s="94">
        <v>20142.98161065</v>
      </c>
      <c r="AF64" s="94">
        <v>0</v>
      </c>
      <c r="AG64" s="94">
        <v>0</v>
      </c>
      <c r="AH64" s="94">
        <v>0</v>
      </c>
      <c r="AI64" s="94">
        <v>0</v>
      </c>
      <c r="AJ64" s="94">
        <v>0</v>
      </c>
      <c r="AK64" s="94">
        <v>0</v>
      </c>
      <c r="AL64" s="94">
        <v>0</v>
      </c>
      <c r="AM64" s="94">
        <f t="shared" si="55"/>
        <v>20142.98161065</v>
      </c>
      <c r="AN64" s="94">
        <v>7.6630398499999997</v>
      </c>
      <c r="AO64" s="94">
        <v>0</v>
      </c>
      <c r="AP64" s="94">
        <v>0.45630614000000003</v>
      </c>
      <c r="AQ64" s="94">
        <v>0</v>
      </c>
      <c r="AR64" s="94">
        <f t="shared" si="65"/>
        <v>0.45630614000000003</v>
      </c>
      <c r="AS64" s="94">
        <f t="shared" si="35"/>
        <v>8.1193459899999993</v>
      </c>
      <c r="AT64" s="94">
        <v>97962.621953933514</v>
      </c>
      <c r="AU64" s="94">
        <v>76.834037300000006</v>
      </c>
      <c r="AV64" s="13">
        <f t="shared" si="66"/>
        <v>286049.75771506573</v>
      </c>
      <c r="AW64" s="94">
        <v>2144.40948471303</v>
      </c>
      <c r="AX64" s="94"/>
      <c r="AY64" s="107">
        <f t="shared" si="67"/>
        <v>288194.16719977878</v>
      </c>
      <c r="AZ64" s="160"/>
      <c r="BA64" s="15"/>
      <c r="BB64" s="89"/>
    </row>
    <row r="65" spans="1:54" ht="30" x14ac:dyDescent="0.25">
      <c r="A65" s="149"/>
      <c r="B65" s="94">
        <f t="shared" si="50"/>
        <v>2812879.4170928588</v>
      </c>
      <c r="C65" s="94"/>
      <c r="D65" s="94">
        <v>0</v>
      </c>
      <c r="E65" s="13">
        <f t="shared" si="40"/>
        <v>2812879.4170928588</v>
      </c>
      <c r="F65" s="94">
        <v>0</v>
      </c>
      <c r="G65" s="94">
        <v>0</v>
      </c>
      <c r="H65" s="94">
        <f t="shared" ref="H65:H67" si="68">+I65+L65+M65</f>
        <v>2812879.4170928588</v>
      </c>
      <c r="I65" s="94">
        <f t="shared" si="59"/>
        <v>2778040.1873199586</v>
      </c>
      <c r="J65" s="94">
        <v>2271093.178050172</v>
      </c>
      <c r="K65" s="94">
        <v>506947.00926978677</v>
      </c>
      <c r="L65" s="94">
        <v>34621.677716289989</v>
      </c>
      <c r="M65" s="94">
        <v>217.55205660999999</v>
      </c>
      <c r="N65" s="94">
        <f t="shared" si="44"/>
        <v>0</v>
      </c>
      <c r="O65" s="94">
        <v>0</v>
      </c>
      <c r="P65" s="94">
        <v>0</v>
      </c>
      <c r="Q65" s="94">
        <v>0</v>
      </c>
      <c r="R65" s="94">
        <v>0</v>
      </c>
      <c r="S65" s="94">
        <v>0</v>
      </c>
      <c r="T65" s="94">
        <v>0</v>
      </c>
      <c r="U65" s="94">
        <v>0</v>
      </c>
      <c r="V65" s="94">
        <v>0</v>
      </c>
      <c r="W65" s="94">
        <f t="shared" si="62"/>
        <v>0</v>
      </c>
      <c r="X65" s="94">
        <v>0</v>
      </c>
      <c r="Y65" s="94">
        <v>0</v>
      </c>
      <c r="Z65" s="118" t="s">
        <v>139</v>
      </c>
      <c r="AA65" s="119" t="s">
        <v>140</v>
      </c>
      <c r="AB65" s="13">
        <v>0</v>
      </c>
      <c r="AC65" s="13">
        <v>0</v>
      </c>
      <c r="AD65" s="13"/>
      <c r="AE65" s="94">
        <v>0</v>
      </c>
      <c r="AF65" s="94">
        <v>0</v>
      </c>
      <c r="AG65" s="94">
        <v>0</v>
      </c>
      <c r="AH65" s="94">
        <v>0</v>
      </c>
      <c r="AI65" s="94">
        <v>0</v>
      </c>
      <c r="AJ65" s="94">
        <v>0</v>
      </c>
      <c r="AK65" s="94">
        <v>0</v>
      </c>
      <c r="AL65" s="94">
        <v>0</v>
      </c>
      <c r="AM65" s="94">
        <f t="shared" si="55"/>
        <v>0</v>
      </c>
      <c r="AN65" s="94">
        <v>336467.23942091002</v>
      </c>
      <c r="AO65" s="94">
        <v>36520.25501922</v>
      </c>
      <c r="AP65" s="94">
        <v>2042828.5185434688</v>
      </c>
      <c r="AQ65" s="94">
        <v>397063.40410925995</v>
      </c>
      <c r="AR65" s="94">
        <f t="shared" ref="AR65:AR67" si="69">+AQ65+AP65</f>
        <v>2439891.9226527289</v>
      </c>
      <c r="AS65" s="94">
        <f t="shared" si="35"/>
        <v>2812879.4170928588</v>
      </c>
      <c r="AT65" s="94">
        <v>0</v>
      </c>
      <c r="AU65" s="94">
        <v>0</v>
      </c>
      <c r="AV65" s="13">
        <f t="shared" si="66"/>
        <v>2812879.4170928588</v>
      </c>
      <c r="AW65" s="94">
        <v>0</v>
      </c>
      <c r="AX65" s="94"/>
      <c r="AY65" s="107">
        <f t="shared" si="67"/>
        <v>2812879.4170928588</v>
      </c>
      <c r="AZ65" s="160"/>
      <c r="BA65" s="15"/>
      <c r="BB65" s="89"/>
    </row>
    <row r="66" spans="1:54" x14ac:dyDescent="0.25">
      <c r="A66" s="149"/>
      <c r="B66" s="94">
        <f t="shared" si="50"/>
        <v>11282.672965249865</v>
      </c>
      <c r="C66" s="94"/>
      <c r="D66" s="94">
        <v>5090.305931984919</v>
      </c>
      <c r="E66" s="13">
        <f t="shared" si="40"/>
        <v>6192.3670332649472</v>
      </c>
      <c r="F66" s="94">
        <v>0</v>
      </c>
      <c r="G66" s="94">
        <v>0</v>
      </c>
      <c r="H66" s="94">
        <f t="shared" si="68"/>
        <v>6192.3670332649472</v>
      </c>
      <c r="I66" s="94">
        <f t="shared" si="59"/>
        <v>6104.4717322970046</v>
      </c>
      <c r="J66" s="94">
        <v>5173.75260789</v>
      </c>
      <c r="K66" s="94">
        <v>930.7191244070043</v>
      </c>
      <c r="L66" s="94">
        <v>55.776312390000001</v>
      </c>
      <c r="M66" s="94">
        <v>32.118988577942645</v>
      </c>
      <c r="N66" s="94">
        <f t="shared" si="44"/>
        <v>0</v>
      </c>
      <c r="O66" s="94">
        <v>0</v>
      </c>
      <c r="P66" s="94">
        <v>0</v>
      </c>
      <c r="Q66" s="94">
        <v>0</v>
      </c>
      <c r="R66" s="94">
        <v>0</v>
      </c>
      <c r="S66" s="94">
        <v>0</v>
      </c>
      <c r="T66" s="94">
        <v>0</v>
      </c>
      <c r="U66" s="94">
        <v>0</v>
      </c>
      <c r="V66" s="94">
        <v>0</v>
      </c>
      <c r="W66" s="94">
        <f t="shared" si="62"/>
        <v>0</v>
      </c>
      <c r="X66" s="94">
        <v>0</v>
      </c>
      <c r="Y66" s="94">
        <v>0</v>
      </c>
      <c r="Z66" s="118" t="s">
        <v>141</v>
      </c>
      <c r="AA66" s="119" t="s">
        <v>142</v>
      </c>
      <c r="AB66" s="13">
        <v>0</v>
      </c>
      <c r="AC66" s="13">
        <v>0</v>
      </c>
      <c r="AD66" s="13"/>
      <c r="AE66" s="94">
        <v>0</v>
      </c>
      <c r="AF66" s="94">
        <v>0</v>
      </c>
      <c r="AG66" s="94">
        <v>0</v>
      </c>
      <c r="AH66" s="94">
        <v>0</v>
      </c>
      <c r="AI66" s="94">
        <v>0</v>
      </c>
      <c r="AJ66" s="94">
        <v>0</v>
      </c>
      <c r="AK66" s="94">
        <v>0</v>
      </c>
      <c r="AL66" s="94">
        <v>0</v>
      </c>
      <c r="AM66" s="94">
        <f t="shared" si="55"/>
        <v>0</v>
      </c>
      <c r="AN66" s="94">
        <v>0</v>
      </c>
      <c r="AO66" s="94">
        <v>0</v>
      </c>
      <c r="AP66" s="94">
        <v>695.31696978000002</v>
      </c>
      <c r="AQ66" s="94">
        <v>4394.9889622049186</v>
      </c>
      <c r="AR66" s="94">
        <f t="shared" si="69"/>
        <v>5090.305931984919</v>
      </c>
      <c r="AS66" s="94">
        <f t="shared" si="35"/>
        <v>5090.305931984919</v>
      </c>
      <c r="AT66" s="94">
        <v>0</v>
      </c>
      <c r="AU66" s="94">
        <v>0</v>
      </c>
      <c r="AV66" s="13">
        <f t="shared" si="66"/>
        <v>5090.305931984919</v>
      </c>
      <c r="AW66" s="94">
        <v>6192.3670332649472</v>
      </c>
      <c r="AX66" s="94"/>
      <c r="AY66" s="107">
        <f t="shared" si="67"/>
        <v>11282.672965249865</v>
      </c>
      <c r="AZ66" s="160"/>
      <c r="BA66" s="15"/>
      <c r="BB66" s="89"/>
    </row>
    <row r="67" spans="1:54" x14ac:dyDescent="0.25">
      <c r="A67" s="149"/>
      <c r="B67" s="94">
        <f t="shared" si="50"/>
        <v>2520531.5814995598</v>
      </c>
      <c r="C67" s="94"/>
      <c r="D67" s="94">
        <v>304699.19078156981</v>
      </c>
      <c r="E67" s="13">
        <f t="shared" si="40"/>
        <v>2215832.3907179898</v>
      </c>
      <c r="F67" s="94">
        <v>7802.5826991199983</v>
      </c>
      <c r="G67" s="94">
        <v>710254.99490307947</v>
      </c>
      <c r="H67" s="94">
        <f t="shared" si="68"/>
        <v>1076496.2917691204</v>
      </c>
      <c r="I67" s="94">
        <f t="shared" si="59"/>
        <v>1066633.7507320633</v>
      </c>
      <c r="J67" s="94">
        <v>757770.51226944383</v>
      </c>
      <c r="K67" s="94">
        <v>308863.23846261937</v>
      </c>
      <c r="L67" s="94">
        <v>9790.4234343780627</v>
      </c>
      <c r="M67" s="94">
        <v>72.117602679024557</v>
      </c>
      <c r="N67" s="94">
        <f t="shared" si="44"/>
        <v>82843.716381521575</v>
      </c>
      <c r="O67" s="94">
        <v>51012.639452713178</v>
      </c>
      <c r="P67" s="94">
        <v>18363.025857888333</v>
      </c>
      <c r="Q67" s="94">
        <v>0</v>
      </c>
      <c r="R67" s="94">
        <v>0</v>
      </c>
      <c r="S67" s="94">
        <v>1493.4864779975132</v>
      </c>
      <c r="T67" s="94">
        <v>5106.6813205442604</v>
      </c>
      <c r="U67" s="94">
        <v>787.84702815828757</v>
      </c>
      <c r="V67" s="94">
        <v>6080.0362442200003</v>
      </c>
      <c r="W67" s="94">
        <f t="shared" si="62"/>
        <v>338434.80496514833</v>
      </c>
      <c r="X67" s="94">
        <v>262838.79011679516</v>
      </c>
      <c r="Y67" s="94">
        <v>75596.014848353137</v>
      </c>
      <c r="Z67" s="118" t="s">
        <v>143</v>
      </c>
      <c r="AA67" s="119" t="s">
        <v>144</v>
      </c>
      <c r="AB67" s="13">
        <v>30311.285055233609</v>
      </c>
      <c r="AC67" s="13">
        <v>22752.394888369796</v>
      </c>
      <c r="AD67" s="13">
        <f>+AB67+AC67</f>
        <v>53063.679943603405</v>
      </c>
      <c r="AE67" s="94">
        <v>696.81939306000004</v>
      </c>
      <c r="AF67" s="94">
        <v>21666.053379430003</v>
      </c>
      <c r="AG67" s="94">
        <v>0</v>
      </c>
      <c r="AH67" s="94">
        <v>0</v>
      </c>
      <c r="AI67" s="94">
        <v>0</v>
      </c>
      <c r="AJ67" s="94">
        <v>0</v>
      </c>
      <c r="AK67" s="94">
        <v>5213.7065077358329</v>
      </c>
      <c r="AL67" s="94">
        <v>9.9999999999999995E-7</v>
      </c>
      <c r="AM67" s="94">
        <f t="shared" si="55"/>
        <v>27576.579281225837</v>
      </c>
      <c r="AN67" s="94">
        <v>25591.94511832</v>
      </c>
      <c r="AO67" s="94">
        <v>16646.180827849737</v>
      </c>
      <c r="AP67" s="94">
        <v>23547.915540414659</v>
      </c>
      <c r="AQ67" s="94">
        <v>108054.79790551326</v>
      </c>
      <c r="AR67" s="94">
        <f t="shared" si="69"/>
        <v>131602.71344592792</v>
      </c>
      <c r="AS67" s="94">
        <f t="shared" si="35"/>
        <v>173840.83939209767</v>
      </c>
      <c r="AT67" s="94">
        <v>1768611.4344383907</v>
      </c>
      <c r="AU67" s="94">
        <v>304913.6013713525</v>
      </c>
      <c r="AV67" s="13">
        <f t="shared" si="66"/>
        <v>2328006.1344266701</v>
      </c>
      <c r="AW67" s="94">
        <v>192525.44707388937</v>
      </c>
      <c r="AX67" s="94"/>
      <c r="AY67" s="107">
        <f t="shared" si="67"/>
        <v>2520531.5815005596</v>
      </c>
      <c r="AZ67" s="160"/>
      <c r="BA67" s="15"/>
      <c r="BB67" s="89"/>
    </row>
    <row r="68" spans="1:54" ht="15" customHeight="1" x14ac:dyDescent="0.25">
      <c r="A68" s="149"/>
      <c r="B68" s="94">
        <f t="shared" si="50"/>
        <v>30094538.239768002</v>
      </c>
      <c r="C68" s="94"/>
      <c r="D68" s="94">
        <v>0</v>
      </c>
      <c r="E68" s="13">
        <f t="shared" si="40"/>
        <v>30094538.239768002</v>
      </c>
      <c r="F68" s="94">
        <v>348932.50803329074</v>
      </c>
      <c r="G68" s="94">
        <v>20405811.99110556</v>
      </c>
      <c r="H68" s="94">
        <f>+I68+L68+M68</f>
        <v>5578239.8003123645</v>
      </c>
      <c r="I68" s="94">
        <f t="shared" si="59"/>
        <v>2883096.9673099443</v>
      </c>
      <c r="J68" s="94">
        <v>1694638.4243358872</v>
      </c>
      <c r="K68" s="94">
        <v>1188458.5429740569</v>
      </c>
      <c r="L68" s="94">
        <v>250920.38466462315</v>
      </c>
      <c r="M68" s="94">
        <v>2444222.4483377971</v>
      </c>
      <c r="N68" s="94">
        <f t="shared" si="44"/>
        <v>506140.00055874849</v>
      </c>
      <c r="O68" s="94">
        <v>-176804.36188546111</v>
      </c>
      <c r="P68" s="94">
        <v>405503.26584422903</v>
      </c>
      <c r="Q68" s="94">
        <v>3538.8093517225693</v>
      </c>
      <c r="R68" s="94">
        <v>1264.2633254399443</v>
      </c>
      <c r="S68" s="94">
        <v>15892.934673703227</v>
      </c>
      <c r="T68" s="94">
        <v>-6058.3524719505831</v>
      </c>
      <c r="U68" s="94">
        <v>27150.159992912439</v>
      </c>
      <c r="V68" s="94">
        <v>235653.281728153</v>
      </c>
      <c r="W68" s="94">
        <f>+X68+Y68</f>
        <v>3255413.9397580349</v>
      </c>
      <c r="X68" s="94">
        <v>2804082.3077772274</v>
      </c>
      <c r="Y68" s="94">
        <v>451331.6319808074</v>
      </c>
      <c r="Z68" s="120" t="s">
        <v>145</v>
      </c>
      <c r="AA68" s="121" t="s">
        <v>146</v>
      </c>
      <c r="AB68" s="109"/>
      <c r="AC68" s="13"/>
      <c r="AD68" s="13"/>
      <c r="AE68" s="94"/>
      <c r="AF68" s="94"/>
      <c r="AG68" s="94"/>
      <c r="AH68" s="94"/>
      <c r="AI68" s="94"/>
      <c r="AJ68" s="94"/>
      <c r="AK68" s="94"/>
      <c r="AL68" s="94"/>
      <c r="AM68" s="94">
        <f>+SUM(AE68:AL68)</f>
        <v>0</v>
      </c>
      <c r="AN68" s="94"/>
      <c r="AO68" s="94"/>
      <c r="AP68" s="94"/>
      <c r="AQ68" s="94"/>
      <c r="AR68" s="94"/>
      <c r="AS68" s="94"/>
      <c r="AT68" s="94"/>
      <c r="AU68" s="94"/>
      <c r="AV68" s="13">
        <f>+AU68+AT68+AS68+AM68+AD68</f>
        <v>0</v>
      </c>
      <c r="AW68" s="94"/>
      <c r="AX68" s="94"/>
      <c r="AY68" s="107"/>
      <c r="AZ68" s="160"/>
      <c r="BA68" s="14"/>
      <c r="BB68" s="89"/>
    </row>
    <row r="69" spans="1:54" ht="15.75" thickBot="1" x14ac:dyDescent="0.3">
      <c r="A69" s="143"/>
      <c r="B69" s="95"/>
      <c r="C69" s="95"/>
      <c r="D69" s="95"/>
      <c r="E69" s="17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123"/>
      <c r="AA69" s="124"/>
      <c r="AB69" s="110"/>
      <c r="AC69" s="17"/>
      <c r="AD69" s="17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17"/>
      <c r="AW69" s="95"/>
      <c r="AX69" s="95"/>
      <c r="AY69" s="102"/>
      <c r="AZ69" s="161"/>
      <c r="BA69" s="14"/>
      <c r="BB69" s="89"/>
    </row>
    <row r="70" spans="1:54" ht="28.5" customHeight="1" x14ac:dyDescent="0.25">
      <c r="A70" s="158" t="s">
        <v>147</v>
      </c>
      <c r="B70" s="96"/>
      <c r="C70" s="96"/>
      <c r="D70" s="96"/>
      <c r="E70" s="19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120" t="s">
        <v>145</v>
      </c>
      <c r="AA70" s="121" t="s">
        <v>146</v>
      </c>
      <c r="AB70" s="112">
        <v>451331.6319808074</v>
      </c>
      <c r="AC70" s="19">
        <v>2804082.3077772274</v>
      </c>
      <c r="AD70" s="19">
        <f>+AB70+AC70</f>
        <v>3255413.9397580349</v>
      </c>
      <c r="AE70" s="96">
        <v>235653.281728153</v>
      </c>
      <c r="AF70" s="96">
        <v>27150.159992912439</v>
      </c>
      <c r="AG70" s="96">
        <v>-6058.3524719505831</v>
      </c>
      <c r="AH70" s="96">
        <v>15892.934673703227</v>
      </c>
      <c r="AI70" s="96">
        <v>1264.2633254399443</v>
      </c>
      <c r="AJ70" s="96">
        <v>3538.8093517225693</v>
      </c>
      <c r="AK70" s="96">
        <v>405503.26584422903</v>
      </c>
      <c r="AL70" s="96">
        <v>-176804.36188546111</v>
      </c>
      <c r="AM70" s="96">
        <f>+SUM(AE70:AL70)</f>
        <v>506140.00055874849</v>
      </c>
      <c r="AN70" s="96">
        <v>2444222.4483377971</v>
      </c>
      <c r="AO70" s="96">
        <v>250920.38466462315</v>
      </c>
      <c r="AP70" s="96">
        <v>1188458.5429740569</v>
      </c>
      <c r="AQ70" s="96">
        <v>1694638.4243358872</v>
      </c>
      <c r="AR70" s="96">
        <f t="shared" ref="AR70" si="70">+AQ70+AP70</f>
        <v>2883096.9673099443</v>
      </c>
      <c r="AS70" s="96">
        <f t="shared" ref="AS70" si="71">+AR70+AO70+AN70</f>
        <v>5578239.8003123645</v>
      </c>
      <c r="AT70" s="96">
        <v>20405811.99110556</v>
      </c>
      <c r="AU70" s="96">
        <v>348932.50803329074</v>
      </c>
      <c r="AV70" s="19">
        <f>+AU70+AT70+AS70+AM70+AD70</f>
        <v>30094538.239768002</v>
      </c>
      <c r="AW70" s="96"/>
      <c r="AX70" s="96"/>
      <c r="AY70" s="106">
        <f>+AV70+AW70+AX70</f>
        <v>30094538.239768002</v>
      </c>
      <c r="AZ70" s="159" t="s">
        <v>147</v>
      </c>
      <c r="BA70" s="14"/>
      <c r="BB70" s="89"/>
    </row>
    <row r="71" spans="1:54" x14ac:dyDescent="0.25">
      <c r="A71" s="149"/>
      <c r="B71" s="94">
        <f>+C71+D71+E71</f>
        <v>3898710.3528295653</v>
      </c>
      <c r="C71" s="94"/>
      <c r="D71" s="94"/>
      <c r="E71" s="13">
        <f>+F71+G71+H71+N71+W71</f>
        <v>3898710.3528295653</v>
      </c>
      <c r="F71" s="94">
        <v>314151.2199609594</v>
      </c>
      <c r="G71" s="94"/>
      <c r="H71" s="94">
        <f>+I71+L71+M71</f>
        <v>3584559.1328686057</v>
      </c>
      <c r="I71" s="94">
        <f t="shared" si="59"/>
        <v>1916671.1212310821</v>
      </c>
      <c r="J71" s="94">
        <v>1449924.4424767455</v>
      </c>
      <c r="K71" s="94">
        <v>466746.67875433667</v>
      </c>
      <c r="L71" s="94">
        <v>0</v>
      </c>
      <c r="M71" s="94">
        <v>1667888.0116375235</v>
      </c>
      <c r="N71" s="94">
        <f>+SUM(O71:V71)</f>
        <v>0</v>
      </c>
      <c r="O71" s="94"/>
      <c r="P71" s="94"/>
      <c r="Q71" s="94"/>
      <c r="R71" s="94"/>
      <c r="S71" s="94"/>
      <c r="T71" s="94"/>
      <c r="U71" s="94"/>
      <c r="V71" s="94"/>
      <c r="W71" s="94">
        <f>+X71+Y71</f>
        <v>0</v>
      </c>
      <c r="X71" s="94"/>
      <c r="Y71" s="94"/>
      <c r="Z71" s="120" t="s">
        <v>148</v>
      </c>
      <c r="AA71" s="121" t="s">
        <v>149</v>
      </c>
      <c r="AB71" s="109"/>
      <c r="AC71" s="13"/>
      <c r="AD71" s="13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>
        <v>3898710.3528295648</v>
      </c>
      <c r="AU71" s="94"/>
      <c r="AV71" s="13">
        <f>+AU71+AT71+AS71+AM71+AD71</f>
        <v>3898710.3528295648</v>
      </c>
      <c r="AW71" s="94"/>
      <c r="AX71" s="94"/>
      <c r="AY71" s="107">
        <f>+AV71+AW71+AX71</f>
        <v>3898710.3528295648</v>
      </c>
      <c r="AZ71" s="160"/>
      <c r="BA71" s="15"/>
      <c r="BB71" s="89"/>
    </row>
    <row r="72" spans="1:54" ht="15" customHeight="1" x14ac:dyDescent="0.25">
      <c r="A72" s="149"/>
      <c r="B72" s="94">
        <f>+C72+D72+E72</f>
        <v>30094538.239768002</v>
      </c>
      <c r="C72" s="94"/>
      <c r="D72" s="94"/>
      <c r="E72" s="13">
        <f>+F72+G72+H72+N72+W72</f>
        <v>30094538.239768002</v>
      </c>
      <c r="F72" s="94">
        <v>34781.288072331343</v>
      </c>
      <c r="G72" s="94">
        <v>24304522.343935125</v>
      </c>
      <c r="H72" s="94">
        <f>+I72+L72+M72</f>
        <v>1993680.6674437586</v>
      </c>
      <c r="I72" s="94">
        <f t="shared" si="59"/>
        <v>966425.84607886197</v>
      </c>
      <c r="J72" s="94">
        <v>244713.98185914173</v>
      </c>
      <c r="K72" s="94">
        <v>721711.86421972024</v>
      </c>
      <c r="L72" s="94">
        <v>250920.38466462315</v>
      </c>
      <c r="M72" s="94">
        <v>776334.43670027354</v>
      </c>
      <c r="N72" s="94">
        <f>+SUM(O72:V72)</f>
        <v>506140.00055874849</v>
      </c>
      <c r="O72" s="94">
        <v>-176804.36188546111</v>
      </c>
      <c r="P72" s="94">
        <v>405503.26584422903</v>
      </c>
      <c r="Q72" s="94">
        <v>3538.8093517225693</v>
      </c>
      <c r="R72" s="94">
        <v>1264.2633254399443</v>
      </c>
      <c r="S72" s="94">
        <v>15892.934673703227</v>
      </c>
      <c r="T72" s="94">
        <v>-6058.3524719505831</v>
      </c>
      <c r="U72" s="94">
        <v>27150.159992912439</v>
      </c>
      <c r="V72" s="94">
        <v>235653.281728153</v>
      </c>
      <c r="W72" s="94">
        <f>+X72+Y72</f>
        <v>3255413.9397580349</v>
      </c>
      <c r="X72" s="94">
        <v>2804082.3077772274</v>
      </c>
      <c r="Y72" s="94">
        <v>451331.6319808074</v>
      </c>
      <c r="Z72" s="120" t="s">
        <v>150</v>
      </c>
      <c r="AA72" s="121" t="s">
        <v>151</v>
      </c>
      <c r="AB72" s="109"/>
      <c r="AC72" s="13"/>
      <c r="AD72" s="13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13"/>
      <c r="AW72" s="94"/>
      <c r="AX72" s="94"/>
      <c r="AY72" s="107">
        <f t="shared" ref="AY72:AY79" si="72">+AV72+AW72+AX72</f>
        <v>0</v>
      </c>
      <c r="AZ72" s="160"/>
      <c r="BA72" s="14"/>
      <c r="BB72" s="89"/>
    </row>
    <row r="73" spans="1:54" ht="12.75" customHeight="1" thickBot="1" x14ac:dyDescent="0.3">
      <c r="A73" s="143"/>
      <c r="B73" s="95"/>
      <c r="C73" s="95"/>
      <c r="D73" s="95"/>
      <c r="E73" s="17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120"/>
      <c r="AA73" s="121"/>
      <c r="AB73" s="110"/>
      <c r="AC73" s="17"/>
      <c r="AD73" s="17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17"/>
      <c r="AW73" s="95"/>
      <c r="AX73" s="95"/>
      <c r="AY73" s="102"/>
      <c r="AZ73" s="161"/>
      <c r="BA73" s="14"/>
      <c r="BB73" s="89"/>
    </row>
    <row r="74" spans="1:54" ht="18.75" customHeight="1" x14ac:dyDescent="0.25">
      <c r="A74" s="149" t="s">
        <v>329</v>
      </c>
      <c r="B74" s="94"/>
      <c r="C74" s="94"/>
      <c r="D74" s="94"/>
      <c r="E74" s="13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19"/>
      <c r="Y74" s="19"/>
      <c r="Z74" s="131" t="s">
        <v>145</v>
      </c>
      <c r="AA74" s="132" t="s">
        <v>146</v>
      </c>
      <c r="AB74" s="109">
        <v>451331.6319808074</v>
      </c>
      <c r="AC74" s="13">
        <v>2804082.3077772274</v>
      </c>
      <c r="AD74" s="13">
        <f>+AB74+AC74</f>
        <v>3255413.9397580349</v>
      </c>
      <c r="AE74" s="94">
        <v>235653.281728153</v>
      </c>
      <c r="AF74" s="94">
        <v>27150.159992912439</v>
      </c>
      <c r="AG74" s="94">
        <v>-6058.3524719505831</v>
      </c>
      <c r="AH74" s="94">
        <v>15892.934673703227</v>
      </c>
      <c r="AI74" s="94">
        <v>1264.2633254399443</v>
      </c>
      <c r="AJ74" s="94">
        <v>3538.8093517225693</v>
      </c>
      <c r="AK74" s="94">
        <v>405503.26584422903</v>
      </c>
      <c r="AL74" s="94">
        <v>-176804.36188546111</v>
      </c>
      <c r="AM74" s="94">
        <f>+SUM(AE74:AL74)</f>
        <v>506140.00055874849</v>
      </c>
      <c r="AN74" s="94">
        <v>2444222.4483377971</v>
      </c>
      <c r="AO74" s="94">
        <v>250920.38466462315</v>
      </c>
      <c r="AP74" s="94">
        <v>1188458.5429740569</v>
      </c>
      <c r="AQ74" s="94">
        <v>1694638.4243358872</v>
      </c>
      <c r="AR74" s="94">
        <f t="shared" ref="AR74" si="73">+AQ74+AP74</f>
        <v>2883096.9673099443</v>
      </c>
      <c r="AS74" s="94">
        <f t="shared" ref="AS74" si="74">+AR74+AO74+AN74</f>
        <v>5578239.8003123645</v>
      </c>
      <c r="AT74" s="94">
        <v>20405811.99110556</v>
      </c>
      <c r="AU74" s="94">
        <v>348932.50803329074</v>
      </c>
      <c r="AV74" s="13">
        <f>+AU74+AT74+AS74+AM74+AD74</f>
        <v>30094538.239768002</v>
      </c>
      <c r="AW74" s="94"/>
      <c r="AX74" s="94"/>
      <c r="AY74" s="94">
        <f t="shared" si="72"/>
        <v>30094538.239768002</v>
      </c>
      <c r="AZ74" s="162" t="s">
        <v>152</v>
      </c>
      <c r="BA74" s="15"/>
      <c r="BB74" s="89"/>
    </row>
    <row r="75" spans="1:54" x14ac:dyDescent="0.25">
      <c r="A75" s="150"/>
      <c r="B75" s="94">
        <f t="shared" ref="B75:B82" si="75">+C75+D75+E75</f>
        <v>25332139.864103287</v>
      </c>
      <c r="C75" s="94"/>
      <c r="D75" s="94"/>
      <c r="E75" s="13">
        <f>+F75+G75+H75+N75+W75</f>
        <v>25332139.864103287</v>
      </c>
      <c r="F75" s="94">
        <f>+SUM(F76:F77)</f>
        <v>316817.24691805959</v>
      </c>
      <c r="G75" s="94">
        <f>+SUM(G76:G77)</f>
        <v>19658022.793343797</v>
      </c>
      <c r="H75" s="94">
        <f t="shared" ref="H75:H79" si="76">+I75+L75+M75</f>
        <v>5357299.8238414284</v>
      </c>
      <c r="I75" s="94">
        <f t="shared" si="59"/>
        <v>3483467.3846193524</v>
      </c>
      <c r="J75" s="94">
        <f t="shared" ref="J75:M75" si="77">+SUM(J76:J77)</f>
        <v>2631795.6680076062</v>
      </c>
      <c r="K75" s="94">
        <f t="shared" si="77"/>
        <v>851671.71661174647</v>
      </c>
      <c r="L75" s="94">
        <f t="shared" si="77"/>
        <v>165666.94580308956</v>
      </c>
      <c r="M75" s="94">
        <f t="shared" si="77"/>
        <v>1708165.4934189862</v>
      </c>
      <c r="N75" s="94">
        <f t="shared" ref="N75:N79" si="78">+SUM(O75:V75)</f>
        <v>0</v>
      </c>
      <c r="O75" s="94"/>
      <c r="P75" s="94"/>
      <c r="Q75" s="94"/>
      <c r="R75" s="94"/>
      <c r="S75" s="94"/>
      <c r="T75" s="94"/>
      <c r="U75" s="94"/>
      <c r="V75" s="94"/>
      <c r="W75" s="94"/>
      <c r="X75" s="13"/>
      <c r="Y75" s="13"/>
      <c r="Z75" s="120" t="s">
        <v>155</v>
      </c>
      <c r="AA75" s="121" t="s">
        <v>156</v>
      </c>
      <c r="AB75" s="111"/>
      <c r="AC75" s="13"/>
      <c r="AD75" s="13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13"/>
      <c r="AW75" s="94"/>
      <c r="AX75" s="94">
        <f>+SUM(AX76:AX77)</f>
        <v>25332139.864103284</v>
      </c>
      <c r="AY75" s="94">
        <f t="shared" si="72"/>
        <v>25332139.864103284</v>
      </c>
      <c r="AZ75" s="163"/>
      <c r="BA75" s="15"/>
      <c r="BB75" s="89"/>
    </row>
    <row r="76" spans="1:54" x14ac:dyDescent="0.25">
      <c r="A76" s="150"/>
      <c r="B76" s="94">
        <f t="shared" si="75"/>
        <v>23556733.146173362</v>
      </c>
      <c r="C76" s="94"/>
      <c r="D76" s="94"/>
      <c r="E76" s="13">
        <f t="shared" ref="E76:E82" si="79">+F76+G76+H76+N76+W76</f>
        <v>23556733.146173362</v>
      </c>
      <c r="F76" s="94">
        <v>314151.2199609594</v>
      </c>
      <c r="G76" s="94">
        <v>19658022.793343797</v>
      </c>
      <c r="H76" s="94">
        <f t="shared" si="76"/>
        <v>3584559.1328686057</v>
      </c>
      <c r="I76" s="94">
        <f t="shared" si="59"/>
        <v>1916671.1212310821</v>
      </c>
      <c r="J76" s="94">
        <v>1449924.4424767455</v>
      </c>
      <c r="K76" s="94">
        <v>466746.67875433672</v>
      </c>
      <c r="L76" s="94">
        <v>0</v>
      </c>
      <c r="M76" s="94">
        <v>1667888.0116375235</v>
      </c>
      <c r="N76" s="94">
        <f t="shared" si="78"/>
        <v>0</v>
      </c>
      <c r="O76" s="94"/>
      <c r="P76" s="94"/>
      <c r="Q76" s="94"/>
      <c r="R76" s="94"/>
      <c r="S76" s="94"/>
      <c r="T76" s="94"/>
      <c r="U76" s="94"/>
      <c r="V76" s="94"/>
      <c r="W76" s="94"/>
      <c r="X76" s="13"/>
      <c r="Y76" s="13"/>
      <c r="Z76" s="118" t="s">
        <v>157</v>
      </c>
      <c r="AA76" s="119" t="s">
        <v>158</v>
      </c>
      <c r="AB76" s="111"/>
      <c r="AC76" s="13"/>
      <c r="AD76" s="13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13">
        <v>0</v>
      </c>
      <c r="AW76" s="94"/>
      <c r="AX76" s="94">
        <v>23556733.146173362</v>
      </c>
      <c r="AY76" s="94">
        <f t="shared" si="72"/>
        <v>23556733.146173362</v>
      </c>
      <c r="AZ76" s="163"/>
      <c r="BA76" s="15"/>
      <c r="BB76" s="89"/>
    </row>
    <row r="77" spans="1:54" x14ac:dyDescent="0.25">
      <c r="A77" s="150"/>
      <c r="B77" s="94">
        <f t="shared" si="75"/>
        <v>1775406.717929923</v>
      </c>
      <c r="C77" s="94"/>
      <c r="D77" s="94"/>
      <c r="E77" s="13">
        <f t="shared" si="79"/>
        <v>1775406.717929923</v>
      </c>
      <c r="F77" s="94">
        <v>2666.0269571002182</v>
      </c>
      <c r="G77" s="94">
        <v>0</v>
      </c>
      <c r="H77" s="94">
        <f t="shared" si="76"/>
        <v>1772740.6909728227</v>
      </c>
      <c r="I77" s="94">
        <f t="shared" si="59"/>
        <v>1566796.2633882705</v>
      </c>
      <c r="J77" s="94">
        <v>1181871.2255308607</v>
      </c>
      <c r="K77" s="94">
        <v>384925.03785740974</v>
      </c>
      <c r="L77" s="94">
        <v>165666.94580308956</v>
      </c>
      <c r="M77" s="94">
        <v>40277.481781462717</v>
      </c>
      <c r="N77" s="94">
        <f t="shared" si="78"/>
        <v>0</v>
      </c>
      <c r="O77" s="94"/>
      <c r="P77" s="94"/>
      <c r="Q77" s="94"/>
      <c r="R77" s="94"/>
      <c r="S77" s="94"/>
      <c r="T77" s="94"/>
      <c r="U77" s="94"/>
      <c r="V77" s="94"/>
      <c r="W77" s="94"/>
      <c r="X77" s="13"/>
      <c r="Y77" s="13"/>
      <c r="Z77" s="118" t="s">
        <v>159</v>
      </c>
      <c r="AA77" s="119" t="s">
        <v>160</v>
      </c>
      <c r="AB77" s="111"/>
      <c r="AC77" s="13"/>
      <c r="AD77" s="13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13">
        <v>0</v>
      </c>
      <c r="AW77" s="94"/>
      <c r="AX77" s="94">
        <v>1775406.717929923</v>
      </c>
      <c r="AY77" s="94">
        <f t="shared" si="72"/>
        <v>1775406.717929923</v>
      </c>
      <c r="AZ77" s="163"/>
      <c r="BA77" s="15"/>
      <c r="BB77" s="89"/>
    </row>
    <row r="78" spans="1:54" x14ac:dyDescent="0.25">
      <c r="A78" s="150"/>
      <c r="B78" s="94"/>
      <c r="C78" s="94"/>
      <c r="D78" s="94"/>
      <c r="E78" s="13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13"/>
      <c r="Y78" s="13"/>
      <c r="Z78" s="118"/>
      <c r="AA78" s="119"/>
      <c r="AB78" s="111"/>
      <c r="AC78" s="13"/>
      <c r="AD78" s="13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13"/>
      <c r="AW78" s="94"/>
      <c r="AX78" s="94"/>
      <c r="AY78" s="94"/>
      <c r="AZ78" s="163"/>
      <c r="BA78" s="15"/>
      <c r="BB78" s="89"/>
    </row>
    <row r="79" spans="1:54" ht="30" x14ac:dyDescent="0.25">
      <c r="A79" s="150"/>
      <c r="B79" s="94">
        <f t="shared" si="75"/>
        <v>252740.59704267321</v>
      </c>
      <c r="C79" s="94"/>
      <c r="D79" s="94"/>
      <c r="E79" s="13">
        <f t="shared" si="79"/>
        <v>252740.59704267321</v>
      </c>
      <c r="F79" s="94">
        <v>-327.22380706999996</v>
      </c>
      <c r="G79" s="94">
        <v>0</v>
      </c>
      <c r="H79" s="94">
        <f t="shared" si="76"/>
        <v>3638.0337997877095</v>
      </c>
      <c r="I79" s="94">
        <f t="shared" si="59"/>
        <v>28.129235387709635</v>
      </c>
      <c r="J79" s="94">
        <v>0</v>
      </c>
      <c r="K79" s="94">
        <v>28.129235387709635</v>
      </c>
      <c r="L79" s="94">
        <v>0</v>
      </c>
      <c r="M79" s="94">
        <v>3609.9045643999998</v>
      </c>
      <c r="N79" s="94">
        <f t="shared" si="78"/>
        <v>249488.47086571757</v>
      </c>
      <c r="O79" s="94">
        <v>0</v>
      </c>
      <c r="P79" s="94">
        <v>-20128.619635910847</v>
      </c>
      <c r="Q79" s="94">
        <v>0</v>
      </c>
      <c r="R79" s="94">
        <v>0</v>
      </c>
      <c r="S79" s="94">
        <v>38.547348240006535</v>
      </c>
      <c r="T79" s="94">
        <v>-16.145306076773423</v>
      </c>
      <c r="U79" s="94">
        <v>2.980810436245207E-2</v>
      </c>
      <c r="V79" s="94">
        <v>269594.65865136083</v>
      </c>
      <c r="W79" s="94">
        <f>+X79+Y79</f>
        <v>-58.683815762055019</v>
      </c>
      <c r="X79" s="13">
        <v>910.30338469000026</v>
      </c>
      <c r="Y79" s="13">
        <v>-968.98720045205528</v>
      </c>
      <c r="Z79" s="120" t="s">
        <v>161</v>
      </c>
      <c r="AA79" s="121" t="s">
        <v>162</v>
      </c>
      <c r="AB79" s="111"/>
      <c r="AC79" s="13"/>
      <c r="AD79" s="13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>
        <v>252740.59704267324</v>
      </c>
      <c r="AU79" s="94"/>
      <c r="AV79" s="13">
        <f>+AU79+AT79+AS79+AM79+AD79</f>
        <v>252740.59704267324</v>
      </c>
      <c r="AW79" s="94"/>
      <c r="AX79" s="94"/>
      <c r="AY79" s="94">
        <f t="shared" si="72"/>
        <v>252740.59704267324</v>
      </c>
      <c r="AZ79" s="163"/>
      <c r="BA79" s="15"/>
      <c r="BB79" s="89"/>
    </row>
    <row r="80" spans="1:54" x14ac:dyDescent="0.25">
      <c r="A80" s="150"/>
      <c r="B80" s="94"/>
      <c r="C80" s="94"/>
      <c r="D80" s="94"/>
      <c r="E80" s="13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13"/>
      <c r="Y80" s="13"/>
      <c r="Z80" s="120"/>
      <c r="AA80" s="121"/>
      <c r="AB80" s="111"/>
      <c r="AC80" s="13"/>
      <c r="AD80" s="13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13"/>
      <c r="AW80" s="94"/>
      <c r="AX80" s="94"/>
      <c r="AY80" s="94"/>
      <c r="AZ80" s="163"/>
      <c r="BA80" s="15"/>
      <c r="BB80" s="89"/>
    </row>
    <row r="81" spans="1:55" x14ac:dyDescent="0.25">
      <c r="A81" s="150"/>
      <c r="B81" s="94">
        <f t="shared" si="75"/>
        <v>4762398.3756647129</v>
      </c>
      <c r="C81" s="94"/>
      <c r="D81" s="94"/>
      <c r="E81" s="13">
        <f t="shared" si="79"/>
        <v>4762398.3756647129</v>
      </c>
      <c r="F81" s="94">
        <v>32442.484922301141</v>
      </c>
      <c r="G81" s="94">
        <v>1000529.7948044352</v>
      </c>
      <c r="H81" s="94">
        <f>+I81+L81+M81</f>
        <v>217301.94267114816</v>
      </c>
      <c r="I81" s="94">
        <f t="shared" si="59"/>
        <v>-600398.54654479632</v>
      </c>
      <c r="J81" s="94">
        <v>-937157.24367171898</v>
      </c>
      <c r="K81" s="94">
        <v>336758.69712692272</v>
      </c>
      <c r="L81" s="94">
        <v>85253.438861533592</v>
      </c>
      <c r="M81" s="94">
        <v>732447.05035441089</v>
      </c>
      <c r="N81" s="94">
        <f>+SUM(O81:V81)</f>
        <v>256651.52969303093</v>
      </c>
      <c r="O81" s="94">
        <v>-176804.36188546111</v>
      </c>
      <c r="P81" s="94">
        <v>425631.88548013987</v>
      </c>
      <c r="Q81" s="94">
        <v>3538.8093517225693</v>
      </c>
      <c r="R81" s="94">
        <v>1264.2633254399443</v>
      </c>
      <c r="S81" s="94">
        <v>15854.38732546322</v>
      </c>
      <c r="T81" s="94">
        <v>-6042.2071658738096</v>
      </c>
      <c r="U81" s="94">
        <v>27150.130184808077</v>
      </c>
      <c r="V81" s="94">
        <v>-33941.376923207834</v>
      </c>
      <c r="W81" s="94">
        <f>+X81+Y81</f>
        <v>3255472.6235737968</v>
      </c>
      <c r="X81" s="13">
        <v>2803172.0043925373</v>
      </c>
      <c r="Y81" s="13">
        <v>452300.61918125948</v>
      </c>
      <c r="Z81" s="120" t="s">
        <v>163</v>
      </c>
      <c r="AA81" s="121" t="s">
        <v>164</v>
      </c>
      <c r="AB81" s="111"/>
      <c r="AC81" s="13"/>
      <c r="AD81" s="13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13"/>
      <c r="AW81" s="94"/>
      <c r="AX81" s="94"/>
      <c r="AY81" s="94"/>
      <c r="AZ81" s="163"/>
      <c r="BA81" s="15"/>
      <c r="BB81" s="89"/>
    </row>
    <row r="82" spans="1:55" ht="30.75" thickBot="1" x14ac:dyDescent="0.3">
      <c r="A82" s="151"/>
      <c r="B82" s="95">
        <f t="shared" si="75"/>
        <v>4064205.8421527864</v>
      </c>
      <c r="C82" s="95"/>
      <c r="D82" s="95">
        <v>959631.5441616585</v>
      </c>
      <c r="E82" s="13">
        <f t="shared" si="79"/>
        <v>3104574.2979911277</v>
      </c>
      <c r="F82" s="95">
        <v>14155.025451038116</v>
      </c>
      <c r="G82" s="94">
        <v>951753.17679557542</v>
      </c>
      <c r="H82" s="95">
        <f>+I82+L82+M82</f>
        <v>107934.75370795152</v>
      </c>
      <c r="I82" s="95">
        <f t="shared" ref="I82" si="80">+J82+K82</f>
        <v>-675906.26863880304</v>
      </c>
      <c r="J82" s="95">
        <v>-985379.85942568898</v>
      </c>
      <c r="K82" s="95">
        <v>309473.59078688594</v>
      </c>
      <c r="L82" s="95">
        <v>85253.438861533592</v>
      </c>
      <c r="M82" s="95">
        <v>698587.58348522091</v>
      </c>
      <c r="N82" s="95">
        <f>+SUM(O82:V82)</f>
        <v>133615.81755289977</v>
      </c>
      <c r="O82" s="95">
        <v>-180586.14838272112</v>
      </c>
      <c r="P82" s="95">
        <v>352970.39788184711</v>
      </c>
      <c r="Q82" s="95">
        <v>3538.8093517225693</v>
      </c>
      <c r="R82" s="95">
        <v>1264.2633254399443</v>
      </c>
      <c r="S82" s="95">
        <v>7026.844460457336</v>
      </c>
      <c r="T82" s="95">
        <v>-12225.800622841518</v>
      </c>
      <c r="U82" s="95">
        <v>4777.4136916927037</v>
      </c>
      <c r="V82" s="95">
        <v>-43149.962152697233</v>
      </c>
      <c r="W82" s="95">
        <f>+X82+Y82</f>
        <v>1897115.5244836626</v>
      </c>
      <c r="X82" s="17">
        <v>1894016.7220522182</v>
      </c>
      <c r="Y82" s="17">
        <v>3098.8024314445211</v>
      </c>
      <c r="Z82" s="120" t="s">
        <v>165</v>
      </c>
      <c r="AA82" s="121" t="s">
        <v>166</v>
      </c>
      <c r="AB82" s="108"/>
      <c r="AC82" s="20"/>
      <c r="AD82" s="20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17"/>
      <c r="AW82" s="95"/>
      <c r="AX82" s="95"/>
      <c r="AY82" s="95"/>
      <c r="AZ82" s="164"/>
      <c r="BA82" s="15"/>
      <c r="BB82" s="89"/>
    </row>
    <row r="83" spans="1:55" x14ac:dyDescent="0.25">
      <c r="A83" s="149" t="s">
        <v>330</v>
      </c>
      <c r="B83" s="96"/>
      <c r="C83" s="96"/>
      <c r="D83" s="96"/>
      <c r="E83" s="19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13"/>
      <c r="Y83" s="13"/>
      <c r="Z83" s="131" t="s">
        <v>150</v>
      </c>
      <c r="AA83" s="132" t="s">
        <v>151</v>
      </c>
      <c r="AB83" s="109">
        <v>451331.6319808074</v>
      </c>
      <c r="AC83" s="13">
        <v>2804082.3077772274</v>
      </c>
      <c r="AD83" s="13">
        <f>+AB83+AC83</f>
        <v>3255413.9397580349</v>
      </c>
      <c r="AE83" s="94">
        <v>235653.281728153</v>
      </c>
      <c r="AF83" s="94">
        <v>27150.159992912439</v>
      </c>
      <c r="AG83" s="94">
        <v>-6058.3524719505831</v>
      </c>
      <c r="AH83" s="94">
        <v>15892.934673703227</v>
      </c>
      <c r="AI83" s="94">
        <v>1264.2633254399443</v>
      </c>
      <c r="AJ83" s="94">
        <v>3538.8093517225693</v>
      </c>
      <c r="AK83" s="94">
        <v>405503.26584422903</v>
      </c>
      <c r="AL83" s="94">
        <v>-176804.36188546111</v>
      </c>
      <c r="AM83" s="94">
        <f>+SUM(AE83:AL83)</f>
        <v>506140.00055874849</v>
      </c>
      <c r="AN83" s="94">
        <v>776334.43670027354</v>
      </c>
      <c r="AO83" s="94">
        <v>250920.38466462315</v>
      </c>
      <c r="AP83" s="94">
        <v>721711.86421972024</v>
      </c>
      <c r="AQ83" s="94">
        <v>244713.98185914173</v>
      </c>
      <c r="AR83" s="94">
        <f>+AQ83+AP83</f>
        <v>966425.84607886197</v>
      </c>
      <c r="AS83" s="94">
        <f t="shared" ref="AS83" si="81">+AR83+AO83+AN83</f>
        <v>1993680.6674437586</v>
      </c>
      <c r="AT83" s="94">
        <v>24304522.343935125</v>
      </c>
      <c r="AU83" s="94">
        <v>34781.288072331343</v>
      </c>
      <c r="AV83" s="13">
        <f>+AU83+AT83+AS83+AM83+AD83</f>
        <v>30094538.239768002</v>
      </c>
      <c r="AW83" s="94"/>
      <c r="AX83" s="94"/>
      <c r="AY83" s="94"/>
      <c r="AZ83" s="162" t="s">
        <v>330</v>
      </c>
      <c r="BA83" s="15"/>
      <c r="BB83" s="89"/>
    </row>
    <row r="84" spans="1:55" x14ac:dyDescent="0.25">
      <c r="A84" s="150"/>
      <c r="B84" s="94"/>
      <c r="C84" s="94"/>
      <c r="D84" s="94"/>
      <c r="E84" s="13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13"/>
      <c r="Y84" s="13"/>
      <c r="Z84" s="120"/>
      <c r="AA84" s="121"/>
      <c r="AB84" s="111"/>
      <c r="AC84" s="113"/>
      <c r="AD84" s="113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13"/>
      <c r="AW84" s="94"/>
      <c r="AX84" s="94"/>
      <c r="AY84" s="94"/>
      <c r="AZ84" s="163"/>
      <c r="BA84" s="15"/>
      <c r="BB84" s="89"/>
    </row>
    <row r="85" spans="1:55" x14ac:dyDescent="0.25">
      <c r="A85" s="150"/>
      <c r="B85" s="94">
        <f t="shared" ref="B85:B87" si="82">+C85+D85+E85</f>
        <v>25332139.864103287</v>
      </c>
      <c r="C85" s="94"/>
      <c r="D85" s="94"/>
      <c r="E85" s="13">
        <f t="shared" ref="E85:E87" si="83">+F85+G85+H85+N85+W85</f>
        <v>25332139.864103287</v>
      </c>
      <c r="F85" s="94">
        <v>2666.02695710022</v>
      </c>
      <c r="G85" s="94">
        <v>23556733.146173365</v>
      </c>
      <c r="H85" s="94">
        <f>+I85+L85+M85</f>
        <v>1772740.6909728227</v>
      </c>
      <c r="I85" s="94">
        <f t="shared" ref="I85" si="84">+J85+K85</f>
        <v>1566796.2633882705</v>
      </c>
      <c r="J85" s="94">
        <v>1181871.2255308607</v>
      </c>
      <c r="K85" s="94">
        <v>384925.03785740974</v>
      </c>
      <c r="L85" s="94">
        <v>165666.94580308956</v>
      </c>
      <c r="M85" s="94">
        <v>40277.481781462717</v>
      </c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13"/>
      <c r="Y85" s="13"/>
      <c r="Z85" s="120" t="s">
        <v>153</v>
      </c>
      <c r="AA85" s="121" t="s">
        <v>154</v>
      </c>
      <c r="AB85" s="111"/>
      <c r="AC85" s="113"/>
      <c r="AD85" s="113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13"/>
      <c r="AW85" s="94"/>
      <c r="AX85" s="94">
        <v>25332139.864103287</v>
      </c>
      <c r="AY85" s="94">
        <f t="shared" ref="AY85" si="85">+AV85+AW85+AX85</f>
        <v>25332139.864103287</v>
      </c>
      <c r="AZ85" s="163"/>
      <c r="BA85" s="15"/>
      <c r="BB85" s="89"/>
    </row>
    <row r="86" spans="1:55" x14ac:dyDescent="0.25">
      <c r="A86" s="150"/>
      <c r="B86" s="94">
        <f t="shared" si="82"/>
        <v>23556733.146173365</v>
      </c>
      <c r="C86" s="94"/>
      <c r="D86" s="94"/>
      <c r="E86" s="13">
        <f t="shared" si="83"/>
        <v>23556733.146173365</v>
      </c>
      <c r="F86" s="94">
        <v>0</v>
      </c>
      <c r="G86" s="94">
        <v>23556733.146173365</v>
      </c>
      <c r="H86" s="94">
        <f>+I86+L86+M86</f>
        <v>0</v>
      </c>
      <c r="I86" s="94">
        <v>0</v>
      </c>
      <c r="J86" s="94">
        <v>0</v>
      </c>
      <c r="K86" s="94">
        <v>0</v>
      </c>
      <c r="L86" s="94">
        <v>0</v>
      </c>
      <c r="M86" s="94">
        <v>0</v>
      </c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13"/>
      <c r="Y86" s="13"/>
      <c r="Z86" s="118" t="s">
        <v>331</v>
      </c>
      <c r="AA86" s="119" t="s">
        <v>332</v>
      </c>
      <c r="AB86" s="111"/>
      <c r="AC86" s="113"/>
      <c r="AD86" s="113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13"/>
      <c r="AW86" s="94"/>
      <c r="AX86" s="94"/>
      <c r="AY86" s="94"/>
      <c r="AZ86" s="163"/>
      <c r="BA86" s="15"/>
      <c r="BB86" s="89"/>
    </row>
    <row r="87" spans="1:55" s="3" customFormat="1" x14ac:dyDescent="0.25">
      <c r="A87" s="150"/>
      <c r="B87" s="94">
        <f t="shared" si="82"/>
        <v>1775406.717929923</v>
      </c>
      <c r="C87" s="94"/>
      <c r="D87" s="94"/>
      <c r="E87" s="94">
        <f t="shared" si="83"/>
        <v>1775406.717929923</v>
      </c>
      <c r="F87" s="94">
        <v>2666.02695710022</v>
      </c>
      <c r="G87" s="94">
        <v>0</v>
      </c>
      <c r="H87" s="94">
        <f>+I87+L87+M87</f>
        <v>1772740.6909728227</v>
      </c>
      <c r="I87" s="94">
        <v>1566796.2633882705</v>
      </c>
      <c r="J87" s="94">
        <v>1181871.2255308607</v>
      </c>
      <c r="K87" s="94">
        <v>384925.03785740974</v>
      </c>
      <c r="L87" s="94">
        <v>165666.94580308956</v>
      </c>
      <c r="M87" s="94">
        <v>40277.481781462717</v>
      </c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12"/>
      <c r="Y87" s="12"/>
      <c r="Z87" s="118" t="s">
        <v>333</v>
      </c>
      <c r="AA87" s="119" t="s">
        <v>334</v>
      </c>
      <c r="AB87" s="21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63"/>
      <c r="BA87" s="23"/>
      <c r="BB87" s="88"/>
      <c r="BC87" s="5"/>
    </row>
    <row r="88" spans="1:55" s="3" customFormat="1" x14ac:dyDescent="0.25">
      <c r="A88" s="150"/>
      <c r="B88" s="94"/>
      <c r="C88" s="94"/>
      <c r="D88" s="94"/>
      <c r="E88" s="94"/>
      <c r="F88" s="94"/>
      <c r="G88" s="115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12"/>
      <c r="Y88" s="12"/>
      <c r="Z88" s="120"/>
      <c r="AA88" s="121"/>
      <c r="AB88" s="21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63"/>
      <c r="BA88" s="23"/>
      <c r="BB88" s="88"/>
      <c r="BC88" s="5"/>
    </row>
    <row r="89" spans="1:55" s="3" customFormat="1" x14ac:dyDescent="0.25">
      <c r="A89" s="150"/>
      <c r="B89" s="94">
        <f t="shared" ref="B89:B90" si="86">+C89+D89+E89</f>
        <v>4762398.3756647091</v>
      </c>
      <c r="C89" s="94"/>
      <c r="D89" s="94"/>
      <c r="E89" s="94">
        <f t="shared" ref="E89" si="87">+F89+G89+H89+N89+W89</f>
        <v>4762398.3756647091</v>
      </c>
      <c r="F89" s="94">
        <v>32442.484922301122</v>
      </c>
      <c r="G89" s="94">
        <v>1000529.7948044315</v>
      </c>
      <c r="H89" s="94">
        <f t="shared" ref="H89" si="88">+I89+L89+M89</f>
        <v>217301.94267114828</v>
      </c>
      <c r="I89" s="94">
        <f t="shared" ref="I89" si="89">+J89+K89</f>
        <v>-600398.54654479621</v>
      </c>
      <c r="J89" s="94">
        <v>-937157.24367171898</v>
      </c>
      <c r="K89" s="94">
        <v>336758.69712692278</v>
      </c>
      <c r="L89" s="94">
        <v>85253.438861533592</v>
      </c>
      <c r="M89" s="94">
        <v>732447.05035441089</v>
      </c>
      <c r="N89" s="94">
        <f t="shared" ref="N89" si="90">+SUM(O89:V89)</f>
        <v>256651.52969303093</v>
      </c>
      <c r="O89" s="94">
        <v>-176804.36188546111</v>
      </c>
      <c r="P89" s="94">
        <v>425631.88548013987</v>
      </c>
      <c r="Q89" s="94">
        <v>3538.8093517225693</v>
      </c>
      <c r="R89" s="94">
        <v>1264.2633254399443</v>
      </c>
      <c r="S89" s="94">
        <v>15854.38732546322</v>
      </c>
      <c r="T89" s="94">
        <v>-6042.2071658738096</v>
      </c>
      <c r="U89" s="94">
        <v>27150.130184808077</v>
      </c>
      <c r="V89" s="94">
        <v>-33941.376923207834</v>
      </c>
      <c r="W89" s="94">
        <f>+X89+Y89</f>
        <v>3255472.6235737968</v>
      </c>
      <c r="X89" s="12">
        <v>2803172.0043925373</v>
      </c>
      <c r="Y89" s="12">
        <v>452300.61918125948</v>
      </c>
      <c r="Z89" s="120" t="s">
        <v>163</v>
      </c>
      <c r="AA89" s="121" t="s">
        <v>164</v>
      </c>
      <c r="AB89" s="21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63"/>
      <c r="BA89" s="23"/>
      <c r="BB89" s="88"/>
      <c r="BC89" s="5"/>
    </row>
    <row r="90" spans="1:55" s="3" customFormat="1" ht="30" x14ac:dyDescent="0.25">
      <c r="A90" s="151"/>
      <c r="B90" s="95">
        <f t="shared" si="86"/>
        <v>4064205.8421527827</v>
      </c>
      <c r="C90" s="95"/>
      <c r="D90" s="95">
        <v>959631.5441616585</v>
      </c>
      <c r="E90" s="95">
        <f t="shared" ref="E90" si="91">+F90+G90+H90+N90+W90</f>
        <v>3104574.297991124</v>
      </c>
      <c r="F90" s="95">
        <v>14155.025451038098</v>
      </c>
      <c r="G90" s="95">
        <v>951753.17679557169</v>
      </c>
      <c r="H90" s="95">
        <f t="shared" ref="H90" si="92">+I90+L90+M90</f>
        <v>107934.75370795152</v>
      </c>
      <c r="I90" s="95">
        <f t="shared" ref="I90" si="93">+J90+K90</f>
        <v>-675906.26863880293</v>
      </c>
      <c r="J90" s="95">
        <v>-985379.85942568898</v>
      </c>
      <c r="K90" s="95">
        <v>309473.59078688599</v>
      </c>
      <c r="L90" s="95">
        <v>85253.438861533592</v>
      </c>
      <c r="M90" s="95">
        <v>698587.58348522091</v>
      </c>
      <c r="N90" s="95">
        <f>+SUM(O90:V90)</f>
        <v>133615.81755289977</v>
      </c>
      <c r="O90" s="95">
        <v>-180586.14838272112</v>
      </c>
      <c r="P90" s="95">
        <v>352970.39788184711</v>
      </c>
      <c r="Q90" s="95">
        <v>3538.8093517225693</v>
      </c>
      <c r="R90" s="95">
        <v>1264.2633254399443</v>
      </c>
      <c r="S90" s="95">
        <v>7026.844460457336</v>
      </c>
      <c r="T90" s="95">
        <v>-12225.800622841518</v>
      </c>
      <c r="U90" s="95">
        <v>4777.4136916927055</v>
      </c>
      <c r="V90" s="95">
        <v>-43149.962152697233</v>
      </c>
      <c r="W90" s="95">
        <f>+X90+Y90</f>
        <v>1897115.5244836626</v>
      </c>
      <c r="X90" s="18">
        <v>1894016.7220522182</v>
      </c>
      <c r="Y90" s="18">
        <v>3098.8024314445211</v>
      </c>
      <c r="Z90" s="133" t="s">
        <v>165</v>
      </c>
      <c r="AA90" s="134" t="s">
        <v>166</v>
      </c>
      <c r="AB90" s="114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64"/>
      <c r="BA90" s="23"/>
      <c r="BB90" s="88"/>
      <c r="BC90" s="5"/>
    </row>
    <row r="91" spans="1:55" s="3" customFormat="1" x14ac:dyDescent="0.25">
      <c r="B91" s="94"/>
      <c r="C91" s="94"/>
      <c r="D91" s="94"/>
      <c r="E91" s="13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12"/>
      <c r="Y91" s="12"/>
      <c r="Z91" s="16"/>
      <c r="AA91" s="21"/>
      <c r="AB91" s="21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23"/>
      <c r="BA91" s="23"/>
      <c r="BB91" s="88"/>
      <c r="BC91" s="5"/>
    </row>
    <row r="92" spans="1:55" s="3" customFormat="1" x14ac:dyDescent="0.25">
      <c r="B92" s="94"/>
      <c r="C92" s="94"/>
      <c r="D92" s="94"/>
      <c r="E92" s="13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12"/>
      <c r="Y92" s="12"/>
      <c r="Z92" s="16"/>
      <c r="AA92" s="21"/>
      <c r="AB92" s="21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23"/>
      <c r="BA92" s="23"/>
      <c r="BB92" s="88"/>
      <c r="BC92" s="5"/>
    </row>
    <row r="93" spans="1:55" s="3" customFormat="1" ht="18.75" x14ac:dyDescent="0.25">
      <c r="A93" s="152" t="s">
        <v>327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  <c r="AS93" s="152"/>
      <c r="AT93" s="152"/>
      <c r="AU93" s="152"/>
      <c r="AV93" s="152"/>
      <c r="AW93" s="152"/>
      <c r="AX93" s="152"/>
      <c r="AY93" s="152"/>
      <c r="AZ93" s="152"/>
      <c r="BA93" s="24"/>
      <c r="BB93" s="89"/>
      <c r="BC93" s="2"/>
    </row>
    <row r="94" spans="1:55" s="3" customFormat="1" ht="18.75" x14ac:dyDescent="0.25">
      <c r="A94" s="153" t="s">
        <v>0</v>
      </c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24"/>
      <c r="BB94" s="89"/>
      <c r="BC94" s="2"/>
    </row>
    <row r="95" spans="1:55" s="3" customFormat="1" ht="15.75" x14ac:dyDescent="0.25">
      <c r="A95" s="154" t="s">
        <v>335</v>
      </c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4"/>
      <c r="AO95" s="154"/>
      <c r="AP95" s="154"/>
      <c r="AQ95" s="154"/>
      <c r="AR95" s="154"/>
      <c r="AS95" s="154"/>
      <c r="AT95" s="154"/>
      <c r="AU95" s="154"/>
      <c r="AV95" s="154"/>
      <c r="AW95" s="154"/>
      <c r="AX95" s="154"/>
      <c r="AY95" s="154"/>
      <c r="AZ95" s="154"/>
      <c r="BA95" s="24"/>
      <c r="BB95" s="89"/>
      <c r="BC95" s="2"/>
    </row>
    <row r="96" spans="1:55" s="3" customFormat="1" ht="15.75" x14ac:dyDescent="0.25">
      <c r="A96" s="154" t="s">
        <v>1</v>
      </c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  <c r="AT96" s="154"/>
      <c r="AU96" s="154"/>
      <c r="AV96" s="154"/>
      <c r="AW96" s="154"/>
      <c r="AX96" s="154"/>
      <c r="AY96" s="154"/>
      <c r="AZ96" s="154"/>
      <c r="BA96" s="24"/>
      <c r="BB96" s="89"/>
      <c r="BC96" s="2"/>
    </row>
    <row r="97" spans="1:55" s="3" customFormat="1" x14ac:dyDescent="0.25">
      <c r="A97" s="6" t="s">
        <v>167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AA97" s="16"/>
      <c r="AB97" s="6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8" t="s">
        <v>167</v>
      </c>
      <c r="BA97" s="23"/>
      <c r="BB97" s="88"/>
      <c r="BC97" s="5"/>
    </row>
    <row r="98" spans="1:55" s="3" customFormat="1" ht="15.75" thickBot="1" x14ac:dyDescent="0.3">
      <c r="A98" s="6" t="s">
        <v>168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AA98" s="22"/>
      <c r="AB98" s="6"/>
      <c r="AM98" s="12"/>
      <c r="AN98" s="12"/>
      <c r="AO98" s="12"/>
      <c r="AP98" s="12"/>
      <c r="AQ98" s="12"/>
      <c r="AR98" s="12"/>
      <c r="AS98" s="12"/>
      <c r="AT98" s="12"/>
      <c r="AU98" s="12"/>
      <c r="AV98" s="21"/>
      <c r="AW98" s="12"/>
      <c r="AX98" s="12"/>
      <c r="AY98" s="12"/>
      <c r="AZ98" s="8" t="s">
        <v>169</v>
      </c>
      <c r="BB98" s="89"/>
      <c r="BC98" s="2"/>
    </row>
    <row r="99" spans="1:55" ht="15" customHeight="1" x14ac:dyDescent="0.25">
      <c r="A99" s="146" t="s">
        <v>5</v>
      </c>
      <c r="B99" s="146" t="s">
        <v>6</v>
      </c>
      <c r="C99" s="148" t="s">
        <v>7</v>
      </c>
      <c r="D99" s="77" t="s">
        <v>8</v>
      </c>
      <c r="E99" s="77" t="s">
        <v>9</v>
      </c>
      <c r="F99" s="77" t="s">
        <v>10</v>
      </c>
      <c r="G99" s="77" t="s">
        <v>11</v>
      </c>
      <c r="H99" s="77" t="s">
        <v>12</v>
      </c>
      <c r="I99" s="72" t="s">
        <v>13</v>
      </c>
      <c r="J99" s="72" t="s">
        <v>14</v>
      </c>
      <c r="K99" s="72" t="s">
        <v>15</v>
      </c>
      <c r="L99" s="72" t="s">
        <v>16</v>
      </c>
      <c r="M99" s="72" t="s">
        <v>17</v>
      </c>
      <c r="N99" s="77" t="s">
        <v>18</v>
      </c>
      <c r="O99" s="72" t="s">
        <v>19</v>
      </c>
      <c r="P99" s="72" t="s">
        <v>20</v>
      </c>
      <c r="Q99" s="72" t="s">
        <v>21</v>
      </c>
      <c r="R99" s="72" t="s">
        <v>22</v>
      </c>
      <c r="S99" s="72" t="s">
        <v>23</v>
      </c>
      <c r="T99" s="72" t="s">
        <v>24</v>
      </c>
      <c r="U99" s="72" t="s">
        <v>25</v>
      </c>
      <c r="V99" s="72" t="s">
        <v>26</v>
      </c>
      <c r="W99" s="77" t="s">
        <v>27</v>
      </c>
      <c r="X99" s="72" t="s">
        <v>28</v>
      </c>
      <c r="Y99" s="72" t="s">
        <v>29</v>
      </c>
      <c r="Z99" s="148" t="s">
        <v>30</v>
      </c>
      <c r="AA99" s="148" t="s">
        <v>31</v>
      </c>
      <c r="AB99" s="72" t="s">
        <v>29</v>
      </c>
      <c r="AC99" s="72" t="s">
        <v>28</v>
      </c>
      <c r="AD99" s="77" t="s">
        <v>27</v>
      </c>
      <c r="AE99" s="72" t="s">
        <v>26</v>
      </c>
      <c r="AF99" s="72" t="s">
        <v>25</v>
      </c>
      <c r="AG99" s="72" t="s">
        <v>24</v>
      </c>
      <c r="AH99" s="72" t="s">
        <v>23</v>
      </c>
      <c r="AI99" s="72" t="s">
        <v>22</v>
      </c>
      <c r="AJ99" s="72" t="s">
        <v>21</v>
      </c>
      <c r="AK99" s="72" t="s">
        <v>20</v>
      </c>
      <c r="AL99" s="72" t="s">
        <v>19</v>
      </c>
      <c r="AM99" s="77" t="s">
        <v>18</v>
      </c>
      <c r="AN99" s="72" t="s">
        <v>17</v>
      </c>
      <c r="AO99" s="72" t="s">
        <v>16</v>
      </c>
      <c r="AP99" s="72" t="s">
        <v>15</v>
      </c>
      <c r="AQ99" s="72" t="s">
        <v>14</v>
      </c>
      <c r="AR99" s="72" t="s">
        <v>32</v>
      </c>
      <c r="AS99" s="77" t="s">
        <v>33</v>
      </c>
      <c r="AT99" s="77" t="s">
        <v>11</v>
      </c>
      <c r="AU99" s="77" t="s">
        <v>10</v>
      </c>
      <c r="AV99" s="77" t="s">
        <v>9</v>
      </c>
      <c r="AW99" s="77" t="s">
        <v>8</v>
      </c>
      <c r="AX99" s="148" t="s">
        <v>34</v>
      </c>
      <c r="AY99" s="148" t="s">
        <v>6</v>
      </c>
      <c r="AZ99" s="148" t="s">
        <v>5</v>
      </c>
      <c r="BA99" s="9"/>
      <c r="BB99" s="88"/>
      <c r="BC99" s="5"/>
    </row>
    <row r="100" spans="1:55" ht="15" customHeight="1" x14ac:dyDescent="0.25">
      <c r="A100" s="146"/>
      <c r="B100" s="146"/>
      <c r="C100" s="141"/>
      <c r="D100" s="141" t="s">
        <v>35</v>
      </c>
      <c r="E100" s="141" t="s">
        <v>36</v>
      </c>
      <c r="F100" s="141" t="s">
        <v>37</v>
      </c>
      <c r="G100" s="141" t="s">
        <v>38</v>
      </c>
      <c r="H100" s="141" t="s">
        <v>39</v>
      </c>
      <c r="I100" s="144" t="s">
        <v>40</v>
      </c>
      <c r="J100" s="144" t="s">
        <v>41</v>
      </c>
      <c r="K100" s="144" t="s">
        <v>42</v>
      </c>
      <c r="L100" s="144" t="s">
        <v>43</v>
      </c>
      <c r="M100" s="144" t="s">
        <v>44</v>
      </c>
      <c r="N100" s="141" t="s">
        <v>45</v>
      </c>
      <c r="O100" s="144" t="s">
        <v>46</v>
      </c>
      <c r="P100" s="144" t="s">
        <v>47</v>
      </c>
      <c r="Q100" s="144" t="s">
        <v>48</v>
      </c>
      <c r="R100" s="144" t="s">
        <v>49</v>
      </c>
      <c r="S100" s="144" t="s">
        <v>50</v>
      </c>
      <c r="T100" s="144" t="s">
        <v>51</v>
      </c>
      <c r="U100" s="144" t="s">
        <v>52</v>
      </c>
      <c r="V100" s="144" t="s">
        <v>53</v>
      </c>
      <c r="W100" s="141" t="s">
        <v>54</v>
      </c>
      <c r="X100" s="144" t="s">
        <v>55</v>
      </c>
      <c r="Y100" s="144" t="s">
        <v>56</v>
      </c>
      <c r="Z100" s="141"/>
      <c r="AA100" s="141"/>
      <c r="AB100" s="144" t="s">
        <v>56</v>
      </c>
      <c r="AC100" s="144" t="s">
        <v>55</v>
      </c>
      <c r="AD100" s="141" t="s">
        <v>54</v>
      </c>
      <c r="AE100" s="144" t="s">
        <v>53</v>
      </c>
      <c r="AF100" s="144" t="s">
        <v>52</v>
      </c>
      <c r="AG100" s="144" t="s">
        <v>51</v>
      </c>
      <c r="AH100" s="144" t="s">
        <v>50</v>
      </c>
      <c r="AI100" s="144" t="s">
        <v>49</v>
      </c>
      <c r="AJ100" s="144" t="s">
        <v>48</v>
      </c>
      <c r="AK100" s="144" t="s">
        <v>47</v>
      </c>
      <c r="AL100" s="144" t="s">
        <v>46</v>
      </c>
      <c r="AM100" s="141" t="s">
        <v>45</v>
      </c>
      <c r="AN100" s="144" t="s">
        <v>44</v>
      </c>
      <c r="AO100" s="144" t="s">
        <v>43</v>
      </c>
      <c r="AP100" s="144" t="s">
        <v>42</v>
      </c>
      <c r="AQ100" s="144" t="s">
        <v>41</v>
      </c>
      <c r="AR100" s="144" t="s">
        <v>40</v>
      </c>
      <c r="AS100" s="141" t="s">
        <v>39</v>
      </c>
      <c r="AT100" s="141" t="s">
        <v>38</v>
      </c>
      <c r="AU100" s="141" t="s">
        <v>37</v>
      </c>
      <c r="AV100" s="141" t="s">
        <v>36</v>
      </c>
      <c r="AW100" s="141" t="s">
        <v>35</v>
      </c>
      <c r="AX100" s="141"/>
      <c r="AY100" s="141"/>
      <c r="AZ100" s="141"/>
      <c r="BA100" s="10"/>
      <c r="BB100" s="89"/>
    </row>
    <row r="101" spans="1:55" x14ac:dyDescent="0.25">
      <c r="A101" s="146"/>
      <c r="B101" s="146"/>
      <c r="C101" s="141"/>
      <c r="D101" s="141"/>
      <c r="E101" s="141"/>
      <c r="F101" s="141"/>
      <c r="G101" s="141"/>
      <c r="H101" s="141"/>
      <c r="I101" s="144"/>
      <c r="J101" s="144"/>
      <c r="K101" s="144"/>
      <c r="L101" s="144"/>
      <c r="M101" s="144"/>
      <c r="N101" s="141"/>
      <c r="O101" s="144"/>
      <c r="P101" s="144"/>
      <c r="Q101" s="144"/>
      <c r="R101" s="144"/>
      <c r="S101" s="144"/>
      <c r="T101" s="144"/>
      <c r="U101" s="144"/>
      <c r="V101" s="144"/>
      <c r="W101" s="141"/>
      <c r="X101" s="144"/>
      <c r="Y101" s="144"/>
      <c r="Z101" s="141"/>
      <c r="AA101" s="141"/>
      <c r="AB101" s="144"/>
      <c r="AC101" s="144"/>
      <c r="AD101" s="141"/>
      <c r="AE101" s="144"/>
      <c r="AF101" s="144"/>
      <c r="AG101" s="144"/>
      <c r="AH101" s="144"/>
      <c r="AI101" s="144"/>
      <c r="AJ101" s="144"/>
      <c r="AK101" s="144"/>
      <c r="AL101" s="144"/>
      <c r="AM101" s="141"/>
      <c r="AN101" s="144"/>
      <c r="AO101" s="144"/>
      <c r="AP101" s="144"/>
      <c r="AQ101" s="144"/>
      <c r="AR101" s="144"/>
      <c r="AS101" s="141"/>
      <c r="AT101" s="141"/>
      <c r="AU101" s="141"/>
      <c r="AV101" s="141"/>
      <c r="AW101" s="141"/>
      <c r="AX101" s="141"/>
      <c r="AY101" s="141"/>
      <c r="AZ101" s="141"/>
      <c r="BA101" s="10"/>
      <c r="BB101" s="89"/>
    </row>
    <row r="102" spans="1:55" x14ac:dyDescent="0.25">
      <c r="A102" s="146"/>
      <c r="B102" s="146"/>
      <c r="C102" s="141"/>
      <c r="D102" s="141"/>
      <c r="E102" s="141"/>
      <c r="F102" s="141"/>
      <c r="G102" s="141"/>
      <c r="H102" s="141"/>
      <c r="I102" s="144"/>
      <c r="J102" s="144"/>
      <c r="K102" s="144"/>
      <c r="L102" s="144"/>
      <c r="M102" s="144"/>
      <c r="N102" s="141"/>
      <c r="O102" s="144"/>
      <c r="P102" s="144"/>
      <c r="Q102" s="144"/>
      <c r="R102" s="144"/>
      <c r="S102" s="144"/>
      <c r="T102" s="144"/>
      <c r="U102" s="144"/>
      <c r="V102" s="144"/>
      <c r="W102" s="141"/>
      <c r="X102" s="144"/>
      <c r="Y102" s="144"/>
      <c r="Z102" s="141"/>
      <c r="AA102" s="141"/>
      <c r="AB102" s="144"/>
      <c r="AC102" s="144"/>
      <c r="AD102" s="141"/>
      <c r="AE102" s="144"/>
      <c r="AF102" s="144"/>
      <c r="AG102" s="144"/>
      <c r="AH102" s="144"/>
      <c r="AI102" s="144"/>
      <c r="AJ102" s="144"/>
      <c r="AK102" s="144"/>
      <c r="AL102" s="144"/>
      <c r="AM102" s="141"/>
      <c r="AN102" s="144"/>
      <c r="AO102" s="144"/>
      <c r="AP102" s="144"/>
      <c r="AQ102" s="144"/>
      <c r="AR102" s="144"/>
      <c r="AS102" s="141"/>
      <c r="AT102" s="141"/>
      <c r="AU102" s="141"/>
      <c r="AV102" s="141"/>
      <c r="AW102" s="141"/>
      <c r="AX102" s="141"/>
      <c r="AY102" s="141"/>
      <c r="AZ102" s="141"/>
      <c r="BA102" s="10"/>
      <c r="BB102" s="89"/>
    </row>
    <row r="103" spans="1:55" ht="15.75" thickBot="1" x14ac:dyDescent="0.3">
      <c r="A103" s="147"/>
      <c r="B103" s="147"/>
      <c r="C103" s="142"/>
      <c r="D103" s="142"/>
      <c r="E103" s="142"/>
      <c r="F103" s="142"/>
      <c r="G103" s="142"/>
      <c r="H103" s="142"/>
      <c r="I103" s="145"/>
      <c r="J103" s="145"/>
      <c r="K103" s="145"/>
      <c r="L103" s="145"/>
      <c r="M103" s="145"/>
      <c r="N103" s="142"/>
      <c r="O103" s="145"/>
      <c r="P103" s="145"/>
      <c r="Q103" s="145"/>
      <c r="R103" s="145"/>
      <c r="S103" s="145"/>
      <c r="T103" s="145"/>
      <c r="U103" s="145"/>
      <c r="V103" s="145"/>
      <c r="W103" s="142"/>
      <c r="X103" s="145"/>
      <c r="Y103" s="145"/>
      <c r="Z103" s="142"/>
      <c r="AA103" s="142"/>
      <c r="AB103" s="145"/>
      <c r="AC103" s="145"/>
      <c r="AD103" s="142"/>
      <c r="AE103" s="145"/>
      <c r="AF103" s="145"/>
      <c r="AG103" s="145"/>
      <c r="AH103" s="145"/>
      <c r="AI103" s="145"/>
      <c r="AJ103" s="145"/>
      <c r="AK103" s="145"/>
      <c r="AL103" s="145"/>
      <c r="AM103" s="142"/>
      <c r="AN103" s="145"/>
      <c r="AO103" s="145"/>
      <c r="AP103" s="145"/>
      <c r="AQ103" s="145"/>
      <c r="AR103" s="145"/>
      <c r="AS103" s="142"/>
      <c r="AT103" s="142"/>
      <c r="AU103" s="142"/>
      <c r="AV103" s="142"/>
      <c r="AW103" s="142"/>
      <c r="AX103" s="142"/>
      <c r="AY103" s="142"/>
      <c r="AZ103" s="141"/>
      <c r="BA103" s="10"/>
      <c r="BB103" s="89"/>
    </row>
    <row r="104" spans="1:55" ht="15" customHeight="1" x14ac:dyDescent="0.25">
      <c r="A104" s="139" t="s">
        <v>170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12"/>
      <c r="Y104" s="12"/>
      <c r="Z104" s="78"/>
      <c r="AA104" s="79"/>
      <c r="AB104" s="22"/>
      <c r="AC104" s="22"/>
      <c r="AD104" s="137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59" t="s">
        <v>171</v>
      </c>
      <c r="BA104" s="14"/>
      <c r="BB104" s="88"/>
      <c r="BC104" s="5"/>
    </row>
    <row r="105" spans="1:55" x14ac:dyDescent="0.25">
      <c r="A105" s="140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12"/>
      <c r="Y105" s="12"/>
      <c r="Z105" s="78" t="s">
        <v>163</v>
      </c>
      <c r="AA105" s="78" t="s">
        <v>164</v>
      </c>
      <c r="AB105" s="25">
        <v>452300.61918125948</v>
      </c>
      <c r="AC105" s="13">
        <v>2803172.0043925373</v>
      </c>
      <c r="AD105" s="13">
        <f>+AB105+AC105</f>
        <v>3255472.6235737968</v>
      </c>
      <c r="AE105" s="94">
        <v>-33941.376923207834</v>
      </c>
      <c r="AF105" s="94">
        <v>27150.130184808077</v>
      </c>
      <c r="AG105" s="94">
        <v>-6042.2071658738096</v>
      </c>
      <c r="AH105" s="94">
        <v>15854.38732546322</v>
      </c>
      <c r="AI105" s="94">
        <v>1264.2633254399443</v>
      </c>
      <c r="AJ105" s="94">
        <v>3538.8093517225693</v>
      </c>
      <c r="AK105" s="94">
        <v>425631.88548013987</v>
      </c>
      <c r="AL105" s="94">
        <v>-176804.36188546111</v>
      </c>
      <c r="AM105" s="94">
        <v>256651.52969303081</v>
      </c>
      <c r="AN105" s="94">
        <v>732447.05035441089</v>
      </c>
      <c r="AO105" s="94">
        <v>85253.438861533592</v>
      </c>
      <c r="AP105" s="94">
        <v>336758.69712692278</v>
      </c>
      <c r="AQ105" s="94">
        <v>-937157.24367171898</v>
      </c>
      <c r="AR105" s="94">
        <f t="shared" ref="AR105" si="94">+AQ105+AP105</f>
        <v>-600398.54654479621</v>
      </c>
      <c r="AS105" s="94">
        <f>+AR105+AO105+AN105</f>
        <v>217301.94267114828</v>
      </c>
      <c r="AT105" s="94">
        <v>1000529.7948044315</v>
      </c>
      <c r="AU105" s="94">
        <v>32442.484922301122</v>
      </c>
      <c r="AV105" s="94">
        <f>+AU105+AT105+AS105+AM105+AD105</f>
        <v>4762398.3756647082</v>
      </c>
      <c r="AW105" s="94"/>
      <c r="AX105" s="94"/>
      <c r="AY105" s="94">
        <f t="shared" ref="AY105:AY113" si="95">+AV105+AW105+AX105</f>
        <v>4762398.3756647082</v>
      </c>
      <c r="AZ105" s="160"/>
      <c r="BA105" s="15"/>
      <c r="BB105" s="89"/>
    </row>
    <row r="106" spans="1:55" ht="30" x14ac:dyDescent="0.25">
      <c r="A106" s="140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12"/>
      <c r="Y106" s="12"/>
      <c r="Z106" s="78" t="s">
        <v>165</v>
      </c>
      <c r="AA106" s="78" t="s">
        <v>166</v>
      </c>
      <c r="AB106" s="94">
        <v>3098.8024314445211</v>
      </c>
      <c r="AC106" s="94">
        <v>1894016.7220522182</v>
      </c>
      <c r="AD106" s="94">
        <f>+AB106+AC106</f>
        <v>1897115.5244836626</v>
      </c>
      <c r="AE106" s="94">
        <v>-43149.962152697233</v>
      </c>
      <c r="AF106" s="94">
        <v>4777.4136916927055</v>
      </c>
      <c r="AG106" s="94">
        <v>-12225.800622841518</v>
      </c>
      <c r="AH106" s="94">
        <v>7026.844460457336</v>
      </c>
      <c r="AI106" s="94">
        <v>1264.2633254399443</v>
      </c>
      <c r="AJ106" s="94">
        <v>3538.8093517225693</v>
      </c>
      <c r="AK106" s="94">
        <v>352970.39788184711</v>
      </c>
      <c r="AL106" s="94">
        <v>-180586.14838272112</v>
      </c>
      <c r="AM106" s="94">
        <v>133615.81755289971</v>
      </c>
      <c r="AN106" s="94">
        <v>698587.58348522091</v>
      </c>
      <c r="AO106" s="94">
        <v>85253.438861533592</v>
      </c>
      <c r="AP106" s="94">
        <v>309473.59078688599</v>
      </c>
      <c r="AQ106" s="94">
        <v>-985379.85942568898</v>
      </c>
      <c r="AR106" s="94">
        <f>+AQ106+AP106</f>
        <v>-675906.26863880293</v>
      </c>
      <c r="AS106" s="94">
        <f>+AR106+AO106+AN106</f>
        <v>107934.75370795152</v>
      </c>
      <c r="AT106" s="94">
        <v>951753.17679557169</v>
      </c>
      <c r="AU106" s="94">
        <v>14155.025451038098</v>
      </c>
      <c r="AV106" s="94">
        <f>+AU106+AT106+AS106+AM106+AD106</f>
        <v>3104574.297991124</v>
      </c>
      <c r="AW106" s="94">
        <f>+D82</f>
        <v>959631.5441616585</v>
      </c>
      <c r="AX106" s="94"/>
      <c r="AY106" s="94">
        <f t="shared" si="95"/>
        <v>4064205.8421527827</v>
      </c>
      <c r="AZ106" s="160"/>
      <c r="BA106" s="15"/>
      <c r="BB106" s="89"/>
    </row>
    <row r="107" spans="1:55" x14ac:dyDescent="0.25">
      <c r="A107" s="140"/>
      <c r="B107" s="94">
        <f>+C107+D107+E107</f>
        <v>5678940.262478698</v>
      </c>
      <c r="C107" s="94"/>
      <c r="D107" s="94"/>
      <c r="E107" s="94">
        <f>+F107+G107+H107+N107+W107</f>
        <v>5678940.262478698</v>
      </c>
      <c r="F107" s="94">
        <v>88540.541587803003</v>
      </c>
      <c r="G107" s="94">
        <v>1231787.4198557334</v>
      </c>
      <c r="H107" s="94">
        <f>+SUM(J107:M107)</f>
        <v>762982.21854850498</v>
      </c>
      <c r="I107" s="94">
        <f t="shared" ref="I107:I110" si="96">+J107+K107</f>
        <v>558418.35661409679</v>
      </c>
      <c r="J107" s="94">
        <v>171029.05757110688</v>
      </c>
      <c r="K107" s="94">
        <v>387389.29904298997</v>
      </c>
      <c r="L107" s="94">
        <v>137798.63725072815</v>
      </c>
      <c r="M107" s="94">
        <v>66765.224683680019</v>
      </c>
      <c r="N107" s="94">
        <f>+SUM(O107:V107)</f>
        <v>415476.36887605343</v>
      </c>
      <c r="O107" s="94">
        <v>5456.052863189012</v>
      </c>
      <c r="P107" s="94">
        <v>100444.51713557373</v>
      </c>
      <c r="Q107" s="94">
        <v>0</v>
      </c>
      <c r="R107" s="94">
        <v>152554.1740253398</v>
      </c>
      <c r="S107" s="94">
        <v>10642.07981751746</v>
      </c>
      <c r="T107" s="94">
        <v>7232.3908697568704</v>
      </c>
      <c r="U107" s="94">
        <v>121635.65984928656</v>
      </c>
      <c r="V107" s="94">
        <v>17511.494315389995</v>
      </c>
      <c r="W107" s="94">
        <f>+X107+Y107</f>
        <v>3180153.7136106035</v>
      </c>
      <c r="X107" s="13">
        <v>2701871.6668376969</v>
      </c>
      <c r="Y107" s="13">
        <v>478282.04677290679</v>
      </c>
      <c r="Z107" s="78" t="s">
        <v>172</v>
      </c>
      <c r="AA107" s="78" t="s">
        <v>173</v>
      </c>
      <c r="AB107" s="12"/>
      <c r="AC107" s="12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>
        <v>5678940.262478699</v>
      </c>
      <c r="AY107" s="94">
        <f>+AV107+AW107+AX107</f>
        <v>5678940.262478699</v>
      </c>
      <c r="AZ107" s="160"/>
      <c r="BA107" s="15"/>
      <c r="BB107" s="89"/>
    </row>
    <row r="108" spans="1:55" x14ac:dyDescent="0.25">
      <c r="A108" s="140"/>
      <c r="B108" s="94">
        <f>+C108+D108+E108</f>
        <v>39089.657872467906</v>
      </c>
      <c r="C108" s="94"/>
      <c r="D108" s="94"/>
      <c r="E108" s="94">
        <f>+F108+G108+H108+N108+W108</f>
        <v>39089.657872467906</v>
      </c>
      <c r="F108" s="94">
        <v>-820.97920987999976</v>
      </c>
      <c r="G108" s="94">
        <v>11455.480953770697</v>
      </c>
      <c r="H108" s="94">
        <f t="shared" ref="H108:H110" si="97">+SUM(J108:M108)</f>
        <v>27573.030963417765</v>
      </c>
      <c r="I108" s="94">
        <f t="shared" si="96"/>
        <v>32927.690522147757</v>
      </c>
      <c r="J108" s="94">
        <v>32340.20291272</v>
      </c>
      <c r="K108" s="94">
        <v>587.48760942775698</v>
      </c>
      <c r="L108" s="94">
        <v>0</v>
      </c>
      <c r="M108" s="94">
        <v>-5354.6595587299935</v>
      </c>
      <c r="N108" s="94">
        <f>+SUM(O108:V108)</f>
        <v>37623.463162923021</v>
      </c>
      <c r="O108" s="94">
        <v>0</v>
      </c>
      <c r="P108" s="94">
        <v>21947.613024586946</v>
      </c>
      <c r="Q108" s="94">
        <v>0</v>
      </c>
      <c r="R108" s="94">
        <v>0</v>
      </c>
      <c r="S108" s="94">
        <v>5301.7025089300005</v>
      </c>
      <c r="T108" s="94">
        <v>32.571351280000002</v>
      </c>
      <c r="U108" s="94">
        <v>10386.584145286073</v>
      </c>
      <c r="V108" s="94">
        <v>-45.007867160000053</v>
      </c>
      <c r="W108" s="94">
        <f>+X108+Y108</f>
        <v>-36741.33799776357</v>
      </c>
      <c r="X108" s="13">
        <v>-43873.291708499244</v>
      </c>
      <c r="Y108" s="13">
        <v>7131.9537107356755</v>
      </c>
      <c r="Z108" s="78" t="s">
        <v>174</v>
      </c>
      <c r="AA108" s="78" t="s">
        <v>175</v>
      </c>
      <c r="AB108" s="12"/>
      <c r="AC108" s="12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>
        <v>39089.65787246792</v>
      </c>
      <c r="AY108" s="94">
        <f t="shared" si="95"/>
        <v>39089.65787246792</v>
      </c>
      <c r="AZ108" s="160"/>
      <c r="BA108" s="15"/>
      <c r="BB108" s="89"/>
    </row>
    <row r="109" spans="1:55" ht="30" x14ac:dyDescent="0.25">
      <c r="A109" s="140"/>
      <c r="B109" s="94">
        <f>+C109+D109+E109</f>
        <v>4000</v>
      </c>
      <c r="C109" s="94"/>
      <c r="D109" s="94"/>
      <c r="E109" s="94">
        <f>+F109+G109+H109+N109+W109</f>
        <v>4000</v>
      </c>
      <c r="F109" s="94">
        <v>2756.5938700000002</v>
      </c>
      <c r="G109" s="94">
        <v>0</v>
      </c>
      <c r="H109" s="94">
        <f t="shared" si="97"/>
        <v>252.58182858999993</v>
      </c>
      <c r="I109" s="94">
        <f t="shared" si="96"/>
        <v>43.297763589999967</v>
      </c>
      <c r="J109" s="94">
        <v>29.544481999999959</v>
      </c>
      <c r="K109" s="94">
        <v>13.753281590000006</v>
      </c>
      <c r="L109" s="94">
        <v>208.92906499999998</v>
      </c>
      <c r="M109" s="94">
        <v>0.35499999999999865</v>
      </c>
      <c r="N109" s="94">
        <f>+SUM(O109:V109)</f>
        <v>-358.94604015999994</v>
      </c>
      <c r="O109" s="94">
        <v>-292.56838399999998</v>
      </c>
      <c r="P109" s="94">
        <v>-69.549373159999973</v>
      </c>
      <c r="Q109" s="94">
        <v>0</v>
      </c>
      <c r="R109" s="94">
        <v>0</v>
      </c>
      <c r="S109" s="94">
        <v>0</v>
      </c>
      <c r="T109" s="94">
        <v>0.2416769999999997</v>
      </c>
      <c r="U109" s="94">
        <v>0</v>
      </c>
      <c r="V109" s="94">
        <v>2.9300399999999982</v>
      </c>
      <c r="W109" s="98">
        <f>+X109+Y109</f>
        <v>1349.77034157</v>
      </c>
      <c r="X109" s="13">
        <v>1349.77034157</v>
      </c>
      <c r="Y109" s="13">
        <v>0</v>
      </c>
      <c r="Z109" s="78" t="s">
        <v>176</v>
      </c>
      <c r="AA109" s="78" t="s">
        <v>177</v>
      </c>
      <c r="AB109" s="12"/>
      <c r="AC109" s="12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>
        <v>4000</v>
      </c>
      <c r="AY109" s="94">
        <f t="shared" si="95"/>
        <v>4000</v>
      </c>
      <c r="AZ109" s="160"/>
      <c r="BA109" s="15"/>
      <c r="BB109" s="89"/>
    </row>
    <row r="110" spans="1:55" ht="30" x14ac:dyDescent="0.25">
      <c r="A110" s="140"/>
      <c r="B110" s="94">
        <f>+C110+D110+E110</f>
        <v>1.09792400180595E-2</v>
      </c>
      <c r="C110" s="94"/>
      <c r="D110" s="94"/>
      <c r="E110" s="94">
        <f>+F110+G110+H110+N110+W110</f>
        <v>1.09792400180595E-2</v>
      </c>
      <c r="F110" s="94">
        <v>470.32020612999997</v>
      </c>
      <c r="G110" s="94">
        <v>0</v>
      </c>
      <c r="H110" s="94">
        <f t="shared" si="97"/>
        <v>40651.380369439998</v>
      </c>
      <c r="I110" s="94">
        <f t="shared" si="96"/>
        <v>39221.430233389998</v>
      </c>
      <c r="J110" s="94">
        <v>13275.83704092</v>
      </c>
      <c r="K110" s="94">
        <v>25945.593192469998</v>
      </c>
      <c r="L110" s="94">
        <v>403.30455504999969</v>
      </c>
      <c r="M110" s="94">
        <v>1026.6455810000007</v>
      </c>
      <c r="N110" s="94">
        <f>+SUM(O110:V110)</f>
        <v>-31641.571023830191</v>
      </c>
      <c r="O110" s="94">
        <v>0</v>
      </c>
      <c r="P110" s="94">
        <v>665.01935152037765</v>
      </c>
      <c r="Q110" s="94">
        <v>0</v>
      </c>
      <c r="R110" s="94">
        <v>527.82712413997797</v>
      </c>
      <c r="S110" s="94">
        <v>-150.77247805000002</v>
      </c>
      <c r="T110" s="94">
        <v>26.600852999999994</v>
      </c>
      <c r="U110" s="94">
        <v>-32710.245874440545</v>
      </c>
      <c r="V110" s="94">
        <v>0</v>
      </c>
      <c r="W110" s="94">
        <f>+X110+Y110</f>
        <v>-9480.1185724997922</v>
      </c>
      <c r="X110" s="13">
        <v>-13187.369715650488</v>
      </c>
      <c r="Y110" s="13">
        <v>3707.251143150695</v>
      </c>
      <c r="Z110" s="78" t="s">
        <v>178</v>
      </c>
      <c r="AA110" s="78" t="s">
        <v>179</v>
      </c>
      <c r="AB110" s="12"/>
      <c r="AC110" s="12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9">
        <v>1.0979240018244241E-2</v>
      </c>
      <c r="AY110" s="99">
        <f>+AV110+AW110+AX110</f>
        <v>1.0979240018244241E-2</v>
      </c>
      <c r="AZ110" s="160"/>
      <c r="BA110" s="15"/>
      <c r="BB110" s="89"/>
    </row>
    <row r="111" spans="1:55" ht="20.25" customHeight="1" x14ac:dyDescent="0.25">
      <c r="A111" s="140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12"/>
      <c r="Y111" s="12"/>
      <c r="Z111" s="78" t="s">
        <v>180</v>
      </c>
      <c r="AA111" s="78" t="s">
        <v>181</v>
      </c>
      <c r="AB111" s="13">
        <v>13983.046106340005</v>
      </c>
      <c r="AC111" s="13">
        <v>1822.4084760999999</v>
      </c>
      <c r="AD111" s="13">
        <f>+AB111+AC111</f>
        <v>15805.454582440005</v>
      </c>
      <c r="AE111" s="94">
        <v>1.2840071900000112</v>
      </c>
      <c r="AF111" s="94">
        <v>0</v>
      </c>
      <c r="AG111" s="94">
        <v>0</v>
      </c>
      <c r="AH111" s="94">
        <v>-1.4000033843331039E-7</v>
      </c>
      <c r="AI111" s="94">
        <v>0</v>
      </c>
      <c r="AJ111" s="94">
        <v>0</v>
      </c>
      <c r="AK111" s="94">
        <v>23211.076354040011</v>
      </c>
      <c r="AL111" s="94">
        <v>1369.2589707134284</v>
      </c>
      <c r="AM111" s="94">
        <f>+SUM(AE111:AL111)</f>
        <v>24581.619331803438</v>
      </c>
      <c r="AN111" s="94">
        <v>6097.0469384799944</v>
      </c>
      <c r="AO111" s="94">
        <v>62702.463128530006</v>
      </c>
      <c r="AP111" s="94">
        <v>420745.09956156102</v>
      </c>
      <c r="AQ111" s="94">
        <v>128211.952232367</v>
      </c>
      <c r="AR111" s="94">
        <f t="shared" ref="AR111:AR113" si="98">+AQ111+AP111</f>
        <v>548957.05179392803</v>
      </c>
      <c r="AS111" s="94">
        <f t="shared" ref="AS111:AS113" si="99">+AR111+AO111+AN111</f>
        <v>617756.56186093797</v>
      </c>
      <c r="AT111" s="94">
        <v>312480.63654882507</v>
      </c>
      <c r="AU111" s="94">
        <v>60461.894657614583</v>
      </c>
      <c r="AV111" s="94">
        <f>+AU111+AT111+AS111+AM111+AD111</f>
        <v>1031086.1669816209</v>
      </c>
      <c r="AW111" s="94">
        <v>1796.5076770578125</v>
      </c>
      <c r="AX111" s="94"/>
      <c r="AY111" s="94">
        <f t="shared" si="95"/>
        <v>1032882.6746586787</v>
      </c>
      <c r="AZ111" s="160"/>
      <c r="BA111" s="15"/>
      <c r="BB111" s="89"/>
    </row>
    <row r="112" spans="1:55" x14ac:dyDescent="0.25">
      <c r="A112" s="140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12"/>
      <c r="Y112" s="12"/>
      <c r="Z112" s="78" t="s">
        <v>182</v>
      </c>
      <c r="AA112" s="78" t="s">
        <v>183</v>
      </c>
      <c r="AB112" s="25">
        <v>-2662.8938819199998</v>
      </c>
      <c r="AC112" s="13">
        <v>-8782.9989290963058</v>
      </c>
      <c r="AD112" s="13">
        <f>+AB112+AC112</f>
        <v>-11445.892811016305</v>
      </c>
      <c r="AE112" s="94">
        <v>-1717.4808810000002</v>
      </c>
      <c r="AF112" s="94">
        <v>-4517.43</v>
      </c>
      <c r="AG112" s="94">
        <v>0</v>
      </c>
      <c r="AH112" s="94">
        <v>0</v>
      </c>
      <c r="AI112" s="94">
        <v>0</v>
      </c>
      <c r="AJ112" s="94">
        <v>0</v>
      </c>
      <c r="AK112" s="94">
        <v>0</v>
      </c>
      <c r="AL112" s="94">
        <v>0</v>
      </c>
      <c r="AM112" s="94">
        <f>+SUM(AE112:AL112)</f>
        <v>-6234.9108810000007</v>
      </c>
      <c r="AN112" s="94">
        <v>0</v>
      </c>
      <c r="AO112" s="94">
        <v>-6130.7059477999983</v>
      </c>
      <c r="AP112" s="94">
        <v>-242791.59637382999</v>
      </c>
      <c r="AQ112" s="94">
        <v>-492685.38561543397</v>
      </c>
      <c r="AR112" s="94">
        <f t="shared" si="98"/>
        <v>-735476.98198926402</v>
      </c>
      <c r="AS112" s="94">
        <f t="shared" si="99"/>
        <v>-741607.68793706398</v>
      </c>
      <c r="AT112" s="94">
        <v>-223420.00321691739</v>
      </c>
      <c r="AU112" s="94">
        <v>-1013.8601826088583</v>
      </c>
      <c r="AV112" s="94">
        <f>+AU112+AT112+AS112+AM112+AD112</f>
        <v>-983722.35502860649</v>
      </c>
      <c r="AW112" s="94">
        <v>-49160.319630162325</v>
      </c>
      <c r="AX112" s="94"/>
      <c r="AY112" s="94">
        <f t="shared" si="95"/>
        <v>-1032882.6746587688</v>
      </c>
      <c r="AZ112" s="160"/>
      <c r="BA112" s="15"/>
      <c r="BB112" s="89"/>
    </row>
    <row r="113" spans="1:55" ht="51" customHeight="1" x14ac:dyDescent="0.25">
      <c r="A113" s="140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12"/>
      <c r="Y113" s="12"/>
      <c r="Z113" s="78" t="s">
        <v>184</v>
      </c>
      <c r="AA113" s="78" t="s">
        <v>185</v>
      </c>
      <c r="AB113" s="26">
        <v>14418.954655864529</v>
      </c>
      <c r="AC113" s="17">
        <v>1887056.1315992218</v>
      </c>
      <c r="AD113" s="13">
        <f>+AB113+AC113</f>
        <v>1901475.0862550864</v>
      </c>
      <c r="AE113" s="94">
        <v>-44866.15902650723</v>
      </c>
      <c r="AF113" s="94">
        <v>259.98369169270347</v>
      </c>
      <c r="AG113" s="94">
        <v>-12225.800622841518</v>
      </c>
      <c r="AH113" s="94">
        <v>7026.8444603173357</v>
      </c>
      <c r="AI113" s="94">
        <v>1264.2633254399443</v>
      </c>
      <c r="AJ113" s="94">
        <v>3538.8093517225693</v>
      </c>
      <c r="AK113" s="94">
        <v>376181.47423588712</v>
      </c>
      <c r="AL113" s="94">
        <v>-179216.8894120077</v>
      </c>
      <c r="AM113" s="94">
        <f>+SUM(AE113:AL113)</f>
        <v>151962.52600370324</v>
      </c>
      <c r="AN113" s="94">
        <v>704684.6304237009</v>
      </c>
      <c r="AO113" s="94">
        <v>141825.19604226362</v>
      </c>
      <c r="AP113" s="94">
        <v>487427.09397461696</v>
      </c>
      <c r="AQ113" s="94">
        <v>-1349853.292808756</v>
      </c>
      <c r="AR113" s="94">
        <f t="shared" si="98"/>
        <v>-862426.19883413904</v>
      </c>
      <c r="AS113" s="94">
        <f t="shared" si="99"/>
        <v>-15916.372368174489</v>
      </c>
      <c r="AT113" s="94">
        <v>1040813.810127483</v>
      </c>
      <c r="AU113" s="94">
        <v>73603.059926043847</v>
      </c>
      <c r="AV113" s="94">
        <f>+AU113+AT113+AS113+AM113+AD113</f>
        <v>3151938.1099441419</v>
      </c>
      <c r="AW113" s="94">
        <v>912267.73220855393</v>
      </c>
      <c r="AX113" s="94"/>
      <c r="AY113" s="94">
        <f t="shared" si="95"/>
        <v>4064205.8421526961</v>
      </c>
      <c r="AZ113" s="160"/>
      <c r="BA113" s="15"/>
      <c r="BB113" s="89"/>
    </row>
    <row r="114" spans="1:55" x14ac:dyDescent="0.25">
      <c r="A114" s="140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12"/>
      <c r="Y114" s="12"/>
      <c r="Z114" s="78"/>
      <c r="AA114" s="78"/>
      <c r="AB114" s="12"/>
      <c r="AC114" s="12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160"/>
      <c r="BA114" s="23"/>
      <c r="BB114" s="88"/>
      <c r="BC114" s="5"/>
    </row>
    <row r="115" spans="1:55" ht="30.75" thickBot="1" x14ac:dyDescent="0.3">
      <c r="A115" s="140"/>
      <c r="B115" s="103">
        <f>+C115+D115+E115</f>
        <v>-1.1504127411171794E-2</v>
      </c>
      <c r="C115" s="95"/>
      <c r="D115" s="95">
        <v>912267.73220855393</v>
      </c>
      <c r="E115" s="95">
        <f>+F115+G115+H115+N115+W115</f>
        <v>-912267.74371268135</v>
      </c>
      <c r="F115" s="95">
        <v>944.04294325386581</v>
      </c>
      <c r="G115" s="95">
        <v>-153652.47267316119</v>
      </c>
      <c r="H115" s="95">
        <f>+SUM(J115:M115)</f>
        <v>-738008.39511493035</v>
      </c>
      <c r="I115" s="95">
        <f t="shared" ref="I115" si="100">+J115+K115</f>
        <v>-1417529.2518733568</v>
      </c>
      <c r="J115" s="95">
        <v>-1518305.3190615328</v>
      </c>
      <c r="K115" s="95">
        <v>100776.06718817598</v>
      </c>
      <c r="L115" s="95">
        <v>3414.3251714854632</v>
      </c>
      <c r="M115" s="95">
        <v>676106.53158694087</v>
      </c>
      <c r="N115" s="95">
        <f>+SUM(O115:V115)</f>
        <v>-146101.07683115191</v>
      </c>
      <c r="O115" s="95">
        <v>-180598.5873939367</v>
      </c>
      <c r="P115" s="95">
        <v>325855.36169565882</v>
      </c>
      <c r="Q115" s="95">
        <v>3538.8093517225693</v>
      </c>
      <c r="R115" s="95">
        <v>-151817.73782403982</v>
      </c>
      <c r="S115" s="95">
        <v>61.377476925758856</v>
      </c>
      <c r="T115" s="95">
        <v>-13334.01191691068</v>
      </c>
      <c r="U115" s="95">
        <v>-76679.297935324008</v>
      </c>
      <c r="V115" s="95">
        <v>-53126.990285247834</v>
      </c>
      <c r="W115" s="95">
        <f>+X115+Y115</f>
        <v>124550.15796330827</v>
      </c>
      <c r="X115" s="17">
        <v>150050.63818442193</v>
      </c>
      <c r="Y115" s="17">
        <v>-25500.480221113656</v>
      </c>
      <c r="Z115" s="80" t="s">
        <v>186</v>
      </c>
      <c r="AA115" s="80" t="s">
        <v>187</v>
      </c>
      <c r="AB115" s="13"/>
      <c r="AC115" s="13"/>
      <c r="AD115" s="17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>
        <f>+AV115+AW115+AX115</f>
        <v>0</v>
      </c>
      <c r="AZ115" s="161"/>
      <c r="BA115" s="14"/>
      <c r="BB115" s="88"/>
      <c r="BC115" s="5"/>
    </row>
    <row r="116" spans="1:55" x14ac:dyDescent="0.25">
      <c r="A116" s="158" t="s">
        <v>189</v>
      </c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12"/>
      <c r="Y116" s="12"/>
      <c r="Z116" s="78"/>
      <c r="AA116" s="78"/>
      <c r="AB116" s="12"/>
      <c r="AC116" s="12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178" t="s">
        <v>188</v>
      </c>
      <c r="BA116" s="15"/>
      <c r="BB116" s="89"/>
    </row>
    <row r="117" spans="1:55" ht="30" x14ac:dyDescent="0.25">
      <c r="A117" s="149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12"/>
      <c r="Y117" s="12"/>
      <c r="Z117" s="78" t="s">
        <v>186</v>
      </c>
      <c r="AA117" s="78" t="s">
        <v>187</v>
      </c>
      <c r="AB117" s="94">
        <v>-42967.481915342782</v>
      </c>
      <c r="AC117" s="94">
        <v>70296.534975625691</v>
      </c>
      <c r="AD117" s="94">
        <f>+AB117+AC117</f>
        <v>27329.053060282909</v>
      </c>
      <c r="AE117" s="94">
        <v>-29804.9234266899</v>
      </c>
      <c r="AF117" s="94">
        <v>-56430.943120718395</v>
      </c>
      <c r="AG117" s="94">
        <v>-11277.466294223643</v>
      </c>
      <c r="AH117" s="94">
        <v>9156.9072155287213</v>
      </c>
      <c r="AI117" s="94">
        <v>-154515.95261127467</v>
      </c>
      <c r="AJ117" s="94">
        <v>16384.304764463192</v>
      </c>
      <c r="AK117" s="94">
        <v>351391.31681713602</v>
      </c>
      <c r="AL117" s="94">
        <v>-159115.64032684593</v>
      </c>
      <c r="AM117" s="94">
        <f>+SUM(AE117:AL117)</f>
        <v>-34212.396982624603</v>
      </c>
      <c r="AN117" s="94">
        <v>429178.2766418471</v>
      </c>
      <c r="AO117" s="94">
        <v>11930.921710242541</v>
      </c>
      <c r="AP117" s="94">
        <v>-48613.878389478356</v>
      </c>
      <c r="AQ117" s="94">
        <v>-1000845.9388573091</v>
      </c>
      <c r="AR117" s="94">
        <f t="shared" ref="AR117" si="101">+AQ117+AP117</f>
        <v>-1049459.8172467875</v>
      </c>
      <c r="AS117" s="94">
        <f>+AR117+AO117+AN117</f>
        <v>-608350.61889469787</v>
      </c>
      <c r="AT117" s="94">
        <v>-230088.61569069675</v>
      </c>
      <c r="AU117" s="94">
        <v>436.43578994285053</v>
      </c>
      <c r="AV117" s="94">
        <f>+AU117+AT117+AS117+AM117+AD117</f>
        <v>-844886.14271779335</v>
      </c>
      <c r="AW117" s="94">
        <v>844886.14158677857</v>
      </c>
      <c r="AX117" s="94"/>
      <c r="AY117" s="94">
        <f>+AV117+AW117+AX117</f>
        <v>-1.1310147820040584E-3</v>
      </c>
      <c r="AZ117" s="165"/>
      <c r="BA117" s="15"/>
      <c r="BB117" s="89"/>
    </row>
    <row r="118" spans="1:55" ht="15" customHeight="1" x14ac:dyDescent="0.25">
      <c r="A118" s="149"/>
      <c r="B118" s="94">
        <f>+C118+D118+E118</f>
        <v>10121993.637604922</v>
      </c>
      <c r="C118" s="94"/>
      <c r="D118" s="94">
        <v>1775728.0204543807</v>
      </c>
      <c r="E118" s="94">
        <f>+F118+G118+H118+N118+W118</f>
        <v>8346265.6171505414</v>
      </c>
      <c r="F118" s="94">
        <v>13119.945933709902</v>
      </c>
      <c r="G118" s="94">
        <v>2035850.0166426778</v>
      </c>
      <c r="H118" s="94">
        <f>+SUM(J118:M118)</f>
        <v>773881.71636094199</v>
      </c>
      <c r="I118" s="94">
        <f t="shared" ref="I118" si="102">+J118+K118</f>
        <v>352553.94117873488</v>
      </c>
      <c r="J118" s="94">
        <v>330764.77470977861</v>
      </c>
      <c r="K118" s="94">
        <v>21789.16646895626</v>
      </c>
      <c r="L118" s="94">
        <v>19677.038740403295</v>
      </c>
      <c r="M118" s="94">
        <v>401650.73644180375</v>
      </c>
      <c r="N118" s="94">
        <f>+SUM(O118:V118)</f>
        <v>3386475.1107724155</v>
      </c>
      <c r="O118" s="94">
        <v>160517.83177644876</v>
      </c>
      <c r="P118" s="94">
        <v>2731790.1717117224</v>
      </c>
      <c r="Q118" s="94">
        <v>-75249.877294656966</v>
      </c>
      <c r="R118" s="94">
        <v>2876.9532167815901</v>
      </c>
      <c r="S118" s="94">
        <v>65067.184988807589</v>
      </c>
      <c r="T118" s="94">
        <v>6352.5820426902628</v>
      </c>
      <c r="U118" s="94">
        <v>73923.322694126953</v>
      </c>
      <c r="V118" s="94">
        <v>421196.94163649523</v>
      </c>
      <c r="W118" s="94">
        <f>+X118+Y118</f>
        <v>2136938.827440796</v>
      </c>
      <c r="X118" s="13">
        <v>2029451.9995712959</v>
      </c>
      <c r="Y118" s="13">
        <v>107486.82786950005</v>
      </c>
      <c r="Z118" s="78" t="s">
        <v>190</v>
      </c>
      <c r="AA118" s="78" t="s">
        <v>191</v>
      </c>
      <c r="AB118" s="12"/>
      <c r="AC118" s="12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165"/>
      <c r="BA118" s="15"/>
      <c r="BB118" s="89"/>
    </row>
    <row r="119" spans="1:55" x14ac:dyDescent="0.25">
      <c r="A119" s="149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12"/>
      <c r="Y119" s="12"/>
      <c r="Z119" s="78" t="s">
        <v>190</v>
      </c>
      <c r="AA119" s="78" t="s">
        <v>192</v>
      </c>
      <c r="AB119" s="13">
        <v>150454.30978484283</v>
      </c>
      <c r="AC119" s="13">
        <v>1959155.4645956701</v>
      </c>
      <c r="AD119" s="13">
        <f>+AB119+AC119</f>
        <v>2109609.774380513</v>
      </c>
      <c r="AE119" s="94">
        <v>451001.86506318528</v>
      </c>
      <c r="AF119" s="94">
        <v>130354.26581484535</v>
      </c>
      <c r="AG119" s="94">
        <v>17346.251056243178</v>
      </c>
      <c r="AH119" s="94">
        <v>55910.277773278867</v>
      </c>
      <c r="AI119" s="94">
        <v>157392.90582805625</v>
      </c>
      <c r="AJ119" s="94">
        <v>-91634.182059120154</v>
      </c>
      <c r="AK119" s="94">
        <v>2380398.8548945868</v>
      </c>
      <c r="AL119" s="94">
        <v>319633.47210329468</v>
      </c>
      <c r="AM119" s="94">
        <f>+SUM(AE119:AL119)</f>
        <v>3420403.71047437</v>
      </c>
      <c r="AN119" s="94">
        <v>-27527.540200043328</v>
      </c>
      <c r="AO119" s="94">
        <v>7746.1170301607581</v>
      </c>
      <c r="AP119" s="94">
        <v>70403.044858434616</v>
      </c>
      <c r="AQ119" s="94">
        <v>1331610.7135670877</v>
      </c>
      <c r="AR119" s="94">
        <f t="shared" ref="AR119" si="103">+AQ119+AP119</f>
        <v>1402013.7584255224</v>
      </c>
      <c r="AS119" s="94">
        <f>+AR119+AO119+AN119</f>
        <v>1382232.3352556399</v>
      </c>
      <c r="AT119" s="94">
        <v>2265938.6323333746</v>
      </c>
      <c r="AU119" s="94">
        <v>12683.510143767051</v>
      </c>
      <c r="AV119" s="94">
        <f>+AU119+AT119+AS119+AM119+AD119</f>
        <v>9190867.9625876639</v>
      </c>
      <c r="AW119" s="94">
        <v>930841.87886760209</v>
      </c>
      <c r="AX119" s="94"/>
      <c r="AY119" s="94">
        <f>+AV119+AW119+AX119</f>
        <v>10121709.841455266</v>
      </c>
      <c r="AZ119" s="165"/>
      <c r="BA119" s="15"/>
      <c r="BB119" s="89"/>
    </row>
    <row r="120" spans="1:55" x14ac:dyDescent="0.25">
      <c r="A120" s="149"/>
      <c r="B120" s="94"/>
      <c r="C120" s="94"/>
      <c r="D120" s="94"/>
      <c r="E120" s="94"/>
      <c r="F120" s="94"/>
      <c r="G120" s="94"/>
      <c r="H120" s="94">
        <f t="shared" ref="H120:H151" si="104">+SUM(J120:M120)</f>
        <v>0</v>
      </c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12"/>
      <c r="Y120" s="12"/>
      <c r="Z120" s="78"/>
      <c r="AA120" s="78"/>
      <c r="AB120" s="12"/>
      <c r="AC120" s="12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165"/>
      <c r="BA120" s="15"/>
      <c r="BB120" s="89"/>
    </row>
    <row r="121" spans="1:55" x14ac:dyDescent="0.25">
      <c r="A121" s="149"/>
      <c r="B121" s="94">
        <f>+C121+D121+E121</f>
        <v>-35509.635852538348</v>
      </c>
      <c r="C121" s="94"/>
      <c r="D121" s="94">
        <f>+SUM(D122:D123)</f>
        <v>0</v>
      </c>
      <c r="E121" s="94">
        <f>+F121+G121+H121+N121+W121</f>
        <v>-35509.635852538348</v>
      </c>
      <c r="F121" s="94"/>
      <c r="G121" s="94"/>
      <c r="H121" s="94">
        <f t="shared" si="104"/>
        <v>0</v>
      </c>
      <c r="I121" s="94"/>
      <c r="J121" s="94"/>
      <c r="K121" s="94"/>
      <c r="L121" s="94"/>
      <c r="M121" s="94"/>
      <c r="N121" s="94">
        <f>+SUM(O121:V121)</f>
        <v>-35509.635852538348</v>
      </c>
      <c r="O121" s="94">
        <f t="shared" ref="O121:V121" si="105">+SUM(O122:O123)</f>
        <v>-35509.635852538348</v>
      </c>
      <c r="P121" s="94">
        <f t="shared" si="105"/>
        <v>0</v>
      </c>
      <c r="Q121" s="94">
        <f t="shared" si="105"/>
        <v>0</v>
      </c>
      <c r="R121" s="94">
        <f t="shared" si="105"/>
        <v>0</v>
      </c>
      <c r="S121" s="94">
        <f t="shared" si="105"/>
        <v>0</v>
      </c>
      <c r="T121" s="94">
        <f t="shared" si="105"/>
        <v>0</v>
      </c>
      <c r="U121" s="94">
        <f t="shared" si="105"/>
        <v>0</v>
      </c>
      <c r="V121" s="94">
        <f t="shared" si="105"/>
        <v>0</v>
      </c>
      <c r="W121" s="94"/>
      <c r="X121" s="13"/>
      <c r="Y121" s="13">
        <f>+SUM(Y122:Y123)</f>
        <v>0</v>
      </c>
      <c r="Z121" s="78" t="s">
        <v>193</v>
      </c>
      <c r="AA121" s="78" t="s">
        <v>194</v>
      </c>
      <c r="AB121" s="12"/>
      <c r="AC121" s="12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>
        <f>+AU121+AT121+AS121+AM121+AD121</f>
        <v>0</v>
      </c>
      <c r="AW121" s="94">
        <f>+AW122+AW123</f>
        <v>-35509.635852538348</v>
      </c>
      <c r="AX121" s="94"/>
      <c r="AY121" s="94">
        <f>+AV121+AW121+AX121</f>
        <v>-35509.635852538348</v>
      </c>
      <c r="AZ121" s="165"/>
      <c r="BA121" s="15"/>
      <c r="BB121" s="89"/>
    </row>
    <row r="122" spans="1:55" x14ac:dyDescent="0.25">
      <c r="A122" s="149"/>
      <c r="B122" s="94">
        <f>+C122+D122+E122</f>
        <v>-13.53335511</v>
      </c>
      <c r="C122" s="94"/>
      <c r="D122" s="94">
        <v>0</v>
      </c>
      <c r="E122" s="94">
        <f>+F122+G122+H122+N122+W122</f>
        <v>-13.53335511</v>
      </c>
      <c r="F122" s="94"/>
      <c r="G122" s="94"/>
      <c r="H122" s="94">
        <f t="shared" si="104"/>
        <v>0</v>
      </c>
      <c r="I122" s="94"/>
      <c r="J122" s="94"/>
      <c r="K122" s="94"/>
      <c r="L122" s="94"/>
      <c r="M122" s="94"/>
      <c r="N122" s="94">
        <f>+SUM(O122:V122)</f>
        <v>-13.53335511</v>
      </c>
      <c r="O122" s="94">
        <v>-13.53335511</v>
      </c>
      <c r="P122" s="94">
        <v>0</v>
      </c>
      <c r="Q122" s="94">
        <v>0</v>
      </c>
      <c r="R122" s="94">
        <v>0</v>
      </c>
      <c r="S122" s="94">
        <v>0</v>
      </c>
      <c r="T122" s="94">
        <v>0</v>
      </c>
      <c r="U122" s="94">
        <v>0</v>
      </c>
      <c r="V122" s="94">
        <v>0</v>
      </c>
      <c r="W122" s="94"/>
      <c r="X122" s="13"/>
      <c r="Y122" s="13">
        <v>0</v>
      </c>
      <c r="Z122" s="81" t="s">
        <v>195</v>
      </c>
      <c r="AA122" s="81" t="s">
        <v>196</v>
      </c>
      <c r="AB122" s="12"/>
      <c r="AC122" s="12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>
        <f>+AU122+AT122+AS122+AM122+AD122</f>
        <v>0</v>
      </c>
      <c r="AW122" s="94">
        <v>-13.533355110000002</v>
      </c>
      <c r="AX122" s="94"/>
      <c r="AY122" s="94">
        <f>+AV122+AW122+AX122</f>
        <v>-13.533355110000002</v>
      </c>
      <c r="AZ122" s="165"/>
      <c r="BA122" s="15"/>
      <c r="BB122" s="89"/>
    </row>
    <row r="123" spans="1:55" x14ac:dyDescent="0.25">
      <c r="A123" s="149"/>
      <c r="B123" s="94">
        <f>+C123+D123+E123</f>
        <v>-35496.10249742835</v>
      </c>
      <c r="C123" s="94"/>
      <c r="D123" s="94">
        <v>0</v>
      </c>
      <c r="E123" s="94">
        <f>+F123+G123+H123+N123+W123</f>
        <v>-35496.10249742835</v>
      </c>
      <c r="F123" s="94"/>
      <c r="G123" s="94"/>
      <c r="H123" s="94">
        <f t="shared" si="104"/>
        <v>0</v>
      </c>
      <c r="I123" s="94"/>
      <c r="J123" s="94"/>
      <c r="K123" s="94"/>
      <c r="L123" s="94"/>
      <c r="M123" s="94"/>
      <c r="N123" s="94">
        <f>+SUM(O123:V123)</f>
        <v>-35496.10249742835</v>
      </c>
      <c r="O123" s="94">
        <v>-35496.10249742835</v>
      </c>
      <c r="P123" s="94">
        <v>0</v>
      </c>
      <c r="Q123" s="94">
        <v>0</v>
      </c>
      <c r="R123" s="94">
        <v>0</v>
      </c>
      <c r="S123" s="94">
        <v>0</v>
      </c>
      <c r="T123" s="94">
        <v>0</v>
      </c>
      <c r="U123" s="94">
        <v>0</v>
      </c>
      <c r="V123" s="94">
        <v>0</v>
      </c>
      <c r="W123" s="94"/>
      <c r="X123" s="13"/>
      <c r="Y123" s="13">
        <v>0</v>
      </c>
      <c r="Z123" s="81" t="s">
        <v>197</v>
      </c>
      <c r="AA123" s="81" t="s">
        <v>198</v>
      </c>
      <c r="AB123" s="12"/>
      <c r="AC123" s="12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>
        <f>+AU123+AT123+AS123+AM123+AD123</f>
        <v>0</v>
      </c>
      <c r="AW123" s="94">
        <v>-35496.10249742835</v>
      </c>
      <c r="AX123" s="94"/>
      <c r="AY123" s="94">
        <f>+AV123+AW123+AX123</f>
        <v>-35496.10249742835</v>
      </c>
      <c r="AZ123" s="165"/>
      <c r="BA123" s="15"/>
      <c r="BB123" s="89"/>
    </row>
    <row r="124" spans="1:55" x14ac:dyDescent="0.25">
      <c r="A124" s="149"/>
      <c r="B124" s="94"/>
      <c r="C124" s="94"/>
      <c r="D124" s="94"/>
      <c r="E124" s="94"/>
      <c r="F124" s="94"/>
      <c r="G124" s="94"/>
      <c r="H124" s="94">
        <f t="shared" si="104"/>
        <v>0</v>
      </c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12"/>
      <c r="Y124" s="12"/>
      <c r="Z124" s="78"/>
      <c r="AA124" s="78"/>
      <c r="AB124" s="12"/>
      <c r="AC124" s="12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>
        <f t="shared" ref="AS124:AS132" si="106">+AR124+AO124+AN124</f>
        <v>0</v>
      </c>
      <c r="AT124" s="94"/>
      <c r="AU124" s="94"/>
      <c r="AV124" s="94"/>
      <c r="AW124" s="94"/>
      <c r="AX124" s="94"/>
      <c r="AY124" s="94"/>
      <c r="AZ124" s="165"/>
      <c r="BA124" s="15"/>
      <c r="BB124" s="89"/>
    </row>
    <row r="125" spans="1:55" x14ac:dyDescent="0.25">
      <c r="A125" s="149"/>
      <c r="B125" s="94">
        <f>+C125+D125+E125</f>
        <v>1196077.6335068212</v>
      </c>
      <c r="C125" s="94"/>
      <c r="D125" s="94">
        <f>+SUM(D126:D128)</f>
        <v>-32903.768828153232</v>
      </c>
      <c r="E125" s="94">
        <f>+F125+G125+H125+N125+W125</f>
        <v>1228981.4023349744</v>
      </c>
      <c r="F125" s="94">
        <f>+SUM(F126:F128)</f>
        <v>16960.768128486554</v>
      </c>
      <c r="G125" s="94">
        <f>+SUM(G126:G128)</f>
        <v>794475.31715044891</v>
      </c>
      <c r="H125" s="94">
        <f t="shared" si="104"/>
        <v>252737.03483638488</v>
      </c>
      <c r="I125" s="94">
        <f t="shared" ref="I125:I128" si="107">+J125+K125</f>
        <v>191728.15389332338</v>
      </c>
      <c r="J125" s="94">
        <f t="shared" ref="J125:M125" si="108">+SUM(J126:J128)</f>
        <v>161938.16749165981</v>
      </c>
      <c r="K125" s="94">
        <f t="shared" si="108"/>
        <v>29789.986401663566</v>
      </c>
      <c r="L125" s="94">
        <f t="shared" si="108"/>
        <v>5193.0817743324596</v>
      </c>
      <c r="M125" s="94">
        <f t="shared" si="108"/>
        <v>55815.799168729027</v>
      </c>
      <c r="N125" s="94">
        <f>+SUM(O125:V125)</f>
        <v>-308456.15150711348</v>
      </c>
      <c r="O125" s="94">
        <f t="shared" ref="O125:V125" si="109">+SUM(O126:O128)</f>
        <v>-547050.40339978831</v>
      </c>
      <c r="P125" s="94">
        <f t="shared" si="109"/>
        <v>365388.68019486731</v>
      </c>
      <c r="Q125" s="94">
        <f t="shared" si="109"/>
        <v>-117171.34913845822</v>
      </c>
      <c r="R125" s="94">
        <f t="shared" si="109"/>
        <v>2122.2435422186127</v>
      </c>
      <c r="S125" s="94">
        <f t="shared" si="109"/>
        <v>8146.0636568494556</v>
      </c>
      <c r="T125" s="94">
        <f t="shared" si="109"/>
        <v>8048.297661224844</v>
      </c>
      <c r="U125" s="94">
        <f t="shared" si="109"/>
        <v>30823.890850648924</v>
      </c>
      <c r="V125" s="94">
        <f t="shared" si="109"/>
        <v>-58763.574874676109</v>
      </c>
      <c r="W125" s="94">
        <f>+X125+Y125</f>
        <v>473264.43372676737</v>
      </c>
      <c r="X125" s="13">
        <f>+SUM(X126:X128)</f>
        <v>390544.33437041665</v>
      </c>
      <c r="Y125" s="13">
        <f>+SUM(Y126:Y128)</f>
        <v>82720.099356350736</v>
      </c>
      <c r="Z125" s="78" t="s">
        <v>199</v>
      </c>
      <c r="AA125" s="78" t="s">
        <v>200</v>
      </c>
      <c r="AB125" s="12"/>
      <c r="AC125" s="12">
        <f>+SUM(AC126:AC128)</f>
        <v>0</v>
      </c>
      <c r="AD125" s="94"/>
      <c r="AE125" s="94">
        <f t="shared" ref="AE125:AL125" si="110">+AE126+AE127+AE128</f>
        <v>0</v>
      </c>
      <c r="AF125" s="94">
        <f t="shared" si="110"/>
        <v>-3065.6769238253742</v>
      </c>
      <c r="AG125" s="94">
        <f t="shared" si="110"/>
        <v>0</v>
      </c>
      <c r="AH125" s="94">
        <f t="shared" si="110"/>
        <v>0</v>
      </c>
      <c r="AI125" s="94">
        <f t="shared" si="110"/>
        <v>98.859547027661691</v>
      </c>
      <c r="AJ125" s="94">
        <f t="shared" si="110"/>
        <v>0</v>
      </c>
      <c r="AK125" s="94">
        <f t="shared" si="110"/>
        <v>1308521.3101378623</v>
      </c>
      <c r="AL125" s="94">
        <f t="shared" si="110"/>
        <v>261860.93351998998</v>
      </c>
      <c r="AM125" s="94">
        <f>+SUM(AE125:AL125)</f>
        <v>1567415.4262810545</v>
      </c>
      <c r="AN125" s="94">
        <f t="shared" ref="AN125:AQ125" si="111">+SUM(AN126:AN128)</f>
        <v>0</v>
      </c>
      <c r="AO125" s="94">
        <f t="shared" si="111"/>
        <v>0</v>
      </c>
      <c r="AP125" s="94">
        <f t="shared" si="111"/>
        <v>0</v>
      </c>
      <c r="AQ125" s="94">
        <f t="shared" si="111"/>
        <v>0</v>
      </c>
      <c r="AR125" s="94"/>
      <c r="AS125" s="94">
        <f t="shared" si="106"/>
        <v>0</v>
      </c>
      <c r="AT125" s="94"/>
      <c r="AU125" s="94">
        <f>+SUM(AU126:AU128)</f>
        <v>0</v>
      </c>
      <c r="AV125" s="94">
        <f>+AU125+AT125+AS125+AM125+AD125</f>
        <v>1567415.4262810545</v>
      </c>
      <c r="AW125" s="94">
        <f>+SUM(AW126:AW128)</f>
        <v>-371621.59044639888</v>
      </c>
      <c r="AX125" s="94"/>
      <c r="AY125" s="94">
        <f>+AV125+AW125+AX125</f>
        <v>1195793.8358346557</v>
      </c>
      <c r="AZ125" s="165"/>
      <c r="BA125" s="15"/>
      <c r="BB125" s="89"/>
    </row>
    <row r="126" spans="1:55" x14ac:dyDescent="0.25">
      <c r="A126" s="149"/>
      <c r="B126" s="94">
        <f>+C126+D126+E126</f>
        <v>41402.197299322674</v>
      </c>
      <c r="C126" s="94"/>
      <c r="D126" s="94">
        <v>0</v>
      </c>
      <c r="E126" s="94">
        <f>+F126+G126+H126+N126+W126</f>
        <v>41402.197299322674</v>
      </c>
      <c r="F126" s="94">
        <v>-7.289468586395742E-2</v>
      </c>
      <c r="G126" s="94">
        <v>19659.747672413425</v>
      </c>
      <c r="H126" s="94">
        <f t="shared" si="104"/>
        <v>-416.9315854033091</v>
      </c>
      <c r="I126" s="94">
        <f t="shared" si="107"/>
        <v>-420.95857692330912</v>
      </c>
      <c r="J126" s="94">
        <v>2.5</v>
      </c>
      <c r="K126" s="94">
        <v>-423.45857692330912</v>
      </c>
      <c r="L126" s="94">
        <v>0</v>
      </c>
      <c r="M126" s="94">
        <v>4.0269915200000206</v>
      </c>
      <c r="N126" s="94">
        <f>+SUM(O126:V126)</f>
        <v>-8456.5392529779474</v>
      </c>
      <c r="O126" s="94">
        <v>-204.617233</v>
      </c>
      <c r="P126" s="94">
        <v>338.85356070681155</v>
      </c>
      <c r="Q126" s="94">
        <v>-5508.3401905987903</v>
      </c>
      <c r="R126" s="94">
        <v>-649.12369570593341</v>
      </c>
      <c r="S126" s="94">
        <v>144.07067703377396</v>
      </c>
      <c r="T126" s="94">
        <v>-2573.6556082041661</v>
      </c>
      <c r="U126" s="94">
        <v>-12.338661559643352</v>
      </c>
      <c r="V126" s="94">
        <v>8.6118983499999615</v>
      </c>
      <c r="W126" s="94">
        <f>+X126+Y126</f>
        <v>30615.993359976368</v>
      </c>
      <c r="X126" s="13">
        <v>34430.646136652409</v>
      </c>
      <c r="Y126" s="13">
        <v>-3814.652776676041</v>
      </c>
      <c r="Z126" s="81" t="s">
        <v>201</v>
      </c>
      <c r="AA126" s="81" t="s">
        <v>202</v>
      </c>
      <c r="AB126" s="12"/>
      <c r="AC126" s="12">
        <v>0</v>
      </c>
      <c r="AD126" s="94"/>
      <c r="AE126" s="94">
        <v>0</v>
      </c>
      <c r="AF126" s="94">
        <v>0</v>
      </c>
      <c r="AG126" s="94">
        <v>0</v>
      </c>
      <c r="AH126" s="94">
        <v>0</v>
      </c>
      <c r="AI126" s="94">
        <v>0</v>
      </c>
      <c r="AJ126" s="94">
        <v>0</v>
      </c>
      <c r="AK126" s="94">
        <v>0</v>
      </c>
      <c r="AL126" s="94">
        <v>57076.650907396106</v>
      </c>
      <c r="AM126" s="94">
        <f>+SUM(AE126:AL126)</f>
        <v>57076.650907396106</v>
      </c>
      <c r="AN126" s="94">
        <v>0</v>
      </c>
      <c r="AO126" s="94">
        <v>0</v>
      </c>
      <c r="AP126" s="94">
        <v>0</v>
      </c>
      <c r="AQ126" s="94">
        <v>0</v>
      </c>
      <c r="AR126" s="94"/>
      <c r="AS126" s="94">
        <f t="shared" si="106"/>
        <v>0</v>
      </c>
      <c r="AT126" s="94"/>
      <c r="AU126" s="94">
        <v>0</v>
      </c>
      <c r="AV126" s="94">
        <f>+AU126+AT126+AS126+AM126+AD126</f>
        <v>57076.650907396106</v>
      </c>
      <c r="AW126" s="94">
        <v>-15674.453999643038</v>
      </c>
      <c r="AX126" s="94"/>
      <c r="AY126" s="94">
        <f>+AV126+AW126+AX126</f>
        <v>41402.196907753067</v>
      </c>
      <c r="AZ126" s="165"/>
      <c r="BA126" s="15"/>
      <c r="BB126" s="89"/>
    </row>
    <row r="127" spans="1:55" x14ac:dyDescent="0.25">
      <c r="A127" s="149"/>
      <c r="B127" s="94">
        <f>+C127+D127+E127</f>
        <v>1383932.061805584</v>
      </c>
      <c r="C127" s="94"/>
      <c r="D127" s="94">
        <v>-31805.973394453235</v>
      </c>
      <c r="E127" s="94">
        <f>+F127+G127+H127+N127+W127</f>
        <v>1415738.0352000373</v>
      </c>
      <c r="F127" s="94">
        <v>12542.606790727003</v>
      </c>
      <c r="G127" s="94">
        <v>414096.83675174293</v>
      </c>
      <c r="H127" s="94">
        <f t="shared" si="104"/>
        <v>257983.49423561821</v>
      </c>
      <c r="I127" s="94">
        <f t="shared" si="107"/>
        <v>191012.1408170767</v>
      </c>
      <c r="J127" s="94">
        <v>161935.66749165981</v>
      </c>
      <c r="K127" s="94">
        <v>29076.473325416875</v>
      </c>
      <c r="L127" s="94">
        <v>5193.0817743324596</v>
      </c>
      <c r="M127" s="94">
        <v>61778.271644209031</v>
      </c>
      <c r="N127" s="94">
        <f>+SUM(O127:V127)</f>
        <v>474008.5977961332</v>
      </c>
      <c r="O127" s="94">
        <v>223780.44354932828</v>
      </c>
      <c r="P127" s="94">
        <v>375458.59077035473</v>
      </c>
      <c r="Q127" s="94">
        <v>-111663.00894785943</v>
      </c>
      <c r="R127" s="94">
        <v>2771.3672379245463</v>
      </c>
      <c r="S127" s="94">
        <v>3035.646650441664</v>
      </c>
      <c r="T127" s="94">
        <v>8482.4468444257218</v>
      </c>
      <c r="U127" s="94">
        <v>27468.34734704384</v>
      </c>
      <c r="V127" s="94">
        <v>-55325.235655526107</v>
      </c>
      <c r="W127" s="94">
        <f>+X127+Y127</f>
        <v>257106.49962581601</v>
      </c>
      <c r="X127" s="13">
        <v>145377.23522642281</v>
      </c>
      <c r="Y127" s="13">
        <v>111729.26439939321</v>
      </c>
      <c r="Z127" s="81" t="s">
        <v>203</v>
      </c>
      <c r="AA127" s="81" t="s">
        <v>204</v>
      </c>
      <c r="AB127" s="12"/>
      <c r="AC127" s="12">
        <v>0</v>
      </c>
      <c r="AD127" s="94"/>
      <c r="AE127" s="94">
        <v>0</v>
      </c>
      <c r="AF127" s="94">
        <v>-3065.6769238253742</v>
      </c>
      <c r="AG127" s="94">
        <v>0</v>
      </c>
      <c r="AH127" s="94">
        <v>0</v>
      </c>
      <c r="AI127" s="94">
        <v>0</v>
      </c>
      <c r="AJ127" s="94">
        <v>0</v>
      </c>
      <c r="AK127" s="94">
        <v>972517.82140341343</v>
      </c>
      <c r="AL127" s="94">
        <v>217021.93259466943</v>
      </c>
      <c r="AM127" s="94">
        <f>+SUM(AE127:AL127)</f>
        <v>1186474.0770742574</v>
      </c>
      <c r="AN127" s="94">
        <v>0</v>
      </c>
      <c r="AO127" s="94">
        <v>0</v>
      </c>
      <c r="AP127" s="94">
        <v>0</v>
      </c>
      <c r="AQ127" s="94">
        <v>0</v>
      </c>
      <c r="AR127" s="94"/>
      <c r="AS127" s="94">
        <f t="shared" si="106"/>
        <v>0</v>
      </c>
      <c r="AT127" s="94"/>
      <c r="AU127" s="94">
        <v>0</v>
      </c>
      <c r="AV127" s="94">
        <f>+AU127+AT127+AS127+AM127+AD127</f>
        <v>1186474.0770742574</v>
      </c>
      <c r="AW127" s="94">
        <v>197457.98473142157</v>
      </c>
      <c r="AX127" s="94"/>
      <c r="AY127" s="94">
        <f>+AV127+AW127+AX127</f>
        <v>1383932.061805679</v>
      </c>
      <c r="AZ127" s="165"/>
      <c r="BA127" s="15"/>
      <c r="BB127" s="89"/>
    </row>
    <row r="128" spans="1:55" x14ac:dyDescent="0.25">
      <c r="A128" s="149"/>
      <c r="B128" s="94">
        <f>+C128+D128+E128</f>
        <v>-229256.62559808587</v>
      </c>
      <c r="C128" s="94"/>
      <c r="D128" s="94">
        <v>-1097.7954336999999</v>
      </c>
      <c r="E128" s="94">
        <f>+F128+G128+H128+N128+W128</f>
        <v>-228158.83016438587</v>
      </c>
      <c r="F128" s="94">
        <v>4418.2342324454139</v>
      </c>
      <c r="G128" s="94">
        <v>360718.73272629251</v>
      </c>
      <c r="H128" s="94">
        <f t="shared" si="104"/>
        <v>-4829.52781383</v>
      </c>
      <c r="I128" s="94">
        <f t="shared" si="107"/>
        <v>1136.9716531700001</v>
      </c>
      <c r="J128" s="94">
        <v>0</v>
      </c>
      <c r="K128" s="94">
        <v>1136.9716531700001</v>
      </c>
      <c r="L128" s="94">
        <v>0</v>
      </c>
      <c r="M128" s="94">
        <v>-5966.4994669999996</v>
      </c>
      <c r="N128" s="94">
        <f>+SUM(O128:V128)</f>
        <v>-774008.2100502688</v>
      </c>
      <c r="O128" s="94">
        <v>-770626.22971611656</v>
      </c>
      <c r="P128" s="94">
        <v>-10408.764136194257</v>
      </c>
      <c r="Q128" s="94">
        <v>0</v>
      </c>
      <c r="R128" s="94">
        <v>0</v>
      </c>
      <c r="S128" s="94">
        <v>4966.3463293740178</v>
      </c>
      <c r="T128" s="94">
        <v>2139.5064250032883</v>
      </c>
      <c r="U128" s="94">
        <v>3367.8821651647268</v>
      </c>
      <c r="V128" s="94">
        <v>-3446.9511174999998</v>
      </c>
      <c r="W128" s="94">
        <f>+X128+Y128</f>
        <v>185541.940740975</v>
      </c>
      <c r="X128" s="13">
        <v>210736.45300734142</v>
      </c>
      <c r="Y128" s="13">
        <v>-25194.512266366433</v>
      </c>
      <c r="Z128" s="81" t="s">
        <v>205</v>
      </c>
      <c r="AA128" s="81" t="s">
        <v>206</v>
      </c>
      <c r="AB128" s="12"/>
      <c r="AC128" s="12">
        <v>0</v>
      </c>
      <c r="AD128" s="94"/>
      <c r="AE128" s="94">
        <v>0</v>
      </c>
      <c r="AF128" s="94">
        <v>0</v>
      </c>
      <c r="AG128" s="94">
        <v>0</v>
      </c>
      <c r="AH128" s="94">
        <v>0</v>
      </c>
      <c r="AI128" s="94">
        <v>98.859547027661691</v>
      </c>
      <c r="AJ128" s="94">
        <v>0</v>
      </c>
      <c r="AK128" s="94">
        <v>336003.48873444891</v>
      </c>
      <c r="AL128" s="94">
        <v>-12237.64998207552</v>
      </c>
      <c r="AM128" s="94">
        <f>+SUM(AE128:AL128)</f>
        <v>323864.69829940109</v>
      </c>
      <c r="AN128" s="94">
        <v>0</v>
      </c>
      <c r="AO128" s="94">
        <v>0</v>
      </c>
      <c r="AP128" s="94">
        <v>0</v>
      </c>
      <c r="AQ128" s="94">
        <v>0</v>
      </c>
      <c r="AR128" s="94"/>
      <c r="AS128" s="94">
        <f t="shared" si="106"/>
        <v>0</v>
      </c>
      <c r="AT128" s="94">
        <v>2.0000000000748586E-8</v>
      </c>
      <c r="AU128" s="94">
        <v>0</v>
      </c>
      <c r="AV128" s="94">
        <f>+AU128+AT128+AS128+AM128+AD128</f>
        <v>323864.69829942111</v>
      </c>
      <c r="AW128" s="94">
        <v>-553405.12117817742</v>
      </c>
      <c r="AX128" s="94"/>
      <c r="AY128" s="94">
        <f>+AV128+AW128+AX128</f>
        <v>-229540.4228787563</v>
      </c>
      <c r="AZ128" s="165"/>
      <c r="BA128" s="15"/>
      <c r="BB128" s="89"/>
    </row>
    <row r="129" spans="1:54" x14ac:dyDescent="0.25">
      <c r="A129" s="149"/>
      <c r="B129" s="94"/>
      <c r="C129" s="94"/>
      <c r="D129" s="94"/>
      <c r="E129" s="94"/>
      <c r="F129" s="94"/>
      <c r="G129" s="94"/>
      <c r="H129" s="94">
        <f t="shared" si="104"/>
        <v>0</v>
      </c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12"/>
      <c r="Y129" s="12"/>
      <c r="Z129" s="78"/>
      <c r="AA129" s="78"/>
      <c r="AB129" s="12"/>
      <c r="AC129" s="12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>
        <f t="shared" si="106"/>
        <v>0</v>
      </c>
      <c r="AT129" s="94"/>
      <c r="AU129" s="94"/>
      <c r="AV129" s="94"/>
      <c r="AW129" s="94"/>
      <c r="AX129" s="94"/>
      <c r="AY129" s="94"/>
      <c r="AZ129" s="165"/>
      <c r="BA129" s="15"/>
      <c r="BB129" s="89"/>
    </row>
    <row r="130" spans="1:54" x14ac:dyDescent="0.25">
      <c r="A130" s="149"/>
      <c r="B130" s="94">
        <f>+C130+D130+E130</f>
        <v>2884760.218846322</v>
      </c>
      <c r="C130" s="94"/>
      <c r="D130" s="94">
        <f>+D131+D132</f>
        <v>260265.9631186786</v>
      </c>
      <c r="E130" s="94">
        <f>+F130+G130+H130+N130+W130</f>
        <v>2624494.2557276436</v>
      </c>
      <c r="F130" s="94">
        <f>+F131+F132</f>
        <v>7101.8898017523179</v>
      </c>
      <c r="G130" s="94">
        <f>+G131+G132</f>
        <v>8086.0194983051915</v>
      </c>
      <c r="H130" s="94">
        <f t="shared" si="104"/>
        <v>441265.42248238687</v>
      </c>
      <c r="I130" s="94">
        <f t="shared" ref="I130:I132" si="112">+J130+K130</f>
        <v>-12256.720407540261</v>
      </c>
      <c r="J130" s="94">
        <f t="shared" ref="J130:M130" si="113">+J131+J132</f>
        <v>-1112.5167426899993</v>
      </c>
      <c r="K130" s="94">
        <f t="shared" si="113"/>
        <v>-11144.203664850262</v>
      </c>
      <c r="L130" s="94">
        <f t="shared" si="113"/>
        <v>-6002.0682909491634</v>
      </c>
      <c r="M130" s="94">
        <f t="shared" si="113"/>
        <v>459524.2111808763</v>
      </c>
      <c r="N130" s="94">
        <f>+SUM(O130:V130)</f>
        <v>1721195.4566670731</v>
      </c>
      <c r="O130" s="94">
        <f t="shared" ref="O130:V130" si="114">+O131+O132</f>
        <v>557279.340016876</v>
      </c>
      <c r="P130" s="94">
        <f t="shared" si="114"/>
        <v>331444.51440647058</v>
      </c>
      <c r="Q130" s="94">
        <f t="shared" si="114"/>
        <v>47335.309715991774</v>
      </c>
      <c r="R130" s="94">
        <f t="shared" si="114"/>
        <v>3985.1332387201182</v>
      </c>
      <c r="S130" s="94">
        <f t="shared" si="114"/>
        <v>-376.2638583688522</v>
      </c>
      <c r="T130" s="94">
        <f t="shared" si="114"/>
        <v>72658.947369313246</v>
      </c>
      <c r="U130" s="94">
        <f t="shared" si="114"/>
        <v>203963.268164451</v>
      </c>
      <c r="V130" s="94">
        <f t="shared" si="114"/>
        <v>504905.20761361916</v>
      </c>
      <c r="W130" s="94">
        <f>+X130+Y130</f>
        <v>446845.46727812628</v>
      </c>
      <c r="X130" s="12">
        <f>+X131+X132</f>
        <v>433853.26267821353</v>
      </c>
      <c r="Y130" s="12">
        <f>+Y131+Y132</f>
        <v>12992.204599912753</v>
      </c>
      <c r="Z130" s="78" t="s">
        <v>207</v>
      </c>
      <c r="AA130" s="78" t="s">
        <v>208</v>
      </c>
      <c r="AB130" s="12">
        <f>+AB131+AB132</f>
        <v>23650.544753349677</v>
      </c>
      <c r="AC130" s="12">
        <f>+AC131+AC132</f>
        <v>80428.987465168408</v>
      </c>
      <c r="AD130" s="13">
        <f>+AB130+AC130</f>
        <v>104079.53221851808</v>
      </c>
      <c r="AE130" s="94">
        <f t="shared" ref="AE130:AL130" si="115">+AE131+AE132</f>
        <v>-86.480950439999987</v>
      </c>
      <c r="AF130" s="94">
        <f t="shared" si="115"/>
        <v>58885.391021291529</v>
      </c>
      <c r="AG130" s="94">
        <f t="shared" si="115"/>
        <v>0</v>
      </c>
      <c r="AH130" s="94">
        <f t="shared" si="115"/>
        <v>515.38090124004316</v>
      </c>
      <c r="AI130" s="94">
        <f t="shared" si="115"/>
        <v>0</v>
      </c>
      <c r="AJ130" s="94">
        <f t="shared" si="115"/>
        <v>0</v>
      </c>
      <c r="AK130" s="94">
        <f t="shared" si="115"/>
        <v>807216.12371592014</v>
      </c>
      <c r="AL130" s="94">
        <f t="shared" si="115"/>
        <v>-47738.58005637116</v>
      </c>
      <c r="AM130" s="94">
        <f>+SUM(AE130:AL130)</f>
        <v>818791.83463164058</v>
      </c>
      <c r="AN130" s="94">
        <f t="shared" ref="AN130:AQ130" si="116">+AN131+AN132</f>
        <v>0</v>
      </c>
      <c r="AO130" s="94">
        <f t="shared" si="116"/>
        <v>0.52153750323259374</v>
      </c>
      <c r="AP130" s="94">
        <f t="shared" si="116"/>
        <v>136.455062</v>
      </c>
      <c r="AQ130" s="94">
        <f t="shared" si="116"/>
        <v>1449805.6526739062</v>
      </c>
      <c r="AR130" s="94">
        <f t="shared" ref="AR130:AR132" si="117">+AQ130+AP130</f>
        <v>1449942.1077359063</v>
      </c>
      <c r="AS130" s="94">
        <f t="shared" si="106"/>
        <v>1449942.6292734095</v>
      </c>
      <c r="AT130" s="94">
        <f>+AT131+AT132</f>
        <v>-4.5493706639325344E-3</v>
      </c>
      <c r="AU130" s="94">
        <f>+AU131+AU132</f>
        <v>0</v>
      </c>
      <c r="AV130" s="94">
        <f>+AU130+AT130+AS130+AM130+AD130</f>
        <v>2372813.9915741975</v>
      </c>
      <c r="AW130" s="94">
        <f>+AW131+AW132</f>
        <v>511946.22731993243</v>
      </c>
      <c r="AX130" s="94"/>
      <c r="AY130" s="94">
        <f>+AV130+AW130+AX130</f>
        <v>2884760.2188941301</v>
      </c>
      <c r="AZ130" s="165"/>
      <c r="BA130" s="15"/>
      <c r="BB130" s="89"/>
    </row>
    <row r="131" spans="1:54" x14ac:dyDescent="0.25">
      <c r="A131" s="149"/>
      <c r="B131" s="94">
        <f>+C131+D131+E131</f>
        <v>1103460.7819723373</v>
      </c>
      <c r="C131" s="94"/>
      <c r="D131" s="94">
        <v>-5286.846160248796</v>
      </c>
      <c r="E131" s="94">
        <f>+F131+G131+H131+N131+W131</f>
        <v>1108747.6281325861</v>
      </c>
      <c r="F131" s="94">
        <v>2557.5959026327455</v>
      </c>
      <c r="G131" s="94">
        <v>-139445.54779368843</v>
      </c>
      <c r="H131" s="94">
        <f t="shared" si="104"/>
        <v>451873.18666589365</v>
      </c>
      <c r="I131" s="94">
        <f t="shared" si="112"/>
        <v>-19581.159109691751</v>
      </c>
      <c r="J131" s="94">
        <v>-2485.2887104499996</v>
      </c>
      <c r="K131" s="94">
        <v>-17095.87039924175</v>
      </c>
      <c r="L131" s="94">
        <v>-6002.0615321435344</v>
      </c>
      <c r="M131" s="94">
        <v>477456.40730772895</v>
      </c>
      <c r="N131" s="94">
        <f>+SUM(O131:V131)</f>
        <v>675044.83020975883</v>
      </c>
      <c r="O131" s="94">
        <v>0</v>
      </c>
      <c r="P131" s="94">
        <v>269160.44654266071</v>
      </c>
      <c r="Q131" s="94">
        <v>13034.299393383422</v>
      </c>
      <c r="R131" s="94">
        <v>-22522.763719234714</v>
      </c>
      <c r="S131" s="94">
        <v>2167.7194702190609</v>
      </c>
      <c r="T131" s="94">
        <v>17759.967494713899</v>
      </c>
      <c r="U131" s="94">
        <v>38761.812695184301</v>
      </c>
      <c r="V131" s="94">
        <v>356683.34833283216</v>
      </c>
      <c r="W131" s="94">
        <f>+X131+Y131</f>
        <v>118717.56314798926</v>
      </c>
      <c r="X131" s="13">
        <v>111390.85041154794</v>
      </c>
      <c r="Y131" s="13">
        <v>7326.7127364413136</v>
      </c>
      <c r="Z131" s="81" t="s">
        <v>209</v>
      </c>
      <c r="AA131" s="81" t="s">
        <v>210</v>
      </c>
      <c r="AB131" s="13">
        <v>294.35207997607358</v>
      </c>
      <c r="AC131" s="13">
        <v>88789.250434602232</v>
      </c>
      <c r="AD131" s="13">
        <f>+AB131+AC131</f>
        <v>89083.602514578306</v>
      </c>
      <c r="AE131" s="94">
        <v>-63.200824299999994</v>
      </c>
      <c r="AF131" s="94">
        <v>48680.552216069998</v>
      </c>
      <c r="AG131" s="94">
        <v>0</v>
      </c>
      <c r="AH131" s="94">
        <v>628.6578964974625</v>
      </c>
      <c r="AI131" s="94">
        <v>0</v>
      </c>
      <c r="AJ131" s="94">
        <v>0</v>
      </c>
      <c r="AK131" s="94">
        <v>91384.851008829952</v>
      </c>
      <c r="AL131" s="94">
        <v>-55017.521131801201</v>
      </c>
      <c r="AM131" s="94">
        <f>+SUM(AE131:AL131)</f>
        <v>85613.339165296216</v>
      </c>
      <c r="AN131" s="94">
        <v>0</v>
      </c>
      <c r="AO131" s="94">
        <v>0.52153750323259374</v>
      </c>
      <c r="AP131" s="94">
        <v>0</v>
      </c>
      <c r="AQ131" s="94">
        <v>928763.32333639427</v>
      </c>
      <c r="AR131" s="94">
        <f t="shared" si="117"/>
        <v>928763.32333639427</v>
      </c>
      <c r="AS131" s="94">
        <f t="shared" si="106"/>
        <v>928763.8448738975</v>
      </c>
      <c r="AT131" s="94">
        <v>-4.5493706639325344E-3</v>
      </c>
      <c r="AU131" s="94">
        <v>0</v>
      </c>
      <c r="AV131" s="94">
        <f>+AU131+AT131+AS131+AM131+AD131</f>
        <v>1103460.7820044013</v>
      </c>
      <c r="AW131" s="94">
        <v>0</v>
      </c>
      <c r="AX131" s="94"/>
      <c r="AY131" s="94">
        <f>+AV131+AW131+AX131</f>
        <v>1103460.7820044013</v>
      </c>
      <c r="AZ131" s="165"/>
      <c r="BA131" s="15"/>
      <c r="BB131" s="89"/>
    </row>
    <row r="132" spans="1:54" x14ac:dyDescent="0.25">
      <c r="A132" s="149"/>
      <c r="B132" s="94">
        <f>+C132+D132+E132</f>
        <v>1781299.436873985</v>
      </c>
      <c r="C132" s="94"/>
      <c r="D132" s="94">
        <v>265552.80927892739</v>
      </c>
      <c r="E132" s="94">
        <f>+F132+G132+H132+N132+W132</f>
        <v>1515746.6275950577</v>
      </c>
      <c r="F132" s="94">
        <v>4544.2938991195724</v>
      </c>
      <c r="G132" s="94">
        <v>147531.56729199362</v>
      </c>
      <c r="H132" s="94">
        <f t="shared" si="104"/>
        <v>-10607.764183506813</v>
      </c>
      <c r="I132" s="94">
        <f t="shared" si="112"/>
        <v>7324.4387021514885</v>
      </c>
      <c r="J132" s="94">
        <v>1372.7719677600003</v>
      </c>
      <c r="K132" s="94">
        <v>5951.6667343914878</v>
      </c>
      <c r="L132" s="94">
        <v>-6.7588056290772136E-3</v>
      </c>
      <c r="M132" s="94">
        <v>-17932.196126852672</v>
      </c>
      <c r="N132" s="94">
        <f>+SUM(O132:V132)</f>
        <v>1046150.6264573142</v>
      </c>
      <c r="O132" s="94">
        <v>557279.340016876</v>
      </c>
      <c r="P132" s="94">
        <v>62284.067863809847</v>
      </c>
      <c r="Q132" s="94">
        <v>34301.010322608352</v>
      </c>
      <c r="R132" s="94">
        <v>26507.896957954832</v>
      </c>
      <c r="S132" s="94">
        <v>-2543.9833285879131</v>
      </c>
      <c r="T132" s="94">
        <v>54898.979874599354</v>
      </c>
      <c r="U132" s="94">
        <v>165201.45546926672</v>
      </c>
      <c r="V132" s="94">
        <v>148221.859280787</v>
      </c>
      <c r="W132" s="94">
        <f>+X132+Y132</f>
        <v>328127.90413013706</v>
      </c>
      <c r="X132" s="13">
        <v>322462.4122666656</v>
      </c>
      <c r="Y132" s="13">
        <v>5665.4918634714395</v>
      </c>
      <c r="Z132" s="81" t="s">
        <v>211</v>
      </c>
      <c r="AA132" s="81" t="s">
        <v>212</v>
      </c>
      <c r="AB132" s="13">
        <v>23356.192673373604</v>
      </c>
      <c r="AC132" s="13">
        <v>-8360.2629694338193</v>
      </c>
      <c r="AD132" s="13">
        <f>+AB132+AC132</f>
        <v>14995.929703939784</v>
      </c>
      <c r="AE132" s="94">
        <v>-23.28012614</v>
      </c>
      <c r="AF132" s="94">
        <v>10204.838805221529</v>
      </c>
      <c r="AG132" s="94">
        <v>0</v>
      </c>
      <c r="AH132" s="94">
        <v>-113.27699525741936</v>
      </c>
      <c r="AI132" s="94">
        <v>0</v>
      </c>
      <c r="AJ132" s="94">
        <v>0</v>
      </c>
      <c r="AK132" s="94">
        <v>715831.27270709025</v>
      </c>
      <c r="AL132" s="94">
        <v>7278.9410754300425</v>
      </c>
      <c r="AM132" s="94">
        <f>+SUM(AE132:AL132)</f>
        <v>733178.49546634441</v>
      </c>
      <c r="AN132" s="94">
        <v>0</v>
      </c>
      <c r="AO132" s="94">
        <v>0</v>
      </c>
      <c r="AP132" s="94">
        <v>136.455062</v>
      </c>
      <c r="AQ132" s="94">
        <v>521042.32933751203</v>
      </c>
      <c r="AR132" s="94">
        <f t="shared" si="117"/>
        <v>521178.78439951205</v>
      </c>
      <c r="AS132" s="94">
        <f t="shared" si="106"/>
        <v>521178.78439951205</v>
      </c>
      <c r="AT132" s="94">
        <v>0</v>
      </c>
      <c r="AU132" s="94">
        <v>0</v>
      </c>
      <c r="AV132" s="94">
        <f>+AU132+AT132+AS132+AM132+AD132</f>
        <v>1269353.2095697962</v>
      </c>
      <c r="AW132" s="94">
        <v>511946.22731993243</v>
      </c>
      <c r="AX132" s="94"/>
      <c r="AY132" s="94">
        <f>+AV132+AW132+AX132</f>
        <v>1781299.4368897285</v>
      </c>
      <c r="AZ132" s="165"/>
      <c r="BA132" s="15"/>
      <c r="BB132" s="89"/>
    </row>
    <row r="133" spans="1:54" x14ac:dyDescent="0.25">
      <c r="A133" s="149"/>
      <c r="B133" s="94"/>
      <c r="C133" s="94"/>
      <c r="D133" s="94"/>
      <c r="E133" s="94"/>
      <c r="F133" s="94"/>
      <c r="G133" s="94"/>
      <c r="H133" s="94">
        <f t="shared" si="104"/>
        <v>0</v>
      </c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12"/>
      <c r="Y133" s="12"/>
      <c r="Z133" s="78"/>
      <c r="AA133" s="78"/>
      <c r="AB133" s="12"/>
      <c r="AC133" s="12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165"/>
      <c r="BA133" s="15"/>
      <c r="BB133" s="89"/>
    </row>
    <row r="134" spans="1:54" x14ac:dyDescent="0.25">
      <c r="A134" s="149"/>
      <c r="B134" s="94">
        <f>+C134+D134+E134</f>
        <v>1815632.7749840778</v>
      </c>
      <c r="C134" s="94"/>
      <c r="D134" s="94">
        <f>+SUM(D135:D136)</f>
        <v>210.0014798115451</v>
      </c>
      <c r="E134" s="94">
        <f>+F134+G134+H134+N134+W134</f>
        <v>1815422.7735042663</v>
      </c>
      <c r="F134" s="94">
        <f>+SUM(F135:F136)</f>
        <v>-731.80110628775481</v>
      </c>
      <c r="G134" s="94">
        <f>+SUM(G135:G136)</f>
        <v>5669.9173068146602</v>
      </c>
      <c r="H134" s="94">
        <f t="shared" si="104"/>
        <v>103663.42018022962</v>
      </c>
      <c r="I134" s="94">
        <f t="shared" ref="I134:I136" si="118">+J134+K134</f>
        <v>42575.814508030955</v>
      </c>
      <c r="J134" s="94">
        <f t="shared" ref="J134:M134" si="119">+SUM(J135:J136)</f>
        <v>0</v>
      </c>
      <c r="K134" s="94">
        <f t="shared" si="119"/>
        <v>42575.814508030955</v>
      </c>
      <c r="L134" s="94">
        <f t="shared" si="119"/>
        <v>1541.5961234599997</v>
      </c>
      <c r="M134" s="94">
        <f t="shared" si="119"/>
        <v>59546.009548738657</v>
      </c>
      <c r="N134" s="94">
        <f>+SUM(O134:V134)</f>
        <v>1724025.931256914</v>
      </c>
      <c r="O134" s="94">
        <f t="shared" ref="O134:V134" si="120">+SUM(O135:O136)</f>
        <v>-1.9249499999999999E-3</v>
      </c>
      <c r="P134" s="94">
        <f t="shared" si="120"/>
        <v>2078751.5982045515</v>
      </c>
      <c r="Q134" s="94">
        <f t="shared" si="120"/>
        <v>-1645.8146508699137</v>
      </c>
      <c r="R134" s="94">
        <f t="shared" si="120"/>
        <v>-6286.9571451587499</v>
      </c>
      <c r="S134" s="94">
        <f t="shared" si="120"/>
        <v>36893.123425886879</v>
      </c>
      <c r="T134" s="94">
        <f t="shared" si="120"/>
        <v>-6776.8319388627879</v>
      </c>
      <c r="U134" s="94">
        <f t="shared" si="120"/>
        <v>-389776.00973893044</v>
      </c>
      <c r="V134" s="94">
        <f t="shared" si="120"/>
        <v>12866.825025247355</v>
      </c>
      <c r="W134" s="94">
        <f>+X134+Y134</f>
        <v>-17204.694133404242</v>
      </c>
      <c r="X134" s="12">
        <f>+SUM(X135:X136)</f>
        <v>-7733.2985997420437</v>
      </c>
      <c r="Y134" s="12">
        <f>+SUM(Y135:Y136)</f>
        <v>-9471.3955336621984</v>
      </c>
      <c r="Z134" s="78" t="s">
        <v>213</v>
      </c>
      <c r="AA134" s="78" t="s">
        <v>214</v>
      </c>
      <c r="AB134" s="12">
        <f>+SUM(AB135:AB136)</f>
        <v>90728.660600821662</v>
      </c>
      <c r="AC134" s="12">
        <f>+SUM(AC135:AC136)</f>
        <v>-57921.286536660977</v>
      </c>
      <c r="AD134" s="13">
        <f>+AB134+AC134</f>
        <v>32807.374064160686</v>
      </c>
      <c r="AE134" s="94">
        <f t="shared" ref="AE134:AL134" si="121">+AE135+AE136</f>
        <v>9879.3264308488906</v>
      </c>
      <c r="AF134" s="94">
        <f t="shared" si="121"/>
        <v>45070.941196788059</v>
      </c>
      <c r="AG134" s="94">
        <f t="shared" si="121"/>
        <v>2929.7447179283135</v>
      </c>
      <c r="AH134" s="94">
        <f t="shared" si="121"/>
        <v>35109.0643387854</v>
      </c>
      <c r="AI134" s="94">
        <f t="shared" si="121"/>
        <v>41883.821807205284</v>
      </c>
      <c r="AJ134" s="94">
        <f t="shared" si="121"/>
        <v>1903.7484603218331</v>
      </c>
      <c r="AK134" s="94">
        <f t="shared" si="121"/>
        <v>-74212.042833683707</v>
      </c>
      <c r="AL134" s="94">
        <f t="shared" si="121"/>
        <v>-2549.3879484441291</v>
      </c>
      <c r="AM134" s="94">
        <f>+SUM(AE134:AL134)</f>
        <v>60015.21616974994</v>
      </c>
      <c r="AN134" s="94">
        <f t="shared" ref="AN134:AQ134" si="122">+SUM(AN135:AN136)</f>
        <v>3602.4614357599967</v>
      </c>
      <c r="AO134" s="94">
        <f t="shared" si="122"/>
        <v>8523.4377310612999</v>
      </c>
      <c r="AP134" s="94">
        <f t="shared" si="122"/>
        <v>67342.985526907956</v>
      </c>
      <c r="AQ134" s="94">
        <f t="shared" si="122"/>
        <v>156633.04907629002</v>
      </c>
      <c r="AR134" s="94">
        <f t="shared" ref="AR134:AR136" si="123">+AQ134+AP134</f>
        <v>223976.03460319797</v>
      </c>
      <c r="AS134" s="94">
        <f t="shared" ref="AS134:AS136" si="124">+AR134+AO134+AN134</f>
        <v>236101.93377001927</v>
      </c>
      <c r="AT134" s="94">
        <f>+SUM(AT135:AT136)</f>
        <v>1477174.0578870149</v>
      </c>
      <c r="AU134" s="94">
        <f>+SUM(AU135:AU136)</f>
        <v>11627.875298040721</v>
      </c>
      <c r="AV134" s="94">
        <f>+AU134+AT134+AS134+AM134+AD134</f>
        <v>1817726.4571889855</v>
      </c>
      <c r="AW134" s="94">
        <f>+SUM(AW135:AW136)</f>
        <v>-2093.6823048505662</v>
      </c>
      <c r="AX134" s="94"/>
      <c r="AY134" s="94">
        <f>+AV134+AW134+AX134</f>
        <v>1815632.774884135</v>
      </c>
      <c r="AZ134" s="165"/>
      <c r="BA134" s="15"/>
      <c r="BB134" s="89"/>
    </row>
    <row r="135" spans="1:54" x14ac:dyDescent="0.25">
      <c r="A135" s="149"/>
      <c r="B135" s="94">
        <f>+C135+D135+E135</f>
        <v>1633299.584370716</v>
      </c>
      <c r="C135" s="94"/>
      <c r="D135" s="94">
        <v>0</v>
      </c>
      <c r="E135" s="94">
        <f>+F135+G135+H135+N135+W135</f>
        <v>1633299.584370716</v>
      </c>
      <c r="F135" s="94">
        <v>-749.47188564789974</v>
      </c>
      <c r="G135" s="94">
        <v>5170.656540839268</v>
      </c>
      <c r="H135" s="94">
        <f t="shared" si="104"/>
        <v>101019.68293009864</v>
      </c>
      <c r="I135" s="94">
        <f t="shared" si="118"/>
        <v>39932.077257899997</v>
      </c>
      <c r="J135" s="94">
        <v>0</v>
      </c>
      <c r="K135" s="94">
        <v>39932.077257899997</v>
      </c>
      <c r="L135" s="94">
        <v>1541.5961234599997</v>
      </c>
      <c r="M135" s="94">
        <v>59546.009548738657</v>
      </c>
      <c r="N135" s="94">
        <f>+SUM(O135:V135)</f>
        <v>1525358.7868469313</v>
      </c>
      <c r="O135" s="94">
        <v>-1.9249499999999999E-3</v>
      </c>
      <c r="P135" s="94">
        <v>1549311.5557244341</v>
      </c>
      <c r="Q135" s="94">
        <v>-20514.121269161245</v>
      </c>
      <c r="R135" s="94">
        <v>-962.02682487830123</v>
      </c>
      <c r="S135" s="94">
        <v>10107.445252426583</v>
      </c>
      <c r="T135" s="94">
        <v>-3588.2928912622378</v>
      </c>
      <c r="U135" s="94">
        <v>-7722.7244998019742</v>
      </c>
      <c r="V135" s="94">
        <v>-1273.0467198756387</v>
      </c>
      <c r="W135" s="94">
        <f>+X135+Y135</f>
        <v>2499.9299384946589</v>
      </c>
      <c r="X135" s="13">
        <v>10931.973184684659</v>
      </c>
      <c r="Y135" s="13">
        <v>-8432.04324619</v>
      </c>
      <c r="Z135" s="81" t="s">
        <v>215</v>
      </c>
      <c r="AA135" s="81" t="s">
        <v>216</v>
      </c>
      <c r="AB135" s="13">
        <v>48310.708754960062</v>
      </c>
      <c r="AC135" s="13">
        <v>302718.08848204213</v>
      </c>
      <c r="AD135" s="13">
        <f>+AB135+AC135</f>
        <v>351028.79723700217</v>
      </c>
      <c r="AE135" s="94">
        <v>10628.633803531808</v>
      </c>
      <c r="AF135" s="94">
        <v>24561.829815814355</v>
      </c>
      <c r="AG135" s="94">
        <v>-10838.100770159586</v>
      </c>
      <c r="AH135" s="94">
        <v>9287.0371292223626</v>
      </c>
      <c r="AI135" s="94">
        <v>690.00530435396877</v>
      </c>
      <c r="AJ135" s="94">
        <v>1038.0014090796226</v>
      </c>
      <c r="AK135" s="94">
        <v>42333.900345421542</v>
      </c>
      <c r="AL135" s="94">
        <v>-1595.1446348741208</v>
      </c>
      <c r="AM135" s="94">
        <f>+SUM(AE135:AL135)</f>
        <v>76106.162402389964</v>
      </c>
      <c r="AN135" s="94">
        <v>0</v>
      </c>
      <c r="AO135" s="94">
        <v>8523.4377310612999</v>
      </c>
      <c r="AP135" s="94">
        <v>2494.4737857976693</v>
      </c>
      <c r="AQ135" s="94">
        <v>0</v>
      </c>
      <c r="AR135" s="94">
        <f t="shared" si="123"/>
        <v>2494.4737857976693</v>
      </c>
      <c r="AS135" s="94">
        <f t="shared" si="124"/>
        <v>11017.911516858969</v>
      </c>
      <c r="AT135" s="94">
        <v>1181647.9300407195</v>
      </c>
      <c r="AU135" s="94">
        <v>13498.783173745873</v>
      </c>
      <c r="AV135" s="94">
        <f>+AU135+AT135+AS135+AM135+AD135</f>
        <v>1633299.5843707165</v>
      </c>
      <c r="AW135" s="94">
        <v>0</v>
      </c>
      <c r="AX135" s="94"/>
      <c r="AY135" s="94">
        <f>+AV135+AW135+AX135</f>
        <v>1633299.5843707165</v>
      </c>
      <c r="AZ135" s="165"/>
      <c r="BA135" s="15"/>
      <c r="BB135" s="89"/>
    </row>
    <row r="136" spans="1:54" x14ac:dyDescent="0.25">
      <c r="A136" s="149"/>
      <c r="B136" s="94">
        <f>+C136+D136+E136</f>
        <v>182333.19061336163</v>
      </c>
      <c r="C136" s="94"/>
      <c r="D136" s="94">
        <v>210.0014798115451</v>
      </c>
      <c r="E136" s="94">
        <f>+F136+G136+H136+N136+W136</f>
        <v>182123.18913355007</v>
      </c>
      <c r="F136" s="94">
        <v>17.670779360144884</v>
      </c>
      <c r="G136" s="94">
        <v>499.26076597539225</v>
      </c>
      <c r="H136" s="94">
        <f t="shared" si="104"/>
        <v>2643.7372501309555</v>
      </c>
      <c r="I136" s="94">
        <f t="shared" si="118"/>
        <v>2643.7372501309555</v>
      </c>
      <c r="J136" s="94">
        <v>0</v>
      </c>
      <c r="K136" s="94">
        <v>2643.7372501309555</v>
      </c>
      <c r="L136" s="94">
        <v>0</v>
      </c>
      <c r="M136" s="94">
        <v>0</v>
      </c>
      <c r="N136" s="94">
        <f>+SUM(O136:V136)</f>
        <v>198667.14440998249</v>
      </c>
      <c r="O136" s="94">
        <v>0</v>
      </c>
      <c r="P136" s="94">
        <v>529440.04248011741</v>
      </c>
      <c r="Q136" s="94">
        <v>18868.306618291332</v>
      </c>
      <c r="R136" s="94">
        <v>-5324.9303202804485</v>
      </c>
      <c r="S136" s="94">
        <v>26785.678173460296</v>
      </c>
      <c r="T136" s="94">
        <v>-3188.5390476005496</v>
      </c>
      <c r="U136" s="94">
        <v>-382053.28523912845</v>
      </c>
      <c r="V136" s="94">
        <v>14139.871745122993</v>
      </c>
      <c r="W136" s="94">
        <f>+X136+Y136</f>
        <v>-19704.624071898899</v>
      </c>
      <c r="X136" s="13">
        <v>-18665.271784426703</v>
      </c>
      <c r="Y136" s="13">
        <v>-1039.3522874721975</v>
      </c>
      <c r="Z136" s="81" t="s">
        <v>217</v>
      </c>
      <c r="AA136" s="81" t="s">
        <v>218</v>
      </c>
      <c r="AB136" s="13">
        <v>42417.951845861608</v>
      </c>
      <c r="AC136" s="13">
        <v>-360639.37501870311</v>
      </c>
      <c r="AD136" s="13">
        <f>+AB136+AC136</f>
        <v>-318221.42317284149</v>
      </c>
      <c r="AE136" s="94">
        <v>-749.3073726829175</v>
      </c>
      <c r="AF136" s="94">
        <v>20509.111380973703</v>
      </c>
      <c r="AG136" s="94">
        <v>13767.8454880879</v>
      </c>
      <c r="AH136" s="94">
        <v>25822.027209563039</v>
      </c>
      <c r="AI136" s="94">
        <v>41193.816502851318</v>
      </c>
      <c r="AJ136" s="94">
        <v>865.74705124221055</v>
      </c>
      <c r="AK136" s="94">
        <v>-116545.94317910525</v>
      </c>
      <c r="AL136" s="94">
        <v>-954.24331357000824</v>
      </c>
      <c r="AM136" s="94">
        <f>+SUM(AE136:AL136)</f>
        <v>-16090.946232640006</v>
      </c>
      <c r="AN136" s="94">
        <v>3602.4614357599967</v>
      </c>
      <c r="AO136" s="94">
        <v>0</v>
      </c>
      <c r="AP136" s="94">
        <v>64848.511741110284</v>
      </c>
      <c r="AQ136" s="94">
        <v>156633.04907629002</v>
      </c>
      <c r="AR136" s="94">
        <f t="shared" si="123"/>
        <v>221481.56081740028</v>
      </c>
      <c r="AS136" s="94">
        <f t="shared" si="124"/>
        <v>225084.02225316028</v>
      </c>
      <c r="AT136" s="94">
        <v>295526.12784629542</v>
      </c>
      <c r="AU136" s="94">
        <v>-1870.9078757051514</v>
      </c>
      <c r="AV136" s="94">
        <f>+AU136+AT136+AS136+AM136+AD136</f>
        <v>184426.87281826907</v>
      </c>
      <c r="AW136" s="94">
        <v>-2093.6823048505662</v>
      </c>
      <c r="AX136" s="94"/>
      <c r="AY136" s="94">
        <f>+AV136+AW136+AX136</f>
        <v>182333.19051341849</v>
      </c>
      <c r="AZ136" s="165"/>
      <c r="BA136" s="15"/>
      <c r="BB136" s="89"/>
    </row>
    <row r="137" spans="1:54" x14ac:dyDescent="0.25">
      <c r="A137" s="149"/>
      <c r="B137" s="94"/>
      <c r="C137" s="94"/>
      <c r="D137" s="94"/>
      <c r="E137" s="94"/>
      <c r="F137" s="94"/>
      <c r="G137" s="94"/>
      <c r="H137" s="94">
        <f t="shared" si="104"/>
        <v>0</v>
      </c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12"/>
      <c r="Y137" s="12"/>
      <c r="Z137" s="78"/>
      <c r="AA137" s="78"/>
      <c r="AB137" s="12"/>
      <c r="AC137" s="12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165"/>
      <c r="BA137" s="15"/>
      <c r="BB137" s="89"/>
    </row>
    <row r="138" spans="1:54" ht="30" x14ac:dyDescent="0.25">
      <c r="A138" s="149"/>
      <c r="B138" s="94">
        <f t="shared" ref="B138:B151" si="125">+C138+D138+E138</f>
        <v>1892050.9633799726</v>
      </c>
      <c r="C138" s="94"/>
      <c r="D138" s="94">
        <f>+D139+D142</f>
        <v>820950.45428711153</v>
      </c>
      <c r="E138" s="94">
        <f t="shared" ref="E138:E144" si="126">+F138+G138+H138+N138+W138</f>
        <v>1071100.5090928611</v>
      </c>
      <c r="F138" s="94">
        <f>+F139+F142</f>
        <v>0</v>
      </c>
      <c r="G138" s="94">
        <f>+G139+G142</f>
        <v>822614.50293934625</v>
      </c>
      <c r="H138" s="94">
        <f t="shared" si="104"/>
        <v>141996.50683576937</v>
      </c>
      <c r="I138" s="94">
        <f t="shared" ref="I138:I149" si="127">+J138+K138</f>
        <v>126503.39551094123</v>
      </c>
      <c r="J138" s="94">
        <f t="shared" ref="J138:M138" si="128">+J139+J142</f>
        <v>111252.44892163003</v>
      </c>
      <c r="K138" s="94">
        <f t="shared" si="128"/>
        <v>15250.946589311201</v>
      </c>
      <c r="L138" s="94">
        <f t="shared" si="128"/>
        <v>2009.4321276100002</v>
      </c>
      <c r="M138" s="94">
        <f t="shared" si="128"/>
        <v>13483.67919721814</v>
      </c>
      <c r="N138" s="94">
        <f t="shared" ref="N138:N144" si="129">+SUM(O138:V138)</f>
        <v>474226.75885303679</v>
      </c>
      <c r="O138" s="94">
        <f t="shared" ref="O138:V138" si="130">+O139+O142</f>
        <v>191351.38374161001</v>
      </c>
      <c r="P138" s="94">
        <f t="shared" si="130"/>
        <v>-33434.31478136246</v>
      </c>
      <c r="Q138" s="94">
        <f t="shared" si="130"/>
        <v>-3918.6312211804898</v>
      </c>
      <c r="R138" s="94">
        <f t="shared" si="130"/>
        <v>2818.9266378740544</v>
      </c>
      <c r="S138" s="94">
        <f t="shared" si="130"/>
        <v>5207.4188605194367</v>
      </c>
      <c r="T138" s="94">
        <f t="shared" si="130"/>
        <v>-67922.313161270067</v>
      </c>
      <c r="U138" s="94">
        <f t="shared" si="130"/>
        <v>207769.22373873883</v>
      </c>
      <c r="V138" s="94">
        <f t="shared" si="130"/>
        <v>172355.06503810742</v>
      </c>
      <c r="W138" s="94">
        <f t="shared" ref="W138:W144" si="131">+X138+Y138</f>
        <v>-367737.25953529141</v>
      </c>
      <c r="X138" s="12">
        <f>+X139+X142</f>
        <v>-368304.68257647881</v>
      </c>
      <c r="Y138" s="12">
        <f>+Y139+Y142</f>
        <v>567.42304118740901</v>
      </c>
      <c r="Z138" s="78" t="s">
        <v>219</v>
      </c>
      <c r="AA138" s="78" t="s">
        <v>220</v>
      </c>
      <c r="AB138" s="12">
        <f>+AB139+AB142</f>
        <v>945.51274900000135</v>
      </c>
      <c r="AC138" s="12">
        <f>+AC139+AC142</f>
        <v>1131759.4711080205</v>
      </c>
      <c r="AD138" s="13">
        <f>+AB138+AC138</f>
        <v>1132704.9838570205</v>
      </c>
      <c r="AE138" s="94">
        <f t="shared" ref="AE138:AL138" si="132">+AE139+AE142</f>
        <v>70124.884223910049</v>
      </c>
      <c r="AF138" s="94">
        <f t="shared" si="132"/>
        <v>36190.048296918831</v>
      </c>
      <c r="AG138" s="94">
        <f t="shared" si="132"/>
        <v>10964.58510902783</v>
      </c>
      <c r="AH138" s="94">
        <f t="shared" si="132"/>
        <v>-6096.2217008800008</v>
      </c>
      <c r="AI138" s="94">
        <f t="shared" si="132"/>
        <v>108247.10011091555</v>
      </c>
      <c r="AJ138" s="94">
        <f t="shared" si="132"/>
        <v>-93396.787236113931</v>
      </c>
      <c r="AK138" s="94">
        <f t="shared" si="132"/>
        <v>286125.14768486016</v>
      </c>
      <c r="AL138" s="94">
        <f t="shared" si="132"/>
        <v>0</v>
      </c>
      <c r="AM138" s="94">
        <f t="shared" ref="AM138:AM144" si="133">+SUM(AE138:AL138)</f>
        <v>412158.75648863846</v>
      </c>
      <c r="AN138" s="94">
        <f t="shared" ref="AN138:AQ138" si="134">+AN139+AN142</f>
        <v>0</v>
      </c>
      <c r="AO138" s="94">
        <f t="shared" si="134"/>
        <v>0</v>
      </c>
      <c r="AP138" s="94">
        <f t="shared" si="134"/>
        <v>0</v>
      </c>
      <c r="AQ138" s="94">
        <f t="shared" si="134"/>
        <v>0</v>
      </c>
      <c r="AR138" s="94">
        <f t="shared" ref="AR138:AR144" si="135">+AQ138+AP138</f>
        <v>0</v>
      </c>
      <c r="AS138" s="94">
        <f t="shared" ref="AS138:AS144" si="136">+AR138+AO138+AN138</f>
        <v>0</v>
      </c>
      <c r="AT138" s="94">
        <f>+AT139+AT142</f>
        <v>0</v>
      </c>
      <c r="AU138" s="94">
        <f>+AU139+AU142</f>
        <v>9.6622934440597219E-3</v>
      </c>
      <c r="AV138" s="94">
        <f t="shared" ref="AV138:AV144" si="137">+AU138+AT138+AS138+AM138+AD138</f>
        <v>1544863.7500079523</v>
      </c>
      <c r="AW138" s="94">
        <f>+AW139+AW142</f>
        <v>347187.21332404058</v>
      </c>
      <c r="AX138" s="94"/>
      <c r="AY138" s="94">
        <f t="shared" ref="AY138:AY144" si="138">+AV138+AW138+AX138</f>
        <v>1892050.963331993</v>
      </c>
      <c r="AZ138" s="165"/>
      <c r="BA138" s="15"/>
      <c r="BB138" s="89"/>
    </row>
    <row r="139" spans="1:54" x14ac:dyDescent="0.25">
      <c r="A139" s="149"/>
      <c r="B139" s="94">
        <f t="shared" si="125"/>
        <v>1823949.8750176313</v>
      </c>
      <c r="C139" s="94"/>
      <c r="D139" s="94">
        <f>+D140+D141</f>
        <v>797973.82079756027</v>
      </c>
      <c r="E139" s="94">
        <f t="shared" si="126"/>
        <v>1025976.0542200709</v>
      </c>
      <c r="F139" s="94">
        <f>+F140+F141</f>
        <v>0</v>
      </c>
      <c r="G139" s="94">
        <f>+G140+G141</f>
        <v>776067.60931087751</v>
      </c>
      <c r="H139" s="94">
        <f t="shared" si="104"/>
        <v>155173.94928047672</v>
      </c>
      <c r="I139" s="94">
        <f t="shared" si="127"/>
        <v>140696.020286541</v>
      </c>
      <c r="J139" s="94">
        <f t="shared" ref="J139:M139" si="139">+J140+J141</f>
        <v>111252.44892163003</v>
      </c>
      <c r="K139" s="94">
        <f t="shared" si="139"/>
        <v>29443.57136491096</v>
      </c>
      <c r="L139" s="94">
        <f t="shared" si="139"/>
        <v>2009.4321276100002</v>
      </c>
      <c r="M139" s="94">
        <f t="shared" si="139"/>
        <v>12468.496866325724</v>
      </c>
      <c r="N139" s="94">
        <f t="shared" si="129"/>
        <v>478678.4287684579</v>
      </c>
      <c r="O139" s="94">
        <f t="shared" ref="O139:V139" si="140">+O140+O141</f>
        <v>191351.38374161001</v>
      </c>
      <c r="P139" s="94">
        <f t="shared" si="140"/>
        <v>41583.59157939368</v>
      </c>
      <c r="Q139" s="94">
        <f t="shared" si="140"/>
        <v>-945.2208860729254</v>
      </c>
      <c r="R139" s="94">
        <f t="shared" si="140"/>
        <v>92.69676941085774</v>
      </c>
      <c r="S139" s="94">
        <f t="shared" si="140"/>
        <v>-28.673896250000098</v>
      </c>
      <c r="T139" s="94">
        <f t="shared" si="140"/>
        <v>-291.72798116261282</v>
      </c>
      <c r="U139" s="94">
        <f t="shared" si="140"/>
        <v>216787.37327612331</v>
      </c>
      <c r="V139" s="94">
        <f t="shared" si="140"/>
        <v>30129.00616540555</v>
      </c>
      <c r="W139" s="94">
        <f t="shared" si="131"/>
        <v>-383943.93313974107</v>
      </c>
      <c r="X139" s="12">
        <f>+X140+X141</f>
        <v>-383737.57463413355</v>
      </c>
      <c r="Y139" s="12">
        <f>+Y140+Y141</f>
        <v>-206.35850560752931</v>
      </c>
      <c r="Z139" s="81" t="s">
        <v>221</v>
      </c>
      <c r="AA139" s="81" t="s">
        <v>222</v>
      </c>
      <c r="AB139" s="12">
        <f>+AB140+AB141</f>
        <v>945.51274900000135</v>
      </c>
      <c r="AC139" s="12">
        <f>+AC140+AC141</f>
        <v>1131759.4711080205</v>
      </c>
      <c r="AD139" s="13">
        <f>+AB139+AC139</f>
        <v>1132704.9838570205</v>
      </c>
      <c r="AE139" s="94">
        <f t="shared" ref="AE139:AL139" si="141">+AE140+AE141</f>
        <v>70124.884223910049</v>
      </c>
      <c r="AF139" s="94">
        <f t="shared" si="141"/>
        <v>36190.048296918831</v>
      </c>
      <c r="AG139" s="94">
        <f t="shared" si="141"/>
        <v>10964.58510902783</v>
      </c>
      <c r="AH139" s="94">
        <f t="shared" si="141"/>
        <v>-6096.2217008800008</v>
      </c>
      <c r="AI139" s="94">
        <f t="shared" si="141"/>
        <v>0</v>
      </c>
      <c r="AJ139" s="94">
        <f t="shared" si="141"/>
        <v>0</v>
      </c>
      <c r="AK139" s="94">
        <f t="shared" si="141"/>
        <v>286125.14768486016</v>
      </c>
      <c r="AL139" s="94">
        <f t="shared" si="141"/>
        <v>0</v>
      </c>
      <c r="AM139" s="94">
        <f t="shared" si="133"/>
        <v>397308.44361383689</v>
      </c>
      <c r="AN139" s="94">
        <f t="shared" ref="AN139:AQ139" si="142">+AN140+AN141</f>
        <v>0</v>
      </c>
      <c r="AO139" s="94">
        <f t="shared" si="142"/>
        <v>0</v>
      </c>
      <c r="AP139" s="94">
        <f t="shared" si="142"/>
        <v>0</v>
      </c>
      <c r="AQ139" s="94">
        <f t="shared" si="142"/>
        <v>0</v>
      </c>
      <c r="AR139" s="94">
        <f t="shared" si="135"/>
        <v>0</v>
      </c>
      <c r="AS139" s="94">
        <f t="shared" si="136"/>
        <v>0</v>
      </c>
      <c r="AT139" s="94">
        <f>+AT140+AT141</f>
        <v>0</v>
      </c>
      <c r="AU139" s="94">
        <f>+AU140+AU141</f>
        <v>9.6622934440597219E-3</v>
      </c>
      <c r="AV139" s="94">
        <f t="shared" si="137"/>
        <v>1530013.4371331509</v>
      </c>
      <c r="AW139" s="94">
        <f>+AW140+AW141</f>
        <v>293936.43781461054</v>
      </c>
      <c r="AX139" s="94"/>
      <c r="AY139" s="94">
        <f t="shared" si="138"/>
        <v>1823949.8749477614</v>
      </c>
      <c r="AZ139" s="165"/>
      <c r="BA139" s="15"/>
      <c r="BB139" s="89"/>
    </row>
    <row r="140" spans="1:54" x14ac:dyDescent="0.25">
      <c r="A140" s="149"/>
      <c r="B140" s="94">
        <f t="shared" si="125"/>
        <v>686394.40607281448</v>
      </c>
      <c r="C140" s="94"/>
      <c r="D140" s="94">
        <v>79583.793065031263</v>
      </c>
      <c r="E140" s="94">
        <f t="shared" si="126"/>
        <v>606810.61300778319</v>
      </c>
      <c r="F140" s="94">
        <v>0</v>
      </c>
      <c r="G140" s="94">
        <v>736767.98894712573</v>
      </c>
      <c r="H140" s="94">
        <f t="shared" si="104"/>
        <v>141756.61221579576</v>
      </c>
      <c r="I140" s="94">
        <f t="shared" si="127"/>
        <v>129278.71892537002</v>
      </c>
      <c r="J140" s="94">
        <v>111252.44892163003</v>
      </c>
      <c r="K140" s="94">
        <v>18026.270003739999</v>
      </c>
      <c r="L140" s="94">
        <v>9.3964241000000008</v>
      </c>
      <c r="M140" s="94">
        <v>12468.496866325724</v>
      </c>
      <c r="N140" s="94">
        <f t="shared" si="129"/>
        <v>81896.563061423542</v>
      </c>
      <c r="O140" s="94">
        <v>0</v>
      </c>
      <c r="P140" s="94">
        <v>8560.9061496471786</v>
      </c>
      <c r="Q140" s="94">
        <v>0</v>
      </c>
      <c r="R140" s="94">
        <v>63.821674999999999</v>
      </c>
      <c r="S140" s="94">
        <v>-28.673896250000098</v>
      </c>
      <c r="T140" s="94">
        <v>413.87784327021365</v>
      </c>
      <c r="U140" s="94">
        <v>43163.996812632817</v>
      </c>
      <c r="V140" s="94">
        <v>29722.634477123334</v>
      </c>
      <c r="W140" s="94">
        <f t="shared" si="131"/>
        <v>-353610.55121656187</v>
      </c>
      <c r="X140" s="13">
        <v>-353641.85990869498</v>
      </c>
      <c r="Y140" s="13">
        <v>31.308692133128901</v>
      </c>
      <c r="Z140" s="82" t="s">
        <v>223</v>
      </c>
      <c r="AA140" s="82" t="s">
        <v>210</v>
      </c>
      <c r="AB140" s="13">
        <v>945.51274900000135</v>
      </c>
      <c r="AC140" s="13">
        <v>388369.65464824392</v>
      </c>
      <c r="AD140" s="13">
        <f>+AB140+AC140</f>
        <v>389315.1673972439</v>
      </c>
      <c r="AE140" s="94">
        <v>70124.884223910049</v>
      </c>
      <c r="AF140" s="94">
        <v>-64228.803841029643</v>
      </c>
      <c r="AG140" s="94">
        <v>11154.237346217829</v>
      </c>
      <c r="AH140" s="94">
        <v>-6096.2217008800008</v>
      </c>
      <c r="AI140" s="94">
        <v>0</v>
      </c>
      <c r="AJ140" s="94">
        <v>0</v>
      </c>
      <c r="AK140" s="94">
        <v>286125.14262239949</v>
      </c>
      <c r="AL140" s="94">
        <v>0</v>
      </c>
      <c r="AM140" s="94">
        <f t="shared" si="133"/>
        <v>297079.23865061771</v>
      </c>
      <c r="AN140" s="94">
        <v>0</v>
      </c>
      <c r="AO140" s="94">
        <v>0</v>
      </c>
      <c r="AP140" s="94">
        <v>0</v>
      </c>
      <c r="AQ140" s="94">
        <v>0</v>
      </c>
      <c r="AR140" s="94">
        <f t="shared" si="135"/>
        <v>0</v>
      </c>
      <c r="AS140" s="94">
        <f t="shared" si="136"/>
        <v>0</v>
      </c>
      <c r="AT140" s="94">
        <v>0</v>
      </c>
      <c r="AU140" s="94">
        <v>2.2204460492503131E-16</v>
      </c>
      <c r="AV140" s="94">
        <f t="shared" si="137"/>
        <v>686394.40604786156</v>
      </c>
      <c r="AW140" s="94">
        <v>0</v>
      </c>
      <c r="AX140" s="94"/>
      <c r="AY140" s="94">
        <f t="shared" si="138"/>
        <v>686394.40604786156</v>
      </c>
      <c r="AZ140" s="165"/>
      <c r="BA140" s="15"/>
      <c r="BB140" s="89"/>
    </row>
    <row r="141" spans="1:54" x14ac:dyDescent="0.25">
      <c r="A141" s="149"/>
      <c r="B141" s="94">
        <f t="shared" si="125"/>
        <v>1137555.4689448169</v>
      </c>
      <c r="C141" s="94"/>
      <c r="D141" s="94">
        <v>718390.02773252898</v>
      </c>
      <c r="E141" s="94">
        <f t="shared" si="126"/>
        <v>419165.44121228787</v>
      </c>
      <c r="F141" s="94">
        <v>0</v>
      </c>
      <c r="G141" s="94">
        <v>39299.620363751819</v>
      </c>
      <c r="H141" s="94">
        <f t="shared" si="104"/>
        <v>13417.337064680962</v>
      </c>
      <c r="I141" s="94">
        <f t="shared" si="127"/>
        <v>11417.301361170961</v>
      </c>
      <c r="J141" s="94">
        <v>0</v>
      </c>
      <c r="K141" s="94">
        <v>11417.301361170961</v>
      </c>
      <c r="L141" s="94">
        <v>2000.0357035100001</v>
      </c>
      <c r="M141" s="94">
        <v>0</v>
      </c>
      <c r="N141" s="94">
        <f t="shared" si="129"/>
        <v>396781.86570703436</v>
      </c>
      <c r="O141" s="94">
        <v>191351.38374161001</v>
      </c>
      <c r="P141" s="94">
        <v>33022.685429746503</v>
      </c>
      <c r="Q141" s="94">
        <v>-945.2208860729254</v>
      </c>
      <c r="R141" s="94">
        <v>28.875094410857741</v>
      </c>
      <c r="S141" s="94">
        <v>0</v>
      </c>
      <c r="T141" s="94">
        <v>-705.60582443282647</v>
      </c>
      <c r="U141" s="94">
        <v>173623.37646349051</v>
      </c>
      <c r="V141" s="94">
        <v>406.37168828221581</v>
      </c>
      <c r="W141" s="94">
        <f t="shared" si="131"/>
        <v>-30333.381923179237</v>
      </c>
      <c r="X141" s="13">
        <v>-30095.714725438578</v>
      </c>
      <c r="Y141" s="13">
        <v>-237.6671977406582</v>
      </c>
      <c r="Z141" s="82" t="s">
        <v>224</v>
      </c>
      <c r="AA141" s="82" t="s">
        <v>212</v>
      </c>
      <c r="AB141" s="13">
        <v>0</v>
      </c>
      <c r="AC141" s="13">
        <v>743389.8164597766</v>
      </c>
      <c r="AD141" s="13">
        <f>+AB141+AC141</f>
        <v>743389.8164597766</v>
      </c>
      <c r="AE141" s="94">
        <v>0</v>
      </c>
      <c r="AF141" s="94">
        <v>100418.85213794847</v>
      </c>
      <c r="AG141" s="94">
        <v>-189.65223718999971</v>
      </c>
      <c r="AH141" s="94">
        <v>0</v>
      </c>
      <c r="AI141" s="94">
        <v>0</v>
      </c>
      <c r="AJ141" s="94">
        <v>0</v>
      </c>
      <c r="AK141" s="94">
        <v>5.0624606707878606E-3</v>
      </c>
      <c r="AL141" s="94">
        <v>0</v>
      </c>
      <c r="AM141" s="94">
        <f t="shared" si="133"/>
        <v>100229.20496321913</v>
      </c>
      <c r="AN141" s="94">
        <v>0</v>
      </c>
      <c r="AO141" s="94">
        <v>0</v>
      </c>
      <c r="AP141" s="94">
        <v>0</v>
      </c>
      <c r="AQ141" s="94">
        <v>0</v>
      </c>
      <c r="AR141" s="94">
        <f t="shared" si="135"/>
        <v>0</v>
      </c>
      <c r="AS141" s="94">
        <f t="shared" si="136"/>
        <v>0</v>
      </c>
      <c r="AT141" s="94">
        <v>0</v>
      </c>
      <c r="AU141" s="94">
        <v>9.6622934440594999E-3</v>
      </c>
      <c r="AV141" s="94">
        <f t="shared" si="137"/>
        <v>843619.0310852892</v>
      </c>
      <c r="AW141" s="94">
        <v>293936.43781461054</v>
      </c>
      <c r="AX141" s="94"/>
      <c r="AY141" s="94">
        <f t="shared" si="138"/>
        <v>1137555.4688998996</v>
      </c>
      <c r="AZ141" s="165"/>
      <c r="BA141" s="15"/>
      <c r="BB141" s="89"/>
    </row>
    <row r="142" spans="1:54" ht="30" x14ac:dyDescent="0.25">
      <c r="A142" s="149"/>
      <c r="B142" s="94">
        <f t="shared" si="125"/>
        <v>68101.088362341106</v>
      </c>
      <c r="C142" s="94"/>
      <c r="D142" s="94">
        <f>+D143+D144</f>
        <v>22976.633489551248</v>
      </c>
      <c r="E142" s="94">
        <f t="shared" si="126"/>
        <v>45124.454872789851</v>
      </c>
      <c r="F142" s="94">
        <f>+F143+F144</f>
        <v>0</v>
      </c>
      <c r="G142" s="94">
        <f>+G143+G144</f>
        <v>46546.893628468679</v>
      </c>
      <c r="H142" s="94">
        <f t="shared" si="104"/>
        <v>-13177.442444707343</v>
      </c>
      <c r="I142" s="94">
        <f t="shared" si="127"/>
        <v>-14192.624775599759</v>
      </c>
      <c r="J142" s="94">
        <f t="shared" ref="J142:M142" si="143">+J143+J144</f>
        <v>0</v>
      </c>
      <c r="K142" s="94">
        <f t="shared" si="143"/>
        <v>-14192.624775599759</v>
      </c>
      <c r="L142" s="94">
        <f t="shared" si="143"/>
        <v>0</v>
      </c>
      <c r="M142" s="94">
        <f t="shared" si="143"/>
        <v>1015.1823308924158</v>
      </c>
      <c r="N142" s="94">
        <f t="shared" si="129"/>
        <v>-4451.6699154211674</v>
      </c>
      <c r="O142" s="94">
        <f t="shared" ref="O142:V142" si="144">+O143+O144</f>
        <v>0</v>
      </c>
      <c r="P142" s="94">
        <f t="shared" si="144"/>
        <v>-75017.90636075614</v>
      </c>
      <c r="Q142" s="94">
        <f t="shared" si="144"/>
        <v>-2973.4103351075642</v>
      </c>
      <c r="R142" s="94">
        <f t="shared" si="144"/>
        <v>2726.2298684631969</v>
      </c>
      <c r="S142" s="94">
        <f t="shared" si="144"/>
        <v>5236.0927567694371</v>
      </c>
      <c r="T142" s="94">
        <f t="shared" si="144"/>
        <v>-67630.58518010746</v>
      </c>
      <c r="U142" s="94">
        <f t="shared" si="144"/>
        <v>-9018.1495373844682</v>
      </c>
      <c r="V142" s="94">
        <f t="shared" si="144"/>
        <v>142226.05887270186</v>
      </c>
      <c r="W142" s="94">
        <f t="shared" si="131"/>
        <v>16206.673604449681</v>
      </c>
      <c r="X142" s="12">
        <f>+X143+X144</f>
        <v>15432.892057654743</v>
      </c>
      <c r="Y142" s="12">
        <f>+Y143+Y144</f>
        <v>773.78154679493832</v>
      </c>
      <c r="Z142" s="81" t="s">
        <v>225</v>
      </c>
      <c r="AA142" s="81" t="s">
        <v>226</v>
      </c>
      <c r="AB142" s="12">
        <f>+AB143+AB144</f>
        <v>0</v>
      </c>
      <c r="AC142" s="12">
        <f>+AC143+AC144</f>
        <v>0</v>
      </c>
      <c r="AD142" s="94"/>
      <c r="AE142" s="94">
        <f t="shared" ref="AE142:AL142" si="145">+AE143+AE144</f>
        <v>0</v>
      </c>
      <c r="AF142" s="94">
        <f t="shared" si="145"/>
        <v>0</v>
      </c>
      <c r="AG142" s="94">
        <f t="shared" si="145"/>
        <v>0</v>
      </c>
      <c r="AH142" s="94">
        <f t="shared" si="145"/>
        <v>0</v>
      </c>
      <c r="AI142" s="94">
        <f t="shared" si="145"/>
        <v>108247.10011091555</v>
      </c>
      <c r="AJ142" s="94">
        <f t="shared" si="145"/>
        <v>-93396.787236113931</v>
      </c>
      <c r="AK142" s="94">
        <f t="shared" si="145"/>
        <v>0</v>
      </c>
      <c r="AL142" s="94">
        <f t="shared" si="145"/>
        <v>0</v>
      </c>
      <c r="AM142" s="94">
        <f t="shared" si="133"/>
        <v>14850.312874801617</v>
      </c>
      <c r="AN142" s="94">
        <f t="shared" ref="AN142:AQ142" si="146">+AN143+AN144</f>
        <v>0</v>
      </c>
      <c r="AO142" s="94">
        <f t="shared" si="146"/>
        <v>0</v>
      </c>
      <c r="AP142" s="94">
        <f t="shared" si="146"/>
        <v>0</v>
      </c>
      <c r="AQ142" s="94">
        <f t="shared" si="146"/>
        <v>0</v>
      </c>
      <c r="AR142" s="94">
        <f t="shared" si="135"/>
        <v>0</v>
      </c>
      <c r="AS142" s="94">
        <f t="shared" si="136"/>
        <v>0</v>
      </c>
      <c r="AT142" s="94">
        <f>+AT143+AT144</f>
        <v>0</v>
      </c>
      <c r="AU142" s="94">
        <f>+AU143+AU144</f>
        <v>0</v>
      </c>
      <c r="AV142" s="94">
        <f t="shared" si="137"/>
        <v>14850.312874801617</v>
      </c>
      <c r="AW142" s="94">
        <f>+AW143+AW144</f>
        <v>53250.775509430052</v>
      </c>
      <c r="AX142" s="94"/>
      <c r="AY142" s="94">
        <f t="shared" si="138"/>
        <v>68101.088384231669</v>
      </c>
      <c r="AZ142" s="165"/>
      <c r="BA142" s="15"/>
      <c r="BB142" s="89"/>
    </row>
    <row r="143" spans="1:54" x14ac:dyDescent="0.25">
      <c r="A143" s="149"/>
      <c r="B143" s="94">
        <f t="shared" si="125"/>
        <v>-111170.63523082894</v>
      </c>
      <c r="C143" s="94"/>
      <c r="D143" s="94">
        <v>0</v>
      </c>
      <c r="E143" s="94">
        <f t="shared" si="126"/>
        <v>-111170.63523082894</v>
      </c>
      <c r="F143" s="94">
        <v>0</v>
      </c>
      <c r="G143" s="94">
        <v>2527.2666370570914</v>
      </c>
      <c r="H143" s="94">
        <f t="shared" si="104"/>
        <v>-12738.554224904492</v>
      </c>
      <c r="I143" s="94">
        <f t="shared" si="127"/>
        <v>-11614.612538904492</v>
      </c>
      <c r="J143" s="94">
        <v>0</v>
      </c>
      <c r="K143" s="94">
        <v>-11614.612538904492</v>
      </c>
      <c r="L143" s="94">
        <v>0</v>
      </c>
      <c r="M143" s="94">
        <v>-1123.9416860000001</v>
      </c>
      <c r="N143" s="94">
        <f t="shared" si="129"/>
        <v>-108603.16187120602</v>
      </c>
      <c r="O143" s="94">
        <v>0</v>
      </c>
      <c r="P143" s="94">
        <v>-65805.248184363882</v>
      </c>
      <c r="Q143" s="94">
        <v>-3100.2419476425753</v>
      </c>
      <c r="R143" s="94">
        <v>2869.2983612936987</v>
      </c>
      <c r="S143" s="94">
        <v>-1386.292181408412</v>
      </c>
      <c r="T143" s="94">
        <v>2143.5505595258587</v>
      </c>
      <c r="U143" s="94">
        <v>-13907.691127033195</v>
      </c>
      <c r="V143" s="94">
        <v>-29416.537351577514</v>
      </c>
      <c r="W143" s="94">
        <f t="shared" si="131"/>
        <v>7643.8142282244789</v>
      </c>
      <c r="X143" s="13">
        <v>7158.2982145484639</v>
      </c>
      <c r="Y143" s="13">
        <v>485.51601367601506</v>
      </c>
      <c r="Z143" s="82" t="s">
        <v>227</v>
      </c>
      <c r="AA143" s="82" t="s">
        <v>210</v>
      </c>
      <c r="AB143" s="13">
        <v>0</v>
      </c>
      <c r="AC143" s="13">
        <v>0</v>
      </c>
      <c r="AD143" s="13"/>
      <c r="AE143" s="94">
        <v>0</v>
      </c>
      <c r="AF143" s="94">
        <v>0</v>
      </c>
      <c r="AG143" s="94">
        <v>0</v>
      </c>
      <c r="AH143" s="94">
        <v>0</v>
      </c>
      <c r="AI143" s="94">
        <v>8065.7089997474368</v>
      </c>
      <c r="AJ143" s="94">
        <v>-119236.34420868584</v>
      </c>
      <c r="AK143" s="94">
        <v>0</v>
      </c>
      <c r="AL143" s="94">
        <v>0</v>
      </c>
      <c r="AM143" s="94">
        <f t="shared" si="133"/>
        <v>-111170.6352089384</v>
      </c>
      <c r="AN143" s="94">
        <v>0</v>
      </c>
      <c r="AO143" s="94">
        <v>0</v>
      </c>
      <c r="AP143" s="94">
        <v>0</v>
      </c>
      <c r="AQ143" s="94">
        <v>0</v>
      </c>
      <c r="AR143" s="94">
        <f t="shared" si="135"/>
        <v>0</v>
      </c>
      <c r="AS143" s="94">
        <f t="shared" si="136"/>
        <v>0</v>
      </c>
      <c r="AT143" s="94">
        <v>0</v>
      </c>
      <c r="AU143" s="94">
        <v>0</v>
      </c>
      <c r="AV143" s="94">
        <f t="shared" si="137"/>
        <v>-111170.6352089384</v>
      </c>
      <c r="AW143" s="94">
        <v>0</v>
      </c>
      <c r="AX143" s="94"/>
      <c r="AY143" s="94">
        <f t="shared" si="138"/>
        <v>-111170.6352089384</v>
      </c>
      <c r="AZ143" s="165"/>
      <c r="BA143" s="15"/>
      <c r="BB143" s="89"/>
    </row>
    <row r="144" spans="1:54" x14ac:dyDescent="0.25">
      <c r="A144" s="149"/>
      <c r="B144" s="94">
        <f t="shared" si="125"/>
        <v>179271.72359317011</v>
      </c>
      <c r="C144" s="94"/>
      <c r="D144" s="94">
        <v>22976.633489551248</v>
      </c>
      <c r="E144" s="94">
        <f t="shared" si="126"/>
        <v>156295.09010361886</v>
      </c>
      <c r="F144" s="94">
        <v>0</v>
      </c>
      <c r="G144" s="94">
        <v>44019.626991411591</v>
      </c>
      <c r="H144" s="94">
        <f t="shared" si="104"/>
        <v>-438.88821980285093</v>
      </c>
      <c r="I144" s="94">
        <f t="shared" si="127"/>
        <v>-2578.0122366952669</v>
      </c>
      <c r="J144" s="94">
        <v>0</v>
      </c>
      <c r="K144" s="94">
        <v>-2578.0122366952669</v>
      </c>
      <c r="L144" s="94">
        <v>0</v>
      </c>
      <c r="M144" s="94">
        <v>2139.124016892416</v>
      </c>
      <c r="N144" s="94">
        <f t="shared" si="129"/>
        <v>104151.49195578489</v>
      </c>
      <c r="O144" s="94">
        <v>0</v>
      </c>
      <c r="P144" s="94">
        <v>-9212.6581763922513</v>
      </c>
      <c r="Q144" s="94">
        <v>126.83161253501092</v>
      </c>
      <c r="R144" s="94">
        <v>-143.0684928305019</v>
      </c>
      <c r="S144" s="94">
        <v>6622.3849381778491</v>
      </c>
      <c r="T144" s="94">
        <v>-69774.135739633319</v>
      </c>
      <c r="U144" s="94">
        <v>4889.5415896487266</v>
      </c>
      <c r="V144" s="94">
        <v>171642.59622427938</v>
      </c>
      <c r="W144" s="94">
        <f t="shared" si="131"/>
        <v>8562.8593762252021</v>
      </c>
      <c r="X144" s="13">
        <v>8274.5938431062787</v>
      </c>
      <c r="Y144" s="13">
        <v>288.2655331189232</v>
      </c>
      <c r="Z144" s="82" t="s">
        <v>228</v>
      </c>
      <c r="AA144" s="82" t="s">
        <v>212</v>
      </c>
      <c r="AB144" s="13">
        <v>0</v>
      </c>
      <c r="AC144" s="13">
        <v>0</v>
      </c>
      <c r="AD144" s="13"/>
      <c r="AE144" s="94">
        <v>0</v>
      </c>
      <c r="AF144" s="94">
        <v>0</v>
      </c>
      <c r="AG144" s="94">
        <v>0</v>
      </c>
      <c r="AH144" s="94">
        <v>0</v>
      </c>
      <c r="AI144" s="94">
        <v>100181.39111116811</v>
      </c>
      <c r="AJ144" s="94">
        <v>25839.556972571914</v>
      </c>
      <c r="AK144" s="94">
        <v>0</v>
      </c>
      <c r="AL144" s="94">
        <v>0</v>
      </c>
      <c r="AM144" s="94">
        <f t="shared" si="133"/>
        <v>126020.94808374002</v>
      </c>
      <c r="AN144" s="94">
        <v>0</v>
      </c>
      <c r="AO144" s="94">
        <v>0</v>
      </c>
      <c r="AP144" s="94">
        <v>0</v>
      </c>
      <c r="AQ144" s="94">
        <v>0</v>
      </c>
      <c r="AR144" s="94">
        <f t="shared" si="135"/>
        <v>0</v>
      </c>
      <c r="AS144" s="94">
        <f t="shared" si="136"/>
        <v>0</v>
      </c>
      <c r="AT144" s="94">
        <v>0</v>
      </c>
      <c r="AU144" s="94">
        <v>0</v>
      </c>
      <c r="AV144" s="94">
        <f t="shared" si="137"/>
        <v>126020.94808374002</v>
      </c>
      <c r="AW144" s="94">
        <v>53250.775509430052</v>
      </c>
      <c r="AX144" s="94"/>
      <c r="AY144" s="94">
        <f t="shared" si="138"/>
        <v>179271.72359317006</v>
      </c>
      <c r="AZ144" s="165"/>
      <c r="BA144" s="15"/>
      <c r="BB144" s="89"/>
    </row>
    <row r="145" spans="1:54" x14ac:dyDescent="0.25">
      <c r="A145" s="149"/>
      <c r="B145" s="94">
        <f t="shared" si="125"/>
        <v>0</v>
      </c>
      <c r="C145" s="94"/>
      <c r="D145" s="94"/>
      <c r="E145" s="94"/>
      <c r="F145" s="94"/>
      <c r="G145" s="94"/>
      <c r="H145" s="94">
        <f t="shared" si="104"/>
        <v>0</v>
      </c>
      <c r="I145" s="94">
        <f t="shared" si="127"/>
        <v>0</v>
      </c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12"/>
      <c r="Y145" s="12"/>
      <c r="Z145" s="83"/>
      <c r="AA145" s="83"/>
      <c r="AB145" s="12"/>
      <c r="AC145" s="12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165"/>
      <c r="BA145" s="15"/>
      <c r="BB145" s="89"/>
    </row>
    <row r="146" spans="1:54" ht="30" x14ac:dyDescent="0.25">
      <c r="A146" s="149"/>
      <c r="B146" s="94">
        <f t="shared" si="125"/>
        <v>298201.61081798322</v>
      </c>
      <c r="C146" s="94"/>
      <c r="D146" s="94">
        <f>+SUM(D147:D152)</f>
        <v>2886.2947779700003</v>
      </c>
      <c r="E146" s="94">
        <f>+F146+G146+H146+N146+W146</f>
        <v>295315.31604001322</v>
      </c>
      <c r="F146" s="94">
        <f>+SUM(F147:F152)</f>
        <v>0</v>
      </c>
      <c r="G146" s="94">
        <f>+SUM(G147:G152)</f>
        <v>252682.47075642549</v>
      </c>
      <c r="H146" s="94">
        <f t="shared" si="104"/>
        <v>217.35511346573213</v>
      </c>
      <c r="I146" s="94">
        <f t="shared" si="127"/>
        <v>219.82273323573213</v>
      </c>
      <c r="J146" s="94">
        <f t="shared" ref="J146:M146" si="147">+SUM(J147:J152)</f>
        <v>0</v>
      </c>
      <c r="K146" s="94">
        <f t="shared" si="147"/>
        <v>219.82273323573213</v>
      </c>
      <c r="L146" s="94">
        <f t="shared" si="147"/>
        <v>0</v>
      </c>
      <c r="M146" s="94">
        <f t="shared" si="147"/>
        <v>-2.4676197700000015</v>
      </c>
      <c r="N146" s="94">
        <f>+SUM(O146:V146)</f>
        <v>20185.80330047743</v>
      </c>
      <c r="O146" s="94">
        <f t="shared" ref="O146:V146" si="148">+SUM(O147:O152)</f>
        <v>0</v>
      </c>
      <c r="P146" s="94">
        <f t="shared" si="148"/>
        <v>-351.69262344419502</v>
      </c>
      <c r="Q146" s="94">
        <f t="shared" si="148"/>
        <v>-1.1916483410906302</v>
      </c>
      <c r="R146" s="94">
        <f t="shared" si="148"/>
        <v>26.051242632718854</v>
      </c>
      <c r="S146" s="94">
        <f t="shared" si="148"/>
        <v>0.57629414000000079</v>
      </c>
      <c r="T146" s="94">
        <f t="shared" si="148"/>
        <v>-41.167938649999982</v>
      </c>
      <c r="U146" s="94">
        <f t="shared" si="148"/>
        <v>0</v>
      </c>
      <c r="V146" s="94">
        <f t="shared" si="148"/>
        <v>20553.227974139998</v>
      </c>
      <c r="W146" s="94">
        <f>+X146+Y146</f>
        <v>22229.686869644585</v>
      </c>
      <c r="X146" s="12">
        <f>+SUM(X147:X152)</f>
        <v>23118.384676022331</v>
      </c>
      <c r="Y146" s="12">
        <f>+SUM(Y147:Y152)</f>
        <v>-888.69780637774625</v>
      </c>
      <c r="Z146" s="78" t="s">
        <v>229</v>
      </c>
      <c r="AA146" s="78" t="s">
        <v>230</v>
      </c>
      <c r="AB146" s="12">
        <f>+SUM(AB147:AB152)</f>
        <v>-968.98720045205528</v>
      </c>
      <c r="AC146" s="12">
        <f>+SUM(AC147:AC152)</f>
        <v>910.30338469000048</v>
      </c>
      <c r="AD146" s="13">
        <f t="shared" ref="AD146:AD152" si="149">+AB146+AC146</f>
        <v>-58.683815762054792</v>
      </c>
      <c r="AE146" s="94">
        <f t="shared" ref="AE146:AL146" si="150">+AE147+AE148+AE149+AE150+AE151+AE152</f>
        <v>294502.44445259083</v>
      </c>
      <c r="AF146" s="94">
        <f t="shared" si="150"/>
        <v>2.9808104362449309E-2</v>
      </c>
      <c r="AG146" s="94">
        <f t="shared" si="150"/>
        <v>-16.145306076773423</v>
      </c>
      <c r="AH146" s="94">
        <f t="shared" si="150"/>
        <v>38.547348240006542</v>
      </c>
      <c r="AI146" s="94">
        <f t="shared" si="150"/>
        <v>0</v>
      </c>
      <c r="AJ146" s="94">
        <f t="shared" si="150"/>
        <v>0</v>
      </c>
      <c r="AK146" s="94">
        <f t="shared" si="150"/>
        <v>-20128.619635910847</v>
      </c>
      <c r="AL146" s="94">
        <f t="shared" si="150"/>
        <v>0</v>
      </c>
      <c r="AM146" s="94">
        <f t="shared" ref="AM146:AM151" si="151">+SUM(AE146:AL146)</f>
        <v>274396.25666694756</v>
      </c>
      <c r="AN146" s="94">
        <f t="shared" ref="AN146:AQ146" si="152">+SUM(AN147:AN152)</f>
        <v>3609.9045643999998</v>
      </c>
      <c r="AO146" s="94">
        <f t="shared" si="152"/>
        <v>0</v>
      </c>
      <c r="AP146" s="94">
        <f t="shared" si="152"/>
        <v>28.129235387709635</v>
      </c>
      <c r="AQ146" s="94">
        <f t="shared" si="152"/>
        <v>0</v>
      </c>
      <c r="AR146" s="94">
        <f t="shared" ref="AR146:AR151" si="153">+AQ146+AP146</f>
        <v>28.129235387709635</v>
      </c>
      <c r="AS146" s="94">
        <f t="shared" ref="AS146:AS149" si="154">+AR146+AO146+AN146</f>
        <v>3638.0337997877095</v>
      </c>
      <c r="AT146" s="94">
        <f>+SUM(AT147:AT152)</f>
        <v>0</v>
      </c>
      <c r="AU146" s="94">
        <f>+SUM(AU147:AU152)</f>
        <v>-327.22380706999996</v>
      </c>
      <c r="AV146" s="94">
        <f t="shared" ref="AV146:AV152" si="155">+AU146+AT146+AS146+AM146+AD146</f>
        <v>277648.38284390321</v>
      </c>
      <c r="AW146" s="94">
        <f>+SUM(AW147:AW152)</f>
        <v>20553.227974139998</v>
      </c>
      <c r="AX146" s="94"/>
      <c r="AY146" s="94">
        <f t="shared" ref="AY146:AY151" si="156">+AV146+AW146+AX146</f>
        <v>298201.61081804323</v>
      </c>
      <c r="AZ146" s="165"/>
      <c r="BA146" s="15"/>
      <c r="BB146" s="89"/>
    </row>
    <row r="147" spans="1:54" x14ac:dyDescent="0.25">
      <c r="A147" s="149"/>
      <c r="B147" s="94">
        <f t="shared" si="125"/>
        <v>58088.958781949987</v>
      </c>
      <c r="C147" s="94"/>
      <c r="D147" s="94">
        <v>2973.8972098900003</v>
      </c>
      <c r="E147" s="94">
        <f>+F147+G147+H147+N147+W147</f>
        <v>55115.061572059989</v>
      </c>
      <c r="F147" s="94">
        <v>0</v>
      </c>
      <c r="G147" s="94">
        <v>12283.165338412236</v>
      </c>
      <c r="H147" s="94">
        <f t="shared" si="104"/>
        <v>217.35511346573213</v>
      </c>
      <c r="I147" s="94">
        <f t="shared" si="127"/>
        <v>219.82273323573213</v>
      </c>
      <c r="J147" s="94">
        <v>0</v>
      </c>
      <c r="K147" s="94">
        <v>219.82273323573213</v>
      </c>
      <c r="L147" s="94">
        <v>0</v>
      </c>
      <c r="M147" s="94">
        <v>-2.4676197700000015</v>
      </c>
      <c r="N147" s="94">
        <f>+SUM(O147:V147)</f>
        <v>20384.854250537432</v>
      </c>
      <c r="O147" s="94">
        <v>0</v>
      </c>
      <c r="P147" s="94">
        <v>-351.69262344419502</v>
      </c>
      <c r="Q147" s="94">
        <v>-1.1916483410906302</v>
      </c>
      <c r="R147" s="94">
        <v>26.051242632718854</v>
      </c>
      <c r="S147" s="94">
        <v>0.57629414000000079</v>
      </c>
      <c r="T147" s="94">
        <v>-41.167938649999982</v>
      </c>
      <c r="U147" s="94">
        <v>0</v>
      </c>
      <c r="V147" s="94">
        <v>20752.2789242</v>
      </c>
      <c r="W147" s="94">
        <f>+X147+Y147</f>
        <v>22229.686869644585</v>
      </c>
      <c r="X147" s="13">
        <v>23118.384676022331</v>
      </c>
      <c r="Y147" s="13">
        <v>-888.69780637774625</v>
      </c>
      <c r="Z147" s="81" t="s">
        <v>231</v>
      </c>
      <c r="AA147" s="81" t="s">
        <v>232</v>
      </c>
      <c r="AB147" s="13">
        <v>0</v>
      </c>
      <c r="AC147" s="13">
        <v>0</v>
      </c>
      <c r="AD147" s="13">
        <f t="shared" si="149"/>
        <v>0</v>
      </c>
      <c r="AE147" s="94">
        <v>37336.679857750001</v>
      </c>
      <c r="AF147" s="94">
        <v>0</v>
      </c>
      <c r="AG147" s="94">
        <v>0</v>
      </c>
      <c r="AH147" s="94">
        <v>0</v>
      </c>
      <c r="AI147" s="94">
        <v>0</v>
      </c>
      <c r="AJ147" s="94">
        <v>0</v>
      </c>
      <c r="AK147" s="94">
        <v>0</v>
      </c>
      <c r="AL147" s="94">
        <v>0</v>
      </c>
      <c r="AM147" s="94">
        <f t="shared" si="151"/>
        <v>37336.679857750001</v>
      </c>
      <c r="AN147" s="94">
        <v>0</v>
      </c>
      <c r="AO147" s="94">
        <v>0</v>
      </c>
      <c r="AP147" s="94">
        <v>0</v>
      </c>
      <c r="AQ147" s="94">
        <v>0</v>
      </c>
      <c r="AR147" s="94">
        <f t="shared" si="153"/>
        <v>0</v>
      </c>
      <c r="AS147" s="94">
        <f t="shared" si="154"/>
        <v>0</v>
      </c>
      <c r="AT147" s="94">
        <v>0</v>
      </c>
      <c r="AU147" s="94">
        <v>0</v>
      </c>
      <c r="AV147" s="94">
        <f t="shared" si="155"/>
        <v>37336.679857750001</v>
      </c>
      <c r="AW147" s="94">
        <v>20752.2789242</v>
      </c>
      <c r="AX147" s="94"/>
      <c r="AY147" s="94">
        <f t="shared" si="156"/>
        <v>58088.958781950001</v>
      </c>
      <c r="AZ147" s="165"/>
      <c r="BA147" s="15"/>
      <c r="BB147" s="89"/>
    </row>
    <row r="148" spans="1:54" x14ac:dyDescent="0.25">
      <c r="A148" s="149"/>
      <c r="B148" s="94">
        <f t="shared" si="125"/>
        <v>-12627.945006639993</v>
      </c>
      <c r="C148" s="94"/>
      <c r="D148" s="94">
        <v>-87.602431920000072</v>
      </c>
      <c r="E148" s="94">
        <f>+F148+G148+H148+N148+W148</f>
        <v>-12540.342574719993</v>
      </c>
      <c r="F148" s="94">
        <v>0</v>
      </c>
      <c r="G148" s="94">
        <v>-12341.291624659993</v>
      </c>
      <c r="H148" s="94">
        <f t="shared" si="104"/>
        <v>0</v>
      </c>
      <c r="I148" s="94">
        <f t="shared" si="127"/>
        <v>0</v>
      </c>
      <c r="J148" s="94">
        <v>0</v>
      </c>
      <c r="K148" s="94">
        <v>0</v>
      </c>
      <c r="L148" s="94">
        <v>0</v>
      </c>
      <c r="M148" s="94">
        <v>0</v>
      </c>
      <c r="N148" s="94">
        <f>+SUM(O148:V148)</f>
        <v>-199.0509500600001</v>
      </c>
      <c r="O148" s="94">
        <v>0</v>
      </c>
      <c r="P148" s="94">
        <v>0</v>
      </c>
      <c r="Q148" s="94">
        <v>0</v>
      </c>
      <c r="R148" s="94">
        <v>0</v>
      </c>
      <c r="S148" s="94">
        <v>0</v>
      </c>
      <c r="T148" s="94">
        <v>0</v>
      </c>
      <c r="U148" s="94">
        <v>0</v>
      </c>
      <c r="V148" s="94">
        <v>-199.0509500600001</v>
      </c>
      <c r="W148" s="94">
        <f>+X148+Y148</f>
        <v>0</v>
      </c>
      <c r="X148" s="13">
        <v>0</v>
      </c>
      <c r="Y148" s="13">
        <v>0</v>
      </c>
      <c r="Z148" s="81" t="s">
        <v>233</v>
      </c>
      <c r="AA148" s="81" t="s">
        <v>234</v>
      </c>
      <c r="AB148" s="13">
        <v>0</v>
      </c>
      <c r="AC148" s="13">
        <v>0</v>
      </c>
      <c r="AD148" s="13">
        <f t="shared" si="149"/>
        <v>0</v>
      </c>
      <c r="AE148" s="94">
        <v>-12428.894056579986</v>
      </c>
      <c r="AF148" s="94">
        <v>0</v>
      </c>
      <c r="AG148" s="94">
        <v>0</v>
      </c>
      <c r="AH148" s="94">
        <v>0</v>
      </c>
      <c r="AI148" s="94">
        <v>0</v>
      </c>
      <c r="AJ148" s="94">
        <v>0</v>
      </c>
      <c r="AK148" s="94">
        <v>0</v>
      </c>
      <c r="AL148" s="94">
        <v>0</v>
      </c>
      <c r="AM148" s="94">
        <f t="shared" si="151"/>
        <v>-12428.894056579986</v>
      </c>
      <c r="AN148" s="94">
        <v>0</v>
      </c>
      <c r="AO148" s="94">
        <v>0</v>
      </c>
      <c r="AP148" s="94">
        <v>0</v>
      </c>
      <c r="AQ148" s="94">
        <v>0</v>
      </c>
      <c r="AR148" s="94">
        <f t="shared" si="153"/>
        <v>0</v>
      </c>
      <c r="AS148" s="94">
        <f t="shared" si="154"/>
        <v>0</v>
      </c>
      <c r="AT148" s="94">
        <v>0</v>
      </c>
      <c r="AU148" s="94">
        <v>0</v>
      </c>
      <c r="AV148" s="94">
        <f t="shared" si="155"/>
        <v>-12428.894056579986</v>
      </c>
      <c r="AW148" s="94">
        <v>-199.0509500600001</v>
      </c>
      <c r="AX148" s="94"/>
      <c r="AY148" s="94">
        <f t="shared" si="156"/>
        <v>-12627.945006639986</v>
      </c>
      <c r="AZ148" s="165"/>
      <c r="BA148" s="15"/>
      <c r="BB148" s="89"/>
    </row>
    <row r="149" spans="1:54" x14ac:dyDescent="0.25">
      <c r="A149" s="149"/>
      <c r="B149" s="94">
        <f t="shared" si="125"/>
        <v>494818.0252070009</v>
      </c>
      <c r="C149" s="94"/>
      <c r="D149" s="94">
        <v>0</v>
      </c>
      <c r="E149" s="94">
        <f>+F149+G149+H149+N149+W149</f>
        <v>494818.0252070009</v>
      </c>
      <c r="F149" s="94">
        <v>0</v>
      </c>
      <c r="G149" s="94">
        <v>494818.0252070009</v>
      </c>
      <c r="H149" s="94">
        <f t="shared" si="104"/>
        <v>0</v>
      </c>
      <c r="I149" s="94">
        <f t="shared" si="127"/>
        <v>0</v>
      </c>
      <c r="J149" s="94">
        <v>0</v>
      </c>
      <c r="K149" s="94">
        <v>0</v>
      </c>
      <c r="L149" s="94">
        <v>0</v>
      </c>
      <c r="M149" s="94">
        <v>0</v>
      </c>
      <c r="N149" s="94">
        <v>0</v>
      </c>
      <c r="O149" s="94">
        <v>0</v>
      </c>
      <c r="P149" s="94">
        <v>0</v>
      </c>
      <c r="Q149" s="94">
        <v>0</v>
      </c>
      <c r="R149" s="94">
        <v>0</v>
      </c>
      <c r="S149" s="94">
        <v>0</v>
      </c>
      <c r="T149" s="94">
        <v>0</v>
      </c>
      <c r="U149" s="94">
        <v>0</v>
      </c>
      <c r="V149" s="94">
        <v>0</v>
      </c>
      <c r="W149" s="94"/>
      <c r="X149" s="13">
        <v>0</v>
      </c>
      <c r="Y149" s="13">
        <v>0</v>
      </c>
      <c r="Z149" s="81" t="s">
        <v>235</v>
      </c>
      <c r="AA149" s="81" t="s">
        <v>236</v>
      </c>
      <c r="AB149" s="13">
        <v>0</v>
      </c>
      <c r="AC149" s="13">
        <v>0</v>
      </c>
      <c r="AD149" s="13">
        <f t="shared" si="149"/>
        <v>0</v>
      </c>
      <c r="AE149" s="94">
        <v>494818.02520706085</v>
      </c>
      <c r="AF149" s="94">
        <v>0</v>
      </c>
      <c r="AG149" s="94">
        <v>0</v>
      </c>
      <c r="AH149" s="94">
        <v>0</v>
      </c>
      <c r="AI149" s="94">
        <v>0</v>
      </c>
      <c r="AJ149" s="94">
        <v>0</v>
      </c>
      <c r="AK149" s="94">
        <v>0</v>
      </c>
      <c r="AL149" s="94">
        <v>0</v>
      </c>
      <c r="AM149" s="94">
        <f t="shared" si="151"/>
        <v>494818.02520706085</v>
      </c>
      <c r="AN149" s="94">
        <v>0</v>
      </c>
      <c r="AO149" s="94">
        <v>0</v>
      </c>
      <c r="AP149" s="94">
        <v>0</v>
      </c>
      <c r="AQ149" s="94">
        <v>0</v>
      </c>
      <c r="AR149" s="94">
        <f t="shared" si="153"/>
        <v>0</v>
      </c>
      <c r="AS149" s="94">
        <f t="shared" si="154"/>
        <v>0</v>
      </c>
      <c r="AT149" s="94">
        <v>0</v>
      </c>
      <c r="AU149" s="94">
        <v>0</v>
      </c>
      <c r="AV149" s="94">
        <f t="shared" si="155"/>
        <v>494818.02520706085</v>
      </c>
      <c r="AW149" s="94">
        <v>0</v>
      </c>
      <c r="AX149" s="94"/>
      <c r="AY149" s="94">
        <f t="shared" si="156"/>
        <v>494818.02520706085</v>
      </c>
      <c r="AZ149" s="165"/>
      <c r="BA149" s="15"/>
      <c r="BB149" s="89"/>
    </row>
    <row r="150" spans="1:54" x14ac:dyDescent="0.25">
      <c r="A150" s="149"/>
      <c r="B150" s="94">
        <f t="shared" si="125"/>
        <v>0</v>
      </c>
      <c r="C150" s="94"/>
      <c r="D150" s="94">
        <v>0</v>
      </c>
      <c r="E150" s="94">
        <f>+SUM(F150:X150)</f>
        <v>0</v>
      </c>
      <c r="F150" s="94">
        <v>0</v>
      </c>
      <c r="G150" s="94">
        <v>0</v>
      </c>
      <c r="H150" s="94">
        <f t="shared" si="104"/>
        <v>0</v>
      </c>
      <c r="I150" s="94"/>
      <c r="J150" s="94">
        <v>0</v>
      </c>
      <c r="K150" s="94">
        <v>0</v>
      </c>
      <c r="L150" s="94">
        <v>0</v>
      </c>
      <c r="M150" s="94">
        <v>0</v>
      </c>
      <c r="N150" s="94">
        <v>0</v>
      </c>
      <c r="O150" s="94">
        <v>0</v>
      </c>
      <c r="P150" s="94">
        <v>0</v>
      </c>
      <c r="Q150" s="94">
        <v>0</v>
      </c>
      <c r="R150" s="94">
        <v>0</v>
      </c>
      <c r="S150" s="94">
        <v>0</v>
      </c>
      <c r="T150" s="94">
        <v>0</v>
      </c>
      <c r="U150" s="94">
        <v>0</v>
      </c>
      <c r="V150" s="94">
        <v>0</v>
      </c>
      <c r="W150" s="94"/>
      <c r="X150" s="13">
        <v>0</v>
      </c>
      <c r="Y150" s="13">
        <v>0</v>
      </c>
      <c r="Z150" s="81" t="s">
        <v>237</v>
      </c>
      <c r="AA150" s="81" t="s">
        <v>238</v>
      </c>
      <c r="AB150" s="13">
        <v>0</v>
      </c>
      <c r="AC150" s="13">
        <v>0</v>
      </c>
      <c r="AD150" s="13">
        <f t="shared" si="149"/>
        <v>0</v>
      </c>
      <c r="AE150" s="94">
        <v>0</v>
      </c>
      <c r="AF150" s="94">
        <v>0</v>
      </c>
      <c r="AG150" s="94">
        <v>0</v>
      </c>
      <c r="AH150" s="94">
        <v>0</v>
      </c>
      <c r="AI150" s="94">
        <v>0</v>
      </c>
      <c r="AJ150" s="94">
        <v>0</v>
      </c>
      <c r="AK150" s="94">
        <v>0</v>
      </c>
      <c r="AL150" s="94">
        <v>0</v>
      </c>
      <c r="AM150" s="94">
        <f t="shared" si="151"/>
        <v>0</v>
      </c>
      <c r="AN150" s="94">
        <v>0</v>
      </c>
      <c r="AO150" s="94">
        <v>0</v>
      </c>
      <c r="AP150" s="94">
        <v>0</v>
      </c>
      <c r="AQ150" s="94">
        <v>0</v>
      </c>
      <c r="AR150" s="94">
        <f t="shared" si="153"/>
        <v>0</v>
      </c>
      <c r="AS150" s="94">
        <f t="shared" ref="AS150" si="157">+SUM(AN150:AQ150)</f>
        <v>0</v>
      </c>
      <c r="AT150" s="94">
        <v>0</v>
      </c>
      <c r="AU150" s="94">
        <v>0</v>
      </c>
      <c r="AV150" s="94">
        <f t="shared" si="155"/>
        <v>0</v>
      </c>
      <c r="AW150" s="94">
        <v>0</v>
      </c>
      <c r="AX150" s="94"/>
      <c r="AY150" s="94">
        <f t="shared" si="156"/>
        <v>0</v>
      </c>
      <c r="AZ150" s="165"/>
      <c r="BA150" s="15"/>
      <c r="BB150" s="89"/>
    </row>
    <row r="151" spans="1:54" ht="30" x14ac:dyDescent="0.25">
      <c r="A151" s="149"/>
      <c r="B151" s="94">
        <f t="shared" si="125"/>
        <v>-242077.42816432766</v>
      </c>
      <c r="C151" s="94"/>
      <c r="D151" s="94">
        <v>0</v>
      </c>
      <c r="E151" s="94">
        <f>+F151+G151+H151+N151+W151</f>
        <v>-242077.42816432766</v>
      </c>
      <c r="F151" s="94">
        <v>0</v>
      </c>
      <c r="G151" s="94">
        <v>-242077.42816432766</v>
      </c>
      <c r="H151" s="94">
        <f t="shared" si="104"/>
        <v>0</v>
      </c>
      <c r="I151" s="94">
        <f t="shared" ref="I151:I161" si="158">+J151+K151</f>
        <v>0</v>
      </c>
      <c r="J151" s="94">
        <v>0</v>
      </c>
      <c r="K151" s="94">
        <v>0</v>
      </c>
      <c r="L151" s="94">
        <v>0</v>
      </c>
      <c r="M151" s="94">
        <v>0</v>
      </c>
      <c r="N151" s="94">
        <v>0</v>
      </c>
      <c r="O151" s="94">
        <v>0</v>
      </c>
      <c r="P151" s="94">
        <v>0</v>
      </c>
      <c r="Q151" s="94">
        <v>0</v>
      </c>
      <c r="R151" s="94">
        <v>0</v>
      </c>
      <c r="S151" s="94">
        <v>0</v>
      </c>
      <c r="T151" s="94">
        <v>0</v>
      </c>
      <c r="U151" s="94">
        <v>0</v>
      </c>
      <c r="V151" s="94">
        <v>0</v>
      </c>
      <c r="W151" s="94"/>
      <c r="X151" s="13">
        <v>0</v>
      </c>
      <c r="Y151" s="13">
        <v>0</v>
      </c>
      <c r="Z151" s="81" t="s">
        <v>239</v>
      </c>
      <c r="AA151" s="81" t="s">
        <v>240</v>
      </c>
      <c r="AB151" s="13">
        <v>-968.98720045205528</v>
      </c>
      <c r="AC151" s="13">
        <v>910.30338469000048</v>
      </c>
      <c r="AD151" s="13">
        <f t="shared" si="149"/>
        <v>-58.683815762054792</v>
      </c>
      <c r="AE151" s="94">
        <v>-225223.36655564007</v>
      </c>
      <c r="AF151" s="94">
        <v>2.9808104362449309E-2</v>
      </c>
      <c r="AG151" s="94">
        <v>-16.145306076773423</v>
      </c>
      <c r="AH151" s="94">
        <v>38.547348240006542</v>
      </c>
      <c r="AI151" s="94">
        <v>0</v>
      </c>
      <c r="AJ151" s="94">
        <v>0</v>
      </c>
      <c r="AK151" s="94">
        <v>-20128.619635910847</v>
      </c>
      <c r="AL151" s="94">
        <v>0</v>
      </c>
      <c r="AM151" s="94">
        <f t="shared" si="151"/>
        <v>-245329.55434128331</v>
      </c>
      <c r="AN151" s="94">
        <v>3609.9045643999998</v>
      </c>
      <c r="AO151" s="94">
        <v>0</v>
      </c>
      <c r="AP151" s="94">
        <v>28.129235387709635</v>
      </c>
      <c r="AQ151" s="94">
        <v>0</v>
      </c>
      <c r="AR151" s="94">
        <f t="shared" si="153"/>
        <v>28.129235387709635</v>
      </c>
      <c r="AS151" s="94">
        <f t="shared" ref="AS151:AS155" si="159">+AR151+AO151+AN151</f>
        <v>3638.0337997877095</v>
      </c>
      <c r="AT151" s="94">
        <v>0</v>
      </c>
      <c r="AU151" s="94">
        <v>-327.22380706999996</v>
      </c>
      <c r="AV151" s="94">
        <f t="shared" si="155"/>
        <v>-242077.42816432766</v>
      </c>
      <c r="AW151" s="94">
        <v>0</v>
      </c>
      <c r="AX151" s="94"/>
      <c r="AY151" s="94">
        <f t="shared" si="156"/>
        <v>-242077.42816432766</v>
      </c>
      <c r="AZ151" s="165"/>
      <c r="BA151" s="15"/>
      <c r="BB151" s="89"/>
    </row>
    <row r="152" spans="1:54" ht="30" x14ac:dyDescent="0.25">
      <c r="A152" s="149"/>
      <c r="B152" s="94"/>
      <c r="C152" s="94"/>
      <c r="D152" s="94"/>
      <c r="E152" s="94"/>
      <c r="F152" s="94"/>
      <c r="G152" s="94">
        <v>0</v>
      </c>
      <c r="H152" s="94">
        <v>0</v>
      </c>
      <c r="I152" s="94">
        <f t="shared" si="158"/>
        <v>0</v>
      </c>
      <c r="J152" s="94">
        <v>0</v>
      </c>
      <c r="K152" s="94">
        <v>0</v>
      </c>
      <c r="L152" s="94">
        <v>0</v>
      </c>
      <c r="M152" s="94">
        <v>0</v>
      </c>
      <c r="N152" s="94">
        <v>0</v>
      </c>
      <c r="O152" s="94">
        <v>0</v>
      </c>
      <c r="P152" s="94">
        <v>0</v>
      </c>
      <c r="Q152" s="94">
        <v>0</v>
      </c>
      <c r="R152" s="94">
        <v>0</v>
      </c>
      <c r="S152" s="94">
        <v>0</v>
      </c>
      <c r="T152" s="94">
        <v>0</v>
      </c>
      <c r="U152" s="94">
        <v>0</v>
      </c>
      <c r="V152" s="94">
        <v>0</v>
      </c>
      <c r="W152" s="94"/>
      <c r="X152" s="13">
        <v>0</v>
      </c>
      <c r="Y152" s="13">
        <v>0</v>
      </c>
      <c r="Z152" s="81" t="s">
        <v>241</v>
      </c>
      <c r="AA152" s="81" t="s">
        <v>242</v>
      </c>
      <c r="AB152" s="13">
        <v>0</v>
      </c>
      <c r="AC152" s="13">
        <v>0</v>
      </c>
      <c r="AD152" s="13">
        <f t="shared" si="149"/>
        <v>0</v>
      </c>
      <c r="AE152" s="94">
        <v>0</v>
      </c>
      <c r="AF152" s="94">
        <v>0</v>
      </c>
      <c r="AG152" s="94">
        <v>0</v>
      </c>
      <c r="AH152" s="94">
        <v>0</v>
      </c>
      <c r="AI152" s="94">
        <v>0</v>
      </c>
      <c r="AJ152" s="94">
        <v>0</v>
      </c>
      <c r="AK152" s="94">
        <v>0</v>
      </c>
      <c r="AL152" s="94">
        <v>0</v>
      </c>
      <c r="AM152" s="94">
        <v>0</v>
      </c>
      <c r="AN152" s="94"/>
      <c r="AO152" s="94"/>
      <c r="AP152" s="94"/>
      <c r="AQ152" s="94"/>
      <c r="AR152" s="94"/>
      <c r="AS152" s="94">
        <f t="shared" si="159"/>
        <v>0</v>
      </c>
      <c r="AT152" s="94"/>
      <c r="AU152" s="94"/>
      <c r="AV152" s="94">
        <f t="shared" si="155"/>
        <v>0</v>
      </c>
      <c r="AW152" s="94"/>
      <c r="AX152" s="94"/>
      <c r="AY152" s="94"/>
      <c r="AZ152" s="165"/>
      <c r="BA152" s="15"/>
      <c r="BB152" s="89"/>
    </row>
    <row r="153" spans="1:54" x14ac:dyDescent="0.25">
      <c r="A153" s="149"/>
      <c r="B153" s="94"/>
      <c r="C153" s="94"/>
      <c r="D153" s="94"/>
      <c r="E153" s="94"/>
      <c r="F153" s="94"/>
      <c r="G153" s="94"/>
      <c r="H153" s="94"/>
      <c r="I153" s="94">
        <f t="shared" si="158"/>
        <v>0</v>
      </c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12"/>
      <c r="Y153" s="12"/>
      <c r="Z153" s="78"/>
      <c r="AA153" s="78"/>
      <c r="AB153" s="12"/>
      <c r="AC153" s="12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>
        <f t="shared" si="159"/>
        <v>0</v>
      </c>
      <c r="AT153" s="94"/>
      <c r="AU153" s="94"/>
      <c r="AV153" s="94"/>
      <c r="AW153" s="94"/>
      <c r="AX153" s="94"/>
      <c r="AY153" s="94"/>
      <c r="AZ153" s="165"/>
      <c r="BA153" s="15"/>
      <c r="BB153" s="89"/>
    </row>
    <row r="154" spans="1:54" ht="39.75" customHeight="1" x14ac:dyDescent="0.25">
      <c r="A154" s="149"/>
      <c r="B154" s="94">
        <f>+C154+D154+E154</f>
        <v>-4696.6555839379635</v>
      </c>
      <c r="C154" s="94"/>
      <c r="D154" s="94">
        <f>+D155+D156</f>
        <v>-1291.6204419666788</v>
      </c>
      <c r="E154" s="94">
        <f>+F154+G154+H154+N154+W154</f>
        <v>-3405.0351419712852</v>
      </c>
      <c r="F154" s="94">
        <f>+F155+F156</f>
        <v>0</v>
      </c>
      <c r="G154" s="94">
        <f>+G155+G156</f>
        <v>0</v>
      </c>
      <c r="H154" s="94">
        <f t="shared" ref="H154:H155" si="160">+SUM(J154:M154)</f>
        <v>0</v>
      </c>
      <c r="I154" s="94">
        <f t="shared" si="158"/>
        <v>0</v>
      </c>
      <c r="J154" s="94">
        <f t="shared" ref="J154:M154" si="161">+J155+J156</f>
        <v>0</v>
      </c>
      <c r="K154" s="94">
        <f t="shared" si="161"/>
        <v>0</v>
      </c>
      <c r="L154" s="94">
        <f t="shared" si="161"/>
        <v>0</v>
      </c>
      <c r="M154" s="94">
        <f t="shared" si="161"/>
        <v>0</v>
      </c>
      <c r="N154" s="94">
        <f>+SUM(O154:V154)</f>
        <v>-4918.454858759711</v>
      </c>
      <c r="O154" s="94">
        <f t="shared" ref="O154:V154" si="162">+O155+O156</f>
        <v>-7420.4079172372849</v>
      </c>
      <c r="P154" s="94">
        <f t="shared" si="162"/>
        <v>2446.2878132275737</v>
      </c>
      <c r="Q154" s="94">
        <f t="shared" si="162"/>
        <v>0</v>
      </c>
      <c r="R154" s="94">
        <f t="shared" si="162"/>
        <v>0</v>
      </c>
      <c r="S154" s="94">
        <f t="shared" si="162"/>
        <v>55.665245249999998</v>
      </c>
      <c r="T154" s="94">
        <f t="shared" si="162"/>
        <v>0</v>
      </c>
      <c r="U154" s="94">
        <f t="shared" si="162"/>
        <v>0</v>
      </c>
      <c r="V154" s="94">
        <f t="shared" si="162"/>
        <v>0</v>
      </c>
      <c r="W154" s="94">
        <f>+X154+Y154</f>
        <v>1513.4197167884258</v>
      </c>
      <c r="X154" s="12">
        <f>+X155+X156</f>
        <v>7085.2581649684262</v>
      </c>
      <c r="Y154" s="12">
        <f>+Y155+Y156</f>
        <v>-5571.8384481800003</v>
      </c>
      <c r="Z154" s="78" t="s">
        <v>243</v>
      </c>
      <c r="AA154" s="78" t="s">
        <v>244</v>
      </c>
      <c r="AB154" s="12">
        <f>+AB155+AB156</f>
        <v>2.7284841053187847E-12</v>
      </c>
      <c r="AC154" s="12">
        <f>+AC155+AC156</f>
        <v>-904.49942099424709</v>
      </c>
      <c r="AD154" s="13">
        <f>+AB154+AC154</f>
        <v>-904.49942099424436</v>
      </c>
      <c r="AE154" s="94">
        <f t="shared" ref="AE154:AL154" si="163">+AE155+AE156</f>
        <v>0</v>
      </c>
      <c r="AF154" s="94">
        <f t="shared" si="163"/>
        <v>0</v>
      </c>
      <c r="AG154" s="94">
        <f t="shared" si="163"/>
        <v>0</v>
      </c>
      <c r="AH154" s="94">
        <f t="shared" si="163"/>
        <v>0</v>
      </c>
      <c r="AI154" s="94">
        <f t="shared" si="163"/>
        <v>0</v>
      </c>
      <c r="AJ154" s="94">
        <f t="shared" si="163"/>
        <v>0</v>
      </c>
      <c r="AK154" s="94">
        <f t="shared" si="163"/>
        <v>9202.6373233762097</v>
      </c>
      <c r="AL154" s="94">
        <f t="shared" si="163"/>
        <v>0</v>
      </c>
      <c r="AM154" s="94">
        <f>+SUM(AE154:AL154)</f>
        <v>9202.6373233762097</v>
      </c>
      <c r="AN154" s="94">
        <f t="shared" ref="AN154:AQ154" si="164">+AN155+AN156</f>
        <v>0</v>
      </c>
      <c r="AO154" s="94">
        <f t="shared" si="164"/>
        <v>0</v>
      </c>
      <c r="AP154" s="94">
        <f t="shared" si="164"/>
        <v>0</v>
      </c>
      <c r="AQ154" s="94">
        <f t="shared" si="164"/>
        <v>0</v>
      </c>
      <c r="AR154" s="94">
        <f t="shared" ref="AR154:AR155" si="165">+AQ154+AP154</f>
        <v>0</v>
      </c>
      <c r="AS154" s="94">
        <f t="shared" si="159"/>
        <v>0</v>
      </c>
      <c r="AT154" s="94">
        <f>+AT155+AT156</f>
        <v>0</v>
      </c>
      <c r="AU154" s="94">
        <f>+AU155+AU156</f>
        <v>0</v>
      </c>
      <c r="AV154" s="94">
        <f>+AU154+AT154+AS154+AM154+AD154</f>
        <v>8298.1379023819645</v>
      </c>
      <c r="AW154" s="94">
        <f>+AW155+AW156</f>
        <v>-12994.793486319933</v>
      </c>
      <c r="AX154" s="94"/>
      <c r="AY154" s="94">
        <f>+AV154+AW154+AX154</f>
        <v>-4696.6555839379689</v>
      </c>
      <c r="AZ154" s="165"/>
      <c r="BA154" s="15"/>
      <c r="BB154" s="89"/>
    </row>
    <row r="155" spans="1:54" x14ac:dyDescent="0.25">
      <c r="A155" s="149"/>
      <c r="B155" s="94">
        <f>+C155+D155+E155</f>
        <v>-4696.6555839379635</v>
      </c>
      <c r="C155" s="94"/>
      <c r="D155" s="94">
        <v>-1291.6204419666788</v>
      </c>
      <c r="E155" s="94">
        <f>+F155+G155+H155+N155+W155</f>
        <v>-3405.0351419712852</v>
      </c>
      <c r="F155" s="94">
        <v>0</v>
      </c>
      <c r="G155" s="94">
        <v>0</v>
      </c>
      <c r="H155" s="94">
        <f t="shared" si="160"/>
        <v>0</v>
      </c>
      <c r="I155" s="94">
        <f t="shared" si="158"/>
        <v>0</v>
      </c>
      <c r="J155" s="94">
        <v>0</v>
      </c>
      <c r="K155" s="94">
        <v>0</v>
      </c>
      <c r="L155" s="94">
        <v>0</v>
      </c>
      <c r="M155" s="94">
        <v>0</v>
      </c>
      <c r="N155" s="94">
        <f>+SUM(O155:V155)</f>
        <v>-4918.454858759711</v>
      </c>
      <c r="O155" s="94">
        <v>-7420.4079172372849</v>
      </c>
      <c r="P155" s="94">
        <v>2446.2878132275737</v>
      </c>
      <c r="Q155" s="94">
        <v>0</v>
      </c>
      <c r="R155" s="94">
        <v>0</v>
      </c>
      <c r="S155" s="94">
        <v>55.665245249999998</v>
      </c>
      <c r="T155" s="94">
        <v>0</v>
      </c>
      <c r="U155" s="94">
        <v>0</v>
      </c>
      <c r="V155" s="94">
        <v>0</v>
      </c>
      <c r="W155" s="94">
        <f>+X155+Y155</f>
        <v>1513.4197167884258</v>
      </c>
      <c r="X155" s="13">
        <v>7085.2581649684262</v>
      </c>
      <c r="Y155" s="13">
        <v>-5571.8384481800003</v>
      </c>
      <c r="Z155" s="81" t="s">
        <v>245</v>
      </c>
      <c r="AA155" s="81" t="s">
        <v>246</v>
      </c>
      <c r="AB155" s="13">
        <v>2.7284841053187847E-12</v>
      </c>
      <c r="AC155" s="13">
        <v>-904.49942099424709</v>
      </c>
      <c r="AD155" s="13">
        <f>+AB155+AC155</f>
        <v>-904.49942099424436</v>
      </c>
      <c r="AE155" s="94">
        <v>0</v>
      </c>
      <c r="AF155" s="94">
        <v>0</v>
      </c>
      <c r="AG155" s="94">
        <v>0</v>
      </c>
      <c r="AH155" s="94">
        <v>0</v>
      </c>
      <c r="AI155" s="94">
        <v>0</v>
      </c>
      <c r="AJ155" s="94">
        <v>0</v>
      </c>
      <c r="AK155" s="94">
        <v>9202.6373233762097</v>
      </c>
      <c r="AL155" s="94">
        <v>0</v>
      </c>
      <c r="AM155" s="94">
        <f>+SUM(AE155:AL155)</f>
        <v>9202.6373233762097</v>
      </c>
      <c r="AN155" s="94">
        <v>0</v>
      </c>
      <c r="AO155" s="94">
        <v>0</v>
      </c>
      <c r="AP155" s="94">
        <v>0</v>
      </c>
      <c r="AQ155" s="94">
        <v>0</v>
      </c>
      <c r="AR155" s="94">
        <f t="shared" si="165"/>
        <v>0</v>
      </c>
      <c r="AS155" s="94">
        <f t="shared" si="159"/>
        <v>0</v>
      </c>
      <c r="AT155" s="94">
        <v>0</v>
      </c>
      <c r="AU155" s="94">
        <v>0</v>
      </c>
      <c r="AV155" s="94">
        <f>+AU155+AT155+AS155+AM155+AD155</f>
        <v>8298.1379023819645</v>
      </c>
      <c r="AW155" s="94">
        <v>-12994.793486319933</v>
      </c>
      <c r="AX155" s="94"/>
      <c r="AY155" s="94">
        <f>+AV155+AW155+AX155</f>
        <v>-4696.6555839379689</v>
      </c>
      <c r="AZ155" s="165"/>
      <c r="BA155" s="15"/>
      <c r="BB155" s="89"/>
    </row>
    <row r="156" spans="1:54" ht="30" x14ac:dyDescent="0.25">
      <c r="A156" s="149"/>
      <c r="B156" s="94">
        <f>+C156+D156+E156</f>
        <v>0</v>
      </c>
      <c r="C156" s="94"/>
      <c r="D156" s="94">
        <v>0</v>
      </c>
      <c r="E156" s="94">
        <f>+SUM(F156:Y156)</f>
        <v>0</v>
      </c>
      <c r="F156" s="94">
        <v>0</v>
      </c>
      <c r="G156" s="94">
        <v>0</v>
      </c>
      <c r="H156" s="94">
        <v>0</v>
      </c>
      <c r="I156" s="94">
        <f t="shared" si="158"/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0</v>
      </c>
      <c r="P156" s="94">
        <v>0</v>
      </c>
      <c r="Q156" s="94">
        <v>0</v>
      </c>
      <c r="R156" s="94">
        <v>0</v>
      </c>
      <c r="S156" s="94">
        <v>0</v>
      </c>
      <c r="T156" s="94">
        <v>0</v>
      </c>
      <c r="U156" s="94">
        <v>0</v>
      </c>
      <c r="V156" s="94">
        <v>0</v>
      </c>
      <c r="W156" s="94"/>
      <c r="X156" s="13">
        <v>0</v>
      </c>
      <c r="Y156" s="13">
        <v>0</v>
      </c>
      <c r="Z156" s="81" t="s">
        <v>247</v>
      </c>
      <c r="AA156" s="81" t="s">
        <v>248</v>
      </c>
      <c r="AB156" s="13">
        <v>0</v>
      </c>
      <c r="AC156" s="13">
        <v>0</v>
      </c>
      <c r="AD156" s="13"/>
      <c r="AE156" s="94">
        <v>0</v>
      </c>
      <c r="AF156" s="94">
        <v>0</v>
      </c>
      <c r="AG156" s="94">
        <v>0</v>
      </c>
      <c r="AH156" s="94">
        <v>0</v>
      </c>
      <c r="AI156" s="94">
        <v>0</v>
      </c>
      <c r="AJ156" s="94">
        <v>0</v>
      </c>
      <c r="AK156" s="94">
        <v>0</v>
      </c>
      <c r="AL156" s="94">
        <v>0</v>
      </c>
      <c r="AM156" s="94">
        <f>+SUM(AE156:AL156)</f>
        <v>0</v>
      </c>
      <c r="AN156" s="94">
        <v>0</v>
      </c>
      <c r="AO156" s="94">
        <v>0</v>
      </c>
      <c r="AP156" s="94">
        <v>0</v>
      </c>
      <c r="AQ156" s="94">
        <v>0</v>
      </c>
      <c r="AR156" s="94"/>
      <c r="AS156" s="94">
        <f t="shared" ref="AS156" si="166">+SUM(AN156:AQ156)</f>
        <v>0</v>
      </c>
      <c r="AT156" s="94">
        <v>0</v>
      </c>
      <c r="AU156" s="94">
        <v>0</v>
      </c>
      <c r="AV156" s="94">
        <f>+AU156+AT156+AS156+AM156+AD156</f>
        <v>0</v>
      </c>
      <c r="AW156" s="94">
        <v>0</v>
      </c>
      <c r="AX156" s="94"/>
      <c r="AY156" s="94">
        <f>+AV156+AW156+AX156</f>
        <v>0</v>
      </c>
      <c r="AZ156" s="165"/>
      <c r="BA156" s="15"/>
      <c r="BB156" s="89"/>
    </row>
    <row r="157" spans="1:54" x14ac:dyDescent="0.25">
      <c r="A157" s="149"/>
      <c r="B157" s="94"/>
      <c r="C157" s="94"/>
      <c r="D157" s="94"/>
      <c r="E157" s="94"/>
      <c r="F157" s="94"/>
      <c r="G157" s="94"/>
      <c r="H157" s="94"/>
      <c r="I157" s="94">
        <f t="shared" si="158"/>
        <v>0</v>
      </c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12"/>
      <c r="Y157" s="12"/>
      <c r="Z157" s="78"/>
      <c r="AA157" s="78"/>
      <c r="AB157" s="12"/>
      <c r="AC157" s="12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4"/>
      <c r="AW157" s="94"/>
      <c r="AX157" s="94"/>
      <c r="AY157" s="94"/>
      <c r="AZ157" s="165"/>
      <c r="BA157" s="15"/>
      <c r="BB157" s="89"/>
    </row>
    <row r="158" spans="1:54" x14ac:dyDescent="0.25">
      <c r="A158" s="149"/>
      <c r="B158" s="94">
        <f>+C158+D158+E158</f>
        <v>2075476.7275062222</v>
      </c>
      <c r="C158" s="94"/>
      <c r="D158" s="94">
        <f>+D159+D160+D161</f>
        <v>725610.6960609291</v>
      </c>
      <c r="E158" s="94">
        <f>+F158+G158+H158+N158+W158</f>
        <v>1349866.0314452932</v>
      </c>
      <c r="F158" s="94">
        <f>+F159+F160+F161</f>
        <v>-10210.910890241214</v>
      </c>
      <c r="G158" s="94">
        <f>+G159+G160+G161</f>
        <v>152321.78899133747</v>
      </c>
      <c r="H158" s="94">
        <f t="shared" ref="H158:H161" si="167">+SUM(J158:M158)</f>
        <v>-165998.02308729466</v>
      </c>
      <c r="I158" s="94">
        <f t="shared" si="158"/>
        <v>3783.4749407438358</v>
      </c>
      <c r="J158" s="94">
        <f t="shared" ref="J158:M158" si="168">+J159+J160+J161</f>
        <v>58686.675039178779</v>
      </c>
      <c r="K158" s="94">
        <f t="shared" si="168"/>
        <v>-54903.200098434943</v>
      </c>
      <c r="L158" s="94">
        <f t="shared" si="168"/>
        <v>16934.997005950001</v>
      </c>
      <c r="M158" s="94">
        <f t="shared" si="168"/>
        <v>-186716.4950339885</v>
      </c>
      <c r="N158" s="94">
        <f>+SUM(O158:V158)</f>
        <v>-204274.59708667337</v>
      </c>
      <c r="O158" s="94">
        <f t="shared" ref="O158:V158" si="169">+O159+O160+O161</f>
        <v>1867.5571124767398</v>
      </c>
      <c r="P158" s="94">
        <f t="shared" si="169"/>
        <v>-12454.901502587667</v>
      </c>
      <c r="Q158" s="94">
        <f t="shared" si="169"/>
        <v>151.79964820097928</v>
      </c>
      <c r="R158" s="94">
        <f t="shared" si="169"/>
        <v>211.555700494836</v>
      </c>
      <c r="S158" s="94">
        <f t="shared" si="169"/>
        <v>15140.601364530665</v>
      </c>
      <c r="T158" s="94">
        <f t="shared" si="169"/>
        <v>385.65005093502441</v>
      </c>
      <c r="U158" s="94">
        <f t="shared" si="169"/>
        <v>21142.949679218644</v>
      </c>
      <c r="V158" s="94">
        <f t="shared" si="169"/>
        <v>-230719.80913994258</v>
      </c>
      <c r="W158" s="94">
        <f>+X158+Y158</f>
        <v>1578027.7735181651</v>
      </c>
      <c r="X158" s="12">
        <f>+X159+X160+X161</f>
        <v>1550888.7408578959</v>
      </c>
      <c r="Y158" s="12">
        <f>+Y159+Y160+Y161</f>
        <v>27139.032660269091</v>
      </c>
      <c r="Z158" s="78" t="s">
        <v>249</v>
      </c>
      <c r="AA158" s="78" t="s">
        <v>250</v>
      </c>
      <c r="AB158" s="12">
        <f>+AB159+AB160+AB161</f>
        <v>36098.578882123533</v>
      </c>
      <c r="AC158" s="12">
        <f>+AC159+AC160+AC161</f>
        <v>804882.48859544646</v>
      </c>
      <c r="AD158" s="13">
        <f>+AB158+AC158</f>
        <v>840981.06747757003</v>
      </c>
      <c r="AE158" s="94">
        <f t="shared" ref="AE158:AL158" si="170">+AE159+AE160+AE161</f>
        <v>76581.690906275529</v>
      </c>
      <c r="AF158" s="94">
        <f t="shared" si="170"/>
        <v>-6726.4675844320573</v>
      </c>
      <c r="AG158" s="94">
        <f t="shared" si="170"/>
        <v>3468.066535363806</v>
      </c>
      <c r="AH158" s="94">
        <f t="shared" si="170"/>
        <v>26343.506885893414</v>
      </c>
      <c r="AI158" s="94">
        <f t="shared" si="170"/>
        <v>7163.124362907758</v>
      </c>
      <c r="AJ158" s="94">
        <f t="shared" si="170"/>
        <v>-141.14328332807236</v>
      </c>
      <c r="AK158" s="94">
        <f t="shared" si="170"/>
        <v>63674.298502161953</v>
      </c>
      <c r="AL158" s="94">
        <f t="shared" si="170"/>
        <v>108060.50658812001</v>
      </c>
      <c r="AM158" s="94">
        <f>+SUM(AE158:AL158)</f>
        <v>278423.5829129623</v>
      </c>
      <c r="AN158" s="94">
        <f t="shared" ref="AN158:AQ158" si="171">+AN159+AN160+AN161</f>
        <v>-34739.906200203324</v>
      </c>
      <c r="AO158" s="94">
        <f t="shared" si="171"/>
        <v>-777.8422384037749</v>
      </c>
      <c r="AP158" s="94">
        <f t="shared" si="171"/>
        <v>2895.4750341389563</v>
      </c>
      <c r="AQ158" s="94">
        <f t="shared" si="171"/>
        <v>-274827.98818310862</v>
      </c>
      <c r="AR158" s="94">
        <f t="shared" ref="AR158:AR161" si="172">+AQ158+AP158</f>
        <v>-271932.51314896968</v>
      </c>
      <c r="AS158" s="94">
        <f t="shared" ref="AS158:AS161" si="173">+AR158+AO158+AN158</f>
        <v>-307450.26158757682</v>
      </c>
      <c r="AT158" s="94">
        <f>+AT159+AT160+AT161</f>
        <v>788764.57899571001</v>
      </c>
      <c r="AU158" s="94">
        <f>+AU159+AU160+AU161</f>
        <v>1382.8489905028869</v>
      </c>
      <c r="AV158" s="94">
        <f>+AU158+AT158+AS158+AM158+AD158</f>
        <v>1602101.8167891684</v>
      </c>
      <c r="AW158" s="94">
        <f>+AW159+AW160+AW161</f>
        <v>473374.91233959678</v>
      </c>
      <c r="AX158" s="94"/>
      <c r="AY158" s="94">
        <f>+AV158+AW158+AX158</f>
        <v>2075476.7291287652</v>
      </c>
      <c r="AZ158" s="165"/>
      <c r="BA158" s="15"/>
      <c r="BB158" s="89"/>
    </row>
    <row r="159" spans="1:54" x14ac:dyDescent="0.25">
      <c r="A159" s="149"/>
      <c r="B159" s="94">
        <f>+C159+D159+E159</f>
        <v>1939892.5240682638</v>
      </c>
      <c r="C159" s="94"/>
      <c r="D159" s="94">
        <v>611913.23399168532</v>
      </c>
      <c r="E159" s="94">
        <f>+F159+G159+H159+N159+W159</f>
        <v>1327979.2900765785</v>
      </c>
      <c r="F159" s="94">
        <v>-261.85143389049767</v>
      </c>
      <c r="G159" s="94">
        <v>579.50817337922717</v>
      </c>
      <c r="H159" s="94">
        <f t="shared" si="167"/>
        <v>20137.640783657818</v>
      </c>
      <c r="I159" s="94">
        <f t="shared" si="158"/>
        <v>2833.3128353778152</v>
      </c>
      <c r="J159" s="94">
        <v>5.7192597100000002</v>
      </c>
      <c r="K159" s="94">
        <v>2827.593575667815</v>
      </c>
      <c r="L159" s="94">
        <v>0</v>
      </c>
      <c r="M159" s="94">
        <v>17304.327948280003</v>
      </c>
      <c r="N159" s="94">
        <f>+SUM(O159:V159)</f>
        <v>249.7014635408004</v>
      </c>
      <c r="O159" s="94">
        <v>0</v>
      </c>
      <c r="P159" s="94">
        <v>-1208.5084655314024</v>
      </c>
      <c r="Q159" s="94">
        <v>0</v>
      </c>
      <c r="R159" s="94">
        <v>0</v>
      </c>
      <c r="S159" s="94">
        <v>1216.0886485812935</v>
      </c>
      <c r="T159" s="94">
        <v>-30.824760999999999</v>
      </c>
      <c r="U159" s="94">
        <v>-7.5885735455896111</v>
      </c>
      <c r="V159" s="94">
        <v>280.53461503649896</v>
      </c>
      <c r="W159" s="94">
        <f>+X159+Y159</f>
        <v>1307274.2910898912</v>
      </c>
      <c r="X159" s="13">
        <v>1272995.2502802454</v>
      </c>
      <c r="Y159" s="13">
        <v>34279.040809645689</v>
      </c>
      <c r="Z159" s="81" t="s">
        <v>251</v>
      </c>
      <c r="AA159" s="81" t="s">
        <v>252</v>
      </c>
      <c r="AB159" s="13">
        <v>9727.273808899783</v>
      </c>
      <c r="AC159" s="13">
        <v>709169.99496892653</v>
      </c>
      <c r="AD159" s="13">
        <f>+AB159+AC159</f>
        <v>718897.26877782634</v>
      </c>
      <c r="AE159" s="94">
        <v>770.44412804479293</v>
      </c>
      <c r="AF159" s="94">
        <v>14559.372732122081</v>
      </c>
      <c r="AG159" s="94">
        <v>192.57565552</v>
      </c>
      <c r="AH159" s="94">
        <v>14186.18782789237</v>
      </c>
      <c r="AI159" s="94">
        <v>0</v>
      </c>
      <c r="AJ159" s="94">
        <v>0</v>
      </c>
      <c r="AK159" s="94">
        <v>798.02069798692185</v>
      </c>
      <c r="AL159" s="94">
        <v>0</v>
      </c>
      <c r="AM159" s="94">
        <f>+SUM(AE159:AL159)</f>
        <v>30506.601041566169</v>
      </c>
      <c r="AN159" s="94">
        <v>-5709.6518679699948</v>
      </c>
      <c r="AO159" s="94">
        <v>-566.65781995377495</v>
      </c>
      <c r="AP159" s="94">
        <v>3152.3688240688034</v>
      </c>
      <c r="AQ159" s="94">
        <v>61103.260737890807</v>
      </c>
      <c r="AR159" s="94">
        <f t="shared" si="172"/>
        <v>64255.629561959613</v>
      </c>
      <c r="AS159" s="94">
        <f t="shared" si="173"/>
        <v>57979.319874035842</v>
      </c>
      <c r="AT159" s="94">
        <v>717285.7491603177</v>
      </c>
      <c r="AU159" s="94">
        <v>-661.90038841681155</v>
      </c>
      <c r="AV159" s="94">
        <f>+AU159+AT159+AS159+AM159+AD159</f>
        <v>1524007.0384653292</v>
      </c>
      <c r="AW159" s="94">
        <v>415885.48560293432</v>
      </c>
      <c r="AX159" s="100"/>
      <c r="AY159" s="94">
        <f>+AV159+AW159+AX159</f>
        <v>1939892.5240682636</v>
      </c>
      <c r="AZ159" s="165"/>
      <c r="BA159" s="15"/>
      <c r="BB159" s="89"/>
    </row>
    <row r="160" spans="1:54" x14ac:dyDescent="0.25">
      <c r="A160" s="149"/>
      <c r="B160" s="94">
        <f>+C160+D160+E160</f>
        <v>14096.240560481299</v>
      </c>
      <c r="C160" s="94"/>
      <c r="D160" s="94">
        <v>0</v>
      </c>
      <c r="E160" s="94">
        <f>+F160+G160+H160+N160+W160</f>
        <v>14096.240560481299</v>
      </c>
      <c r="F160" s="94">
        <v>0</v>
      </c>
      <c r="G160" s="94">
        <v>0.52081046999998648</v>
      </c>
      <c r="H160" s="94">
        <f t="shared" si="167"/>
        <v>29557.125470187999</v>
      </c>
      <c r="I160" s="94">
        <f t="shared" si="158"/>
        <v>28465.138430907999</v>
      </c>
      <c r="J160" s="94">
        <v>28429.023119078</v>
      </c>
      <c r="K160" s="94">
        <v>36.115311829999989</v>
      </c>
      <c r="L160" s="94">
        <v>1091.9870392799999</v>
      </c>
      <c r="M160" s="94">
        <v>0</v>
      </c>
      <c r="N160" s="94">
        <f>+SUM(O160:V160)</f>
        <v>-7234.776565374571</v>
      </c>
      <c r="O160" s="94">
        <v>0</v>
      </c>
      <c r="P160" s="94">
        <v>-13854.690880040003</v>
      </c>
      <c r="Q160" s="94">
        <v>0</v>
      </c>
      <c r="R160" s="94">
        <v>13.740742141532255</v>
      </c>
      <c r="S160" s="94">
        <v>-1132.2735544599996</v>
      </c>
      <c r="T160" s="94">
        <v>2618.81474759</v>
      </c>
      <c r="U160" s="94">
        <v>596.86043547556687</v>
      </c>
      <c r="V160" s="94">
        <v>4522.7719439183338</v>
      </c>
      <c r="W160" s="94">
        <f>+X160+Y160</f>
        <v>-8226.6291548021291</v>
      </c>
      <c r="X160" s="13">
        <v>-7006.6878597900059</v>
      </c>
      <c r="Y160" s="13">
        <v>-1219.9412950121234</v>
      </c>
      <c r="Z160" s="81" t="s">
        <v>253</v>
      </c>
      <c r="AA160" s="81" t="s">
        <v>254</v>
      </c>
      <c r="AB160" s="13">
        <v>-2998.5992112411604</v>
      </c>
      <c r="AC160" s="13">
        <v>25954.058379519993</v>
      </c>
      <c r="AD160" s="13">
        <f>+AB160+AC160</f>
        <v>22955.45916827883</v>
      </c>
      <c r="AE160" s="94">
        <v>-725.36507743000129</v>
      </c>
      <c r="AF160" s="94">
        <v>219.57242423753272</v>
      </c>
      <c r="AG160" s="94">
        <v>1131.9375318634602</v>
      </c>
      <c r="AH160" s="94">
        <v>1393.3237193245166</v>
      </c>
      <c r="AI160" s="94">
        <v>17.971884515072219</v>
      </c>
      <c r="AJ160" s="94">
        <v>3.0426154487519206</v>
      </c>
      <c r="AK160" s="94">
        <v>636.79267153981527</v>
      </c>
      <c r="AL160" s="94">
        <v>1233.6600910900002</v>
      </c>
      <c r="AM160" s="94">
        <f>+SUM(AE160:AL160)</f>
        <v>3910.935860589148</v>
      </c>
      <c r="AN160" s="94">
        <v>298.99440292999986</v>
      </c>
      <c r="AO160" s="94">
        <v>40.670744719999988</v>
      </c>
      <c r="AP160" s="94">
        <v>545.79006186000004</v>
      </c>
      <c r="AQ160" s="94">
        <v>-15319.973778946654</v>
      </c>
      <c r="AR160" s="94">
        <f t="shared" si="172"/>
        <v>-14774.183717086655</v>
      </c>
      <c r="AS160" s="94">
        <f t="shared" si="173"/>
        <v>-14434.518569436654</v>
      </c>
      <c r="AT160" s="94">
        <v>1664.36410105</v>
      </c>
      <c r="AU160" s="94">
        <v>0</v>
      </c>
      <c r="AV160" s="94">
        <f>+AU160+AT160+AS160+AM160+AD160</f>
        <v>14096.240560481325</v>
      </c>
      <c r="AW160" s="94">
        <v>0</v>
      </c>
      <c r="AX160" s="94"/>
      <c r="AY160" s="94">
        <f>+AV160+AW160+AX160</f>
        <v>14096.240560481325</v>
      </c>
      <c r="AZ160" s="165"/>
      <c r="BA160" s="15"/>
      <c r="BB160" s="89"/>
    </row>
    <row r="161" spans="1:59" x14ac:dyDescent="0.25">
      <c r="A161" s="149"/>
      <c r="B161" s="94">
        <f>+C161+D161+E161</f>
        <v>121487.96287747723</v>
      </c>
      <c r="C161" s="94"/>
      <c r="D161" s="94">
        <v>113697.46206924377</v>
      </c>
      <c r="E161" s="94">
        <f>+F161+G161+H161+N161+W161</f>
        <v>7790.5008082334534</v>
      </c>
      <c r="F161" s="94">
        <v>-9949.0594563507166</v>
      </c>
      <c r="G161" s="94">
        <v>151741.76000748825</v>
      </c>
      <c r="H161" s="94">
        <f t="shared" si="167"/>
        <v>-215692.78934114048</v>
      </c>
      <c r="I161" s="94">
        <f t="shared" si="158"/>
        <v>-27514.976325541982</v>
      </c>
      <c r="J161" s="94">
        <v>30251.932660390776</v>
      </c>
      <c r="K161" s="94">
        <v>-57766.908985932758</v>
      </c>
      <c r="L161" s="94">
        <v>15843.009966670001</v>
      </c>
      <c r="M161" s="94">
        <v>-204020.8229822685</v>
      </c>
      <c r="N161" s="94">
        <f>+SUM(O161:V161)</f>
        <v>-197289.52198483958</v>
      </c>
      <c r="O161" s="94">
        <v>1867.5571124767398</v>
      </c>
      <c r="P161" s="94">
        <v>2608.2978429837385</v>
      </c>
      <c r="Q161" s="94">
        <v>151.79964820097928</v>
      </c>
      <c r="R161" s="94">
        <v>197.81495835330375</v>
      </c>
      <c r="S161" s="94">
        <v>15056.786270409371</v>
      </c>
      <c r="T161" s="94">
        <v>-2202.3399356549758</v>
      </c>
      <c r="U161" s="94">
        <v>20553.677817288666</v>
      </c>
      <c r="V161" s="94">
        <v>-235523.1156988974</v>
      </c>
      <c r="W161" s="94">
        <f>+X161+Y161</f>
        <v>278980.11158307601</v>
      </c>
      <c r="X161" s="13">
        <v>284900.17843744048</v>
      </c>
      <c r="Y161" s="13">
        <v>-5920.0668543644697</v>
      </c>
      <c r="Z161" s="81" t="s">
        <v>255</v>
      </c>
      <c r="AA161" s="81" t="s">
        <v>256</v>
      </c>
      <c r="AB161" s="13">
        <v>29369.904284464912</v>
      </c>
      <c r="AC161" s="13">
        <v>69758.435246999958</v>
      </c>
      <c r="AD161" s="13">
        <f>+AB161+AC161</f>
        <v>99128.339531464866</v>
      </c>
      <c r="AE161" s="94">
        <v>76536.61185566074</v>
      </c>
      <c r="AF161" s="94">
        <v>-21505.412740791671</v>
      </c>
      <c r="AG161" s="94">
        <v>2143.5533479803457</v>
      </c>
      <c r="AH161" s="94">
        <v>10763.995338676526</v>
      </c>
      <c r="AI161" s="94">
        <v>7145.1524783926861</v>
      </c>
      <c r="AJ161" s="94">
        <v>-144.18589877682427</v>
      </c>
      <c r="AK161" s="94">
        <v>62239.485132635215</v>
      </c>
      <c r="AL161" s="94">
        <v>106826.84649703001</v>
      </c>
      <c r="AM161" s="94">
        <f>+SUM(AE161:AL161)</f>
        <v>244006.04601080704</v>
      </c>
      <c r="AN161" s="94">
        <v>-29329.248735163332</v>
      </c>
      <c r="AO161" s="94">
        <v>-251.85516316999997</v>
      </c>
      <c r="AP161" s="94">
        <v>-802.68385178984738</v>
      </c>
      <c r="AQ161" s="94">
        <v>-320611.27514205279</v>
      </c>
      <c r="AR161" s="94">
        <f t="shared" si="172"/>
        <v>-321413.95899384265</v>
      </c>
      <c r="AS161" s="94">
        <f t="shared" si="173"/>
        <v>-350995.06289217598</v>
      </c>
      <c r="AT161" s="94">
        <v>69814.465734342361</v>
      </c>
      <c r="AU161" s="94">
        <v>2044.7493789196985</v>
      </c>
      <c r="AV161" s="94">
        <f>+AU161+AT161+AS161+AM161+AD161</f>
        <v>63998.537763357992</v>
      </c>
      <c r="AW161" s="94">
        <v>57489.426736662477</v>
      </c>
      <c r="AX161" s="94"/>
      <c r="AY161" s="94">
        <f>+AV161+AW161+AX161</f>
        <v>121487.96450002046</v>
      </c>
      <c r="AZ161" s="165"/>
      <c r="BA161" s="15"/>
      <c r="BB161" s="89"/>
    </row>
    <row r="162" spans="1:59" x14ac:dyDescent="0.25">
      <c r="A162" s="149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12"/>
      <c r="Y162" s="12"/>
      <c r="Z162" s="83"/>
      <c r="AA162" s="83"/>
      <c r="AB162" s="12"/>
      <c r="AC162" s="12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165"/>
      <c r="BA162" s="15"/>
      <c r="BB162" s="89"/>
    </row>
    <row r="163" spans="1:59" s="3" customFormat="1" x14ac:dyDescent="0.25">
      <c r="A163" s="143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18"/>
      <c r="Y163" s="18"/>
      <c r="Z163" s="84"/>
      <c r="AA163" s="84"/>
      <c r="AB163" s="28"/>
      <c r="AC163" s="28"/>
      <c r="AD163" s="101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166"/>
      <c r="BA163" s="15"/>
      <c r="BB163" s="2"/>
      <c r="BC163" s="2"/>
      <c r="BE163" s="27"/>
      <c r="BF163" s="27"/>
      <c r="BG163" s="27"/>
    </row>
    <row r="164" spans="1:59" s="3" customFormat="1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BB164" s="2"/>
      <c r="BC164" s="2"/>
    </row>
    <row r="165" spans="1:59" s="3" customFormat="1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BB165" s="2"/>
      <c r="BC165" s="2"/>
    </row>
    <row r="166" spans="1:59" s="3" customFormat="1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BB166" s="2"/>
      <c r="BC166" s="2"/>
    </row>
    <row r="167" spans="1:59" s="3" customFormat="1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BB167" s="2"/>
      <c r="BC167" s="2"/>
    </row>
    <row r="168" spans="1:59" s="3" customFormat="1" x14ac:dyDescent="0.25">
      <c r="BB168" s="2"/>
      <c r="BC168" s="2"/>
    </row>
    <row r="169" spans="1:59" s="3" customFormat="1" x14ac:dyDescent="0.25">
      <c r="BB169" s="2"/>
      <c r="BC169" s="2"/>
    </row>
    <row r="170" spans="1:59" s="3" customFormat="1" x14ac:dyDescent="0.25">
      <c r="BB170" s="2"/>
      <c r="BC170" s="2"/>
    </row>
  </sheetData>
  <sheetProtection formatCells="0" formatColumns="0" formatRows="0" insertColumns="0" insertRows="0" insertHyperlinks="0" deleteColumns="0" deleteRows="0" sort="0" autoFilter="0" pivotTables="0"/>
  <mergeCells count="130">
    <mergeCell ref="A116:A163"/>
    <mergeCell ref="AZ116:AZ163"/>
    <mergeCell ref="AZ104:AZ115"/>
    <mergeCell ref="A1:AZ1"/>
    <mergeCell ref="A2:AZ2"/>
    <mergeCell ref="A3:AZ3"/>
    <mergeCell ref="A4:AZ4"/>
    <mergeCell ref="A7:A11"/>
    <mergeCell ref="B7:B11"/>
    <mergeCell ref="C7:C11"/>
    <mergeCell ref="Z7:Z11"/>
    <mergeCell ref="AA7:AA11"/>
    <mergeCell ref="AX7:AX11"/>
    <mergeCell ref="AY7:AY11"/>
    <mergeCell ref="AZ7:AZ11"/>
    <mergeCell ref="D8:D11"/>
    <mergeCell ref="E8:E11"/>
    <mergeCell ref="F8:F11"/>
    <mergeCell ref="G8:G11"/>
    <mergeCell ref="H8:H11"/>
    <mergeCell ref="I8:I11"/>
    <mergeCell ref="J8:J11"/>
    <mergeCell ref="K8:K11"/>
    <mergeCell ref="R8:R11"/>
    <mergeCell ref="S8:S11"/>
    <mergeCell ref="T8:T11"/>
    <mergeCell ref="U8:U11"/>
    <mergeCell ref="V8:V11"/>
    <mergeCell ref="W8:W11"/>
    <mergeCell ref="L8:L11"/>
    <mergeCell ref="M8:M11"/>
    <mergeCell ref="N8:N11"/>
    <mergeCell ref="O8:O11"/>
    <mergeCell ref="P8:P11"/>
    <mergeCell ref="Q8:Q11"/>
    <mergeCell ref="AF8:AF11"/>
    <mergeCell ref="AG8:AG11"/>
    <mergeCell ref="AH8:AH11"/>
    <mergeCell ref="AI8:AI11"/>
    <mergeCell ref="AJ8:AJ11"/>
    <mergeCell ref="AK8:AK11"/>
    <mergeCell ref="X8:X11"/>
    <mergeCell ref="Y8:Y11"/>
    <mergeCell ref="AB8:AB11"/>
    <mergeCell ref="AC8:AC11"/>
    <mergeCell ref="AD8:AD11"/>
    <mergeCell ref="AE8:AE11"/>
    <mergeCell ref="AR8:AR11"/>
    <mergeCell ref="AS8:AS11"/>
    <mergeCell ref="AT8:AT11"/>
    <mergeCell ref="AU8:AU11"/>
    <mergeCell ref="AV8:AV11"/>
    <mergeCell ref="AW8:AW11"/>
    <mergeCell ref="AL8:AL11"/>
    <mergeCell ref="AM8:AM11"/>
    <mergeCell ref="AN8:AN11"/>
    <mergeCell ref="AO8:AO11"/>
    <mergeCell ref="AP8:AP11"/>
    <mergeCell ref="AQ8:AQ11"/>
    <mergeCell ref="A74:A82"/>
    <mergeCell ref="A93:AZ93"/>
    <mergeCell ref="A94:AZ94"/>
    <mergeCell ref="A95:AZ95"/>
    <mergeCell ref="A96:AZ96"/>
    <mergeCell ref="A12:A26"/>
    <mergeCell ref="A27:A37"/>
    <mergeCell ref="A38:A54"/>
    <mergeCell ref="AZ27:AZ37"/>
    <mergeCell ref="AZ12:AZ26"/>
    <mergeCell ref="AZ38:AZ54"/>
    <mergeCell ref="A70:A73"/>
    <mergeCell ref="AZ55:AZ69"/>
    <mergeCell ref="AZ70:AZ73"/>
    <mergeCell ref="AZ74:AZ82"/>
    <mergeCell ref="A83:A90"/>
    <mergeCell ref="AZ83:AZ90"/>
    <mergeCell ref="A55:A69"/>
    <mergeCell ref="AF100:AF103"/>
    <mergeCell ref="AG100:AG103"/>
    <mergeCell ref="AH100:AH103"/>
    <mergeCell ref="AI100:AI103"/>
    <mergeCell ref="AY99:AY103"/>
    <mergeCell ref="AZ99:AZ103"/>
    <mergeCell ref="E100:E103"/>
    <mergeCell ref="G100:G103"/>
    <mergeCell ref="H100:H103"/>
    <mergeCell ref="I100:I103"/>
    <mergeCell ref="J100:J103"/>
    <mergeCell ref="K100:K103"/>
    <mergeCell ref="V100:V103"/>
    <mergeCell ref="AX99:AX103"/>
    <mergeCell ref="L100:L103"/>
    <mergeCell ref="M100:M103"/>
    <mergeCell ref="N100:N103"/>
    <mergeCell ref="O100:O103"/>
    <mergeCell ref="W100:W103"/>
    <mergeCell ref="X100:X103"/>
    <mergeCell ref="AW100:AW103"/>
    <mergeCell ref="D100:D103"/>
    <mergeCell ref="F100:F103"/>
    <mergeCell ref="AE100:AE103"/>
    <mergeCell ref="P100:P103"/>
    <mergeCell ref="Q100:Q103"/>
    <mergeCell ref="R100:R103"/>
    <mergeCell ref="S100:S103"/>
    <mergeCell ref="T100:T103"/>
    <mergeCell ref="U100:U103"/>
    <mergeCell ref="A104:A115"/>
    <mergeCell ref="AV100:AV103"/>
    <mergeCell ref="AP100:AP103"/>
    <mergeCell ref="AQ100:AQ103"/>
    <mergeCell ref="AR100:AR103"/>
    <mergeCell ref="AS100:AS103"/>
    <mergeCell ref="AT100:AT103"/>
    <mergeCell ref="AU100:AU103"/>
    <mergeCell ref="AJ100:AJ103"/>
    <mergeCell ref="AK100:AK103"/>
    <mergeCell ref="AL100:AL103"/>
    <mergeCell ref="AM100:AM103"/>
    <mergeCell ref="AN100:AN103"/>
    <mergeCell ref="AO100:AO103"/>
    <mergeCell ref="AD100:AD103"/>
    <mergeCell ref="A99:A103"/>
    <mergeCell ref="B99:B103"/>
    <mergeCell ref="C99:C103"/>
    <mergeCell ref="Z99:Z103"/>
    <mergeCell ref="AA99:AA103"/>
    <mergeCell ref="Y100:Y103"/>
    <mergeCell ref="AB100:AB103"/>
    <mergeCell ref="AC100:AC103"/>
  </mergeCells>
  <conditionalFormatting sqref="AC104:AD104 AC106:AD110 AC114:AD114 AC116:AD116 AC120:AD129 AC133:AD133 AC137:AD137 AC145:AD145 AC153:AD153 AC157:AD157 X157:Y158 X153:Y154 X145:Y146 X142:Y142 X137:Y139 X133:Y134 X129:Y130 X124:Y124 X119:Y120 X116:Y117 X111:Y114 X104:Y106 AC130 AC134 AC138:AC139 AC146 AC154 AC158 AB162:AD163 X162:Y163 B104:W163 AE104:AY163 AB12:AX26 AC84:AY86 AB53:AB58 AB27:AC54 AC12:AY82 AC118:AD118 AD117 B12:Y86">
    <cfRule type="cellIs" dxfId="71" priority="74" operator="equal">
      <formula>0</formula>
    </cfRule>
  </conditionalFormatting>
  <conditionalFormatting sqref="AB104 AB106:AB110 AB114 AB116 AB120:AB129 AB133 AB137 AB145 AB153 AB157 AB118">
    <cfRule type="cellIs" dxfId="70" priority="73" operator="equal">
      <formula>0</formula>
    </cfRule>
  </conditionalFormatting>
  <conditionalFormatting sqref="AB18:AB21">
    <cfRule type="cellIs" dxfId="69" priority="72" operator="equal">
      <formula>0</formula>
    </cfRule>
  </conditionalFormatting>
  <conditionalFormatting sqref="AB24">
    <cfRule type="cellIs" dxfId="68" priority="71" operator="equal">
      <formula>0</formula>
    </cfRule>
  </conditionalFormatting>
  <conditionalFormatting sqref="AB47">
    <cfRule type="cellIs" dxfId="67" priority="69" operator="equal">
      <formula>0</formula>
    </cfRule>
  </conditionalFormatting>
  <conditionalFormatting sqref="AB48:AB52">
    <cfRule type="cellIs" dxfId="66" priority="68" operator="equal">
      <formula>0</formula>
    </cfRule>
  </conditionalFormatting>
  <conditionalFormatting sqref="AB60:AB61">
    <cfRule type="cellIs" dxfId="65" priority="67" operator="equal">
      <formula>0</formula>
    </cfRule>
  </conditionalFormatting>
  <conditionalFormatting sqref="AB59">
    <cfRule type="cellIs" dxfId="64" priority="66" operator="equal">
      <formula>0</formula>
    </cfRule>
  </conditionalFormatting>
  <conditionalFormatting sqref="AB62">
    <cfRule type="cellIs" dxfId="63" priority="65" operator="equal">
      <formula>0</formula>
    </cfRule>
  </conditionalFormatting>
  <conditionalFormatting sqref="AB63:AB67">
    <cfRule type="cellIs" dxfId="62" priority="64" operator="equal">
      <formula>0</formula>
    </cfRule>
  </conditionalFormatting>
  <conditionalFormatting sqref="X107:Y109">
    <cfRule type="cellIs" dxfId="61" priority="63" operator="equal">
      <formula>0</formula>
    </cfRule>
  </conditionalFormatting>
  <conditionalFormatting sqref="X110:Y110">
    <cfRule type="cellIs" dxfId="60" priority="62" operator="equal">
      <formula>0</formula>
    </cfRule>
  </conditionalFormatting>
  <conditionalFormatting sqref="X115:Y115">
    <cfRule type="cellIs" dxfId="59" priority="61" operator="equal">
      <formula>0</formula>
    </cfRule>
  </conditionalFormatting>
  <conditionalFormatting sqref="AC105:AD105">
    <cfRule type="cellIs" dxfId="58" priority="60" operator="equal">
      <formula>0</formula>
    </cfRule>
  </conditionalFormatting>
  <conditionalFormatting sqref="AC111:AD111">
    <cfRule type="cellIs" dxfId="57" priority="59" operator="equal">
      <formula>0</formula>
    </cfRule>
  </conditionalFormatting>
  <conditionalFormatting sqref="AB111">
    <cfRule type="cellIs" dxfId="56" priority="58" operator="equal">
      <formula>0</formula>
    </cfRule>
  </conditionalFormatting>
  <conditionalFormatting sqref="AC112">
    <cfRule type="cellIs" dxfId="55" priority="57" operator="equal">
      <formula>0</formula>
    </cfRule>
  </conditionalFormatting>
  <conditionalFormatting sqref="AC113">
    <cfRule type="cellIs" dxfId="54" priority="56" operator="equal">
      <formula>0</formula>
    </cfRule>
  </conditionalFormatting>
  <conditionalFormatting sqref="X118:Y118">
    <cfRule type="cellIs" dxfId="53" priority="55" operator="equal">
      <formula>0</formula>
    </cfRule>
  </conditionalFormatting>
  <conditionalFormatting sqref="X121:Y123">
    <cfRule type="cellIs" dxfId="52" priority="54" operator="equal">
      <formula>0</formula>
    </cfRule>
  </conditionalFormatting>
  <conditionalFormatting sqref="X125:Y127">
    <cfRule type="cellIs" dxfId="51" priority="53" operator="equal">
      <formula>0</formula>
    </cfRule>
  </conditionalFormatting>
  <conditionalFormatting sqref="X128:Y128">
    <cfRule type="cellIs" dxfId="50" priority="52" operator="equal">
      <formula>0</formula>
    </cfRule>
  </conditionalFormatting>
  <conditionalFormatting sqref="X131:Y131">
    <cfRule type="cellIs" dxfId="49" priority="51" operator="equal">
      <formula>0</formula>
    </cfRule>
  </conditionalFormatting>
  <conditionalFormatting sqref="X132:Y132">
    <cfRule type="cellIs" dxfId="48" priority="50" operator="equal">
      <formula>0</formula>
    </cfRule>
  </conditionalFormatting>
  <conditionalFormatting sqref="X135:Y135">
    <cfRule type="cellIs" dxfId="47" priority="49" operator="equal">
      <formula>0</formula>
    </cfRule>
  </conditionalFormatting>
  <conditionalFormatting sqref="X136:Y136">
    <cfRule type="cellIs" dxfId="46" priority="48" operator="equal">
      <formula>0</formula>
    </cfRule>
  </conditionalFormatting>
  <conditionalFormatting sqref="X140:Y141">
    <cfRule type="cellIs" dxfId="45" priority="47" operator="equal">
      <formula>0</formula>
    </cfRule>
  </conditionalFormatting>
  <conditionalFormatting sqref="X143:Y144">
    <cfRule type="cellIs" dxfId="44" priority="46" operator="equal">
      <formula>0</formula>
    </cfRule>
  </conditionalFormatting>
  <conditionalFormatting sqref="X147:Y152">
    <cfRule type="cellIs" dxfId="43" priority="45" operator="equal">
      <formula>0</formula>
    </cfRule>
  </conditionalFormatting>
  <conditionalFormatting sqref="X155:Y156">
    <cfRule type="cellIs" dxfId="42" priority="44" operator="equal">
      <formula>0</formula>
    </cfRule>
  </conditionalFormatting>
  <conditionalFormatting sqref="X159:Y161">
    <cfRule type="cellIs" dxfId="41" priority="43" operator="equal">
      <formula>0</formula>
    </cfRule>
  </conditionalFormatting>
  <conditionalFormatting sqref="AC115">
    <cfRule type="cellIs" dxfId="40" priority="42" operator="equal">
      <formula>0</formula>
    </cfRule>
  </conditionalFormatting>
  <conditionalFormatting sqref="AB115">
    <cfRule type="cellIs" dxfId="39" priority="41" operator="equal">
      <formula>0</formula>
    </cfRule>
  </conditionalFormatting>
  <conditionalFormatting sqref="AC119">
    <cfRule type="cellIs" dxfId="38" priority="40" operator="equal">
      <formula>0</formula>
    </cfRule>
  </conditionalFormatting>
  <conditionalFormatting sqref="AB119">
    <cfRule type="cellIs" dxfId="37" priority="39" operator="equal">
      <formula>0</formula>
    </cfRule>
  </conditionalFormatting>
  <conditionalFormatting sqref="AC131:AC132">
    <cfRule type="cellIs" dxfId="36" priority="38" operator="equal">
      <formula>0</formula>
    </cfRule>
  </conditionalFormatting>
  <conditionalFormatting sqref="AB131:AB132">
    <cfRule type="cellIs" dxfId="35" priority="37" operator="equal">
      <formula>0</formula>
    </cfRule>
  </conditionalFormatting>
  <conditionalFormatting sqref="AB130">
    <cfRule type="cellIs" dxfId="34" priority="36" operator="equal">
      <formula>0</formula>
    </cfRule>
  </conditionalFormatting>
  <conditionalFormatting sqref="AB134">
    <cfRule type="cellIs" dxfId="33" priority="35" operator="equal">
      <formula>0</formula>
    </cfRule>
  </conditionalFormatting>
  <conditionalFormatting sqref="AC135:AC136">
    <cfRule type="cellIs" dxfId="32" priority="34" operator="equal">
      <formula>0</formula>
    </cfRule>
  </conditionalFormatting>
  <conditionalFormatting sqref="AB135:AB136">
    <cfRule type="cellIs" dxfId="31" priority="33" operator="equal">
      <formula>0</formula>
    </cfRule>
  </conditionalFormatting>
  <conditionalFormatting sqref="AB138:AB139">
    <cfRule type="cellIs" dxfId="30" priority="32" operator="equal">
      <formula>0</formula>
    </cfRule>
  </conditionalFormatting>
  <conditionalFormatting sqref="AC140:AC141">
    <cfRule type="cellIs" dxfId="29" priority="31" operator="equal">
      <formula>0</formula>
    </cfRule>
  </conditionalFormatting>
  <conditionalFormatting sqref="AB140:AB141">
    <cfRule type="cellIs" dxfId="28" priority="30" operator="equal">
      <formula>0</formula>
    </cfRule>
  </conditionalFormatting>
  <conditionalFormatting sqref="AB142:AD142">
    <cfRule type="cellIs" dxfId="27" priority="29" operator="equal">
      <formula>0</formula>
    </cfRule>
  </conditionalFormatting>
  <conditionalFormatting sqref="AC143:AD144">
    <cfRule type="cellIs" dxfId="26" priority="28" operator="equal">
      <formula>0</formula>
    </cfRule>
  </conditionalFormatting>
  <conditionalFormatting sqref="AB143:AB144">
    <cfRule type="cellIs" dxfId="25" priority="27" operator="equal">
      <formula>0</formula>
    </cfRule>
  </conditionalFormatting>
  <conditionalFormatting sqref="AB146">
    <cfRule type="cellIs" dxfId="24" priority="26" operator="equal">
      <formula>0</formula>
    </cfRule>
  </conditionalFormatting>
  <conditionalFormatting sqref="AC147:AC152">
    <cfRule type="cellIs" dxfId="23" priority="25" operator="equal">
      <formula>0</formula>
    </cfRule>
  </conditionalFormatting>
  <conditionalFormatting sqref="AB147:AB152">
    <cfRule type="cellIs" dxfId="22" priority="24" operator="equal">
      <formula>0</formula>
    </cfRule>
  </conditionalFormatting>
  <conditionalFormatting sqref="AB154">
    <cfRule type="cellIs" dxfId="21" priority="23" operator="equal">
      <formula>0</formula>
    </cfRule>
  </conditionalFormatting>
  <conditionalFormatting sqref="AC156:AD156 AC155">
    <cfRule type="cellIs" dxfId="20" priority="22" operator="equal">
      <formula>0</formula>
    </cfRule>
  </conditionalFormatting>
  <conditionalFormatting sqref="AB155:AB156">
    <cfRule type="cellIs" dxfId="19" priority="21" operator="equal">
      <formula>0</formula>
    </cfRule>
  </conditionalFormatting>
  <conditionalFormatting sqref="AC159:AC161">
    <cfRule type="cellIs" dxfId="18" priority="20" operator="equal">
      <formula>0</formula>
    </cfRule>
  </conditionalFormatting>
  <conditionalFormatting sqref="AB159:AB161">
    <cfRule type="cellIs" dxfId="17" priority="19" operator="equal">
      <formula>0</formula>
    </cfRule>
  </conditionalFormatting>
  <conditionalFormatting sqref="AB158">
    <cfRule type="cellIs" dxfId="16" priority="18" operator="equal">
      <formula>0</formula>
    </cfRule>
  </conditionalFormatting>
  <conditionalFormatting sqref="AD112:AD113">
    <cfRule type="cellIs" dxfId="15" priority="17" operator="equal">
      <formula>0</formula>
    </cfRule>
  </conditionalFormatting>
  <conditionalFormatting sqref="AD115">
    <cfRule type="cellIs" dxfId="14" priority="16" operator="equal">
      <formula>0</formula>
    </cfRule>
  </conditionalFormatting>
  <conditionalFormatting sqref="AD119">
    <cfRule type="cellIs" dxfId="13" priority="15" operator="equal">
      <formula>0</formula>
    </cfRule>
  </conditionalFormatting>
  <conditionalFormatting sqref="AD130:AD132">
    <cfRule type="cellIs" dxfId="12" priority="14" operator="equal">
      <formula>0</formula>
    </cfRule>
  </conditionalFormatting>
  <conditionalFormatting sqref="AD134:AD136">
    <cfRule type="cellIs" dxfId="11" priority="13" operator="equal">
      <formula>0</formula>
    </cfRule>
  </conditionalFormatting>
  <conditionalFormatting sqref="AD138:AD141">
    <cfRule type="cellIs" dxfId="10" priority="12" operator="equal">
      <formula>0</formula>
    </cfRule>
  </conditionalFormatting>
  <conditionalFormatting sqref="AD146:AD152">
    <cfRule type="cellIs" dxfId="9" priority="11" operator="equal">
      <formula>0</formula>
    </cfRule>
  </conditionalFormatting>
  <conditionalFormatting sqref="AD154:AD155">
    <cfRule type="cellIs" dxfId="8" priority="10" operator="equal">
      <formula>0</formula>
    </cfRule>
  </conditionalFormatting>
  <conditionalFormatting sqref="AD158:AD161">
    <cfRule type="cellIs" dxfId="7" priority="9" operator="equal">
      <formula>0</formula>
    </cfRule>
  </conditionalFormatting>
  <conditionalFormatting sqref="AB12:AY73 B12:Y73">
    <cfRule type="cellIs" dxfId="6" priority="8" operator="lessThan">
      <formula>0</formula>
    </cfRule>
  </conditionalFormatting>
  <conditionalFormatting sqref="B90:W90">
    <cfRule type="cellIs" dxfId="5" priority="6" operator="equal">
      <formula>0</formula>
    </cfRule>
  </conditionalFormatting>
  <conditionalFormatting sqref="B91:W92">
    <cfRule type="cellIs" dxfId="4" priority="5" operator="equal">
      <formula>0</formula>
    </cfRule>
  </conditionalFormatting>
  <conditionalFormatting sqref="G87">
    <cfRule type="cellIs" dxfId="3" priority="4" operator="equal">
      <formula>0</formula>
    </cfRule>
  </conditionalFormatting>
  <conditionalFormatting sqref="H87">
    <cfRule type="cellIs" dxfId="2" priority="3" operator="equal">
      <formula>0</formula>
    </cfRule>
  </conditionalFormatting>
  <conditionalFormatting sqref="AC83:AY83">
    <cfRule type="cellIs" dxfId="1" priority="2" operator="equal">
      <formula>0</formula>
    </cfRule>
  </conditionalFormatting>
  <conditionalFormatting sqref="AB117:AC117">
    <cfRule type="cellIs" dxfId="0" priority="1" operator="equal">
      <formula>0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showGridLines="0" zoomScale="55" zoomScaleNormal="55" workbookViewId="0">
      <selection activeCell="D25" sqref="D25"/>
    </sheetView>
  </sheetViews>
  <sheetFormatPr baseColWidth="10" defaultColWidth="11.42578125" defaultRowHeight="15" x14ac:dyDescent="0.25"/>
  <cols>
    <col min="1" max="1" width="4.42578125" style="29" customWidth="1"/>
    <col min="2" max="2" width="105.28515625" style="29" customWidth="1"/>
    <col min="3" max="3" width="10.85546875" style="29" customWidth="1"/>
    <col min="4" max="4" width="117.85546875" style="29" customWidth="1"/>
    <col min="5" max="5" width="13.85546875" style="30" customWidth="1"/>
    <col min="6" max="6" width="97.140625" style="29" customWidth="1"/>
    <col min="7" max="7" width="11" style="29" bestFit="1" customWidth="1"/>
    <col min="8" max="8" width="37.28515625" style="29" customWidth="1"/>
    <col min="9" max="9" width="3.7109375" style="29" customWidth="1"/>
    <col min="10" max="10" width="41.7109375" style="29" customWidth="1"/>
    <col min="11" max="11" width="3.7109375" style="29" customWidth="1"/>
    <col min="12" max="12" width="3.85546875" style="29" customWidth="1"/>
    <col min="13" max="13" width="11.42578125" style="29"/>
    <col min="14" max="14" width="39.42578125" style="29" customWidth="1"/>
    <col min="15" max="15" width="3.140625" style="29" customWidth="1"/>
    <col min="16" max="16384" width="11.42578125" style="29"/>
  </cols>
  <sheetData>
    <row r="1" spans="2:14" ht="39" customHeight="1" x14ac:dyDescent="0.35">
      <c r="B1" s="167" t="s">
        <v>257</v>
      </c>
      <c r="C1" s="168"/>
      <c r="D1" s="168"/>
      <c r="E1" s="168"/>
      <c r="F1" s="168"/>
      <c r="G1" s="168"/>
      <c r="H1" s="168"/>
      <c r="I1" s="168"/>
      <c r="J1" s="168"/>
      <c r="K1" s="168"/>
      <c r="L1" s="169"/>
    </row>
    <row r="2" spans="2:14" ht="39" customHeight="1" x14ac:dyDescent="0.35">
      <c r="B2" s="170" t="s">
        <v>258</v>
      </c>
      <c r="C2" s="171"/>
      <c r="D2" s="171"/>
      <c r="E2" s="171"/>
      <c r="F2" s="171"/>
      <c r="G2" s="171"/>
      <c r="H2" s="171"/>
      <c r="I2" s="171"/>
      <c r="J2" s="171"/>
      <c r="K2" s="171"/>
      <c r="L2" s="172"/>
      <c r="N2" s="173" t="s">
        <v>323</v>
      </c>
    </row>
    <row r="3" spans="2:14" ht="21" x14ac:dyDescent="0.35">
      <c r="B3" s="170" t="s">
        <v>259</v>
      </c>
      <c r="C3" s="171"/>
      <c r="D3" s="171"/>
      <c r="E3" s="171"/>
      <c r="F3" s="171"/>
      <c r="G3" s="171"/>
      <c r="H3" s="171"/>
      <c r="I3" s="171"/>
      <c r="J3" s="171"/>
      <c r="K3" s="171"/>
      <c r="L3" s="172"/>
      <c r="N3" s="173"/>
    </row>
    <row r="4" spans="2:14" ht="21.75" thickBot="1" x14ac:dyDescent="0.4">
      <c r="B4" s="175" t="s">
        <v>260</v>
      </c>
      <c r="C4" s="176"/>
      <c r="D4" s="176"/>
      <c r="E4" s="176"/>
      <c r="F4" s="176"/>
      <c r="G4" s="176"/>
      <c r="H4" s="176"/>
      <c r="I4" s="176"/>
      <c r="J4" s="176"/>
      <c r="K4" s="176"/>
      <c r="L4" s="177"/>
      <c r="N4" s="174"/>
    </row>
    <row r="5" spans="2:14" ht="54.75" customHeight="1" thickBot="1" x14ac:dyDescent="0.3"/>
    <row r="6" spans="2:14" s="76" customFormat="1" ht="67.5" customHeight="1" thickBot="1" x14ac:dyDescent="0.4">
      <c r="B6" s="85" t="s">
        <v>261</v>
      </c>
      <c r="C6" s="73"/>
      <c r="D6" s="85" t="s">
        <v>262</v>
      </c>
      <c r="E6" s="74"/>
      <c r="F6" s="85" t="s">
        <v>263</v>
      </c>
      <c r="G6" s="73"/>
      <c r="H6" s="85" t="s">
        <v>264</v>
      </c>
      <c r="I6" s="73"/>
      <c r="J6" s="85" t="s">
        <v>265</v>
      </c>
      <c r="K6" s="75"/>
    </row>
    <row r="7" spans="2:14" x14ac:dyDescent="0.25">
      <c r="B7" s="31"/>
      <c r="C7" s="32"/>
      <c r="D7" s="32"/>
      <c r="F7" s="32"/>
      <c r="G7" s="32"/>
      <c r="H7" s="32"/>
      <c r="I7" s="32"/>
      <c r="J7" s="32"/>
      <c r="K7" s="33"/>
    </row>
    <row r="8" spans="2:14" ht="12" customHeight="1" x14ac:dyDescent="0.25"/>
    <row r="9" spans="2:14" x14ac:dyDescent="0.25">
      <c r="B9" s="31"/>
      <c r="D9" s="31"/>
      <c r="E9" s="34"/>
      <c r="F9" s="31"/>
      <c r="H9" s="33"/>
      <c r="J9" s="33"/>
    </row>
    <row r="10" spans="2:14" ht="21" x14ac:dyDescent="0.35">
      <c r="B10" s="35"/>
      <c r="C10" s="35"/>
      <c r="D10" s="36"/>
      <c r="E10" s="37"/>
      <c r="F10" s="36"/>
      <c r="G10" s="36"/>
      <c r="H10" s="36"/>
      <c r="I10" s="36"/>
      <c r="J10" s="36"/>
    </row>
    <row r="11" spans="2:14" ht="21" x14ac:dyDescent="0.35">
      <c r="B11" s="87" t="s">
        <v>266</v>
      </c>
      <c r="C11" s="36"/>
      <c r="D11" s="87" t="s">
        <v>267</v>
      </c>
      <c r="E11" s="38"/>
      <c r="F11" s="87" t="s">
        <v>268</v>
      </c>
      <c r="G11" s="36"/>
      <c r="H11" s="86" t="s">
        <v>38</v>
      </c>
      <c r="I11" s="36"/>
      <c r="J11" s="86" t="s">
        <v>37</v>
      </c>
    </row>
    <row r="12" spans="2:14" ht="21" x14ac:dyDescent="0.35">
      <c r="B12" s="39"/>
      <c r="C12" s="36"/>
      <c r="D12" s="40"/>
      <c r="E12" s="38"/>
      <c r="F12" s="40"/>
      <c r="G12" s="36"/>
      <c r="H12" s="36"/>
      <c r="I12" s="36"/>
      <c r="J12" s="36"/>
    </row>
    <row r="13" spans="2:14" ht="21" x14ac:dyDescent="0.35">
      <c r="B13" s="87" t="s">
        <v>274</v>
      </c>
      <c r="C13" s="41"/>
      <c r="D13" s="87" t="s">
        <v>270</v>
      </c>
      <c r="E13" s="38"/>
      <c r="F13" s="87" t="s">
        <v>269</v>
      </c>
      <c r="G13" s="36"/>
      <c r="H13" s="36"/>
      <c r="I13" s="36"/>
      <c r="J13" s="36"/>
    </row>
    <row r="14" spans="2:14" ht="21" x14ac:dyDescent="0.35">
      <c r="B14" s="36"/>
      <c r="C14" s="41"/>
      <c r="D14" s="40"/>
      <c r="E14" s="38"/>
      <c r="F14" s="43"/>
      <c r="G14" s="36"/>
      <c r="H14" s="36"/>
      <c r="I14" s="36"/>
      <c r="J14" s="36"/>
    </row>
    <row r="15" spans="2:14" ht="21" x14ac:dyDescent="0.35">
      <c r="B15" s="87" t="s">
        <v>275</v>
      </c>
      <c r="C15" s="41"/>
      <c r="D15" s="87" t="s">
        <v>271</v>
      </c>
      <c r="E15" s="38"/>
      <c r="F15" s="87" t="s">
        <v>279</v>
      </c>
      <c r="G15" s="36"/>
      <c r="H15" s="36"/>
      <c r="I15" s="36"/>
      <c r="J15" s="36"/>
    </row>
    <row r="16" spans="2:14" ht="21" x14ac:dyDescent="0.35">
      <c r="B16" s="44"/>
      <c r="C16" s="41"/>
      <c r="D16" s="45"/>
      <c r="E16" s="37"/>
      <c r="F16" s="36"/>
      <c r="G16" s="36"/>
      <c r="H16" s="36"/>
      <c r="I16" s="36"/>
      <c r="J16" s="36"/>
    </row>
    <row r="17" spans="2:10" ht="21" x14ac:dyDescent="0.35">
      <c r="B17" s="87" t="s">
        <v>276</v>
      </c>
      <c r="C17" s="41"/>
      <c r="D17" s="47" t="s">
        <v>272</v>
      </c>
      <c r="E17" s="37"/>
      <c r="F17" s="87" t="s">
        <v>303</v>
      </c>
      <c r="G17" s="36"/>
      <c r="H17" s="36"/>
      <c r="I17" s="36"/>
      <c r="J17" s="36"/>
    </row>
    <row r="18" spans="2:10" ht="21" x14ac:dyDescent="0.35">
      <c r="B18" s="46"/>
      <c r="C18" s="41"/>
      <c r="D18" s="49"/>
      <c r="E18" s="48"/>
      <c r="F18" s="40"/>
      <c r="G18" s="36"/>
      <c r="H18" s="36"/>
      <c r="I18" s="36"/>
      <c r="J18" s="36"/>
    </row>
    <row r="19" spans="2:10" ht="21" x14ac:dyDescent="0.35">
      <c r="B19" s="87" t="s">
        <v>277</v>
      </c>
      <c r="C19" s="41"/>
      <c r="D19" s="47" t="s">
        <v>273</v>
      </c>
      <c r="E19" s="37"/>
      <c r="F19" s="87" t="s">
        <v>305</v>
      </c>
      <c r="G19" s="36"/>
      <c r="H19" s="36"/>
      <c r="I19" s="36"/>
      <c r="J19" s="36"/>
    </row>
    <row r="20" spans="2:10" ht="21" x14ac:dyDescent="0.35">
      <c r="B20" s="39"/>
      <c r="C20" s="41"/>
      <c r="D20" s="49"/>
      <c r="E20" s="37"/>
      <c r="F20" s="36"/>
      <c r="G20" s="36"/>
      <c r="H20" s="36"/>
      <c r="I20" s="36"/>
      <c r="J20" s="36"/>
    </row>
    <row r="21" spans="2:10" ht="21" x14ac:dyDescent="0.35">
      <c r="B21" s="39"/>
      <c r="C21" s="41"/>
      <c r="D21" s="87" t="s">
        <v>278</v>
      </c>
      <c r="E21" s="38"/>
      <c r="F21" s="87" t="s">
        <v>313</v>
      </c>
      <c r="G21" s="36"/>
      <c r="H21" s="36"/>
      <c r="I21" s="36"/>
      <c r="J21" s="36"/>
    </row>
    <row r="22" spans="2:10" ht="21" x14ac:dyDescent="0.35">
      <c r="B22" s="39"/>
      <c r="C22" s="41"/>
      <c r="D22" s="36"/>
      <c r="E22" s="38"/>
      <c r="F22" s="43"/>
      <c r="G22" s="36"/>
      <c r="H22" s="36"/>
      <c r="I22" s="36"/>
      <c r="J22" s="36"/>
    </row>
    <row r="23" spans="2:10" ht="21" x14ac:dyDescent="0.35">
      <c r="B23" s="39"/>
      <c r="C23" s="41"/>
      <c r="D23" s="47" t="s">
        <v>280</v>
      </c>
      <c r="E23" s="38"/>
      <c r="F23" s="87" t="s">
        <v>314</v>
      </c>
      <c r="G23" s="36"/>
      <c r="H23" s="36"/>
      <c r="I23" s="36"/>
      <c r="J23" s="36"/>
    </row>
    <row r="24" spans="2:10" ht="21" x14ac:dyDescent="0.35">
      <c r="B24" s="39"/>
      <c r="C24" s="41"/>
      <c r="D24" s="36"/>
      <c r="E24" s="37"/>
      <c r="F24" s="49"/>
      <c r="G24" s="36"/>
      <c r="H24" s="36"/>
      <c r="I24" s="36"/>
      <c r="J24" s="36"/>
    </row>
    <row r="25" spans="2:10" ht="21" x14ac:dyDescent="0.35">
      <c r="B25" s="39"/>
      <c r="C25" s="41"/>
      <c r="D25" s="47" t="s">
        <v>281</v>
      </c>
      <c r="E25" s="38"/>
      <c r="F25" s="36"/>
      <c r="G25" s="36"/>
      <c r="H25" s="36"/>
      <c r="I25" s="36"/>
      <c r="J25" s="36"/>
    </row>
    <row r="26" spans="2:10" ht="21" x14ac:dyDescent="0.35">
      <c r="B26" s="36"/>
      <c r="C26" s="36"/>
      <c r="D26" s="47"/>
      <c r="E26" s="38"/>
      <c r="F26" s="36"/>
      <c r="G26" s="36"/>
      <c r="H26" s="36"/>
      <c r="I26" s="36"/>
      <c r="J26" s="36"/>
    </row>
    <row r="27" spans="2:10" ht="21" x14ac:dyDescent="0.35">
      <c r="B27" s="36"/>
      <c r="C27" s="36"/>
      <c r="D27" s="50" t="s">
        <v>282</v>
      </c>
      <c r="E27" s="38"/>
      <c r="F27" s="36"/>
      <c r="G27" s="36"/>
      <c r="H27" s="36"/>
      <c r="I27" s="36"/>
      <c r="J27" s="36"/>
    </row>
    <row r="28" spans="2:10" ht="21" x14ac:dyDescent="0.35">
      <c r="B28" s="36"/>
      <c r="C28" s="36"/>
      <c r="D28" s="43"/>
      <c r="E28" s="38"/>
      <c r="F28" s="36"/>
      <c r="G28" s="36"/>
      <c r="H28" s="36"/>
      <c r="I28" s="36"/>
      <c r="J28" s="36"/>
    </row>
    <row r="29" spans="2:10" ht="21" x14ac:dyDescent="0.35">
      <c r="B29" s="36"/>
      <c r="C29" s="36"/>
      <c r="D29" s="50" t="s">
        <v>283</v>
      </c>
      <c r="E29" s="38"/>
      <c r="F29" s="36"/>
      <c r="G29" s="36"/>
      <c r="H29" s="36"/>
      <c r="I29" s="36"/>
      <c r="J29" s="36"/>
    </row>
    <row r="30" spans="2:10" ht="21" x14ac:dyDescent="0.35">
      <c r="B30" s="36"/>
      <c r="C30" s="36"/>
      <c r="D30" s="49"/>
      <c r="E30" s="38"/>
      <c r="F30" s="36"/>
      <c r="G30" s="36"/>
      <c r="H30" s="36"/>
      <c r="I30" s="36"/>
      <c r="J30" s="36"/>
    </row>
    <row r="31" spans="2:10" ht="21" x14ac:dyDescent="0.35">
      <c r="B31" s="36"/>
      <c r="C31" s="36"/>
      <c r="D31" s="50" t="s">
        <v>284</v>
      </c>
      <c r="E31" s="38"/>
      <c r="F31" s="43"/>
      <c r="G31" s="36"/>
      <c r="H31" s="36"/>
      <c r="I31" s="36"/>
      <c r="J31" s="36"/>
    </row>
    <row r="32" spans="2:10" ht="21" x14ac:dyDescent="0.35">
      <c r="B32" s="36"/>
      <c r="C32" s="36"/>
      <c r="D32" s="49"/>
      <c r="E32" s="38"/>
      <c r="F32" s="43"/>
      <c r="G32" s="36"/>
      <c r="H32" s="36"/>
      <c r="I32" s="36"/>
      <c r="J32" s="36"/>
    </row>
    <row r="33" spans="2:10" ht="21" x14ac:dyDescent="0.35">
      <c r="B33" s="36"/>
      <c r="C33" s="36"/>
      <c r="D33" s="50" t="s">
        <v>285</v>
      </c>
      <c r="E33" s="38"/>
      <c r="F33" s="43"/>
      <c r="G33" s="36"/>
      <c r="H33" s="36"/>
      <c r="I33" s="36"/>
      <c r="J33" s="36"/>
    </row>
    <row r="34" spans="2:10" ht="21" x14ac:dyDescent="0.35">
      <c r="B34" s="36"/>
      <c r="C34" s="36"/>
      <c r="D34" s="49"/>
      <c r="E34" s="38"/>
      <c r="F34" s="43"/>
      <c r="G34" s="36"/>
      <c r="H34" s="36"/>
      <c r="I34" s="36"/>
      <c r="J34" s="36"/>
    </row>
    <row r="35" spans="2:10" ht="21" x14ac:dyDescent="0.35">
      <c r="B35" s="36"/>
      <c r="C35" s="36"/>
      <c r="D35" s="50" t="s">
        <v>286</v>
      </c>
      <c r="E35" s="37"/>
      <c r="F35" s="43"/>
      <c r="G35" s="36"/>
      <c r="H35" s="36"/>
      <c r="I35" s="36"/>
      <c r="J35" s="36"/>
    </row>
    <row r="36" spans="2:10" ht="21" x14ac:dyDescent="0.35">
      <c r="B36" s="36"/>
      <c r="C36" s="36"/>
      <c r="D36" s="43"/>
      <c r="E36" s="37"/>
      <c r="F36" s="43"/>
      <c r="G36" s="36"/>
      <c r="H36" s="36"/>
      <c r="I36" s="36"/>
      <c r="J36" s="36"/>
    </row>
    <row r="37" spans="2:10" ht="21" x14ac:dyDescent="0.35">
      <c r="B37" s="36"/>
      <c r="C37" s="36"/>
      <c r="D37" s="87" t="s">
        <v>287</v>
      </c>
      <c r="E37" s="37"/>
      <c r="F37" s="43"/>
      <c r="G37" s="36"/>
      <c r="H37" s="36"/>
      <c r="I37" s="36"/>
      <c r="J37" s="36"/>
    </row>
    <row r="38" spans="2:10" ht="21" x14ac:dyDescent="0.35">
      <c r="B38" s="36"/>
      <c r="C38" s="36"/>
      <c r="D38" s="51"/>
      <c r="E38" s="48"/>
      <c r="F38" s="36"/>
      <c r="G38" s="36"/>
      <c r="H38" s="36"/>
      <c r="I38" s="36"/>
      <c r="J38" s="36"/>
    </row>
    <row r="39" spans="2:10" ht="21" x14ac:dyDescent="0.35">
      <c r="B39" s="51"/>
      <c r="C39" s="36"/>
      <c r="D39" s="87" t="s">
        <v>288</v>
      </c>
      <c r="E39" s="38"/>
      <c r="F39" s="36"/>
      <c r="G39" s="36"/>
      <c r="H39" s="36"/>
      <c r="I39" s="36"/>
      <c r="J39" s="36"/>
    </row>
    <row r="40" spans="2:10" ht="21" x14ac:dyDescent="0.35">
      <c r="B40" s="51"/>
      <c r="C40" s="36"/>
      <c r="D40" s="40"/>
      <c r="E40" s="37"/>
      <c r="F40" s="36"/>
      <c r="G40" s="36"/>
      <c r="H40" s="36"/>
      <c r="I40" s="36"/>
      <c r="J40" s="36"/>
    </row>
    <row r="41" spans="2:10" ht="21" x14ac:dyDescent="0.35">
      <c r="B41" s="51"/>
      <c r="C41" s="36"/>
      <c r="D41" s="47" t="s">
        <v>289</v>
      </c>
      <c r="E41" s="38"/>
      <c r="F41" s="36"/>
      <c r="G41" s="52"/>
      <c r="H41" s="36"/>
      <c r="I41" s="36"/>
      <c r="J41" s="36"/>
    </row>
    <row r="42" spans="2:10" ht="21" x14ac:dyDescent="0.35">
      <c r="B42" s="35"/>
      <c r="C42" s="36"/>
      <c r="D42" s="49"/>
      <c r="E42" s="37"/>
      <c r="F42" s="36"/>
      <c r="G42" s="52"/>
      <c r="H42" s="36"/>
      <c r="I42" s="36"/>
      <c r="J42" s="36"/>
    </row>
    <row r="43" spans="2:10" ht="21" x14ac:dyDescent="0.35">
      <c r="B43" s="35"/>
      <c r="C43" s="36"/>
      <c r="D43" s="47" t="s">
        <v>290</v>
      </c>
      <c r="E43" s="37"/>
      <c r="F43" s="36"/>
      <c r="G43" s="52"/>
      <c r="H43" s="36"/>
      <c r="I43" s="36"/>
      <c r="J43" s="36"/>
    </row>
    <row r="44" spans="2:10" ht="21" x14ac:dyDescent="0.35">
      <c r="B44" s="51"/>
      <c r="C44" s="36"/>
      <c r="D44" s="49"/>
      <c r="E44" s="38"/>
      <c r="F44" s="36"/>
      <c r="G44" s="52"/>
      <c r="H44" s="36"/>
      <c r="I44" s="36"/>
      <c r="J44" s="36"/>
    </row>
    <row r="45" spans="2:10" ht="21" x14ac:dyDescent="0.35">
      <c r="B45" s="53"/>
      <c r="C45" s="36"/>
      <c r="D45" s="47" t="s">
        <v>291</v>
      </c>
      <c r="E45" s="37"/>
      <c r="F45" s="36"/>
      <c r="G45" s="52"/>
      <c r="H45" s="36"/>
      <c r="I45" s="36"/>
      <c r="J45" s="36"/>
    </row>
    <row r="46" spans="2:10" ht="21" x14ac:dyDescent="0.35">
      <c r="B46" s="53"/>
      <c r="C46" s="36"/>
      <c r="D46" s="49"/>
      <c r="E46" s="37"/>
      <c r="F46" s="36"/>
      <c r="G46" s="52"/>
      <c r="H46" s="36"/>
      <c r="I46" s="36"/>
      <c r="J46" s="36"/>
    </row>
    <row r="47" spans="2:10" ht="21" x14ac:dyDescent="0.35">
      <c r="B47" s="53"/>
      <c r="C47" s="36"/>
      <c r="D47" s="47" t="s">
        <v>292</v>
      </c>
      <c r="E47" s="37"/>
      <c r="F47" s="36"/>
      <c r="G47" s="52"/>
      <c r="H47" s="36"/>
      <c r="I47" s="36"/>
      <c r="J47" s="36"/>
    </row>
    <row r="48" spans="2:10" ht="21" x14ac:dyDescent="0.35">
      <c r="B48" s="53"/>
      <c r="C48" s="36"/>
      <c r="D48" s="49"/>
      <c r="E48" s="37"/>
      <c r="F48" s="36"/>
      <c r="G48" s="52"/>
      <c r="H48" s="36"/>
      <c r="I48" s="36"/>
      <c r="J48" s="36"/>
    </row>
    <row r="49" spans="2:10" ht="21" x14ac:dyDescent="0.35">
      <c r="B49" s="53"/>
      <c r="C49" s="36"/>
      <c r="D49" s="47" t="s">
        <v>293</v>
      </c>
      <c r="E49" s="37"/>
      <c r="F49" s="36"/>
      <c r="G49" s="52"/>
      <c r="H49" s="36"/>
      <c r="I49" s="36"/>
      <c r="J49" s="36"/>
    </row>
    <row r="50" spans="2:10" ht="21" x14ac:dyDescent="0.35">
      <c r="B50" s="53"/>
      <c r="C50" s="36"/>
      <c r="D50" s="49"/>
      <c r="E50" s="37"/>
      <c r="F50" s="36"/>
      <c r="G50" s="52"/>
      <c r="H50" s="36"/>
      <c r="I50" s="36"/>
      <c r="J50" s="36"/>
    </row>
    <row r="51" spans="2:10" ht="21" x14ac:dyDescent="0.35">
      <c r="B51" s="53"/>
      <c r="C51" s="36"/>
      <c r="D51" s="47" t="s">
        <v>294</v>
      </c>
      <c r="E51" s="37"/>
      <c r="F51" s="36"/>
      <c r="G51" s="52"/>
      <c r="H51" s="36"/>
      <c r="I51" s="36"/>
      <c r="J51" s="36"/>
    </row>
    <row r="52" spans="2:10" ht="21" x14ac:dyDescent="0.35">
      <c r="B52" s="53"/>
      <c r="C52" s="36"/>
      <c r="D52" s="43"/>
      <c r="E52" s="37"/>
      <c r="F52" s="36"/>
      <c r="G52" s="52"/>
      <c r="H52" s="36"/>
      <c r="I52" s="36"/>
      <c r="J52" s="36"/>
    </row>
    <row r="53" spans="2:10" ht="21" x14ac:dyDescent="0.35">
      <c r="B53" s="53"/>
      <c r="C53" s="36"/>
      <c r="D53" s="47" t="s">
        <v>295</v>
      </c>
      <c r="E53" s="37"/>
      <c r="F53" s="36"/>
      <c r="G53" s="52"/>
      <c r="H53" s="36"/>
      <c r="I53" s="36"/>
      <c r="J53" s="36"/>
    </row>
    <row r="54" spans="2:10" ht="21" x14ac:dyDescent="0.35">
      <c r="B54" s="53"/>
      <c r="C54" s="36"/>
      <c r="D54" s="42"/>
      <c r="E54" s="37"/>
      <c r="F54" s="36"/>
      <c r="G54" s="52"/>
      <c r="H54" s="36"/>
      <c r="I54" s="36"/>
      <c r="J54" s="36"/>
    </row>
    <row r="55" spans="2:10" ht="21" x14ac:dyDescent="0.35">
      <c r="B55" s="53"/>
      <c r="C55" s="36"/>
      <c r="D55" s="87" t="s">
        <v>324</v>
      </c>
      <c r="E55" s="37"/>
      <c r="F55" s="43"/>
      <c r="G55" s="52"/>
      <c r="H55" s="36"/>
      <c r="I55" s="36"/>
      <c r="J55" s="36"/>
    </row>
    <row r="56" spans="2:10" ht="21" x14ac:dyDescent="0.35">
      <c r="B56" s="53"/>
      <c r="C56" s="36"/>
      <c r="D56" s="54"/>
      <c r="E56" s="37"/>
      <c r="F56" s="43"/>
      <c r="G56" s="52"/>
      <c r="H56" s="36"/>
      <c r="I56" s="36"/>
      <c r="J56" s="36"/>
    </row>
    <row r="57" spans="2:10" ht="23.25" customHeight="1" x14ac:dyDescent="0.35">
      <c r="B57" s="53"/>
      <c r="C57" s="36"/>
      <c r="D57" s="87" t="s">
        <v>296</v>
      </c>
      <c r="E57" s="37"/>
      <c r="F57" s="43"/>
      <c r="G57" s="52"/>
      <c r="H57" s="36"/>
      <c r="I57" s="36"/>
      <c r="J57" s="36"/>
    </row>
    <row r="58" spans="2:10" ht="15" customHeight="1" x14ac:dyDescent="0.35">
      <c r="B58" s="53"/>
      <c r="C58" s="36"/>
      <c r="D58" s="55"/>
      <c r="E58" s="37"/>
      <c r="F58" s="43"/>
      <c r="G58" s="52"/>
      <c r="H58" s="36"/>
      <c r="I58" s="36"/>
      <c r="J58" s="36"/>
    </row>
    <row r="59" spans="2:10" ht="21" x14ac:dyDescent="0.35">
      <c r="B59" s="53"/>
      <c r="C59" s="36"/>
      <c r="D59" s="87" t="s">
        <v>297</v>
      </c>
      <c r="E59" s="37"/>
      <c r="F59" s="43"/>
      <c r="G59" s="52"/>
      <c r="H59" s="36"/>
      <c r="I59" s="36"/>
      <c r="J59" s="36"/>
    </row>
    <row r="60" spans="2:10" ht="21" x14ac:dyDescent="0.35">
      <c r="B60" s="53"/>
      <c r="C60" s="36"/>
      <c r="D60" s="44"/>
      <c r="E60" s="37"/>
      <c r="F60" s="43"/>
      <c r="G60" s="52"/>
      <c r="H60" s="36"/>
      <c r="I60" s="36"/>
      <c r="J60" s="36"/>
    </row>
    <row r="61" spans="2:10" ht="21" x14ac:dyDescent="0.35">
      <c r="B61" s="53"/>
      <c r="C61" s="36"/>
      <c r="D61" s="47" t="s">
        <v>298</v>
      </c>
      <c r="E61" s="37"/>
      <c r="F61" s="43"/>
      <c r="G61" s="52"/>
      <c r="H61" s="36"/>
      <c r="I61" s="36"/>
      <c r="J61" s="36"/>
    </row>
    <row r="62" spans="2:10" ht="21" x14ac:dyDescent="0.35">
      <c r="B62" s="53"/>
      <c r="C62" s="36"/>
      <c r="D62" s="56"/>
      <c r="E62" s="37"/>
      <c r="F62" s="43"/>
      <c r="G62" s="52"/>
      <c r="H62" s="36"/>
      <c r="I62" s="36"/>
      <c r="J62" s="36"/>
    </row>
    <row r="63" spans="2:10" ht="21" x14ac:dyDescent="0.35">
      <c r="B63" s="53"/>
      <c r="C63" s="36"/>
      <c r="D63" s="57" t="s">
        <v>299</v>
      </c>
      <c r="E63" s="37"/>
      <c r="F63" s="49"/>
      <c r="G63" s="36"/>
      <c r="H63" s="36"/>
      <c r="I63" s="36"/>
      <c r="J63" s="36"/>
    </row>
    <row r="64" spans="2:10" ht="21" x14ac:dyDescent="0.35">
      <c r="B64" s="53"/>
      <c r="C64" s="36"/>
      <c r="D64" s="43"/>
      <c r="E64" s="37"/>
      <c r="F64" s="43"/>
      <c r="G64" s="52"/>
      <c r="H64" s="36"/>
      <c r="I64" s="36"/>
      <c r="J64" s="36"/>
    </row>
    <row r="65" spans="2:10" ht="21" x14ac:dyDescent="0.35">
      <c r="B65" s="53"/>
      <c r="C65" s="36"/>
      <c r="D65" s="57" t="s">
        <v>300</v>
      </c>
      <c r="E65" s="37"/>
      <c r="F65" s="43"/>
      <c r="G65" s="52"/>
      <c r="H65" s="36"/>
      <c r="I65" s="36"/>
      <c r="J65" s="36"/>
    </row>
    <row r="66" spans="2:10" ht="21" x14ac:dyDescent="0.35">
      <c r="B66" s="53"/>
      <c r="C66" s="36"/>
      <c r="D66" s="43"/>
      <c r="E66" s="37"/>
      <c r="F66" s="43"/>
      <c r="G66" s="52"/>
      <c r="H66" s="36"/>
      <c r="I66" s="36"/>
      <c r="J66" s="36"/>
    </row>
    <row r="67" spans="2:10" ht="21" x14ac:dyDescent="0.35">
      <c r="B67" s="53"/>
      <c r="C67" s="36"/>
      <c r="D67" s="57" t="s">
        <v>301</v>
      </c>
      <c r="E67" s="37"/>
      <c r="F67" s="43"/>
      <c r="G67" s="52"/>
      <c r="H67" s="36"/>
      <c r="I67" s="36"/>
      <c r="J67" s="36"/>
    </row>
    <row r="68" spans="2:10" ht="21" x14ac:dyDescent="0.35">
      <c r="B68" s="53"/>
      <c r="C68" s="36"/>
      <c r="D68" s="43"/>
      <c r="E68" s="37"/>
      <c r="F68" s="43"/>
      <c r="G68" s="52"/>
      <c r="H68" s="36"/>
      <c r="I68" s="36"/>
      <c r="J68" s="36"/>
    </row>
    <row r="69" spans="2:10" ht="21" x14ac:dyDescent="0.35">
      <c r="B69" s="53"/>
      <c r="C69" s="36"/>
      <c r="D69" s="57" t="s">
        <v>302</v>
      </c>
      <c r="E69" s="37"/>
      <c r="F69" s="43"/>
      <c r="G69" s="52"/>
      <c r="H69" s="36"/>
      <c r="I69" s="36"/>
      <c r="J69" s="36"/>
    </row>
    <row r="70" spans="2:10" ht="21" x14ac:dyDescent="0.35">
      <c r="B70" s="53"/>
      <c r="C70" s="36"/>
      <c r="D70" s="36"/>
      <c r="E70" s="37"/>
      <c r="F70" s="36"/>
      <c r="G70" s="52"/>
      <c r="H70" s="36"/>
      <c r="I70" s="36"/>
      <c r="J70" s="36"/>
    </row>
    <row r="71" spans="2:10" ht="21" x14ac:dyDescent="0.35">
      <c r="B71" s="53"/>
      <c r="C71" s="36"/>
      <c r="D71" s="87" t="s">
        <v>304</v>
      </c>
      <c r="E71" s="37"/>
      <c r="F71" s="36"/>
      <c r="G71" s="52"/>
      <c r="H71" s="36"/>
      <c r="I71" s="36"/>
      <c r="J71" s="36"/>
    </row>
    <row r="72" spans="2:10" ht="21" x14ac:dyDescent="0.35">
      <c r="B72" s="53"/>
      <c r="C72" s="36"/>
      <c r="D72" s="54"/>
      <c r="E72" s="37"/>
      <c r="F72" s="36"/>
      <c r="G72" s="52"/>
      <c r="H72" s="36"/>
      <c r="I72" s="36"/>
      <c r="J72" s="36"/>
    </row>
    <row r="73" spans="2:10" ht="21" x14ac:dyDescent="0.35">
      <c r="B73" s="53"/>
      <c r="C73" s="36"/>
      <c r="D73" s="87" t="s">
        <v>325</v>
      </c>
      <c r="E73" s="37"/>
      <c r="F73" s="36"/>
      <c r="G73" s="52"/>
      <c r="H73" s="36"/>
      <c r="I73" s="36"/>
      <c r="J73" s="36"/>
    </row>
    <row r="74" spans="2:10" ht="21" x14ac:dyDescent="0.35">
      <c r="B74" s="53"/>
      <c r="C74" s="36"/>
      <c r="D74" s="44"/>
      <c r="E74" s="37"/>
      <c r="F74" s="36"/>
      <c r="G74" s="52"/>
      <c r="H74" s="36"/>
      <c r="I74" s="36"/>
      <c r="J74" s="36"/>
    </row>
    <row r="75" spans="2:10" ht="21" x14ac:dyDescent="0.35">
      <c r="B75" s="53"/>
      <c r="C75" s="36"/>
      <c r="D75" s="47" t="s">
        <v>306</v>
      </c>
      <c r="E75" s="37"/>
      <c r="F75" s="36"/>
      <c r="G75" s="52"/>
      <c r="H75" s="36"/>
      <c r="I75" s="36"/>
      <c r="J75" s="36"/>
    </row>
    <row r="76" spans="2:10" ht="21" x14ac:dyDescent="0.35">
      <c r="B76" s="53"/>
      <c r="C76" s="36"/>
      <c r="D76" s="44"/>
      <c r="E76" s="37"/>
      <c r="F76" s="36"/>
      <c r="G76" s="52"/>
      <c r="H76" s="36"/>
      <c r="I76" s="36"/>
      <c r="J76" s="36"/>
    </row>
    <row r="77" spans="2:10" ht="21" x14ac:dyDescent="0.35">
      <c r="B77" s="53"/>
      <c r="C77" s="36"/>
      <c r="D77" s="58" t="s">
        <v>307</v>
      </c>
      <c r="E77" s="37"/>
      <c r="F77" s="36"/>
      <c r="G77" s="52"/>
      <c r="H77" s="36"/>
      <c r="I77" s="36"/>
      <c r="J77" s="36"/>
    </row>
    <row r="78" spans="2:10" ht="21" x14ac:dyDescent="0.35">
      <c r="B78" s="36"/>
      <c r="C78" s="36"/>
      <c r="D78" s="49"/>
      <c r="E78" s="37"/>
      <c r="F78" s="36"/>
      <c r="G78" s="52"/>
      <c r="H78" s="36"/>
      <c r="I78" s="36"/>
      <c r="J78" s="36"/>
    </row>
    <row r="79" spans="2:10" ht="21" x14ac:dyDescent="0.35">
      <c r="B79" s="36"/>
      <c r="C79" s="36"/>
      <c r="D79" s="47" t="s">
        <v>308</v>
      </c>
      <c r="E79" s="37"/>
      <c r="F79" s="36"/>
      <c r="G79" s="52"/>
      <c r="H79" s="36"/>
      <c r="I79" s="36"/>
      <c r="J79" s="36"/>
    </row>
    <row r="80" spans="2:10" ht="21" x14ac:dyDescent="0.35">
      <c r="B80" s="36"/>
      <c r="C80" s="36"/>
      <c r="D80" s="49"/>
      <c r="E80" s="37"/>
      <c r="F80" s="36"/>
      <c r="G80" s="52"/>
      <c r="H80" s="36"/>
      <c r="I80" s="36"/>
      <c r="J80" s="36"/>
    </row>
    <row r="81" spans="2:10" ht="21" x14ac:dyDescent="0.35">
      <c r="B81" s="36"/>
      <c r="C81" s="36"/>
      <c r="D81" s="47" t="s">
        <v>309</v>
      </c>
      <c r="E81" s="37"/>
      <c r="F81" s="36"/>
      <c r="G81" s="52"/>
      <c r="H81" s="36"/>
      <c r="I81" s="36"/>
      <c r="J81" s="36"/>
    </row>
    <row r="82" spans="2:10" ht="21" x14ac:dyDescent="0.35">
      <c r="B82" s="36"/>
      <c r="C82" s="36"/>
      <c r="D82" s="49"/>
      <c r="E82" s="37"/>
      <c r="F82" s="36"/>
      <c r="G82" s="52"/>
      <c r="H82" s="36"/>
      <c r="I82" s="36"/>
      <c r="J82" s="36"/>
    </row>
    <row r="83" spans="2:10" ht="21" x14ac:dyDescent="0.35">
      <c r="B83" s="36"/>
      <c r="C83" s="36"/>
      <c r="D83" s="87" t="s">
        <v>310</v>
      </c>
      <c r="E83" s="37"/>
      <c r="F83" s="43"/>
      <c r="G83" s="52"/>
      <c r="H83" s="36"/>
      <c r="I83" s="36"/>
      <c r="J83" s="36"/>
    </row>
    <row r="84" spans="2:10" ht="21" x14ac:dyDescent="0.35">
      <c r="B84" s="36"/>
      <c r="C84" s="36"/>
      <c r="D84" s="49"/>
      <c r="E84" s="37"/>
      <c r="F84" s="43"/>
      <c r="G84" s="52"/>
      <c r="H84" s="36"/>
      <c r="I84" s="36"/>
      <c r="J84" s="36"/>
    </row>
    <row r="85" spans="2:10" ht="21" x14ac:dyDescent="0.35">
      <c r="B85" s="36"/>
      <c r="C85" s="36"/>
      <c r="D85" s="47" t="s">
        <v>311</v>
      </c>
      <c r="E85" s="37"/>
      <c r="F85" s="43"/>
      <c r="G85" s="52"/>
      <c r="H85" s="36"/>
      <c r="I85" s="36"/>
      <c r="J85" s="36"/>
    </row>
    <row r="86" spans="2:10" ht="21" x14ac:dyDescent="0.35">
      <c r="B86" s="36"/>
      <c r="C86" s="36"/>
      <c r="D86" s="49"/>
      <c r="E86" s="37"/>
      <c r="F86" s="43"/>
      <c r="G86" s="52"/>
      <c r="H86" s="36"/>
      <c r="I86" s="36"/>
      <c r="J86" s="36"/>
    </row>
    <row r="87" spans="2:10" ht="21" x14ac:dyDescent="0.35">
      <c r="B87" s="36"/>
      <c r="C87" s="36"/>
      <c r="D87" s="58" t="s">
        <v>312</v>
      </c>
      <c r="E87" s="37"/>
      <c r="F87" s="43"/>
      <c r="G87" s="52"/>
      <c r="H87" s="36"/>
      <c r="I87" s="36"/>
      <c r="J87" s="36"/>
    </row>
    <row r="88" spans="2:10" ht="21" x14ac:dyDescent="0.35">
      <c r="B88" s="36"/>
      <c r="C88" s="36"/>
      <c r="D88" s="49"/>
      <c r="E88" s="37"/>
      <c r="F88" s="43"/>
      <c r="G88" s="52"/>
      <c r="H88" s="36"/>
      <c r="I88" s="36"/>
      <c r="J88" s="36"/>
    </row>
    <row r="89" spans="2:10" ht="21" x14ac:dyDescent="0.35">
      <c r="B89" s="36"/>
      <c r="C89" s="36"/>
      <c r="D89" s="87" t="s">
        <v>315</v>
      </c>
      <c r="E89" s="37"/>
      <c r="F89" s="43"/>
      <c r="G89" s="52"/>
      <c r="H89" s="36"/>
      <c r="I89" s="36"/>
      <c r="J89" s="36"/>
    </row>
    <row r="90" spans="2:10" ht="21" x14ac:dyDescent="0.35">
      <c r="B90" s="36"/>
      <c r="C90" s="36"/>
      <c r="D90" s="43"/>
      <c r="E90" s="37"/>
      <c r="F90" s="43"/>
      <c r="G90" s="52"/>
      <c r="H90" s="36"/>
      <c r="I90" s="36"/>
      <c r="J90" s="36"/>
    </row>
    <row r="91" spans="2:10" ht="21" x14ac:dyDescent="0.35">
      <c r="B91" s="36"/>
      <c r="C91" s="36"/>
      <c r="D91" s="87" t="s">
        <v>316</v>
      </c>
      <c r="E91" s="37"/>
      <c r="F91" s="43"/>
      <c r="G91" s="52"/>
      <c r="H91" s="36"/>
      <c r="I91" s="36"/>
      <c r="J91" s="36"/>
    </row>
    <row r="92" spans="2:10" ht="21" x14ac:dyDescent="0.35">
      <c r="B92" s="36"/>
      <c r="C92" s="36"/>
      <c r="D92" s="42"/>
      <c r="E92" s="37"/>
      <c r="F92" s="43"/>
      <c r="G92" s="52"/>
      <c r="H92" s="36"/>
      <c r="I92" s="36"/>
      <c r="J92" s="36"/>
    </row>
    <row r="93" spans="2:10" ht="21" x14ac:dyDescent="0.35">
      <c r="B93" s="36"/>
      <c r="C93" s="36"/>
      <c r="D93" s="47" t="s">
        <v>317</v>
      </c>
      <c r="E93" s="37"/>
      <c r="F93" s="43"/>
      <c r="G93" s="52"/>
      <c r="H93" s="36"/>
      <c r="I93" s="36"/>
      <c r="J93" s="36"/>
    </row>
    <row r="94" spans="2:10" ht="21" x14ac:dyDescent="0.35">
      <c r="B94" s="36"/>
      <c r="C94" s="36"/>
      <c r="D94" s="49"/>
      <c r="E94" s="37"/>
      <c r="F94" s="43"/>
      <c r="G94" s="52"/>
      <c r="H94" s="36"/>
      <c r="I94" s="36"/>
      <c r="J94" s="36"/>
    </row>
    <row r="95" spans="2:10" ht="21" x14ac:dyDescent="0.35">
      <c r="B95" s="36"/>
      <c r="C95" s="36"/>
      <c r="D95" s="47" t="s">
        <v>318</v>
      </c>
      <c r="E95" s="37"/>
      <c r="F95" s="43"/>
      <c r="G95" s="52"/>
      <c r="H95" s="36"/>
      <c r="I95" s="36"/>
      <c r="J95" s="36"/>
    </row>
    <row r="96" spans="2:10" ht="21" x14ac:dyDescent="0.35">
      <c r="B96" s="36"/>
      <c r="C96" s="36"/>
      <c r="D96" s="49"/>
      <c r="E96" s="37"/>
      <c r="F96" s="36"/>
      <c r="G96" s="52"/>
      <c r="H96" s="36"/>
      <c r="I96" s="36"/>
      <c r="J96" s="36"/>
    </row>
    <row r="97" spans="2:10" ht="21" x14ac:dyDescent="0.35">
      <c r="B97" s="36"/>
      <c r="C97" s="36"/>
      <c r="D97" s="87" t="s">
        <v>319</v>
      </c>
      <c r="E97" s="37"/>
      <c r="F97" s="36"/>
      <c r="G97" s="52"/>
      <c r="H97" s="36"/>
      <c r="I97" s="36"/>
      <c r="J97" s="36"/>
    </row>
    <row r="98" spans="2:10" ht="21" x14ac:dyDescent="0.35">
      <c r="B98" s="36"/>
      <c r="C98" s="36"/>
      <c r="D98" s="49"/>
      <c r="E98" s="38"/>
      <c r="F98" s="36"/>
      <c r="G98" s="52"/>
      <c r="H98" s="36"/>
      <c r="I98" s="36"/>
      <c r="J98" s="36"/>
    </row>
    <row r="99" spans="2:10" ht="21" x14ac:dyDescent="0.35">
      <c r="B99" s="36"/>
      <c r="C99" s="36"/>
      <c r="D99" s="87" t="s">
        <v>320</v>
      </c>
      <c r="E99" s="38"/>
      <c r="F99" s="36"/>
      <c r="G99" s="52"/>
      <c r="H99" s="36"/>
      <c r="I99" s="36"/>
      <c r="J99" s="36"/>
    </row>
    <row r="100" spans="2:10" ht="21" x14ac:dyDescent="0.35">
      <c r="B100" s="36"/>
      <c r="C100" s="36"/>
      <c r="D100" s="42"/>
      <c r="E100" s="37"/>
      <c r="F100" s="36"/>
      <c r="G100" s="52"/>
      <c r="H100" s="36"/>
      <c r="I100" s="36"/>
      <c r="J100" s="36"/>
    </row>
    <row r="101" spans="2:10" ht="21" x14ac:dyDescent="0.35">
      <c r="B101" s="36"/>
      <c r="C101" s="36"/>
      <c r="D101" s="87" t="s">
        <v>321</v>
      </c>
      <c r="E101" s="37"/>
      <c r="F101" s="36"/>
      <c r="G101" s="52"/>
      <c r="H101" s="36"/>
      <c r="I101" s="36"/>
      <c r="J101" s="36"/>
    </row>
    <row r="102" spans="2:10" ht="21" x14ac:dyDescent="0.35">
      <c r="B102" s="36"/>
      <c r="C102" s="36"/>
      <c r="D102" s="59"/>
      <c r="E102" s="37"/>
      <c r="F102" s="36"/>
      <c r="G102" s="52"/>
      <c r="H102" s="36"/>
      <c r="I102" s="36"/>
      <c r="J102" s="36"/>
    </row>
    <row r="103" spans="2:10" ht="21" x14ac:dyDescent="0.35">
      <c r="B103" s="36"/>
      <c r="C103" s="36"/>
      <c r="D103" s="87" t="s">
        <v>322</v>
      </c>
      <c r="E103" s="37"/>
      <c r="F103" s="36"/>
      <c r="G103" s="52"/>
      <c r="H103" s="36"/>
      <c r="I103" s="36"/>
      <c r="J103" s="36"/>
    </row>
    <row r="104" spans="2:10" ht="21" x14ac:dyDescent="0.35">
      <c r="B104" s="36"/>
      <c r="C104" s="36"/>
      <c r="D104" s="49"/>
      <c r="E104" s="37"/>
      <c r="F104" s="36"/>
      <c r="G104" s="52"/>
      <c r="H104" s="36"/>
      <c r="I104" s="36"/>
      <c r="J104" s="36"/>
    </row>
    <row r="105" spans="2:10" ht="21" x14ac:dyDescent="0.35">
      <c r="B105" s="36"/>
      <c r="C105" s="36"/>
      <c r="E105" s="37"/>
      <c r="F105" s="36"/>
      <c r="G105" s="52"/>
      <c r="H105" s="36"/>
      <c r="I105" s="36"/>
      <c r="J105" s="36"/>
    </row>
    <row r="106" spans="2:10" ht="21" x14ac:dyDescent="0.35">
      <c r="B106" s="36"/>
      <c r="C106" s="36"/>
      <c r="E106" s="37"/>
      <c r="F106" s="36"/>
      <c r="G106" s="52"/>
      <c r="H106" s="36"/>
      <c r="I106" s="36"/>
      <c r="J106" s="36"/>
    </row>
    <row r="107" spans="2:10" ht="21" x14ac:dyDescent="0.35">
      <c r="B107" s="36"/>
      <c r="C107" s="36"/>
      <c r="D107" s="36"/>
      <c r="E107" s="37"/>
      <c r="F107" s="36"/>
      <c r="G107" s="52"/>
      <c r="H107" s="36"/>
      <c r="I107" s="36"/>
      <c r="J107" s="36"/>
    </row>
    <row r="108" spans="2:10" x14ac:dyDescent="0.25">
      <c r="G108" s="60"/>
    </row>
    <row r="109" spans="2:10" x14ac:dyDescent="0.25">
      <c r="G109" s="60"/>
    </row>
    <row r="110" spans="2:10" x14ac:dyDescent="0.25">
      <c r="F110" s="61"/>
      <c r="G110" s="60"/>
    </row>
    <row r="111" spans="2:10" x14ac:dyDescent="0.25">
      <c r="F111" s="61"/>
      <c r="G111" s="60"/>
      <c r="H111" s="62"/>
    </row>
    <row r="112" spans="2:10" x14ac:dyDescent="0.25">
      <c r="F112" s="61"/>
      <c r="G112" s="60"/>
    </row>
    <row r="113" spans="6:7" x14ac:dyDescent="0.25">
      <c r="F113" s="61"/>
      <c r="G113" s="60"/>
    </row>
    <row r="114" spans="6:7" x14ac:dyDescent="0.25">
      <c r="F114" s="61"/>
      <c r="G114" s="60"/>
    </row>
    <row r="115" spans="6:7" x14ac:dyDescent="0.25">
      <c r="F115" s="61"/>
      <c r="G115" s="60"/>
    </row>
    <row r="116" spans="6:7" x14ac:dyDescent="0.25">
      <c r="F116" s="61"/>
      <c r="G116" s="60"/>
    </row>
    <row r="117" spans="6:7" x14ac:dyDescent="0.25">
      <c r="F117" s="61"/>
      <c r="G117" s="60"/>
    </row>
    <row r="118" spans="6:7" x14ac:dyDescent="0.25">
      <c r="F118" s="61"/>
      <c r="G118" s="60"/>
    </row>
    <row r="119" spans="6:7" x14ac:dyDescent="0.25">
      <c r="F119" s="61"/>
      <c r="G119" s="60"/>
    </row>
    <row r="120" spans="6:7" x14ac:dyDescent="0.25">
      <c r="F120" s="61"/>
      <c r="G120" s="60"/>
    </row>
    <row r="121" spans="6:7" x14ac:dyDescent="0.25">
      <c r="F121" s="61"/>
      <c r="G121" s="60"/>
    </row>
    <row r="122" spans="6:7" x14ac:dyDescent="0.25">
      <c r="F122" s="61"/>
      <c r="G122" s="60"/>
    </row>
    <row r="123" spans="6:7" x14ac:dyDescent="0.25">
      <c r="F123" s="61"/>
      <c r="G123" s="60"/>
    </row>
    <row r="124" spans="6:7" x14ac:dyDescent="0.25">
      <c r="F124" s="61"/>
      <c r="G124" s="60"/>
    </row>
    <row r="125" spans="6:7" x14ac:dyDescent="0.25">
      <c r="F125" s="61"/>
      <c r="G125" s="60"/>
    </row>
    <row r="126" spans="6:7" x14ac:dyDescent="0.25">
      <c r="F126" s="61"/>
      <c r="G126" s="60"/>
    </row>
    <row r="127" spans="6:7" x14ac:dyDescent="0.25">
      <c r="F127" s="61"/>
      <c r="G127" s="60"/>
    </row>
    <row r="128" spans="6:7" x14ac:dyDescent="0.25">
      <c r="F128" s="61"/>
      <c r="G128" s="60"/>
    </row>
    <row r="129" spans="5:7" x14ac:dyDescent="0.25">
      <c r="F129" s="61"/>
      <c r="G129" s="60"/>
    </row>
    <row r="130" spans="5:7" x14ac:dyDescent="0.25">
      <c r="F130" s="61"/>
      <c r="G130" s="60"/>
    </row>
    <row r="131" spans="5:7" x14ac:dyDescent="0.25">
      <c r="F131" s="61"/>
      <c r="G131" s="60"/>
    </row>
    <row r="132" spans="5:7" x14ac:dyDescent="0.25">
      <c r="F132" s="61"/>
      <c r="G132" s="60"/>
    </row>
    <row r="133" spans="5:7" x14ac:dyDescent="0.25">
      <c r="G133" s="60"/>
    </row>
    <row r="134" spans="5:7" x14ac:dyDescent="0.25">
      <c r="G134" s="60"/>
    </row>
    <row r="135" spans="5:7" x14ac:dyDescent="0.25">
      <c r="G135" s="60"/>
    </row>
    <row r="136" spans="5:7" x14ac:dyDescent="0.25">
      <c r="G136" s="60"/>
    </row>
    <row r="137" spans="5:7" x14ac:dyDescent="0.25">
      <c r="G137" s="60"/>
    </row>
    <row r="138" spans="5:7" x14ac:dyDescent="0.25">
      <c r="G138" s="60"/>
    </row>
    <row r="139" spans="5:7" x14ac:dyDescent="0.25">
      <c r="G139" s="60"/>
    </row>
    <row r="140" spans="5:7" x14ac:dyDescent="0.25">
      <c r="G140" s="60"/>
    </row>
    <row r="141" spans="5:7" x14ac:dyDescent="0.25">
      <c r="E141" s="63"/>
      <c r="G141" s="60"/>
    </row>
    <row r="142" spans="5:7" x14ac:dyDescent="0.25">
      <c r="E142" s="63"/>
      <c r="G142" s="60"/>
    </row>
    <row r="143" spans="5:7" x14ac:dyDescent="0.25">
      <c r="G143" s="60"/>
    </row>
    <row r="144" spans="5:7" x14ac:dyDescent="0.25">
      <c r="G144" s="60"/>
    </row>
    <row r="145" spans="5:7" x14ac:dyDescent="0.25">
      <c r="G145" s="60"/>
    </row>
    <row r="146" spans="5:7" x14ac:dyDescent="0.25">
      <c r="G146" s="60"/>
    </row>
    <row r="147" spans="5:7" x14ac:dyDescent="0.25">
      <c r="F147" s="61"/>
      <c r="G147" s="60"/>
    </row>
    <row r="148" spans="5:7" x14ac:dyDescent="0.25">
      <c r="F148" s="61"/>
      <c r="G148" s="60"/>
    </row>
    <row r="149" spans="5:7" x14ac:dyDescent="0.25">
      <c r="F149" s="61"/>
      <c r="G149" s="60"/>
    </row>
    <row r="150" spans="5:7" x14ac:dyDescent="0.25">
      <c r="F150" s="61"/>
      <c r="G150" s="60"/>
    </row>
    <row r="151" spans="5:7" x14ac:dyDescent="0.25">
      <c r="F151" s="61"/>
      <c r="G151" s="60"/>
    </row>
    <row r="152" spans="5:7" ht="12" customHeight="1" x14ac:dyDescent="0.25">
      <c r="F152" s="61"/>
      <c r="G152" s="60"/>
    </row>
    <row r="153" spans="5:7" x14ac:dyDescent="0.25">
      <c r="E153" s="63"/>
      <c r="F153" s="61"/>
      <c r="G153" s="60"/>
    </row>
    <row r="154" spans="5:7" ht="12.75" customHeight="1" x14ac:dyDescent="0.25">
      <c r="E154" s="63"/>
      <c r="F154" s="61"/>
      <c r="G154" s="60"/>
    </row>
    <row r="155" spans="5:7" x14ac:dyDescent="0.25">
      <c r="E155" s="63"/>
      <c r="F155" s="61"/>
      <c r="G155" s="60"/>
    </row>
    <row r="156" spans="5:7" x14ac:dyDescent="0.25">
      <c r="E156" s="63"/>
      <c r="F156" s="61"/>
      <c r="G156" s="60"/>
    </row>
    <row r="157" spans="5:7" x14ac:dyDescent="0.25">
      <c r="E157" s="63"/>
      <c r="F157" s="61"/>
      <c r="G157" s="60"/>
    </row>
    <row r="158" spans="5:7" x14ac:dyDescent="0.25">
      <c r="F158" s="61"/>
      <c r="G158" s="60"/>
    </row>
    <row r="159" spans="5:7" x14ac:dyDescent="0.25">
      <c r="F159" s="61"/>
      <c r="G159" s="60"/>
    </row>
    <row r="160" spans="5:7" x14ac:dyDescent="0.25">
      <c r="F160" s="61"/>
    </row>
    <row r="161" spans="2:7" x14ac:dyDescent="0.25">
      <c r="F161" s="61"/>
    </row>
    <row r="162" spans="2:7" x14ac:dyDescent="0.25">
      <c r="F162" s="61"/>
    </row>
    <row r="163" spans="2:7" x14ac:dyDescent="0.25">
      <c r="F163" s="61"/>
    </row>
    <row r="164" spans="2:7" x14ac:dyDescent="0.25">
      <c r="F164" s="61"/>
    </row>
    <row r="165" spans="2:7" x14ac:dyDescent="0.25">
      <c r="F165" s="61"/>
    </row>
    <row r="166" spans="2:7" x14ac:dyDescent="0.25">
      <c r="F166" s="61"/>
      <c r="G166" s="60"/>
    </row>
    <row r="167" spans="2:7" x14ac:dyDescent="0.25">
      <c r="F167" s="61"/>
      <c r="G167" s="60"/>
    </row>
    <row r="168" spans="2:7" x14ac:dyDescent="0.25">
      <c r="F168" s="61"/>
      <c r="G168" s="60"/>
    </row>
    <row r="169" spans="2:7" x14ac:dyDescent="0.25">
      <c r="E169" s="63"/>
      <c r="F169" s="61"/>
      <c r="G169" s="60"/>
    </row>
    <row r="170" spans="2:7" x14ac:dyDescent="0.25">
      <c r="D170" s="64"/>
      <c r="F170" s="61"/>
      <c r="G170" s="60"/>
    </row>
    <row r="171" spans="2:7" x14ac:dyDescent="0.25">
      <c r="F171" s="61"/>
      <c r="G171" s="60"/>
    </row>
    <row r="172" spans="2:7" ht="12" customHeight="1" x14ac:dyDescent="0.25">
      <c r="F172" s="61"/>
      <c r="G172" s="60"/>
    </row>
    <row r="173" spans="2:7" x14ac:dyDescent="0.25">
      <c r="B173" s="65"/>
      <c r="F173" s="61"/>
      <c r="G173" s="60"/>
    </row>
    <row r="174" spans="2:7" x14ac:dyDescent="0.25">
      <c r="B174" s="65"/>
      <c r="F174" s="61"/>
      <c r="G174" s="60"/>
    </row>
    <row r="175" spans="2:7" x14ac:dyDescent="0.25">
      <c r="B175" s="65"/>
      <c r="F175" s="61"/>
      <c r="G175" s="60"/>
    </row>
    <row r="176" spans="2:7" x14ac:dyDescent="0.25">
      <c r="B176" s="65"/>
      <c r="F176" s="61"/>
      <c r="G176" s="60"/>
    </row>
    <row r="177" spans="1:7" x14ac:dyDescent="0.25">
      <c r="B177" s="65"/>
      <c r="F177" s="61"/>
      <c r="G177" s="60"/>
    </row>
    <row r="178" spans="1:7" x14ac:dyDescent="0.25">
      <c r="B178" s="65"/>
      <c r="F178" s="61"/>
      <c r="G178" s="60"/>
    </row>
    <row r="179" spans="1:7" x14ac:dyDescent="0.25">
      <c r="B179" s="65"/>
      <c r="F179" s="61"/>
      <c r="G179" s="60"/>
    </row>
    <row r="180" spans="1:7" x14ac:dyDescent="0.25">
      <c r="B180" s="65"/>
      <c r="F180" s="61"/>
      <c r="G180" s="60"/>
    </row>
    <row r="181" spans="1:7" x14ac:dyDescent="0.25">
      <c r="B181" s="65"/>
      <c r="F181" s="61"/>
      <c r="G181" s="60"/>
    </row>
    <row r="182" spans="1:7" x14ac:dyDescent="0.25">
      <c r="B182" s="65"/>
      <c r="F182" s="61"/>
      <c r="G182" s="60"/>
    </row>
    <row r="183" spans="1:7" x14ac:dyDescent="0.25">
      <c r="B183" s="65"/>
      <c r="F183" s="61"/>
      <c r="G183" s="60"/>
    </row>
    <row r="184" spans="1:7" x14ac:dyDescent="0.25">
      <c r="B184" s="65"/>
      <c r="F184" s="61"/>
      <c r="G184" s="60"/>
    </row>
    <row r="185" spans="1:7" x14ac:dyDescent="0.25">
      <c r="B185" s="65"/>
      <c r="F185" s="61"/>
      <c r="G185" s="60"/>
    </row>
    <row r="186" spans="1:7" x14ac:dyDescent="0.25">
      <c r="B186" s="65"/>
      <c r="F186" s="61"/>
      <c r="G186" s="60"/>
    </row>
    <row r="187" spans="1:7" x14ac:dyDescent="0.25">
      <c r="B187" s="65"/>
      <c r="F187" s="61"/>
      <c r="G187" s="60"/>
    </row>
    <row r="188" spans="1:7" x14ac:dyDescent="0.25">
      <c r="F188" s="61"/>
      <c r="G188" s="60"/>
    </row>
    <row r="189" spans="1:7" x14ac:dyDescent="0.25">
      <c r="F189" s="61"/>
      <c r="G189" s="60"/>
    </row>
    <row r="190" spans="1:7" x14ac:dyDescent="0.25">
      <c r="F190" s="61"/>
      <c r="G190" s="60"/>
    </row>
    <row r="191" spans="1:7" x14ac:dyDescent="0.25">
      <c r="B191" s="65"/>
      <c r="F191" s="61"/>
      <c r="G191" s="60"/>
    </row>
    <row r="192" spans="1:7" x14ac:dyDescent="0.25">
      <c r="A192" s="65"/>
      <c r="B192" s="65"/>
      <c r="D192" s="64"/>
      <c r="F192" s="61"/>
      <c r="G192" s="60"/>
    </row>
    <row r="193" spans="1:7" x14ac:dyDescent="0.25">
      <c r="A193" s="65"/>
      <c r="B193" s="65"/>
      <c r="D193" s="64"/>
      <c r="F193" s="61"/>
      <c r="G193" s="60"/>
    </row>
    <row r="194" spans="1:7" x14ac:dyDescent="0.25">
      <c r="A194" s="65"/>
      <c r="B194" s="65"/>
      <c r="D194" s="64"/>
      <c r="F194" s="61"/>
      <c r="G194" s="60"/>
    </row>
    <row r="195" spans="1:7" x14ac:dyDescent="0.25">
      <c r="A195" s="65"/>
      <c r="B195" s="65"/>
      <c r="D195" s="64"/>
      <c r="F195" s="61"/>
      <c r="G195" s="60"/>
    </row>
    <row r="196" spans="1:7" x14ac:dyDescent="0.25">
      <c r="A196" s="65"/>
      <c r="B196" s="65"/>
      <c r="D196" s="64"/>
      <c r="F196" s="61"/>
      <c r="G196" s="60"/>
    </row>
    <row r="197" spans="1:7" x14ac:dyDescent="0.25">
      <c r="A197" s="65"/>
      <c r="B197" s="65"/>
      <c r="D197" s="64"/>
      <c r="F197" s="61"/>
      <c r="G197" s="60"/>
    </row>
    <row r="198" spans="1:7" x14ac:dyDescent="0.25">
      <c r="A198" s="65"/>
      <c r="B198" s="65"/>
      <c r="D198" s="64"/>
      <c r="F198" s="61"/>
      <c r="G198" s="60"/>
    </row>
    <row r="199" spans="1:7" x14ac:dyDescent="0.25">
      <c r="A199" s="65"/>
      <c r="B199" s="65"/>
      <c r="D199" s="64"/>
      <c r="F199" s="61"/>
      <c r="G199" s="60"/>
    </row>
    <row r="200" spans="1:7" x14ac:dyDescent="0.25">
      <c r="A200" s="65"/>
      <c r="B200" s="65"/>
      <c r="D200" s="64"/>
      <c r="F200" s="61"/>
      <c r="G200" s="60"/>
    </row>
    <row r="201" spans="1:7" x14ac:dyDescent="0.25">
      <c r="A201" s="65"/>
      <c r="B201" s="65"/>
      <c r="D201" s="64"/>
      <c r="F201" s="61"/>
      <c r="G201" s="60"/>
    </row>
    <row r="202" spans="1:7" x14ac:dyDescent="0.25">
      <c r="A202" s="65"/>
      <c r="B202" s="65"/>
      <c r="D202" s="66"/>
      <c r="F202" s="61"/>
      <c r="G202" s="60"/>
    </row>
    <row r="203" spans="1:7" x14ac:dyDescent="0.25">
      <c r="A203" s="65"/>
      <c r="B203" s="65"/>
      <c r="F203" s="61"/>
      <c r="G203" s="60"/>
    </row>
    <row r="204" spans="1:7" x14ac:dyDescent="0.25">
      <c r="A204" s="65"/>
      <c r="B204" s="65"/>
      <c r="F204" s="61"/>
      <c r="G204" s="60"/>
    </row>
    <row r="205" spans="1:7" x14ac:dyDescent="0.25">
      <c r="A205" s="65"/>
      <c r="B205" s="65"/>
      <c r="F205" s="61"/>
      <c r="G205" s="60"/>
    </row>
    <row r="206" spans="1:7" x14ac:dyDescent="0.25">
      <c r="A206" s="65"/>
      <c r="B206" s="60"/>
      <c r="F206" s="61"/>
      <c r="G206" s="60"/>
    </row>
    <row r="207" spans="1:7" x14ac:dyDescent="0.25">
      <c r="A207" s="60"/>
      <c r="B207" s="60"/>
      <c r="D207" s="61"/>
      <c r="F207" s="61"/>
      <c r="G207" s="60"/>
    </row>
    <row r="208" spans="1:7" x14ac:dyDescent="0.25">
      <c r="A208" s="60"/>
      <c r="D208" s="61"/>
      <c r="F208" s="61"/>
      <c r="G208" s="60"/>
    </row>
    <row r="209" spans="4:7" x14ac:dyDescent="0.25">
      <c r="D209" s="61"/>
      <c r="F209" s="61"/>
      <c r="G209" s="60"/>
    </row>
    <row r="210" spans="4:7" x14ac:dyDescent="0.25">
      <c r="D210" s="61"/>
      <c r="F210" s="61"/>
      <c r="G210" s="60"/>
    </row>
    <row r="211" spans="4:7" x14ac:dyDescent="0.25">
      <c r="D211" s="67"/>
      <c r="F211" s="61"/>
      <c r="G211" s="60"/>
    </row>
    <row r="212" spans="4:7" x14ac:dyDescent="0.25">
      <c r="F212" s="61"/>
      <c r="G212" s="60"/>
    </row>
    <row r="213" spans="4:7" x14ac:dyDescent="0.25">
      <c r="F213" s="61"/>
      <c r="G213" s="60"/>
    </row>
    <row r="214" spans="4:7" x14ac:dyDescent="0.25">
      <c r="F214" s="61"/>
      <c r="G214" s="60"/>
    </row>
    <row r="215" spans="4:7" x14ac:dyDescent="0.25">
      <c r="F215" s="61"/>
      <c r="G215" s="60"/>
    </row>
    <row r="216" spans="4:7" x14ac:dyDescent="0.25">
      <c r="F216" s="61"/>
      <c r="G216" s="60"/>
    </row>
    <row r="217" spans="4:7" x14ac:dyDescent="0.25">
      <c r="F217" s="61"/>
      <c r="G217" s="60"/>
    </row>
    <row r="218" spans="4:7" x14ac:dyDescent="0.25">
      <c r="F218" s="61"/>
      <c r="G218" s="60"/>
    </row>
    <row r="219" spans="4:7" x14ac:dyDescent="0.25">
      <c r="E219" s="63"/>
      <c r="F219" s="61"/>
      <c r="G219" s="60"/>
    </row>
    <row r="220" spans="4:7" x14ac:dyDescent="0.25">
      <c r="E220" s="63"/>
      <c r="F220" s="61"/>
      <c r="G220" s="60"/>
    </row>
    <row r="221" spans="4:7" x14ac:dyDescent="0.25">
      <c r="E221" s="63"/>
      <c r="F221" s="61"/>
      <c r="G221" s="60"/>
    </row>
    <row r="222" spans="4:7" x14ac:dyDescent="0.25">
      <c r="E222" s="63"/>
      <c r="F222" s="61"/>
      <c r="G222" s="60"/>
    </row>
    <row r="223" spans="4:7" x14ac:dyDescent="0.25">
      <c r="F223" s="61"/>
      <c r="G223" s="60"/>
    </row>
    <row r="224" spans="4:7" x14ac:dyDescent="0.25">
      <c r="F224" s="61"/>
      <c r="G224" s="60"/>
    </row>
    <row r="225" spans="4:7" x14ac:dyDescent="0.25">
      <c r="F225" s="61"/>
      <c r="G225" s="60"/>
    </row>
    <row r="226" spans="4:7" x14ac:dyDescent="0.25">
      <c r="F226" s="61"/>
      <c r="G226" s="60"/>
    </row>
    <row r="227" spans="4:7" x14ac:dyDescent="0.25">
      <c r="F227" s="61"/>
      <c r="G227" s="60"/>
    </row>
    <row r="228" spans="4:7" x14ac:dyDescent="0.25">
      <c r="F228" s="61"/>
      <c r="G228" s="60"/>
    </row>
    <row r="229" spans="4:7" x14ac:dyDescent="0.25">
      <c r="F229" s="61"/>
      <c r="G229" s="60"/>
    </row>
    <row r="230" spans="4:7" x14ac:dyDescent="0.25">
      <c r="G230" s="60"/>
    </row>
    <row r="231" spans="4:7" x14ac:dyDescent="0.25">
      <c r="G231" s="60"/>
    </row>
    <row r="232" spans="4:7" x14ac:dyDescent="0.25">
      <c r="G232" s="60"/>
    </row>
    <row r="233" spans="4:7" x14ac:dyDescent="0.25">
      <c r="D233" s="64"/>
      <c r="G233" s="60"/>
    </row>
    <row r="234" spans="4:7" x14ac:dyDescent="0.25">
      <c r="D234" s="64"/>
      <c r="G234" s="60"/>
    </row>
    <row r="235" spans="4:7" x14ac:dyDescent="0.25">
      <c r="D235" s="64"/>
      <c r="G235" s="60"/>
    </row>
    <row r="236" spans="4:7" x14ac:dyDescent="0.25">
      <c r="D236" s="64"/>
      <c r="F236" s="64"/>
      <c r="G236" s="60"/>
    </row>
    <row r="237" spans="4:7" x14ac:dyDescent="0.25">
      <c r="D237" s="64"/>
      <c r="F237" s="64"/>
      <c r="G237" s="60"/>
    </row>
    <row r="238" spans="4:7" x14ac:dyDescent="0.25">
      <c r="D238" s="64"/>
      <c r="F238" s="64"/>
      <c r="G238" s="60"/>
    </row>
    <row r="239" spans="4:7" x14ac:dyDescent="0.25">
      <c r="D239" s="64"/>
      <c r="F239" s="64"/>
      <c r="G239" s="60"/>
    </row>
    <row r="240" spans="4:7" x14ac:dyDescent="0.25">
      <c r="D240" s="64"/>
      <c r="F240" s="64"/>
      <c r="G240" s="60"/>
    </row>
    <row r="241" spans="4:8" x14ac:dyDescent="0.25">
      <c r="D241" s="64"/>
      <c r="F241" s="64"/>
      <c r="G241" s="60"/>
    </row>
    <row r="242" spans="4:8" x14ac:dyDescent="0.25">
      <c r="D242" s="64"/>
      <c r="F242" s="64"/>
      <c r="G242" s="60"/>
    </row>
    <row r="243" spans="4:8" x14ac:dyDescent="0.25">
      <c r="D243" s="64"/>
      <c r="F243" s="64"/>
      <c r="G243" s="60"/>
    </row>
    <row r="244" spans="4:8" x14ac:dyDescent="0.25">
      <c r="D244" s="64"/>
      <c r="F244" s="64"/>
      <c r="G244" s="60"/>
    </row>
    <row r="245" spans="4:8" x14ac:dyDescent="0.25">
      <c r="D245" s="64"/>
      <c r="F245" s="61"/>
      <c r="G245" s="60"/>
    </row>
    <row r="246" spans="4:8" x14ac:dyDescent="0.25">
      <c r="D246" s="64"/>
      <c r="G246" s="60"/>
    </row>
    <row r="247" spans="4:8" x14ac:dyDescent="0.25">
      <c r="D247" s="64"/>
      <c r="G247" s="60"/>
    </row>
    <row r="248" spans="4:8" x14ac:dyDescent="0.25">
      <c r="D248" s="64"/>
      <c r="F248" s="29" t="str">
        <f>""</f>
        <v/>
      </c>
      <c r="G248" s="60"/>
      <c r="H248" s="64"/>
    </row>
    <row r="249" spans="4:8" x14ac:dyDescent="0.25">
      <c r="D249" s="64"/>
      <c r="F249" s="61"/>
      <c r="G249" s="60"/>
      <c r="H249" s="64"/>
    </row>
    <row r="250" spans="4:8" x14ac:dyDescent="0.25">
      <c r="D250" s="64"/>
      <c r="F250" s="68"/>
      <c r="G250" s="60"/>
      <c r="H250" s="64"/>
    </row>
    <row r="251" spans="4:8" x14ac:dyDescent="0.25">
      <c r="D251" s="64"/>
      <c r="F251" s="68"/>
      <c r="G251" s="60"/>
      <c r="H251" s="64"/>
    </row>
    <row r="252" spans="4:8" x14ac:dyDescent="0.25">
      <c r="D252" s="64"/>
      <c r="F252" s="68"/>
      <c r="G252" s="60"/>
      <c r="H252" s="64"/>
    </row>
    <row r="253" spans="4:8" x14ac:dyDescent="0.25">
      <c r="D253" s="64"/>
      <c r="F253" s="68"/>
      <c r="G253" s="60"/>
      <c r="H253" s="64"/>
    </row>
    <row r="254" spans="4:8" x14ac:dyDescent="0.25">
      <c r="D254" s="64"/>
      <c r="G254" s="60"/>
    </row>
    <row r="255" spans="4:8" x14ac:dyDescent="0.25">
      <c r="D255" s="64"/>
      <c r="G255" s="60"/>
    </row>
    <row r="256" spans="4:8" x14ac:dyDescent="0.25">
      <c r="D256" s="64"/>
      <c r="G256" s="60"/>
    </row>
    <row r="257" spans="4:7" x14ac:dyDescent="0.25">
      <c r="D257" s="64"/>
      <c r="G257" s="64"/>
    </row>
    <row r="258" spans="4:7" x14ac:dyDescent="0.25">
      <c r="D258" s="64"/>
      <c r="G258" s="64"/>
    </row>
    <row r="259" spans="4:7" x14ac:dyDescent="0.25">
      <c r="D259" s="64"/>
      <c r="G259" s="64"/>
    </row>
    <row r="260" spans="4:7" x14ac:dyDescent="0.25">
      <c r="D260" s="64"/>
      <c r="G260" s="64"/>
    </row>
    <row r="261" spans="4:7" x14ac:dyDescent="0.25">
      <c r="D261" s="64"/>
      <c r="G261" s="60"/>
    </row>
    <row r="262" spans="4:7" x14ac:dyDescent="0.25">
      <c r="D262" s="64"/>
      <c r="G262" s="60"/>
    </row>
    <row r="263" spans="4:7" x14ac:dyDescent="0.25">
      <c r="D263" s="64"/>
    </row>
    <row r="264" spans="4:7" x14ac:dyDescent="0.25">
      <c r="D264" s="64"/>
      <c r="G264" s="60"/>
    </row>
    <row r="265" spans="4:7" x14ac:dyDescent="0.25">
      <c r="D265" s="64"/>
      <c r="G265" s="60"/>
    </row>
    <row r="266" spans="4:7" x14ac:dyDescent="0.25">
      <c r="D266" s="64"/>
    </row>
    <row r="267" spans="4:7" x14ac:dyDescent="0.25">
      <c r="D267" s="64"/>
      <c r="G267" s="60"/>
    </row>
    <row r="268" spans="4:7" x14ac:dyDescent="0.25">
      <c r="D268" s="64"/>
      <c r="G268" s="60"/>
    </row>
    <row r="269" spans="4:7" x14ac:dyDescent="0.25">
      <c r="D269" s="64"/>
    </row>
    <row r="270" spans="4:7" x14ac:dyDescent="0.25">
      <c r="D270" s="64"/>
      <c r="G270" s="60"/>
    </row>
    <row r="271" spans="4:7" x14ac:dyDescent="0.25">
      <c r="D271" s="64"/>
    </row>
    <row r="272" spans="4:7" x14ac:dyDescent="0.25">
      <c r="D272" s="64"/>
    </row>
    <row r="273" spans="1:14" x14ac:dyDescent="0.25">
      <c r="D273" s="64"/>
    </row>
    <row r="274" spans="1:14" x14ac:dyDescent="0.25">
      <c r="D274" s="64"/>
    </row>
    <row r="275" spans="1:14" x14ac:dyDescent="0.25">
      <c r="D275" s="64"/>
    </row>
    <row r="276" spans="1:14" x14ac:dyDescent="0.25">
      <c r="D276" s="64"/>
      <c r="G276" s="60"/>
    </row>
    <row r="277" spans="1:14" x14ac:dyDescent="0.25">
      <c r="D277" s="64"/>
      <c r="G277" s="60"/>
    </row>
    <row r="278" spans="1:14" x14ac:dyDescent="0.25">
      <c r="D278" s="64"/>
      <c r="G278" s="60"/>
    </row>
    <row r="279" spans="1:14" x14ac:dyDescent="0.25">
      <c r="D279" s="64"/>
      <c r="G279" s="60"/>
    </row>
    <row r="280" spans="1:14" x14ac:dyDescent="0.25">
      <c r="D280" s="64"/>
    </row>
    <row r="281" spans="1:14" x14ac:dyDescent="0.25">
      <c r="D281" s="64"/>
    </row>
    <row r="282" spans="1:14" x14ac:dyDescent="0.25">
      <c r="D282" s="64"/>
    </row>
    <row r="283" spans="1:14" x14ac:dyDescent="0.25">
      <c r="D283" s="64"/>
    </row>
    <row r="284" spans="1:14" x14ac:dyDescent="0.25">
      <c r="D284" s="64"/>
    </row>
    <row r="285" spans="1:14" x14ac:dyDescent="0.25">
      <c r="D285" s="64"/>
    </row>
    <row r="286" spans="1:14" s="30" customFormat="1" x14ac:dyDescent="0.25">
      <c r="A286" s="29"/>
      <c r="B286" s="29"/>
      <c r="C286" s="29"/>
      <c r="D286" s="64"/>
      <c r="F286" s="29"/>
      <c r="G286" s="29"/>
      <c r="H286" s="29"/>
      <c r="I286" s="29"/>
      <c r="J286" s="29"/>
      <c r="K286" s="29"/>
      <c r="L286" s="29"/>
      <c r="M286" s="29"/>
      <c r="N286" s="29"/>
    </row>
    <row r="287" spans="1:14" s="30" customFormat="1" x14ac:dyDescent="0.25">
      <c r="A287" s="29"/>
      <c r="B287" s="29"/>
      <c r="C287" s="29"/>
      <c r="D287" s="64"/>
      <c r="F287" s="29"/>
      <c r="G287" s="29"/>
      <c r="H287" s="29"/>
      <c r="I287" s="29"/>
      <c r="J287" s="29"/>
      <c r="K287" s="29"/>
      <c r="L287" s="29"/>
      <c r="M287" s="29"/>
      <c r="N287" s="29"/>
    </row>
    <row r="288" spans="1:14" s="30" customFormat="1" x14ac:dyDescent="0.25">
      <c r="A288" s="29"/>
      <c r="B288" s="29"/>
      <c r="C288" s="29"/>
      <c r="D288" s="64"/>
      <c r="F288" s="29"/>
      <c r="G288" s="29"/>
      <c r="H288" s="29"/>
      <c r="I288" s="29"/>
      <c r="J288" s="29"/>
      <c r="K288" s="29"/>
      <c r="L288" s="29"/>
      <c r="M288" s="29"/>
      <c r="N288" s="29"/>
    </row>
    <row r="289" spans="1:14" s="30" customFormat="1" x14ac:dyDescent="0.25">
      <c r="A289" s="29"/>
      <c r="B289" s="29"/>
      <c r="C289" s="29"/>
      <c r="D289" s="64"/>
      <c r="F289" s="29"/>
      <c r="G289" s="29"/>
      <c r="H289" s="29"/>
      <c r="I289" s="29"/>
      <c r="J289" s="29"/>
      <c r="K289" s="29"/>
      <c r="L289" s="29"/>
      <c r="M289" s="29"/>
      <c r="N289" s="29"/>
    </row>
    <row r="290" spans="1:14" s="30" customFormat="1" x14ac:dyDescent="0.25">
      <c r="A290" s="29"/>
      <c r="B290" s="29"/>
      <c r="C290" s="29"/>
      <c r="D290" s="64"/>
      <c r="F290" s="29"/>
      <c r="G290" s="29"/>
      <c r="H290" s="29"/>
      <c r="I290" s="29"/>
      <c r="J290" s="29"/>
      <c r="K290" s="29"/>
      <c r="L290" s="29"/>
      <c r="M290" s="29"/>
      <c r="N290" s="29"/>
    </row>
    <row r="291" spans="1:14" s="30" customFormat="1" x14ac:dyDescent="0.25">
      <c r="A291" s="29"/>
      <c r="B291" s="29"/>
      <c r="C291" s="29"/>
      <c r="D291" s="64"/>
      <c r="F291" s="29"/>
      <c r="G291" s="29"/>
      <c r="H291" s="29"/>
      <c r="I291" s="29"/>
      <c r="J291" s="29"/>
      <c r="K291" s="29"/>
      <c r="L291" s="29"/>
      <c r="M291" s="29"/>
      <c r="N291" s="29"/>
    </row>
    <row r="292" spans="1:14" s="30" customFormat="1" x14ac:dyDescent="0.25">
      <c r="A292" s="29"/>
      <c r="B292" s="29"/>
      <c r="C292" s="29"/>
      <c r="D292" s="64"/>
      <c r="F292" s="29"/>
      <c r="G292" s="29"/>
      <c r="H292" s="29"/>
      <c r="I292" s="29"/>
      <c r="J292" s="29"/>
      <c r="K292" s="29"/>
      <c r="L292" s="29"/>
      <c r="M292" s="29"/>
      <c r="N292" s="29"/>
    </row>
    <row r="293" spans="1:14" s="30" customFormat="1" x14ac:dyDescent="0.25">
      <c r="A293" s="29"/>
      <c r="B293" s="29"/>
      <c r="C293" s="29"/>
      <c r="D293" s="64"/>
      <c r="F293" s="29"/>
      <c r="G293" s="29"/>
      <c r="H293" s="29"/>
      <c r="I293" s="29"/>
      <c r="J293" s="29"/>
      <c r="K293" s="29"/>
      <c r="L293" s="29"/>
      <c r="M293" s="29"/>
      <c r="N293" s="29"/>
    </row>
    <row r="294" spans="1:14" s="30" customFormat="1" x14ac:dyDescent="0.25">
      <c r="A294" s="29"/>
      <c r="B294" s="29"/>
      <c r="C294" s="29"/>
      <c r="D294" s="64"/>
      <c r="F294" s="29"/>
      <c r="G294" s="29"/>
      <c r="H294" s="29"/>
      <c r="I294" s="29"/>
      <c r="J294" s="29"/>
      <c r="K294" s="29"/>
      <c r="L294" s="29"/>
      <c r="M294" s="29"/>
      <c r="N294" s="29"/>
    </row>
    <row r="295" spans="1:14" s="30" customFormat="1" x14ac:dyDescent="0.25">
      <c r="A295" s="29"/>
      <c r="B295" s="29"/>
      <c r="C295" s="29"/>
      <c r="D295" s="64"/>
      <c r="F295" s="29"/>
      <c r="G295" s="29"/>
      <c r="H295" s="29"/>
      <c r="I295" s="29"/>
      <c r="J295" s="29"/>
      <c r="K295" s="29"/>
      <c r="L295" s="29"/>
      <c r="M295" s="29"/>
      <c r="N295" s="29"/>
    </row>
    <row r="296" spans="1:14" s="30" customFormat="1" x14ac:dyDescent="0.25">
      <c r="A296" s="29"/>
      <c r="B296" s="29"/>
      <c r="C296" s="29"/>
      <c r="D296" s="64"/>
      <c r="F296" s="29"/>
      <c r="G296" s="29"/>
      <c r="H296" s="29"/>
      <c r="I296" s="29"/>
      <c r="J296" s="29"/>
      <c r="K296" s="29"/>
      <c r="L296" s="29"/>
      <c r="M296" s="29"/>
      <c r="N296" s="29"/>
    </row>
    <row r="297" spans="1:14" s="30" customFormat="1" x14ac:dyDescent="0.25">
      <c r="A297" s="29"/>
      <c r="B297" s="29"/>
      <c r="C297" s="29"/>
      <c r="D297" s="64"/>
      <c r="F297" s="29"/>
      <c r="G297" s="29"/>
      <c r="H297" s="29"/>
      <c r="I297" s="29"/>
      <c r="J297" s="29"/>
      <c r="K297" s="29"/>
      <c r="L297" s="29"/>
      <c r="M297" s="29"/>
      <c r="N297" s="29"/>
    </row>
    <row r="306" spans="1:14" x14ac:dyDescent="0.25">
      <c r="E306" s="69"/>
    </row>
    <row r="307" spans="1:14" x14ac:dyDescent="0.25">
      <c r="E307" s="69"/>
    </row>
    <row r="308" spans="1:14" x14ac:dyDescent="0.25">
      <c r="E308" s="69"/>
    </row>
    <row r="319" spans="1:14" s="30" customFormat="1" x14ac:dyDescent="0.25">
      <c r="A319" s="29"/>
      <c r="B319" s="29"/>
      <c r="C319" s="29"/>
      <c r="D319" s="64"/>
      <c r="F319" s="29"/>
      <c r="G319" s="29"/>
      <c r="H319" s="29"/>
      <c r="I319" s="29"/>
      <c r="J319" s="29"/>
      <c r="K319" s="29"/>
      <c r="L319" s="29"/>
      <c r="M319" s="29"/>
      <c r="N319" s="29"/>
    </row>
    <row r="320" spans="1:14" s="30" customFormat="1" x14ac:dyDescent="0.25">
      <c r="A320" s="29"/>
      <c r="B320" s="29"/>
      <c r="C320" s="29"/>
      <c r="D320" s="61"/>
      <c r="F320" s="29"/>
      <c r="G320" s="29"/>
      <c r="H320" s="29"/>
      <c r="I320" s="29"/>
      <c r="J320" s="29"/>
      <c r="K320" s="29"/>
      <c r="L320" s="29"/>
      <c r="M320" s="29"/>
      <c r="N320" s="29"/>
    </row>
    <row r="321" spans="1:14" s="30" customFormat="1" x14ac:dyDescent="0.25">
      <c r="A321" s="29"/>
      <c r="B321" s="29"/>
      <c r="C321" s="29"/>
      <c r="D321" s="61"/>
      <c r="F321" s="29"/>
      <c r="G321" s="29"/>
      <c r="H321" s="29"/>
      <c r="I321" s="29"/>
      <c r="J321" s="29"/>
      <c r="K321" s="29"/>
      <c r="L321" s="29"/>
      <c r="M321" s="29"/>
      <c r="N321" s="29"/>
    </row>
    <row r="322" spans="1:14" s="30" customFormat="1" x14ac:dyDescent="0.25">
      <c r="A322" s="29"/>
      <c r="B322" s="29"/>
      <c r="C322" s="29"/>
      <c r="D322" s="64"/>
      <c r="F322" s="29"/>
      <c r="G322" s="29"/>
      <c r="H322" s="29"/>
      <c r="I322" s="29"/>
      <c r="J322" s="29"/>
      <c r="K322" s="29"/>
      <c r="L322" s="29"/>
      <c r="M322" s="29"/>
      <c r="N322" s="29"/>
    </row>
    <row r="323" spans="1:14" s="30" customFormat="1" x14ac:dyDescent="0.25">
      <c r="A323" s="29"/>
      <c r="B323" s="29"/>
      <c r="C323" s="29"/>
      <c r="D323" s="70"/>
      <c r="F323" s="29"/>
      <c r="G323" s="29"/>
      <c r="H323" s="29"/>
      <c r="I323" s="29"/>
      <c r="J323" s="29"/>
      <c r="K323" s="29"/>
      <c r="L323" s="29"/>
      <c r="M323" s="29"/>
      <c r="N323" s="29"/>
    </row>
    <row r="325" spans="1:14" s="30" customFormat="1" x14ac:dyDescent="0.25">
      <c r="A325" s="29"/>
      <c r="B325" s="29"/>
      <c r="C325" s="29"/>
      <c r="D325" s="70"/>
      <c r="F325" s="29"/>
      <c r="G325" s="29"/>
      <c r="H325" s="29"/>
      <c r="I325" s="29"/>
      <c r="J325" s="29"/>
      <c r="K325" s="29"/>
      <c r="L325" s="29"/>
      <c r="M325" s="29"/>
      <c r="N325" s="29"/>
    </row>
    <row r="326" spans="1:14" s="30" customFormat="1" x14ac:dyDescent="0.25">
      <c r="A326" s="29"/>
      <c r="B326" s="29"/>
      <c r="C326" s="29"/>
      <c r="D326" s="70"/>
      <c r="F326" s="29"/>
      <c r="G326" s="29"/>
      <c r="H326" s="29"/>
      <c r="I326" s="29"/>
      <c r="J326" s="29"/>
      <c r="K326" s="29"/>
      <c r="L326" s="29"/>
      <c r="M326" s="29"/>
      <c r="N326" s="29"/>
    </row>
    <row r="328" spans="1:14" s="30" customFormat="1" x14ac:dyDescent="0.25">
      <c r="A328" s="29"/>
      <c r="B328" s="29"/>
      <c r="C328" s="29"/>
      <c r="D328" s="66"/>
      <c r="F328" s="29"/>
      <c r="G328" s="29"/>
      <c r="H328" s="29"/>
      <c r="I328" s="29"/>
      <c r="J328" s="29"/>
      <c r="K328" s="29"/>
      <c r="L328" s="29"/>
      <c r="M328" s="29"/>
      <c r="N328" s="29"/>
    </row>
    <row r="329" spans="1:14" s="30" customFormat="1" x14ac:dyDescent="0.25">
      <c r="A329" s="29"/>
      <c r="B329" s="29"/>
      <c r="C329" s="29"/>
      <c r="D329" s="66"/>
      <c r="F329" s="29"/>
      <c r="G329" s="29"/>
      <c r="H329" s="29"/>
      <c r="I329" s="29"/>
      <c r="J329" s="29"/>
      <c r="K329" s="29"/>
      <c r="L329" s="29"/>
      <c r="M329" s="29"/>
      <c r="N329" s="29"/>
    </row>
    <row r="330" spans="1:14" s="30" customFormat="1" x14ac:dyDescent="0.25">
      <c r="A330" s="29"/>
      <c r="B330" s="29"/>
      <c r="C330" s="29"/>
      <c r="D330" s="66"/>
      <c r="F330" s="29"/>
      <c r="G330" s="29"/>
      <c r="H330" s="29"/>
      <c r="I330" s="29"/>
      <c r="J330" s="29"/>
      <c r="K330" s="29"/>
      <c r="L330" s="29"/>
      <c r="M330" s="29"/>
      <c r="N330" s="29"/>
    </row>
    <row r="331" spans="1:14" s="30" customFormat="1" x14ac:dyDescent="0.25">
      <c r="A331" s="29"/>
      <c r="B331" s="29"/>
      <c r="C331" s="29"/>
      <c r="D331" s="66"/>
      <c r="F331" s="29"/>
      <c r="G331" s="29"/>
      <c r="H331" s="29"/>
      <c r="I331" s="29"/>
      <c r="J331" s="29"/>
      <c r="K331" s="29"/>
      <c r="L331" s="29"/>
      <c r="M331" s="29"/>
      <c r="N331" s="29"/>
    </row>
    <row r="332" spans="1:14" s="30" customFormat="1" x14ac:dyDescent="0.25">
      <c r="A332" s="29"/>
      <c r="B332" s="29"/>
      <c r="C332" s="29"/>
      <c r="D332" s="66"/>
      <c r="F332" s="29"/>
      <c r="G332" s="29"/>
      <c r="H332" s="29"/>
      <c r="I332" s="29"/>
      <c r="J332" s="29"/>
      <c r="K332" s="29"/>
      <c r="L332" s="29"/>
      <c r="M332" s="29"/>
      <c r="N332" s="29"/>
    </row>
    <row r="333" spans="1:14" s="30" customFormat="1" x14ac:dyDescent="0.25">
      <c r="A333" s="29"/>
      <c r="B333" s="29"/>
      <c r="C333" s="29"/>
      <c r="D333" s="66"/>
      <c r="F333" s="29"/>
      <c r="G333" s="29"/>
      <c r="H333" s="29"/>
      <c r="I333" s="29"/>
      <c r="J333" s="29"/>
      <c r="K333" s="29"/>
      <c r="L333" s="29"/>
      <c r="M333" s="29"/>
      <c r="N333" s="29"/>
    </row>
    <row r="334" spans="1:14" s="30" customFormat="1" x14ac:dyDescent="0.25">
      <c r="A334" s="29"/>
      <c r="B334" s="29"/>
      <c r="C334" s="29"/>
      <c r="D334" s="66"/>
      <c r="F334" s="29"/>
      <c r="G334" s="29"/>
      <c r="H334" s="29"/>
      <c r="I334" s="29"/>
      <c r="J334" s="29"/>
      <c r="K334" s="29"/>
      <c r="L334" s="29"/>
      <c r="M334" s="29"/>
      <c r="N334" s="29"/>
    </row>
    <row r="335" spans="1:14" s="30" customFormat="1" x14ac:dyDescent="0.25">
      <c r="A335" s="29"/>
      <c r="B335" s="29"/>
      <c r="C335" s="29"/>
      <c r="D335" s="66"/>
      <c r="F335" s="29"/>
      <c r="G335" s="29"/>
      <c r="H335" s="29"/>
      <c r="I335" s="29"/>
      <c r="J335" s="29"/>
      <c r="K335" s="29"/>
      <c r="L335" s="29"/>
      <c r="M335" s="29"/>
      <c r="N335" s="29"/>
    </row>
    <row r="336" spans="1:14" s="30" customFormat="1" x14ac:dyDescent="0.25">
      <c r="A336" s="29"/>
      <c r="B336" s="29"/>
      <c r="C336" s="29"/>
      <c r="D336" s="66"/>
      <c r="F336" s="29"/>
      <c r="G336" s="29"/>
      <c r="H336" s="29"/>
      <c r="I336" s="29"/>
      <c r="J336" s="29"/>
      <c r="K336" s="29"/>
      <c r="L336" s="29"/>
      <c r="M336" s="29"/>
      <c r="N336" s="29"/>
    </row>
    <row r="337" spans="1:14" s="30" customFormat="1" x14ac:dyDescent="0.25">
      <c r="A337" s="29"/>
      <c r="B337" s="29"/>
      <c r="C337" s="29"/>
      <c r="D337" s="66"/>
      <c r="F337" s="29"/>
      <c r="G337" s="29"/>
      <c r="H337" s="29"/>
      <c r="I337" s="29"/>
      <c r="J337" s="29"/>
      <c r="K337" s="29"/>
      <c r="L337" s="29"/>
      <c r="M337" s="29"/>
      <c r="N337" s="29"/>
    </row>
    <row r="338" spans="1:14" s="30" customFormat="1" x14ac:dyDescent="0.25">
      <c r="A338" s="29"/>
      <c r="B338" s="29"/>
      <c r="C338" s="29"/>
      <c r="D338" s="66"/>
      <c r="F338" s="29"/>
      <c r="G338" s="29"/>
      <c r="H338" s="29"/>
      <c r="I338" s="29"/>
      <c r="J338" s="29"/>
      <c r="K338" s="29"/>
      <c r="L338" s="29"/>
      <c r="M338" s="29"/>
      <c r="N338" s="29"/>
    </row>
    <row r="339" spans="1:14" s="30" customFormat="1" x14ac:dyDescent="0.25">
      <c r="A339" s="29"/>
      <c r="B339" s="29"/>
      <c r="C339" s="29"/>
      <c r="D339" s="70"/>
      <c r="F339" s="29"/>
      <c r="G339" s="29"/>
      <c r="H339" s="29"/>
      <c r="I339" s="29"/>
      <c r="J339" s="29"/>
      <c r="K339" s="29"/>
      <c r="L339" s="29"/>
      <c r="M339" s="29"/>
      <c r="N339" s="29"/>
    </row>
    <row r="340" spans="1:14" s="30" customFormat="1" x14ac:dyDescent="0.25">
      <c r="A340" s="29"/>
      <c r="B340" s="29"/>
      <c r="C340" s="29"/>
      <c r="D340" s="70"/>
      <c r="F340" s="29"/>
      <c r="G340" s="29"/>
      <c r="H340" s="29"/>
      <c r="I340" s="29"/>
      <c r="J340" s="29"/>
      <c r="K340" s="29"/>
      <c r="L340" s="29"/>
      <c r="M340" s="29"/>
      <c r="N340" s="29"/>
    </row>
    <row r="346" spans="1:14" s="30" customFormat="1" x14ac:dyDescent="0.25">
      <c r="A346" s="29"/>
      <c r="B346" s="29"/>
      <c r="C346" s="29"/>
      <c r="D346" s="64"/>
      <c r="F346" s="29"/>
      <c r="G346" s="29"/>
      <c r="H346" s="29"/>
      <c r="I346" s="29"/>
      <c r="J346" s="29"/>
      <c r="K346" s="29"/>
      <c r="L346" s="29"/>
      <c r="M346" s="29"/>
      <c r="N346" s="29"/>
    </row>
    <row r="347" spans="1:14" s="30" customFormat="1" x14ac:dyDescent="0.25">
      <c r="A347" s="29"/>
      <c r="B347" s="29"/>
      <c r="C347" s="29"/>
      <c r="D347" s="64"/>
      <c r="F347" s="29"/>
      <c r="G347" s="29"/>
      <c r="H347" s="29"/>
      <c r="I347" s="29"/>
      <c r="J347" s="29"/>
      <c r="K347" s="29"/>
      <c r="L347" s="29"/>
      <c r="M347" s="29"/>
      <c r="N347" s="29"/>
    </row>
    <row r="348" spans="1:14" s="30" customFormat="1" x14ac:dyDescent="0.25">
      <c r="A348" s="29"/>
      <c r="B348" s="29"/>
      <c r="C348" s="29"/>
      <c r="D348" s="64"/>
      <c r="F348" s="29"/>
      <c r="G348" s="29"/>
      <c r="H348" s="29"/>
      <c r="I348" s="29"/>
      <c r="J348" s="29"/>
      <c r="K348" s="29"/>
      <c r="L348" s="29"/>
      <c r="M348" s="29"/>
      <c r="N348" s="29"/>
    </row>
    <row r="349" spans="1:14" s="30" customFormat="1" x14ac:dyDescent="0.25">
      <c r="A349" s="29"/>
      <c r="B349" s="29"/>
      <c r="C349" s="29"/>
      <c r="D349" s="64"/>
      <c r="F349" s="29"/>
      <c r="G349" s="29"/>
      <c r="H349" s="29"/>
      <c r="I349" s="29"/>
      <c r="J349" s="29"/>
      <c r="K349" s="29"/>
      <c r="L349" s="29"/>
      <c r="M349" s="29"/>
      <c r="N349" s="29"/>
    </row>
    <row r="350" spans="1:14" s="30" customFormat="1" x14ac:dyDescent="0.25">
      <c r="A350" s="29"/>
      <c r="B350" s="29"/>
      <c r="C350" s="29"/>
      <c r="D350" s="64"/>
      <c r="F350" s="29"/>
      <c r="G350" s="29"/>
      <c r="H350" s="29"/>
      <c r="I350" s="29"/>
      <c r="J350" s="29"/>
      <c r="K350" s="29"/>
      <c r="L350" s="29"/>
      <c r="M350" s="29"/>
      <c r="N350" s="29"/>
    </row>
    <row r="353" spans="1:14" s="30" customFormat="1" x14ac:dyDescent="0.25">
      <c r="A353" s="29"/>
      <c r="B353" s="29"/>
      <c r="C353" s="29"/>
      <c r="D353" s="64"/>
      <c r="F353" s="29"/>
      <c r="G353" s="29"/>
      <c r="H353" s="29"/>
      <c r="I353" s="29"/>
      <c r="J353" s="29"/>
      <c r="K353" s="29"/>
      <c r="L353" s="29"/>
      <c r="M353" s="29"/>
      <c r="N353" s="29"/>
    </row>
    <row r="354" spans="1:14" s="30" customFormat="1" x14ac:dyDescent="0.25">
      <c r="A354" s="29"/>
      <c r="B354" s="29"/>
      <c r="C354" s="29"/>
      <c r="D354" s="64"/>
      <c r="F354" s="29"/>
      <c r="G354" s="29"/>
      <c r="H354" s="29"/>
      <c r="I354" s="29"/>
      <c r="J354" s="29"/>
      <c r="K354" s="29"/>
      <c r="L354" s="29"/>
      <c r="M354" s="29"/>
      <c r="N354" s="29"/>
    </row>
    <row r="355" spans="1:14" s="30" customFormat="1" x14ac:dyDescent="0.25">
      <c r="A355" s="29"/>
      <c r="B355" s="29"/>
      <c r="C355" s="29"/>
      <c r="D355" s="64"/>
      <c r="F355" s="29"/>
      <c r="G355" s="29"/>
      <c r="H355" s="29"/>
      <c r="I355" s="29"/>
      <c r="J355" s="29"/>
      <c r="K355" s="29"/>
      <c r="L355" s="29"/>
      <c r="M355" s="29"/>
      <c r="N355" s="29"/>
    </row>
    <row r="356" spans="1:14" s="30" customFormat="1" x14ac:dyDescent="0.25">
      <c r="A356" s="29"/>
      <c r="B356" s="29"/>
      <c r="C356" s="29"/>
      <c r="D356" s="64"/>
      <c r="F356" s="29"/>
      <c r="G356" s="29"/>
      <c r="H356" s="29"/>
      <c r="I356" s="29"/>
      <c r="J356" s="29"/>
      <c r="K356" s="29"/>
      <c r="L356" s="29"/>
      <c r="M356" s="29"/>
      <c r="N356" s="29"/>
    </row>
    <row r="357" spans="1:14" s="30" customFormat="1" x14ac:dyDescent="0.25">
      <c r="A357" s="29"/>
      <c r="B357" s="29"/>
      <c r="C357" s="29"/>
      <c r="D357" s="64"/>
      <c r="F357" s="29"/>
      <c r="G357" s="29"/>
      <c r="H357" s="29"/>
      <c r="I357" s="29"/>
      <c r="J357" s="29"/>
      <c r="K357" s="29"/>
      <c r="L357" s="29"/>
      <c r="M357" s="29"/>
      <c r="N357" s="29"/>
    </row>
    <row r="358" spans="1:14" s="30" customFormat="1" x14ac:dyDescent="0.25">
      <c r="A358" s="29"/>
      <c r="B358" s="29"/>
      <c r="C358" s="29"/>
      <c r="D358" s="61"/>
      <c r="F358" s="29"/>
      <c r="G358" s="29"/>
      <c r="H358" s="29"/>
      <c r="I358" s="29"/>
      <c r="J358" s="29"/>
      <c r="K358" s="29"/>
      <c r="L358" s="29"/>
      <c r="M358" s="29"/>
      <c r="N358" s="29"/>
    </row>
    <row r="359" spans="1:14" s="30" customFormat="1" x14ac:dyDescent="0.25">
      <c r="A359" s="29"/>
      <c r="B359" s="29"/>
      <c r="C359" s="29"/>
      <c r="D359" s="64"/>
      <c r="F359" s="29"/>
      <c r="G359" s="29"/>
      <c r="H359" s="29"/>
      <c r="I359" s="29"/>
      <c r="J359" s="29"/>
      <c r="K359" s="29"/>
      <c r="L359" s="29"/>
      <c r="M359" s="29"/>
      <c r="N359" s="29"/>
    </row>
    <row r="364" spans="1:14" s="30" customFormat="1" x14ac:dyDescent="0.25">
      <c r="A364" s="29"/>
      <c r="B364" s="29"/>
      <c r="C364" s="29"/>
      <c r="D364" s="71"/>
      <c r="F364" s="29"/>
      <c r="G364" s="29"/>
      <c r="H364" s="29"/>
      <c r="I364" s="29"/>
      <c r="J364" s="29"/>
      <c r="K364" s="29"/>
      <c r="L364" s="29"/>
      <c r="M364" s="29"/>
      <c r="N364" s="29"/>
    </row>
    <row r="373" spans="1:14" s="30" customFormat="1" x14ac:dyDescent="0.25">
      <c r="A373" s="29"/>
      <c r="B373" s="29"/>
      <c r="C373" s="29"/>
      <c r="D373" s="61"/>
      <c r="F373" s="29"/>
      <c r="G373" s="29"/>
      <c r="H373" s="29"/>
      <c r="I373" s="29"/>
      <c r="J373" s="29"/>
      <c r="K373" s="29"/>
      <c r="L373" s="29"/>
      <c r="M373" s="29"/>
      <c r="N373" s="29"/>
    </row>
  </sheetData>
  <mergeCells count="5">
    <mergeCell ref="B1:L1"/>
    <mergeCell ref="B2:L2"/>
    <mergeCell ref="N2:N4"/>
    <mergeCell ref="B3:L3"/>
    <mergeCell ref="B4:L4"/>
  </mergeCells>
  <printOptions horizontalCentered="1" verticalCentered="1"/>
  <pageMargins left="0.19685039370078741" right="0.19685039370078741" top="0.27559055118110237" bottom="0.15748031496062992" header="0" footer="0"/>
  <pageSetup scale="4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8CD47413027B4E961BE32744309363" ma:contentTypeVersion="1" ma:contentTypeDescription="Crear nuevo documento." ma:contentTypeScope="" ma:versionID="f261875d57ed8dd78080383c7a444f0d">
  <xsd:schema xmlns:xsd="http://www.w3.org/2001/XMLSchema" xmlns:xs="http://www.w3.org/2001/XMLSchema" xmlns:p="http://schemas.microsoft.com/office/2006/metadata/properties" xmlns:ns2="8a0a4788-06ca-437b-bfc6-ffe2f4a28eed" targetNamespace="http://schemas.microsoft.com/office/2006/metadata/properties" ma:root="true" ma:fieldsID="c1e32adbda26099a4e9e31c4bc449d94" ns2:_="">
    <xsd:import namespace="8a0a4788-06ca-437b-bfc6-ffe2f4a28ee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a4788-06ca-437b-bfc6-ffe2f4a28e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957B11-8E4A-4F74-803D-A93905C025B1}"/>
</file>

<file path=customXml/itemProps2.xml><?xml version="1.0" encoding="utf-8"?>
<ds:datastoreItem xmlns:ds="http://schemas.openxmlformats.org/officeDocument/2006/customXml" ds:itemID="{00AFB7FD-2E9D-4DFD-8E93-E3A5BC169C0C}"/>
</file>

<file path=customXml/itemProps3.xml><?xml version="1.0" encoding="utf-8"?>
<ds:datastoreItem xmlns:ds="http://schemas.openxmlformats.org/officeDocument/2006/customXml" ds:itemID="{22297EC1-38AB-4839-BC79-DB47828AB9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CEI2016</vt:lpstr>
      <vt:lpstr>Sectores Institucionales</vt:lpstr>
    </vt:vector>
  </TitlesOfParts>
  <Company>BCCR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PIERCEPA@bccr.fi.cr</dc:creator>
  <cp:lastModifiedBy>PIERCE PORRAS ALLISON</cp:lastModifiedBy>
  <cp:lastPrinted>2018-07-19T15:50:16Z</cp:lastPrinted>
  <dcterms:created xsi:type="dcterms:W3CDTF">2016-01-26T02:54:47Z</dcterms:created>
  <dcterms:modified xsi:type="dcterms:W3CDTF">2018-08-10T15:12:28Z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0x0101009E8CD47413027B4E961BE32744309363</vt:lpwstr>
  </property>
</Properties>
</file>