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aldoni\Desktop\"/>
    </mc:Choice>
  </mc:AlternateContent>
  <bookViews>
    <workbookView xWindow="0" yWindow="0" windowWidth="11025" windowHeight="756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3" i="1"/>
  <c r="E22" i="1" l="1"/>
  <c r="G15" i="1"/>
  <c r="D15" i="1"/>
  <c r="D14" i="1"/>
  <c r="G14" i="1" s="1"/>
  <c r="D13" i="1"/>
  <c r="G13" i="1" s="1"/>
  <c r="J12" i="1"/>
  <c r="I12" i="1" s="1"/>
  <c r="D12" i="1"/>
  <c r="G12" i="1" s="1"/>
  <c r="F11" i="1"/>
  <c r="D11" i="1"/>
  <c r="G9" i="1"/>
  <c r="F9" i="1"/>
  <c r="D9" i="1"/>
  <c r="J8" i="1"/>
  <c r="F8" i="1"/>
  <c r="G8" i="1" s="1"/>
  <c r="D8" i="1"/>
  <c r="F7" i="1"/>
  <c r="D7" i="1"/>
  <c r="G7" i="1" s="1"/>
  <c r="D6" i="1"/>
  <c r="G6" i="1" s="1"/>
  <c r="J5" i="1"/>
  <c r="I5" i="1" s="1"/>
  <c r="D5" i="1"/>
  <c r="G5" i="1" s="1"/>
  <c r="D4" i="1"/>
  <c r="G4" i="1" s="1"/>
  <c r="J3" i="1"/>
  <c r="E23" i="1" s="1"/>
  <c r="D3" i="1"/>
  <c r="G3" i="1" s="1"/>
  <c r="H3" i="1" s="1"/>
  <c r="B4" i="1" s="1"/>
  <c r="H4" i="1" s="1"/>
  <c r="B5" i="1" s="1"/>
  <c r="N2" i="1"/>
  <c r="J7" i="1" s="1"/>
  <c r="I7" i="1" s="1"/>
  <c r="H5" i="1" l="1"/>
  <c r="B6" i="1" s="1"/>
  <c r="H6" i="1" s="1"/>
  <c r="B7" i="1" s="1"/>
  <c r="H7" i="1" s="1"/>
  <c r="B8" i="1" s="1"/>
  <c r="H8" i="1" s="1"/>
  <c r="B9" i="1" s="1"/>
  <c r="H9" i="1" s="1"/>
  <c r="B11" i="1" s="1"/>
  <c r="H11" i="1" s="1"/>
  <c r="B12" i="1" s="1"/>
  <c r="H12" i="1" s="1"/>
  <c r="B13" i="1" s="1"/>
  <c r="H13" i="1" s="1"/>
  <c r="B14" i="1" s="1"/>
  <c r="H14" i="1" s="1"/>
  <c r="B15" i="1" s="1"/>
  <c r="H15" i="1" s="1"/>
  <c r="C25" i="1"/>
  <c r="J4" i="1"/>
  <c r="I4" i="1" s="1"/>
  <c r="J6" i="1"/>
  <c r="I6" i="1" s="1"/>
  <c r="J11" i="1"/>
  <c r="I11" i="1" s="1"/>
  <c r="J13" i="1"/>
  <c r="I13" i="1" s="1"/>
  <c r="J15" i="1"/>
  <c r="I15" i="1" s="1"/>
  <c r="I3" i="1"/>
  <c r="I8" i="1"/>
  <c r="J9" i="1"/>
  <c r="I9" i="1" s="1"/>
  <c r="G11" i="1"/>
  <c r="J14" i="1"/>
  <c r="I14" i="1" s="1"/>
</calcChain>
</file>

<file path=xl/sharedStrings.xml><?xml version="1.0" encoding="utf-8"?>
<sst xmlns="http://schemas.openxmlformats.org/spreadsheetml/2006/main" count="16" uniqueCount="16">
  <si>
    <t>Center wavelength</t>
  </si>
  <si>
    <t>Pulse duration prior</t>
  </si>
  <si>
    <t>L (cm)</t>
  </si>
  <si>
    <t>L</t>
  </si>
  <si>
    <t>Disp parameter</t>
  </si>
  <si>
    <t>GVD (fs^2/m)</t>
  </si>
  <si>
    <t>GDD</t>
  </si>
  <si>
    <t>Pulse duration</t>
  </si>
  <si>
    <t>Pulse duration according to power</t>
  </si>
  <si>
    <t>Gamma</t>
  </si>
  <si>
    <t>Ld</t>
  </si>
  <si>
    <t>T0^2/abs(beta2)</t>
  </si>
  <si>
    <t>Lnl</t>
  </si>
  <si>
    <t>1/(gamma*P0)</t>
  </si>
  <si>
    <t>Peak power (W)</t>
  </si>
  <si>
    <t>Pulse duration vs Peak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</si>
</sst>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</cellXfs>
  <cellStyles count="2">
    <cellStyle name="Komma" xfId="1" builtinId="3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Tabelle1!$L$2</c:f>
              <c:strCache>
                <c:ptCount val="1"/>
                <c:pt idx="0">
                  <c:v>Pulse duration vs Peak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Tabelle1!$K$3:$K$9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</c:numCache>
            </c:numRef>
          </c:xVal>
          <c:yVal>
            <c:numRef>
              <c:f>Tabelle1!$L$3:$L$9</c:f>
              <c:numCache>
                <c:formatCode>_(* #,##0.00_);_(* \(#,##0.00\);_(* "-"??_);_(@_)</c:formatCode>
                <c:ptCount val="7"/>
                <c:pt idx="0">
                  <c:v>655.11825095568099</c:v>
                </c:pt>
                <c:pt idx="1">
                  <c:v>463.23855772983245</c:v>
                </c:pt>
                <c:pt idx="2">
                  <c:v>207.16658097657321</c:v>
                </c:pt>
                <c:pt idx="3">
                  <c:v>146.48889424376694</c:v>
                </c:pt>
                <c:pt idx="4">
                  <c:v>103.58329048828661</c:v>
                </c:pt>
                <c:pt idx="5">
                  <c:v>84.575402524929459</c:v>
                </c:pt>
                <c:pt idx="6">
                  <c:v>73.244447121883468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92656"/>
        <c:axId val="449170216"/>
      </c:scatterChart>
      <c:valAx>
        <c:axId val="3617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0216"/>
        <c:crosses val="autoZero"/>
        <c:crossBetween val="midCat"/>
      </c:valAx>
      <c:valAx>
        <c:axId val="4491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18</xdr:row>
      <xdr:rowOff>147637</xdr:rowOff>
    </xdr:from>
    <xdr:to>
      <xdr:col>10</xdr:col>
      <xdr:colOff>390524</xdr:colOff>
      <xdr:row>33</xdr:row>
      <xdr:rowOff>33337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A14" sqref="A14"/>
    </sheetView>
  </sheetViews>
  <sheetFormatPr baseColWidth="10" defaultRowHeight="15" x14ac:dyDescent="0.25"/>
  <cols>
    <col min="1" max="1" width="11.42578125" style="1" customWidth="1"/>
    <col min="2" max="2" width="18.7109375" style="1" bestFit="1" customWidth="1"/>
    <col min="3" max="3" width="12" style="1" bestFit="1" customWidth="1"/>
    <col min="4" max="4" width="15.28515625" style="1" bestFit="1" customWidth="1"/>
    <col min="5" max="5" width="14.5703125" style="1" bestFit="1" customWidth="1"/>
    <col min="6" max="6" width="12.85546875" style="1" bestFit="1" customWidth="1"/>
    <col min="7" max="7" width="6.7109375" style="1" bestFit="1" customWidth="1"/>
    <col min="8" max="8" width="13.85546875" style="1" bestFit="1" customWidth="1"/>
    <col min="9" max="9" width="31.7109375" style="1" bestFit="1" customWidth="1"/>
    <col min="10" max="10" width="12" style="1" bestFit="1" customWidth="1"/>
    <col min="11" max="11" width="15.140625" style="1" bestFit="1" customWidth="1"/>
    <col min="12" max="12" width="23.42578125" style="4" customWidth="1"/>
    <col min="13" max="13" width="12.5703125" style="1" customWidth="1"/>
    <col min="14" max="14" width="11.42578125" style="1" customWidth="1"/>
    <col min="15" max="16384" width="11.42578125" style="1"/>
  </cols>
  <sheetData>
    <row r="1" spans="2:14" x14ac:dyDescent="0.25">
      <c r="N1" s="1" t="s">
        <v>0</v>
      </c>
    </row>
    <row r="2" spans="2:14" ht="30" customHeigh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14</v>
      </c>
      <c r="L2" s="4" t="s">
        <v>15</v>
      </c>
      <c r="N2" s="1">
        <f>1542*0.000000001</f>
        <v>1.542E-6</v>
      </c>
    </row>
    <row r="3" spans="2:14" x14ac:dyDescent="0.25">
      <c r="B3" s="2">
        <v>200</v>
      </c>
      <c r="C3" s="1">
        <v>50</v>
      </c>
      <c r="D3" s="1">
        <f t="shared" ref="D3:D9" si="0">+C3*1/100</f>
        <v>0.5</v>
      </c>
      <c r="E3" s="1">
        <v>18</v>
      </c>
      <c r="F3" s="1">
        <v>-22900</v>
      </c>
      <c r="G3" s="1">
        <f t="shared" ref="G3:G9" si="1">+F3*D3</f>
        <v>-11450</v>
      </c>
      <c r="H3" s="2">
        <f t="shared" ref="H3:H9" si="2">+B3*SQRT(1+(4*LN(2)*G3/(B3^2))^2)</f>
        <v>255.33397052269487</v>
      </c>
      <c r="I3" s="1">
        <f t="shared" ref="I3:I9" si="3">+SQRT(ABS(F3)/(J3*K3))</f>
        <v>655.11825095568099</v>
      </c>
      <c r="J3" s="1">
        <f t="shared" ref="J3:J9" si="4">2*3.1415*2.2E-20/(0.000000000084 * N$2)</f>
        <v>1.0671515039219321E-3</v>
      </c>
      <c r="K3" s="1">
        <v>50</v>
      </c>
      <c r="L3" s="5">
        <f>+SQRT(ABS(F3)/(J3*K3))</f>
        <v>655.11825095568099</v>
      </c>
      <c r="M3" s="3"/>
    </row>
    <row r="4" spans="2:14" x14ac:dyDescent="0.25">
      <c r="B4" s="2">
        <f t="shared" ref="B4:B9" si="5">+ABS(H3)</f>
        <v>255.33397052269487</v>
      </c>
      <c r="C4" s="1">
        <v>2</v>
      </c>
      <c r="D4" s="1">
        <f t="shared" si="0"/>
        <v>0.02</v>
      </c>
      <c r="E4" s="1">
        <v>18</v>
      </c>
      <c r="F4" s="1">
        <v>-22900</v>
      </c>
      <c r="G4" s="1">
        <f t="shared" si="1"/>
        <v>-458</v>
      </c>
      <c r="H4" s="2">
        <f t="shared" si="2"/>
        <v>255.38239945393195</v>
      </c>
      <c r="I4" s="1">
        <f t="shared" si="3"/>
        <v>463.23855772983245</v>
      </c>
      <c r="J4" s="1">
        <f t="shared" si="4"/>
        <v>1.0671515039219321E-3</v>
      </c>
      <c r="K4" s="1">
        <v>100</v>
      </c>
      <c r="L4" s="5">
        <f t="shared" ref="L4:L9" si="6">+SQRT(ABS(F4)/(J4*K4))</f>
        <v>463.23855772983245</v>
      </c>
      <c r="M4" s="3"/>
    </row>
    <row r="5" spans="2:14" x14ac:dyDescent="0.25">
      <c r="B5" s="2">
        <f t="shared" si="5"/>
        <v>255.38239945393195</v>
      </c>
      <c r="C5" s="1">
        <v>2</v>
      </c>
      <c r="D5" s="1">
        <f t="shared" si="0"/>
        <v>0.02</v>
      </c>
      <c r="E5" s="1">
        <v>18</v>
      </c>
      <c r="F5" s="1">
        <v>-22900</v>
      </c>
      <c r="G5" s="1">
        <f t="shared" si="1"/>
        <v>-458</v>
      </c>
      <c r="H5" s="2">
        <f t="shared" si="2"/>
        <v>255.43080084270244</v>
      </c>
      <c r="I5" s="1">
        <f t="shared" si="3"/>
        <v>207.16658097657321</v>
      </c>
      <c r="J5" s="1">
        <f t="shared" si="4"/>
        <v>1.0671515039219321E-3</v>
      </c>
      <c r="K5" s="1">
        <v>500</v>
      </c>
      <c r="L5" s="5">
        <f t="shared" si="6"/>
        <v>207.16658097657321</v>
      </c>
      <c r="M5" s="3"/>
    </row>
    <row r="6" spans="2:14" x14ac:dyDescent="0.25">
      <c r="B6" s="2">
        <f t="shared" si="5"/>
        <v>255.43080084270244</v>
      </c>
      <c r="C6" s="1">
        <v>370</v>
      </c>
      <c r="D6" s="1">
        <f t="shared" si="0"/>
        <v>3.7</v>
      </c>
      <c r="E6" s="1">
        <v>-18</v>
      </c>
      <c r="F6" s="1">
        <v>22900</v>
      </c>
      <c r="G6" s="1">
        <f t="shared" si="1"/>
        <v>84730</v>
      </c>
      <c r="H6" s="2">
        <f t="shared" si="2"/>
        <v>954.51845313402362</v>
      </c>
      <c r="I6" s="1">
        <f t="shared" si="3"/>
        <v>146.48889424376694</v>
      </c>
      <c r="J6" s="1">
        <f t="shared" si="4"/>
        <v>1.0671515039219321E-3</v>
      </c>
      <c r="K6" s="1">
        <v>1000</v>
      </c>
      <c r="L6" s="5">
        <f t="shared" si="6"/>
        <v>146.48889424376694</v>
      </c>
      <c r="M6" s="3"/>
    </row>
    <row r="7" spans="2:14" x14ac:dyDescent="0.25">
      <c r="B7" s="2">
        <f t="shared" si="5"/>
        <v>954.51845313402362</v>
      </c>
      <c r="C7" s="1">
        <v>30</v>
      </c>
      <c r="D7" s="1">
        <f t="shared" si="0"/>
        <v>0.3</v>
      </c>
      <c r="E7" s="1">
        <v>18</v>
      </c>
      <c r="F7" s="1">
        <f>-22900</f>
        <v>-22900</v>
      </c>
      <c r="G7" s="1">
        <f t="shared" si="1"/>
        <v>-6870</v>
      </c>
      <c r="H7" s="2">
        <f t="shared" si="2"/>
        <v>954.72702414720777</v>
      </c>
      <c r="I7" s="1">
        <f t="shared" si="3"/>
        <v>103.58329048828661</v>
      </c>
      <c r="J7" s="1">
        <f t="shared" si="4"/>
        <v>1.0671515039219321E-3</v>
      </c>
      <c r="K7" s="1">
        <v>2000</v>
      </c>
      <c r="L7" s="5">
        <f t="shared" si="6"/>
        <v>103.58329048828661</v>
      </c>
      <c r="M7" s="3"/>
    </row>
    <row r="8" spans="2:14" x14ac:dyDescent="0.25">
      <c r="B8" s="2">
        <f t="shared" si="5"/>
        <v>954.72702414720777</v>
      </c>
      <c r="C8" s="1">
        <v>15</v>
      </c>
      <c r="D8" s="1">
        <f t="shared" si="0"/>
        <v>0.15</v>
      </c>
      <c r="E8" s="1">
        <v>18</v>
      </c>
      <c r="F8" s="1">
        <f>-22900</f>
        <v>-22900</v>
      </c>
      <c r="G8" s="1">
        <f t="shared" si="1"/>
        <v>-3435</v>
      </c>
      <c r="H8" s="2">
        <f t="shared" si="2"/>
        <v>954.77913700526676</v>
      </c>
      <c r="I8" s="1">
        <f t="shared" si="3"/>
        <v>84.575402524929459</v>
      </c>
      <c r="J8" s="1">
        <f t="shared" si="4"/>
        <v>1.0671515039219321E-3</v>
      </c>
      <c r="K8" s="1">
        <v>3000</v>
      </c>
      <c r="L8" s="5">
        <f t="shared" si="6"/>
        <v>84.575402524929459</v>
      </c>
      <c r="M8" s="3"/>
    </row>
    <row r="9" spans="2:14" x14ac:dyDescent="0.25">
      <c r="B9" s="2">
        <f t="shared" si="5"/>
        <v>954.77913700526676</v>
      </c>
      <c r="C9" s="1">
        <v>15</v>
      </c>
      <c r="D9" s="1">
        <f t="shared" si="0"/>
        <v>0.15</v>
      </c>
      <c r="E9" s="1">
        <v>18</v>
      </c>
      <c r="F9" s="1">
        <f>-22900</f>
        <v>-22900</v>
      </c>
      <c r="G9" s="1">
        <f t="shared" si="1"/>
        <v>-3435</v>
      </c>
      <c r="H9" s="2">
        <f t="shared" si="2"/>
        <v>954.8312413309767</v>
      </c>
      <c r="I9" s="1">
        <f t="shared" si="3"/>
        <v>73.244447121883468</v>
      </c>
      <c r="J9" s="1">
        <f t="shared" si="4"/>
        <v>1.0671515039219321E-3</v>
      </c>
      <c r="K9" s="1">
        <v>4000</v>
      </c>
      <c r="L9" s="5">
        <f t="shared" si="6"/>
        <v>73.244447121883468</v>
      </c>
      <c r="M9" s="3"/>
    </row>
    <row r="10" spans="2:14" x14ac:dyDescent="0.25">
      <c r="B10" s="2"/>
      <c r="H10" s="2"/>
    </row>
    <row r="11" spans="2:14" x14ac:dyDescent="0.25">
      <c r="B11" s="2">
        <f>+ABS(H9)</f>
        <v>954.8312413309767</v>
      </c>
      <c r="C11" s="1">
        <v>10</v>
      </c>
      <c r="D11" s="1">
        <f>+C11*1/100</f>
        <v>0.1</v>
      </c>
      <c r="E11" s="1">
        <v>18</v>
      </c>
      <c r="F11" s="1">
        <f>-22900</f>
        <v>-22900</v>
      </c>
      <c r="G11" s="1">
        <f>+F11*D11</f>
        <v>-2290</v>
      </c>
      <c r="H11" s="2">
        <f>+B11*SQRT(1+(4*LN(2)*G11/(B11^2))^2)</f>
        <v>954.8543953692631</v>
      </c>
      <c r="I11" s="1">
        <f>+SQRT(ABS(F11)/(J11*K11))</f>
        <v>463.23855772983245</v>
      </c>
      <c r="J11" s="1">
        <f>2*3.1415*2.2E-20/(0.000000000084 * N$2)</f>
        <v>1.0671515039219321E-3</v>
      </c>
      <c r="K11" s="1">
        <v>100</v>
      </c>
    </row>
    <row r="12" spans="2:14" x14ac:dyDescent="0.25">
      <c r="B12" s="2">
        <f>+ABS(H11)</f>
        <v>954.8543953692631</v>
      </c>
      <c r="C12" s="1">
        <v>190</v>
      </c>
      <c r="D12" s="1">
        <f>+C12*1/100</f>
        <v>1.9</v>
      </c>
      <c r="E12" s="1">
        <v>-18</v>
      </c>
      <c r="F12" s="1">
        <v>22900</v>
      </c>
      <c r="G12" s="1">
        <f>+F12*D12</f>
        <v>43510</v>
      </c>
      <c r="H12" s="2">
        <f>+B12*SQRT(1+(4*LN(2)*G12/(B12^2))^2)</f>
        <v>963.17623285256502</v>
      </c>
      <c r="I12" s="1">
        <f>+SQRT(ABS(F12)/(J12*K12))</f>
        <v>69.055526992191076</v>
      </c>
      <c r="J12" s="1">
        <f>2*3.1415*2.2E-20/(0.000000000084 * N$2)</f>
        <v>1.0671515039219321E-3</v>
      </c>
      <c r="K12" s="1">
        <v>4500</v>
      </c>
    </row>
    <row r="13" spans="2:14" x14ac:dyDescent="0.25">
      <c r="B13" s="2">
        <f>+ABS(H12)</f>
        <v>963.17623285256502</v>
      </c>
      <c r="C13" s="1">
        <v>10</v>
      </c>
      <c r="D13" s="1">
        <f>+C13*1/100</f>
        <v>0.1</v>
      </c>
      <c r="E13" s="1">
        <v>18</v>
      </c>
      <c r="F13" s="1">
        <v>-22900</v>
      </c>
      <c r="G13" s="1">
        <f>+F13*D13</f>
        <v>-2290</v>
      </c>
      <c r="H13" s="2">
        <f>+B13*SQRT(1+(4*LN(2)*G13/(B13^2))^2)</f>
        <v>963.19879027723869</v>
      </c>
      <c r="I13" s="1">
        <f>+SQRT(ABS(F13)/(J13*K13))</f>
        <v>69.055526992191076</v>
      </c>
      <c r="J13" s="1">
        <f>2*3.1415*2.2E-20/(0.000000000084 * N$2)</f>
        <v>1.0671515039219321E-3</v>
      </c>
      <c r="K13" s="1">
        <v>4500</v>
      </c>
    </row>
    <row r="14" spans="2:14" x14ac:dyDescent="0.25">
      <c r="B14" s="2">
        <f>+ABS(H13)</f>
        <v>963.19879027723869</v>
      </c>
      <c r="C14" s="1">
        <v>30</v>
      </c>
      <c r="D14" s="1">
        <f>+C14*1/100</f>
        <v>0.3</v>
      </c>
      <c r="E14" s="1">
        <v>18</v>
      </c>
      <c r="F14" s="1">
        <v>-22900</v>
      </c>
      <c r="G14" s="1">
        <f>+F14*D14</f>
        <v>-6870</v>
      </c>
      <c r="H14" s="2">
        <f>+B14*SQRT(1+(4*LN(2)*G14/(B14^2))^2)</f>
        <v>963.40177382497973</v>
      </c>
      <c r="I14" s="1">
        <f>+SQRT(ABS(F14)/(J14*K14))</f>
        <v>69.055526992191076</v>
      </c>
      <c r="J14" s="1">
        <f>2*3.1415*2.2E-20/(0.000000000084 * N$2)</f>
        <v>1.0671515039219321E-3</v>
      </c>
      <c r="K14" s="1">
        <v>4500</v>
      </c>
    </row>
    <row r="15" spans="2:14" x14ac:dyDescent="0.25">
      <c r="B15" s="2">
        <f>+ABS(H14)</f>
        <v>963.40177382497973</v>
      </c>
      <c r="C15" s="1">
        <v>90</v>
      </c>
      <c r="D15" s="1">
        <f>+C15*1/100</f>
        <v>0.9</v>
      </c>
      <c r="E15" s="1">
        <v>18</v>
      </c>
      <c r="F15" s="1">
        <v>-22900</v>
      </c>
      <c r="G15" s="1">
        <f>+F15*D15</f>
        <v>-20610</v>
      </c>
      <c r="H15" s="2">
        <f>+B15*SQRT(1+(4*LN(2)*G15/(B15^2))^2)</f>
        <v>965.22593665747922</v>
      </c>
      <c r="I15" s="1">
        <f>+SQRT(ABS(F15)/(J15*K15))</f>
        <v>69.055526992191076</v>
      </c>
      <c r="J15" s="1">
        <f>2*3.1415*2.2E-20/(0.000000000084 * N$2)</f>
        <v>1.0671515039219321E-3</v>
      </c>
      <c r="K15" s="1">
        <v>4500</v>
      </c>
    </row>
    <row r="22" spans="3:5" x14ac:dyDescent="0.25">
      <c r="C22" s="1" t="s">
        <v>10</v>
      </c>
      <c r="D22" s="1" t="s">
        <v>11</v>
      </c>
      <c r="E22" s="1">
        <f>+B3^2/ABS(F3)</f>
        <v>1.7467248908296944</v>
      </c>
    </row>
    <row r="23" spans="3:5" x14ac:dyDescent="0.25">
      <c r="C23" s="1" t="s">
        <v>12</v>
      </c>
      <c r="D23" s="1" t="s">
        <v>13</v>
      </c>
      <c r="E23" s="1">
        <f>1/(J3*K3)</f>
        <v>18.741481342149811</v>
      </c>
    </row>
    <row r="25" spans="3:5" x14ac:dyDescent="0.25">
      <c r="C25" s="1">
        <f>+E22/E23</f>
        <v>9.320100470933905E-2</v>
      </c>
    </row>
  </sheetData>
  <pageMargins left="0.70000000000000007" right="0.70000000000000007" top="0.78740157500000008" bottom="0.78740157500000008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Baldoni</dc:creator>
  <cp:lastModifiedBy>Ignacio Baldoni</cp:lastModifiedBy>
  <dcterms:created xsi:type="dcterms:W3CDTF">2022-05-30T12:51:33Z</dcterms:created>
  <dcterms:modified xsi:type="dcterms:W3CDTF">2022-05-30T16:17:54Z</dcterms:modified>
</cp:coreProperties>
</file>