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aldoni\Desktop\"/>
    </mc:Choice>
  </mc:AlternateContent>
  <bookViews>
    <workbookView xWindow="360" yWindow="165" windowWidth="16650" windowHeight="11130"/>
  </bookViews>
  <sheets>
    <sheet name="Tabelle1" sheetId="1" r:id="rId1"/>
    <sheet name="Tabelle2" sheetId="2" r:id="rId2"/>
    <sheet name="Tabelle3" sheetId="3" r:id="rId3"/>
  </sheets>
  <definedNames>
    <definedName name="solver_adj" localSheetId="0" hidden="1">Tabelle1!$F$39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Tabelle1!$F$42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0.5</definedName>
  </definedNames>
  <calcPr calcId="152511"/>
</workbook>
</file>

<file path=xl/calcChain.xml><?xml version="1.0" encoding="utf-8"?>
<calcChain xmlns="http://schemas.openxmlformats.org/spreadsheetml/2006/main">
  <c r="B15" i="1" l="1"/>
  <c r="C39" i="1"/>
  <c r="C38" i="1"/>
  <c r="C37" i="1"/>
  <c r="C36" i="1"/>
  <c r="C35" i="1"/>
  <c r="B35" i="1"/>
  <c r="C34" i="1"/>
  <c r="B31" i="1"/>
  <c r="C31" i="1"/>
  <c r="C33" i="1"/>
  <c r="C32" i="1"/>
  <c r="B32" i="1"/>
  <c r="B38" i="1"/>
  <c r="B39" i="1"/>
  <c r="B37" i="1"/>
  <c r="B33" i="1"/>
  <c r="B34" i="1"/>
  <c r="B36" i="1"/>
  <c r="D8" i="1"/>
  <c r="D7" i="1"/>
  <c r="D9" i="1"/>
  <c r="B23" i="1"/>
  <c r="B24" i="1"/>
  <c r="D24" i="1" l="1"/>
  <c r="B22" i="1"/>
  <c r="B17" i="1" l="1"/>
  <c r="B14" i="1"/>
  <c r="B16" i="1" s="1"/>
</calcChain>
</file>

<file path=xl/sharedStrings.xml><?xml version="1.0" encoding="utf-8"?>
<sst xmlns="http://schemas.openxmlformats.org/spreadsheetml/2006/main" count="35" uniqueCount="35">
  <si>
    <t>n2 m²/W</t>
  </si>
  <si>
    <t>Parameter</t>
  </si>
  <si>
    <t>MFA [µm²]</t>
  </si>
  <si>
    <t>PM1550</t>
  </si>
  <si>
    <t>HB1500</t>
  </si>
  <si>
    <t>PM1950</t>
  </si>
  <si>
    <t>A [µm²]</t>
  </si>
  <si>
    <t>FUD 3738 Nufern</t>
  </si>
  <si>
    <t>Nufern GDF-6/130</t>
  </si>
  <si>
    <t>Coractive DCF-UN-6/123-23</t>
  </si>
  <si>
    <t>7 = FUD 3738 Nufern  8 = Coractive DCF-UN-6/123-23</t>
  </si>
  <si>
    <t>#</t>
  </si>
  <si>
    <t>beta 2 [fs²]</t>
  </si>
  <si>
    <t>Input: red</t>
  </si>
  <si>
    <t>Results: blue</t>
  </si>
  <si>
    <t>Inpust</t>
  </si>
  <si>
    <t>Wavelength [nm]</t>
  </si>
  <si>
    <t>Bandwidth [nm]</t>
  </si>
  <si>
    <t>Fiber Type</t>
  </si>
  <si>
    <t>Si-Units</t>
  </si>
  <si>
    <t>Fiber: 1 = LNA-Fiber; 2 = PM1550 Fiber; 3 = Bend Insensitive Fiber, 4 = HB1500 Fiber; 5 = PM1950 Fiber; 6 = Sensor Fiber</t>
  </si>
  <si>
    <t xml:space="preserve">Results: </t>
  </si>
  <si>
    <t>Pulse duration [FWHM] [fs]</t>
  </si>
  <si>
    <t>Pulse energy [nJ]</t>
  </si>
  <si>
    <r>
      <t xml:space="preserve">Pulse energy [nJ]
</t>
    </r>
    <r>
      <rPr>
        <sz val="10"/>
        <color indexed="10"/>
        <rFont val="Arial"/>
        <family val="2"/>
      </rPr>
      <t>(aequivalent at 1560 nm</t>
    </r>
    <r>
      <rPr>
        <sz val="10"/>
        <rFont val="Arial"/>
        <family val="2"/>
      </rPr>
      <t>]</t>
    </r>
  </si>
  <si>
    <t>(If the pulse is generated by Raman shifting; initial wavelength  1560 nm)</t>
  </si>
  <si>
    <t>Nonlinearitygamma 1/[m*W]</t>
  </si>
  <si>
    <t>Fiber dispersion [fs/nm*m]</t>
  </si>
  <si>
    <t>Fiber properties</t>
  </si>
  <si>
    <t>(at wavelength (see B7))</t>
  </si>
  <si>
    <t>D [fs/nm*m]</t>
  </si>
  <si>
    <t>LNA-Fiber</t>
  </si>
  <si>
    <t>Bend insensitve fiber</t>
  </si>
  <si>
    <t>Sensor 1310 fiber</t>
  </si>
  <si>
    <t>Intermediate data: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</si>
</sst>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2"/>
      <color rgb="FF00B050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b/>
      <sz val="14"/>
      <color rgb="FF0070C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1" fillId="0" borderId="0" xfId="0" applyFont="1"/>
    <xf numFmtId="0" fontId="5" fillId="0" borderId="0" xfId="0" applyFont="1"/>
    <xf numFmtId="0" fontId="2" fillId="0" borderId="0" xfId="0" applyFont="1"/>
    <xf numFmtId="172" fontId="0" fillId="0" borderId="0" xfId="0" applyNumberFormat="1"/>
    <xf numFmtId="172" fontId="0" fillId="0" borderId="0" xfId="0" applyNumberFormat="1" applyFill="1"/>
    <xf numFmtId="2" fontId="6" fillId="0" borderId="0" xfId="0" applyNumberFormat="1" applyFont="1"/>
    <xf numFmtId="172" fontId="7" fillId="0" borderId="0" xfId="0" applyNumberFormat="1" applyFont="1"/>
    <xf numFmtId="0" fontId="1" fillId="0" borderId="0" xfId="0" applyFont="1" applyAlignment="1">
      <alignment wrapText="1"/>
    </xf>
    <xf numFmtId="2" fontId="7" fillId="2" borderId="1" xfId="0" applyNumberFormat="1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1" fontId="2" fillId="0" borderId="0" xfId="0" applyNumberFormat="1" applyFont="1"/>
    <xf numFmtId="0" fontId="4" fillId="0" borderId="0" xfId="0" applyFont="1"/>
    <xf numFmtId="0" fontId="12" fillId="0" borderId="0" xfId="0" applyFont="1" applyProtection="1">
      <protection locked="0"/>
    </xf>
    <xf numFmtId="2" fontId="8" fillId="0" borderId="0" xfId="0" applyNumberFormat="1" applyFont="1"/>
    <xf numFmtId="172" fontId="8" fillId="0" borderId="0" xfId="0" applyNumberFormat="1" applyFont="1"/>
    <xf numFmtId="1" fontId="8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4" workbookViewId="0">
      <selection activeCell="B9" sqref="B9"/>
    </sheetView>
  </sheetViews>
  <sheetFormatPr baseColWidth="10" defaultRowHeight="12.75" x14ac:dyDescent="0.2"/>
  <cols>
    <col min="1" max="1" width="28.28515625" customWidth="1"/>
    <col min="2" max="2" width="12.42578125" bestFit="1" customWidth="1"/>
    <col min="4" max="4" width="12.42578125" bestFit="1" customWidth="1"/>
    <col min="5" max="5" width="31.140625" customWidth="1"/>
    <col min="6" max="6" width="12.42578125" bestFit="1" customWidth="1"/>
  </cols>
  <sheetData>
    <row r="1" spans="1:4" ht="18" x14ac:dyDescent="0.25">
      <c r="A1" s="12" t="s">
        <v>13</v>
      </c>
    </row>
    <row r="2" spans="1:4" ht="18" x14ac:dyDescent="0.25">
      <c r="A2" s="13" t="s">
        <v>34</v>
      </c>
    </row>
    <row r="3" spans="1:4" ht="18" x14ac:dyDescent="0.25">
      <c r="A3" s="14" t="s">
        <v>14</v>
      </c>
    </row>
    <row r="6" spans="1:4" x14ac:dyDescent="0.2">
      <c r="A6" s="2" t="s">
        <v>15</v>
      </c>
      <c r="D6" s="2" t="s">
        <v>19</v>
      </c>
    </row>
    <row r="7" spans="1:4" ht="15.75" x14ac:dyDescent="0.25">
      <c r="A7" s="2" t="s">
        <v>16</v>
      </c>
      <c r="B7" s="17">
        <v>1920</v>
      </c>
      <c r="D7">
        <f>B7*0.000000001</f>
        <v>1.9200000000000003E-6</v>
      </c>
    </row>
    <row r="8" spans="1:4" ht="15.75" x14ac:dyDescent="0.25">
      <c r="A8" s="2" t="s">
        <v>17</v>
      </c>
      <c r="B8" s="17">
        <v>40</v>
      </c>
      <c r="D8">
        <f>B8*0.000000001</f>
        <v>4.0000000000000001E-8</v>
      </c>
    </row>
    <row r="9" spans="1:4" ht="15.75" x14ac:dyDescent="0.25">
      <c r="A9" s="2" t="s">
        <v>18</v>
      </c>
      <c r="B9" s="17">
        <v>6</v>
      </c>
      <c r="D9" s="11" t="str">
        <f ca="1">INDIRECT("A"&amp;(ROW(B30)+B9))</f>
        <v>Sensor 1310 fiber</v>
      </c>
    </row>
    <row r="11" spans="1:4" ht="15.75" x14ac:dyDescent="0.25">
      <c r="A11" s="16" t="s">
        <v>20</v>
      </c>
      <c r="B11" s="15"/>
      <c r="C11" s="15"/>
    </row>
    <row r="12" spans="1:4" ht="15.75" x14ac:dyDescent="0.25">
      <c r="A12" s="16" t="s">
        <v>10</v>
      </c>
      <c r="B12" s="4"/>
      <c r="C12" s="4"/>
    </row>
    <row r="13" spans="1:4" ht="13.5" thickBot="1" x14ac:dyDescent="0.25">
      <c r="A13" s="3" t="s">
        <v>21</v>
      </c>
    </row>
    <row r="14" spans="1:4" ht="18.75" thickBot="1" x14ac:dyDescent="0.3">
      <c r="A14" s="2" t="s">
        <v>23</v>
      </c>
      <c r="B14" s="10">
        <f ca="1">1000000000*2*ABS(D24*1E-30)/(B22*B15*0.000000000000001/1.665)</f>
        <v>1.0561702259084387</v>
      </c>
    </row>
    <row r="15" spans="1:4" ht="18.75" thickBot="1" x14ac:dyDescent="0.3">
      <c r="A15" s="2" t="s">
        <v>22</v>
      </c>
      <c r="B15" s="8">
        <f>1000000000000000*0.3148/(300000000*B8/(B7*B7*0.000000001))</f>
        <v>96.70656000000001</v>
      </c>
    </row>
    <row r="16" spans="1:4" ht="27" thickBot="1" x14ac:dyDescent="0.3">
      <c r="A16" s="9" t="s">
        <v>24</v>
      </c>
      <c r="B16" s="10">
        <f ca="1">B14*B7/1560</f>
        <v>1.2999018165026939</v>
      </c>
      <c r="C16" s="2" t="s">
        <v>25</v>
      </c>
    </row>
    <row r="17" spans="1:4" x14ac:dyDescent="0.2">
      <c r="A17" s="2" t="s">
        <v>11</v>
      </c>
      <c r="B17" s="7">
        <f ca="1">0.5055*B15*B15/ABS(D24)</f>
        <v>9.1306769677103855E-2</v>
      </c>
    </row>
    <row r="20" spans="1:4" x14ac:dyDescent="0.2">
      <c r="A20" s="4" t="s">
        <v>1</v>
      </c>
    </row>
    <row r="21" spans="1:4" x14ac:dyDescent="0.2">
      <c r="A21" t="s">
        <v>0</v>
      </c>
      <c r="B21" s="1">
        <v>2.1999999999999999E-20</v>
      </c>
    </row>
    <row r="22" spans="1:4" x14ac:dyDescent="0.2">
      <c r="A22" s="2" t="s">
        <v>26</v>
      </c>
      <c r="B22" s="1">
        <f ca="1">2*3.141592*B21/(B23*0.000000000001*B7*0.000000001)</f>
        <v>1.6880465938254405E-3</v>
      </c>
    </row>
    <row r="23" spans="1:4" ht="15.75" x14ac:dyDescent="0.25">
      <c r="A23" s="2" t="s">
        <v>2</v>
      </c>
      <c r="B23" s="18">
        <f ca="1">INDIRECT("B"&amp;(ROW(B30)+B9))</f>
        <v>42.649780479999947</v>
      </c>
      <c r="D23" s="2" t="s">
        <v>12</v>
      </c>
    </row>
    <row r="24" spans="1:4" ht="15.75" x14ac:dyDescent="0.25">
      <c r="A24" s="2" t="s">
        <v>27</v>
      </c>
      <c r="B24" s="19">
        <f ca="1">INDIRECT("c"&amp;(ROW(B30)+B9))</f>
        <v>26.474552447999912</v>
      </c>
      <c r="D24" s="20">
        <f ca="1">-1E+30*B24*0.000001*B7*B7*0.000000000000000001/(2*3.141592*300000000)</f>
        <v>-51776.185526481946</v>
      </c>
    </row>
    <row r="29" spans="1:4" x14ac:dyDescent="0.2">
      <c r="A29" s="2" t="s">
        <v>28</v>
      </c>
    </row>
    <row r="30" spans="1:4" x14ac:dyDescent="0.2">
      <c r="A30" s="2" t="s">
        <v>29</v>
      </c>
      <c r="B30" s="2" t="s">
        <v>6</v>
      </c>
      <c r="C30" s="2" t="s">
        <v>30</v>
      </c>
    </row>
    <row r="31" spans="1:4" x14ac:dyDescent="0.2">
      <c r="A31" s="2" t="s">
        <v>31</v>
      </c>
      <c r="B31" s="5">
        <f>0.000000050971*$B$7*$B$7*$B$7-0.00017751*$B$7*$B$7+0.2916*$B$7-75.886</f>
        <v>190.38016524800017</v>
      </c>
      <c r="C31" s="6">
        <f>0.000000025082*$B$7*$B$7*$B$7-0.00014441*$B$7*$B$7+0.32673*$B$7-232.6</f>
        <v>39.896162815999929</v>
      </c>
    </row>
    <row r="32" spans="1:4" x14ac:dyDescent="0.2">
      <c r="A32" s="2" t="s">
        <v>3</v>
      </c>
      <c r="B32" s="5">
        <f>0.0000000053613*$B$7*$B$7*$B$7+0.000043497*$B$7*$B$7-0.1053*$B$7+123.67</f>
        <v>119.7880217344</v>
      </c>
      <c r="C32" s="5">
        <f>0.000000025082*$B$7*$B$7*$B$7-0.00014265*$B$7*$B$7+0.31769*$B$7-224.6</f>
        <v>37.027426815999917</v>
      </c>
    </row>
    <row r="33" spans="1:3" x14ac:dyDescent="0.2">
      <c r="A33" s="2" t="s">
        <v>32</v>
      </c>
      <c r="B33" s="5">
        <f>-0.0000000017405*$B$7*$B$7*$B$7+0.000049753*$B$7*$B$7-0.093507*$B$7+95.079</f>
        <v>86.635955135999993</v>
      </c>
      <c r="C33" s="5">
        <f>0.000000026589*$B$7*$B$7*$B$7-0.00015093*$B$7*$B$7+0.33047*$B$7-230.49</f>
        <v>35.818012032000013</v>
      </c>
    </row>
    <row r="34" spans="1:3" x14ac:dyDescent="0.2">
      <c r="A34" s="2" t="s">
        <v>4</v>
      </c>
      <c r="B34" s="5">
        <f>0.000000047179*$B$7*$B$7*$B$7-0.00021002*$B$7*$B$7+0.3523*$B$7-169.65</f>
        <v>66.475949952000093</v>
      </c>
      <c r="C34" s="6">
        <f>0.000000027164*$B$7*$B$7*$B$7-0.00015234*$B$7*$B$7+0.3269*$B$7-225.65</f>
        <v>32.675573631999981</v>
      </c>
    </row>
    <row r="35" spans="1:3" x14ac:dyDescent="0.2">
      <c r="A35" s="2" t="s">
        <v>5</v>
      </c>
      <c r="B35" s="5">
        <f>0.0000000056876*B7*B7*B7-0.000017559*B7*B7+0.035202*B7+4.9637</f>
        <v>48.0782381888</v>
      </c>
      <c r="C35" s="6">
        <f>0.000000026076*$B$7*$B$7*$B$7-0.00015073*$B$7*$B$7+0.3307*$B$7-226.65</f>
        <v>37.205935487999994</v>
      </c>
    </row>
    <row r="36" spans="1:3" x14ac:dyDescent="0.2">
      <c r="A36" s="2" t="s">
        <v>33</v>
      </c>
      <c r="B36" s="5">
        <f>0.00000003596*B7*B7*B7-0.00016673*B7*B7+0.28672*B7-147.74</f>
        <v>42.649780479999947</v>
      </c>
      <c r="C36" s="6">
        <f>0.000000029246*$B$7*$B$7*$B$7-0.0001614*$B$7*$B$7+0.33213*$B$7-223.23</f>
        <v>26.474552447999912</v>
      </c>
    </row>
    <row r="37" spans="1:3" x14ac:dyDescent="0.2">
      <c r="A37" s="2" t="s">
        <v>7</v>
      </c>
      <c r="B37" s="5">
        <f>0.0000000080808*$B$7*$B$7*$B$7-0.000025758*$B$7*$B$7+0.048398*$B$7+2.2952</f>
        <v>57.460066150400003</v>
      </c>
      <c r="C37" s="6">
        <f>0.00000004157*$B$7*$B$7*$B$7-0.0002298*$B$7*$B$7+0.46629*$B$7-305</f>
        <v>37.36988415999997</v>
      </c>
    </row>
    <row r="38" spans="1:3" x14ac:dyDescent="0.2">
      <c r="A38" s="2" t="s">
        <v>8</v>
      </c>
      <c r="B38" s="5">
        <f>0.000000018555*$B$7*$B$7*$B$7-0.000068016*$B$7*$B$7+0.10905*$B$7-37.378</f>
        <v>52.594029439999971</v>
      </c>
      <c r="C38" s="6">
        <f>0.000000028298*$B$7*$B$7*$B$7-0.00015707*$B$7*$B$7+0.32951*$B$7-224.33</f>
        <v>29.596426623999974</v>
      </c>
    </row>
    <row r="39" spans="1:3" x14ac:dyDescent="0.2">
      <c r="A39" s="2" t="s">
        <v>9</v>
      </c>
      <c r="B39" s="5">
        <f>0.00000026496*$B$7*$B$7*$B$7-0.0011962*$B$7*$B$7+1.9051*$B$7-1007.7</f>
        <v>115.77752448000069</v>
      </c>
      <c r="C39" s="6">
        <f>0.000000028283*$B$7*$B$7*$B$7-0.00016121*$B$7*$B$7+0.33908*$B$7-226.29</f>
        <v>30.642962304000008</v>
      </c>
    </row>
  </sheetData>
  <sheetProtection sheet="1" selectLockedCells="1"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4:C25"/>
    </sheetView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Laser Zentrum Hannover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Ignacio Baldoni</cp:lastModifiedBy>
  <cp:lastPrinted>2004-10-18T09:11:54Z</cp:lastPrinted>
  <dcterms:created xsi:type="dcterms:W3CDTF">2004-09-29T22:53:06Z</dcterms:created>
  <dcterms:modified xsi:type="dcterms:W3CDTF">2022-05-30T12:06:25Z</dcterms:modified>
</cp:coreProperties>
</file>