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\\MENLOSERVER\Menlo\Operations\Produkte\ORS - Optical Reference System\11_scripts&amp;tools\"/>
    </mc:Choice>
  </mc:AlternateContent>
  <bookViews>
    <workbookView xWindow="0" yWindow="0" windowWidth="8190" windowHeight="1165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38" i="1"/>
  <c r="C56" i="1"/>
  <c r="H47" i="1" l="1"/>
  <c r="G47" i="1"/>
  <c r="H65" i="1"/>
  <c r="G65" i="1"/>
  <c r="C68" i="1"/>
  <c r="C60" i="1" l="1"/>
  <c r="C67" i="1"/>
  <c r="C69" i="1" s="1"/>
  <c r="C62" i="1"/>
  <c r="H30" i="1"/>
  <c r="G30" i="1"/>
  <c r="C25" i="1"/>
  <c r="H13" i="1"/>
  <c r="G13" i="1"/>
  <c r="C50" i="1" l="1"/>
  <c r="C49" i="1"/>
  <c r="C51" i="1" s="1"/>
  <c r="C42" i="1"/>
  <c r="C44" i="1"/>
  <c r="C32" i="1"/>
  <c r="C27" i="1"/>
  <c r="C33" i="1"/>
  <c r="C4" i="1"/>
  <c r="C8" i="1" l="1"/>
  <c r="C10" i="1"/>
  <c r="C16" i="1"/>
  <c r="C15" i="1"/>
  <c r="C17" i="1" s="1"/>
  <c r="C34" i="1"/>
</calcChain>
</file>

<file path=xl/sharedStrings.xml><?xml version="1.0" encoding="utf-8"?>
<sst xmlns="http://schemas.openxmlformats.org/spreadsheetml/2006/main" count="80" uniqueCount="21">
  <si>
    <t>g1</t>
  </si>
  <si>
    <t>g2</t>
  </si>
  <si>
    <t>w1 is</t>
  </si>
  <si>
    <t>spot size on mirror 1</t>
  </si>
  <si>
    <t>spot size on mirror 2</t>
  </si>
  <si>
    <t>w2 is</t>
  </si>
  <si>
    <t>Misalignment</t>
  </si>
  <si>
    <t>Siegman page 768</t>
  </si>
  <si>
    <t>Theta1</t>
  </si>
  <si>
    <t>Theta2</t>
  </si>
  <si>
    <t>eine winkelminute einspricht 0,29 e-3 rad</t>
  </si>
  <si>
    <t>delta theta</t>
  </si>
  <si>
    <t>angular displacement</t>
  </si>
  <si>
    <t>in arcmin</t>
  </si>
  <si>
    <t>R1</t>
  </si>
  <si>
    <t>delta x1</t>
  </si>
  <si>
    <t>delta x2</t>
  </si>
  <si>
    <t>CMS Japan cavity</t>
  </si>
  <si>
    <t>normal ORS cavity</t>
  </si>
  <si>
    <t>Cubic cavity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</si>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</sst>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9"/>
  <sheetViews>
    <sheetView tabSelected="1" zoomScale="85" zoomScaleNormal="85" workbookViewId="0">
      <selection activeCell="C22" sqref="C22"/>
    </sheetView>
  </sheetViews>
  <sheetFormatPr baseColWidth="10" defaultRowHeight="15" x14ac:dyDescent="0.25"/>
  <cols>
    <col min="1" max="1" width="25.7109375" customWidth="1"/>
  </cols>
  <sheetData>
    <row r="2" spans="1:10" ht="18.75" x14ac:dyDescent="0.3">
      <c r="A2" s="2" t="s">
        <v>17</v>
      </c>
    </row>
    <row r="3" spans="1:10" x14ac:dyDescent="0.25">
      <c r="B3" t="s">
        <v>14</v>
      </c>
      <c r="C3">
        <v>3</v>
      </c>
    </row>
    <row r="4" spans="1:10" x14ac:dyDescent="0.25">
      <c r="B4" t="s">
        <v>0</v>
      </c>
      <c r="C4">
        <f>1-0.121/C3</f>
        <v>0.95966666666666667</v>
      </c>
    </row>
    <row r="5" spans="1:10" x14ac:dyDescent="0.25">
      <c r="B5" t="s">
        <v>1</v>
      </c>
      <c r="C5">
        <v>1</v>
      </c>
    </row>
    <row r="6" spans="1:10" x14ac:dyDescent="0.25">
      <c r="B6" t="s">
        <v>20</v>
      </c>
      <c r="C6">
        <v>0.121</v>
      </c>
    </row>
    <row r="8" spans="1:10" x14ac:dyDescent="0.25">
      <c r="A8" t="s">
        <v>3</v>
      </c>
      <c r="B8" t="s">
        <v>2</v>
      </c>
      <c r="C8" s="1">
        <f>SQRT(C6*0.000001542/3.14*(C5/(C4*(1-C4*C5))))</f>
        <v>1.2390184833125986E-3</v>
      </c>
    </row>
    <row r="10" spans="1:10" x14ac:dyDescent="0.25">
      <c r="A10" t="s">
        <v>4</v>
      </c>
      <c r="B10" t="s">
        <v>5</v>
      </c>
      <c r="C10" s="1">
        <f>SQRT(C6*0.000001542/3.14*(C4/(C5*(1-C5*C4))))</f>
        <v>1.1890447378189906E-3</v>
      </c>
    </row>
    <row r="12" spans="1:10" x14ac:dyDescent="0.25">
      <c r="G12" t="s">
        <v>8</v>
      </c>
      <c r="H12" t="s">
        <v>9</v>
      </c>
    </row>
    <row r="13" spans="1:10" x14ac:dyDescent="0.25">
      <c r="A13" t="s">
        <v>6</v>
      </c>
      <c r="B13" t="s">
        <v>7</v>
      </c>
      <c r="G13" s="1">
        <f>G15*0.00029</f>
        <v>7.2499999999999995E-4</v>
      </c>
      <c r="H13" s="1">
        <f>H15*0.00029</f>
        <v>7.2499999999999995E-4</v>
      </c>
      <c r="J13" t="s">
        <v>10</v>
      </c>
    </row>
    <row r="14" spans="1:10" x14ac:dyDescent="0.25">
      <c r="G14" t="s">
        <v>13</v>
      </c>
      <c r="H14" t="s">
        <v>13</v>
      </c>
    </row>
    <row r="15" spans="1:10" x14ac:dyDescent="0.25">
      <c r="B15" t="s">
        <v>15</v>
      </c>
      <c r="C15" s="1">
        <f>C5/(1-C4*C5)*C6*G13+1/(1-C4*C5)*C6*H13</f>
        <v>4.3499999999999997E-3</v>
      </c>
      <c r="G15">
        <v>2.5</v>
      </c>
      <c r="H15">
        <v>2.5</v>
      </c>
    </row>
    <row r="16" spans="1:10" x14ac:dyDescent="0.25">
      <c r="B16" t="s">
        <v>16</v>
      </c>
      <c r="C16" s="1">
        <f>1/(1-C5*C4)*C6*G13+C4/(1-C5*C4)*C6*H13</f>
        <v>4.2622749999999994E-3</v>
      </c>
    </row>
    <row r="17" spans="1:10" x14ac:dyDescent="0.25">
      <c r="A17" t="s">
        <v>12</v>
      </c>
      <c r="B17" t="s">
        <v>11</v>
      </c>
      <c r="C17" s="1">
        <f>(C15-C16)/C6</f>
        <v>7.2500000000000255E-4</v>
      </c>
    </row>
    <row r="19" spans="1:10" ht="18.75" x14ac:dyDescent="0.3">
      <c r="A19" s="2" t="s">
        <v>18</v>
      </c>
    </row>
    <row r="20" spans="1:10" x14ac:dyDescent="0.25">
      <c r="B20" t="s">
        <v>14</v>
      </c>
      <c r="C20">
        <v>1</v>
      </c>
    </row>
    <row r="21" spans="1:10" x14ac:dyDescent="0.25">
      <c r="B21" t="s">
        <v>0</v>
      </c>
      <c r="C21">
        <f>1-0.121/C20</f>
        <v>0.879</v>
      </c>
    </row>
    <row r="22" spans="1:10" x14ac:dyDescent="0.25">
      <c r="B22" t="s">
        <v>1</v>
      </c>
      <c r="C22">
        <v>1</v>
      </c>
    </row>
    <row r="23" spans="1:10" x14ac:dyDescent="0.25">
      <c r="B23" t="s">
        <v>20</v>
      </c>
      <c r="C23">
        <v>0.121</v>
      </c>
    </row>
    <row r="25" spans="1:10" x14ac:dyDescent="0.25">
      <c r="A25" t="s">
        <v>3</v>
      </c>
      <c r="B25" t="s">
        <v>2</v>
      </c>
      <c r="C25" s="1">
        <f>SQRT(C23*0.000001542/3.14*(C22/(C21*(1-C21*C22))))</f>
        <v>7.4745134081108269E-4</v>
      </c>
    </row>
    <row r="27" spans="1:10" x14ac:dyDescent="0.25">
      <c r="A27" t="s">
        <v>4</v>
      </c>
      <c r="B27" t="s">
        <v>5</v>
      </c>
      <c r="C27" s="1">
        <f>SQRT(C23*0.000001542/3.14*(C21/(C22*(1-C22*C21))))</f>
        <v>6.5700972857294163E-4</v>
      </c>
    </row>
    <row r="29" spans="1:10" x14ac:dyDescent="0.25">
      <c r="G29" t="s">
        <v>8</v>
      </c>
      <c r="H29" t="s">
        <v>9</v>
      </c>
    </row>
    <row r="30" spans="1:10" x14ac:dyDescent="0.25">
      <c r="A30" t="s">
        <v>6</v>
      </c>
      <c r="B30" t="s">
        <v>7</v>
      </c>
      <c r="G30" s="1">
        <f>G32*0.00029</f>
        <v>7.2499999999999995E-4</v>
      </c>
      <c r="H30" s="1">
        <f>H32*0.00029</f>
        <v>7.2499999999999995E-4</v>
      </c>
      <c r="J30" t="s">
        <v>10</v>
      </c>
    </row>
    <row r="31" spans="1:10" x14ac:dyDescent="0.25">
      <c r="G31" t="s">
        <v>13</v>
      </c>
      <c r="H31" t="s">
        <v>13</v>
      </c>
    </row>
    <row r="32" spans="1:10" x14ac:dyDescent="0.25">
      <c r="B32" t="s">
        <v>15</v>
      </c>
      <c r="C32" s="1">
        <f>C22/(1-C21*C22)*C23*G30+1/(1-C21*C22)*C23*H30</f>
        <v>1.4499999999999999E-3</v>
      </c>
      <c r="G32">
        <v>2.5</v>
      </c>
      <c r="H32">
        <v>2.5</v>
      </c>
    </row>
    <row r="33" spans="1:10" x14ac:dyDescent="0.25">
      <c r="B33" t="s">
        <v>16</v>
      </c>
      <c r="C33" s="1">
        <f>1/(1-C22*C21)*C23*G30+C21/(1-C22*C21)*C23*H30</f>
        <v>1.362275E-3</v>
      </c>
    </row>
    <row r="34" spans="1:10" x14ac:dyDescent="0.25">
      <c r="A34" t="s">
        <v>12</v>
      </c>
      <c r="B34" t="s">
        <v>11</v>
      </c>
      <c r="C34" s="1">
        <f>(C32-C33)/C23</f>
        <v>7.2499999999999897E-4</v>
      </c>
    </row>
    <row r="36" spans="1:10" ht="18.75" x14ac:dyDescent="0.3">
      <c r="A36" s="2" t="s">
        <v>19</v>
      </c>
    </row>
    <row r="37" spans="1:10" x14ac:dyDescent="0.25">
      <c r="B37" t="s">
        <v>14</v>
      </c>
      <c r="C37">
        <v>0.5</v>
      </c>
    </row>
    <row r="38" spans="1:10" x14ac:dyDescent="0.25">
      <c r="B38" t="s">
        <v>0</v>
      </c>
      <c r="C38">
        <f>1-C40/C37</f>
        <v>0.9</v>
      </c>
    </row>
    <row r="39" spans="1:10" x14ac:dyDescent="0.25">
      <c r="B39" t="s">
        <v>1</v>
      </c>
      <c r="C39">
        <v>1</v>
      </c>
    </row>
    <row r="40" spans="1:10" x14ac:dyDescent="0.25">
      <c r="B40" t="s">
        <v>20</v>
      </c>
      <c r="C40">
        <v>0.05</v>
      </c>
    </row>
    <row r="42" spans="1:10" x14ac:dyDescent="0.25">
      <c r="A42" t="s">
        <v>3</v>
      </c>
      <c r="B42" t="s">
        <v>2</v>
      </c>
      <c r="C42" s="1">
        <f>SQRT(C40*0.000001542/3.14*(C39/(C38*(1-C38*C39))))</f>
        <v>5.2232535760118523E-4</v>
      </c>
    </row>
    <row r="44" spans="1:10" x14ac:dyDescent="0.25">
      <c r="A44" t="s">
        <v>4</v>
      </c>
      <c r="B44" t="s">
        <v>5</v>
      </c>
      <c r="C44" s="1">
        <f>SQRT(C40*0.000001542/3.14*(C38/(C39*(1-C39*C38))))</f>
        <v>4.7009282184106674E-4</v>
      </c>
    </row>
    <row r="46" spans="1:10" x14ac:dyDescent="0.25">
      <c r="G46" t="s">
        <v>8</v>
      </c>
      <c r="H46" t="s">
        <v>9</v>
      </c>
    </row>
    <row r="47" spans="1:10" x14ac:dyDescent="0.25">
      <c r="A47" t="s">
        <v>6</v>
      </c>
      <c r="B47" t="s">
        <v>7</v>
      </c>
      <c r="G47" s="1">
        <f>G49*0.00029</f>
        <v>7.2499999999999995E-4</v>
      </c>
      <c r="H47" s="1">
        <f>H49*0.00029</f>
        <v>7.2499999999999995E-4</v>
      </c>
      <c r="J47" t="s">
        <v>10</v>
      </c>
    </row>
    <row r="48" spans="1:10" x14ac:dyDescent="0.25">
      <c r="G48" t="s">
        <v>13</v>
      </c>
      <c r="H48" t="s">
        <v>13</v>
      </c>
    </row>
    <row r="49" spans="1:8" x14ac:dyDescent="0.25">
      <c r="B49" t="s">
        <v>15</v>
      </c>
      <c r="C49" s="1">
        <f>C39/(1-C38*C39)*C40*G47+1/(1-C38*C39)*C40*H47</f>
        <v>7.2500000000000006E-4</v>
      </c>
      <c r="G49">
        <v>2.5</v>
      </c>
      <c r="H49">
        <v>2.5</v>
      </c>
    </row>
    <row r="50" spans="1:8" x14ac:dyDescent="0.25">
      <c r="B50" t="s">
        <v>16</v>
      </c>
      <c r="C50" s="1">
        <f>1/(1-C39*C38)*C40*G47+C38/(1-C39*C38)*C40*H47</f>
        <v>6.8875000000000013E-4</v>
      </c>
    </row>
    <row r="51" spans="1:8" x14ac:dyDescent="0.25">
      <c r="A51" t="s">
        <v>12</v>
      </c>
      <c r="B51" t="s">
        <v>11</v>
      </c>
      <c r="C51" s="1">
        <f>(C49-C50)/C40</f>
        <v>7.2499999999999865E-4</v>
      </c>
    </row>
    <row r="54" spans="1:8" ht="18.75" x14ac:dyDescent="0.3">
      <c r="A54" s="2" t="s">
        <v>19</v>
      </c>
    </row>
    <row r="55" spans="1:8" x14ac:dyDescent="0.25">
      <c r="B55" t="s">
        <v>14</v>
      </c>
      <c r="C55">
        <v>1</v>
      </c>
    </row>
    <row r="56" spans="1:8" x14ac:dyDescent="0.25">
      <c r="B56" t="s">
        <v>0</v>
      </c>
      <c r="C56">
        <f>1-C58/C55</f>
        <v>0.95</v>
      </c>
    </row>
    <row r="57" spans="1:8" x14ac:dyDescent="0.25">
      <c r="B57" t="s">
        <v>1</v>
      </c>
      <c r="C57">
        <v>1</v>
      </c>
    </row>
    <row r="58" spans="1:8" x14ac:dyDescent="0.25">
      <c r="B58" t="s">
        <v>20</v>
      </c>
      <c r="C58">
        <v>0.05</v>
      </c>
    </row>
    <row r="60" spans="1:8" x14ac:dyDescent="0.25">
      <c r="A60" t="s">
        <v>3</v>
      </c>
      <c r="B60" t="s">
        <v>2</v>
      </c>
      <c r="C60" s="1">
        <f>SQRT(C58*0.000001542/3.14*(C57/(C56*(1-C56*C57))))</f>
        <v>7.1897793139967677E-4</v>
      </c>
    </row>
    <row r="62" spans="1:8" x14ac:dyDescent="0.25">
      <c r="A62" t="s">
        <v>4</v>
      </c>
      <c r="B62" t="s">
        <v>5</v>
      </c>
      <c r="C62" s="1">
        <f>SQRT(C58*0.000001542/3.14*(C56/(C57*(1-C57*C56))))</f>
        <v>6.8302903482969288E-4</v>
      </c>
    </row>
    <row r="64" spans="1:8" x14ac:dyDescent="0.25">
      <c r="G64" t="s">
        <v>8</v>
      </c>
      <c r="H64" t="s">
        <v>9</v>
      </c>
    </row>
    <row r="65" spans="1:10" x14ac:dyDescent="0.25">
      <c r="A65" t="s">
        <v>6</v>
      </c>
      <c r="B65" t="s">
        <v>7</v>
      </c>
      <c r="G65" s="1">
        <f>G67*0.00029</f>
        <v>7.2499999999999995E-4</v>
      </c>
      <c r="H65" s="1">
        <f>H67*0.00029</f>
        <v>7.2499999999999995E-4</v>
      </c>
      <c r="J65" t="s">
        <v>10</v>
      </c>
    </row>
    <row r="66" spans="1:10" x14ac:dyDescent="0.25">
      <c r="G66" t="s">
        <v>13</v>
      </c>
      <c r="H66" t="s">
        <v>13</v>
      </c>
    </row>
    <row r="67" spans="1:10" x14ac:dyDescent="0.25">
      <c r="B67" t="s">
        <v>15</v>
      </c>
      <c r="C67" s="1">
        <f>C57/(1-C56*C57)*C58*G65+1/(1-C56*C57)*C58*H65</f>
        <v>1.4499999999999986E-3</v>
      </c>
      <c r="G67">
        <v>2.5</v>
      </c>
      <c r="H67">
        <v>2.5</v>
      </c>
    </row>
    <row r="68" spans="1:10" x14ac:dyDescent="0.25">
      <c r="B68" t="s">
        <v>16</v>
      </c>
      <c r="C68" s="1">
        <f>1/(1-C57*C56)*C58*G65+C56/(1-C57*C56)*C58*H65</f>
        <v>1.4137499999999988E-3</v>
      </c>
    </row>
    <row r="69" spans="1:10" x14ac:dyDescent="0.25">
      <c r="A69" t="s">
        <v>12</v>
      </c>
      <c r="B69" t="s">
        <v>11</v>
      </c>
      <c r="C69" s="1">
        <f>(C67-C68)/C58</f>
        <v>7.2499999999999648E-4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Lessing</dc:creator>
  <cp:lastModifiedBy>Maurice Lessing</cp:lastModifiedBy>
  <dcterms:created xsi:type="dcterms:W3CDTF">2017-04-04T17:29:24Z</dcterms:created>
  <dcterms:modified xsi:type="dcterms:W3CDTF">2018-04-10T17:42:12Z</dcterms:modified>
</cp:coreProperties>
</file>