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F9B518D8-B606-494D-AB8D-8FB13D18B09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BH" sheetId="3" r:id="rId1"/>
    <sheet name="Sheet1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4" i="4" l="1"/>
  <c r="C4" i="4"/>
  <c r="D4" i="4"/>
  <c r="E4" i="4"/>
  <c r="F4" i="4"/>
  <c r="G4" i="4"/>
  <c r="H4" i="4"/>
  <c r="I4" i="4"/>
  <c r="A5" i="4"/>
  <c r="C5" i="4"/>
  <c r="D5" i="4"/>
  <c r="E5" i="4"/>
  <c r="F5" i="4"/>
  <c r="G5" i="4"/>
  <c r="H5" i="4"/>
  <c r="I5" i="4"/>
  <c r="A6" i="4"/>
  <c r="C6" i="4"/>
  <c r="D6" i="4"/>
  <c r="E6" i="4"/>
  <c r="F6" i="4"/>
  <c r="G6" i="4"/>
  <c r="H6" i="4"/>
  <c r="I6" i="4"/>
  <c r="AI6" i="4"/>
  <c r="AH6" i="4"/>
  <c r="AH5" i="4"/>
  <c r="AI5" i="4"/>
  <c r="AH4" i="4"/>
  <c r="AI4" i="4"/>
  <c r="AH2" i="4"/>
  <c r="AI2" i="4"/>
  <c r="AH3" i="4"/>
  <c r="AI3" i="4"/>
  <c r="D3" i="4" l="1"/>
  <c r="D2" i="4"/>
  <c r="C3" i="4"/>
  <c r="C2" i="4"/>
  <c r="A2" i="4" l="1"/>
  <c r="E2" i="4"/>
  <c r="F2" i="4"/>
  <c r="G2" i="4"/>
  <c r="H2" i="4"/>
  <c r="I2" i="4"/>
  <c r="A3" i="4"/>
  <c r="E3" i="4"/>
  <c r="F3" i="4"/>
  <c r="G3" i="4"/>
  <c r="H3" i="4"/>
  <c r="I3" i="4"/>
  <c r="N11" i="3" l="1"/>
  <c r="M11" i="3"/>
  <c r="L11" i="3"/>
  <c r="K11" i="3"/>
  <c r="J11" i="3"/>
  <c r="N10" i="3"/>
  <c r="M10" i="3"/>
  <c r="L10" i="3"/>
  <c r="K10" i="3"/>
  <c r="J10" i="3"/>
  <c r="N9" i="3"/>
  <c r="M9" i="3"/>
  <c r="L9" i="3"/>
  <c r="K9" i="3"/>
  <c r="J9" i="3"/>
  <c r="N8" i="3"/>
  <c r="M8" i="3"/>
  <c r="L8" i="3"/>
  <c r="K8" i="3"/>
  <c r="J8" i="3"/>
  <c r="N7" i="3"/>
  <c r="M7" i="3"/>
  <c r="L7" i="3"/>
  <c r="K7" i="3"/>
  <c r="J7" i="3"/>
  <c r="N6" i="3"/>
  <c r="M6" i="3"/>
  <c r="L6" i="3"/>
  <c r="K6" i="3"/>
  <c r="J6" i="3"/>
  <c r="N5" i="3"/>
  <c r="M5" i="3"/>
  <c r="L5" i="3"/>
  <c r="K5" i="3"/>
  <c r="J5" i="3"/>
  <c r="N4" i="3"/>
  <c r="M4" i="3"/>
  <c r="L4" i="3"/>
  <c r="K4" i="3"/>
  <c r="J4" i="3"/>
  <c r="N3" i="3"/>
  <c r="M3" i="3"/>
  <c r="L3" i="3"/>
  <c r="K3" i="3"/>
  <c r="J3" i="3"/>
  <c r="N2" i="3"/>
  <c r="M2" i="3"/>
  <c r="L2" i="3"/>
  <c r="K2" i="3"/>
  <c r="J2" i="3"/>
</calcChain>
</file>

<file path=xl/sharedStrings.xml><?xml version="1.0" encoding="utf-8"?>
<sst xmlns="http://schemas.openxmlformats.org/spreadsheetml/2006/main" count="99" uniqueCount="48">
  <si>
    <t>Survey</t>
  </si>
  <si>
    <t>LAT</t>
  </si>
  <si>
    <t>LON</t>
  </si>
  <si>
    <t>Elevation</t>
  </si>
  <si>
    <t>Sta</t>
  </si>
  <si>
    <t>Off</t>
  </si>
  <si>
    <t>Offset</t>
  </si>
  <si>
    <t>Segment</t>
  </si>
  <si>
    <t>Date</t>
  </si>
  <si>
    <t>17BH0001</t>
  </si>
  <si>
    <t>Bowman</t>
  </si>
  <si>
    <t>AD</t>
  </si>
  <si>
    <t>GN</t>
  </si>
  <si>
    <t>17BH0001A</t>
  </si>
  <si>
    <t>17BH0003</t>
  </si>
  <si>
    <t>17BH0005</t>
  </si>
  <si>
    <t>KZ</t>
  </si>
  <si>
    <t>17BH0006</t>
  </si>
  <si>
    <t>17BH0007</t>
  </si>
  <si>
    <t>KLN</t>
  </si>
  <si>
    <t>17BH0008</t>
  </si>
  <si>
    <t>17BH0015</t>
  </si>
  <si>
    <t>FAM</t>
  </si>
  <si>
    <t>MO</t>
  </si>
  <si>
    <t>17BH0016</t>
  </si>
  <si>
    <t>VO</t>
  </si>
  <si>
    <t>17BH0018</t>
  </si>
  <si>
    <t>BoreholeNumber</t>
  </si>
  <si>
    <t>ProjectEasting</t>
  </si>
  <si>
    <t>ProjectNorthing</t>
  </si>
  <si>
    <t>MileMarker</t>
  </si>
  <si>
    <t>NAD83ViginiaStatePlaneNorthing</t>
  </si>
  <si>
    <t>NAD83ViginiaStatePlaneEasting</t>
  </si>
  <si>
    <t>PreparedBy</t>
  </si>
  <si>
    <t>LocatedBy</t>
  </si>
  <si>
    <t>id</t>
  </si>
  <si>
    <t>easting</t>
  </si>
  <si>
    <t>northing</t>
  </si>
  <si>
    <t>elevation</t>
  </si>
  <si>
    <t>code</t>
  </si>
  <si>
    <t>station</t>
  </si>
  <si>
    <t>offset</t>
  </si>
  <si>
    <t>BH</t>
  </si>
  <si>
    <t>20BH3314</t>
  </si>
  <si>
    <t>20BH3104</t>
  </si>
  <si>
    <t>20BH3206</t>
  </si>
  <si>
    <t>20BH3305</t>
  </si>
  <si>
    <t>20BH3313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</si>
</sst>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"/>
    <numFmt numFmtId="165" formatCode="####&quot;+&quot;##.00"/>
    <numFmt numFmtId="166" formatCode="0.000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/>
    <xf numFmtId="164" fontId="1" fillId="0" borderId="1" xfId="0" applyNumberFormat="1" applyFont="1" applyBorder="1"/>
    <xf numFmtId="0" fontId="0" fillId="0" borderId="1" xfId="0" applyBorder="1"/>
    <xf numFmtId="164" fontId="0" fillId="0" borderId="1" xfId="0" applyNumberFormat="1" applyBorder="1"/>
    <xf numFmtId="2" fontId="0" fillId="0" borderId="1" xfId="0" applyNumberFormat="1" applyBorder="1"/>
    <xf numFmtId="165" fontId="0" fillId="0" borderId="1" xfId="0" applyNumberFormat="1" applyBorder="1"/>
    <xf numFmtId="14" fontId="0" fillId="0" borderId="1" xfId="0" applyNumberFormat="1" applyBorder="1"/>
    <xf numFmtId="2" fontId="1" fillId="0" borderId="1" xfId="0" applyNumberFormat="1" applyFont="1" applyBorder="1"/>
    <xf numFmtId="2" fontId="0" fillId="0" borderId="0" xfId="0" applyNumberFormat="1"/>
    <xf numFmtId="0" fontId="1" fillId="0" borderId="1" xfId="0" applyFont="1" applyFill="1" applyBorder="1"/>
    <xf numFmtId="166" fontId="0" fillId="0" borderId="1" xfId="0" applyNumberFormat="1" applyBorder="1"/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4B632-B9F7-433F-884D-C31D0339DE2B}">
  <dimension ref="A1:R11"/>
  <sheetViews>
    <sheetView tabSelected="1" workbookViewId="0">
      <selection activeCell="A12" sqref="A12:XFD6422"/>
    </sheetView>
  </sheetViews>
  <sheetFormatPr defaultRowHeight="15" x14ac:dyDescent="0.25"/>
  <cols>
    <col min="1" max="1" width="17" bestFit="1" customWidth="1"/>
    <col min="2" max="2" width="43.7109375" bestFit="1" customWidth="1"/>
    <col min="3" max="3" width="12" bestFit="1" customWidth="1"/>
    <col min="4" max="4" width="12.7109375" bestFit="1" customWidth="1"/>
    <col min="5" max="5" width="14.140625" bestFit="1" customWidth="1"/>
    <col min="6" max="6" width="15.7109375" bestFit="1" customWidth="1"/>
    <col min="7" max="7" width="9.28515625" bestFit="1" customWidth="1"/>
    <col min="8" max="8" width="10.5703125" bestFit="1" customWidth="1"/>
    <col min="9" max="9" width="8.85546875" bestFit="1" customWidth="1"/>
    <col min="10" max="10" width="21.140625" bestFit="1" customWidth="1"/>
    <col min="11" max="11" width="12" bestFit="1" customWidth="1"/>
    <col min="12" max="12" width="10.28515625" bestFit="1" customWidth="1"/>
    <col min="13" max="13" width="33" bestFit="1" customWidth="1"/>
    <col min="14" max="14" width="31.42578125" bestFit="1" customWidth="1"/>
    <col min="15" max="15" width="50.7109375" bestFit="1" customWidth="1"/>
    <col min="16" max="16" width="10.7109375" bestFit="1" customWidth="1"/>
    <col min="17" max="17" width="11" bestFit="1" customWidth="1"/>
    <col min="18" max="18" width="10.7109375" bestFit="1" customWidth="1"/>
  </cols>
  <sheetData>
    <row r="1" spans="1:18" x14ac:dyDescent="0.25">
      <c r="A1" s="1" t="s">
        <v>27</v>
      </c>
      <c r="B1" s="1" t="s">
        <v>0</v>
      </c>
      <c r="C1" s="2" t="s">
        <v>1</v>
      </c>
      <c r="D1" s="2" t="s">
        <v>2</v>
      </c>
      <c r="E1" s="8" t="s">
        <v>28</v>
      </c>
      <c r="F1" s="8" t="s">
        <v>29</v>
      </c>
      <c r="G1" s="8" t="s">
        <v>3</v>
      </c>
      <c r="H1" s="1" t="s">
        <v>4</v>
      </c>
      <c r="I1" s="8" t="s">
        <v>5</v>
      </c>
      <c r="J1" s="8" t="s">
        <v>6</v>
      </c>
      <c r="K1" s="1" t="s">
        <v>30</v>
      </c>
      <c r="L1" s="1" t="s">
        <v>7</v>
      </c>
      <c r="M1" s="1" t="s">
        <v>31</v>
      </c>
      <c r="N1" s="1" t="s">
        <v>32</v>
      </c>
      <c r="O1" s="1" t="s">
        <v>33</v>
      </c>
      <c r="P1" s="1" t="s">
        <v>8</v>
      </c>
      <c r="Q1" s="1" t="s">
        <v>34</v>
      </c>
      <c r="R1" s="1" t="s">
        <v>8</v>
      </c>
    </row>
    <row r="2" spans="1:18" x14ac:dyDescent="0.25">
      <c r="A2" s="3" t="s">
        <v>9</v>
      </c>
      <c r="B2" s="3" t="s">
        <v>10</v>
      </c>
      <c r="C2" s="4">
        <v>38.79938327</v>
      </c>
      <c r="D2" s="4">
        <v>-77.543489280000003</v>
      </c>
      <c r="E2" s="5">
        <v>11756219.67</v>
      </c>
      <c r="F2" s="5">
        <v>6976008.9400000004</v>
      </c>
      <c r="G2" s="5">
        <v>267.67</v>
      </c>
      <c r="H2" s="6">
        <v>539507.81000000006</v>
      </c>
      <c r="I2" s="5">
        <v>173.6</v>
      </c>
      <c r="J2" s="5" t="str">
        <f>IF(I2&gt;0,CONCATENATE(I2, " RIGHT"),CONCATENATE(ABS(I2), " LEFT"))</f>
        <v>173.6 RIGHT</v>
      </c>
      <c r="K2" s="3">
        <f t="shared" ref="K2:K11" si="0">+ROUND(((H2-518664.24)/5280)+42.4,1)</f>
        <v>46.3</v>
      </c>
      <c r="L2" s="3" t="str">
        <f t="shared" ref="L2:L11" si="1">IF(H2&lt;574300,"Segment 1",IF(H2&gt;607000, "Segment 3", "Segment 2"))</f>
        <v>Segment 1</v>
      </c>
      <c r="M2" s="5">
        <f t="shared" ref="M2:M11" si="2">+F2*0.999939798</f>
        <v>6975588.9703097949</v>
      </c>
      <c r="N2" s="5">
        <f t="shared" ref="N2:N11" si="3">+E2*0.999939798</f>
        <v>11755511.922063427</v>
      </c>
      <c r="O2" s="3" t="s">
        <v>11</v>
      </c>
      <c r="P2" s="7">
        <v>43014</v>
      </c>
      <c r="Q2" s="3" t="s">
        <v>12</v>
      </c>
      <c r="R2" s="7">
        <v>43013</v>
      </c>
    </row>
    <row r="3" spans="1:18" x14ac:dyDescent="0.25">
      <c r="A3" s="3" t="s">
        <v>13</v>
      </c>
      <c r="B3" s="3" t="s">
        <v>10</v>
      </c>
      <c r="C3" s="4">
        <v>38.799381910000001</v>
      </c>
      <c r="D3" s="4">
        <v>-77.543511300000006</v>
      </c>
      <c r="E3" s="5">
        <v>11756213.4</v>
      </c>
      <c r="F3" s="5">
        <v>6976008.3799999999</v>
      </c>
      <c r="G3" s="5">
        <v>267.62</v>
      </c>
      <c r="H3" s="6">
        <v>539501.52</v>
      </c>
      <c r="I3" s="5">
        <v>173.5</v>
      </c>
      <c r="J3" s="5" t="str">
        <f t="shared" ref="J3:J11" si="4">+IF(I3&gt;0,CONCATENATE(I3, " RIGHT"),CONCATENATE(ABS(I3), " LEFT"))</f>
        <v>173.5 RIGHT</v>
      </c>
      <c r="K3" s="3">
        <f t="shared" si="0"/>
        <v>46.3</v>
      </c>
      <c r="L3" s="3" t="str">
        <f t="shared" si="1"/>
        <v>Segment 1</v>
      </c>
      <c r="M3" s="5">
        <f t="shared" si="2"/>
        <v>6975588.4103435073</v>
      </c>
      <c r="N3" s="5">
        <f t="shared" si="3"/>
        <v>11755505.652440894</v>
      </c>
      <c r="O3" s="3" t="s">
        <v>11</v>
      </c>
      <c r="P3" s="7">
        <v>43014</v>
      </c>
      <c r="Q3" s="3" t="s">
        <v>12</v>
      </c>
      <c r="R3" s="7">
        <v>43013</v>
      </c>
    </row>
    <row r="4" spans="1:18" x14ac:dyDescent="0.25">
      <c r="A4" s="3" t="s">
        <v>14</v>
      </c>
      <c r="B4" s="3" t="s">
        <v>10</v>
      </c>
      <c r="C4" s="4">
        <v>38.79962664</v>
      </c>
      <c r="D4" s="4">
        <v>-77.543462950000006</v>
      </c>
      <c r="E4" s="5">
        <v>11756226.25</v>
      </c>
      <c r="F4" s="5">
        <v>6976097.6500000004</v>
      </c>
      <c r="G4" s="5">
        <v>245.45</v>
      </c>
      <c r="H4" s="6">
        <v>539522.99</v>
      </c>
      <c r="I4" s="5">
        <v>85.9</v>
      </c>
      <c r="J4" s="5" t="str">
        <f t="shared" si="4"/>
        <v>85.9 RIGHT</v>
      </c>
      <c r="K4" s="3">
        <f t="shared" si="0"/>
        <v>46.4</v>
      </c>
      <c r="L4" s="3" t="str">
        <f t="shared" si="1"/>
        <v>Segment 1</v>
      </c>
      <c r="M4" s="5">
        <f t="shared" si="2"/>
        <v>6975677.6749692746</v>
      </c>
      <c r="N4" s="5">
        <f t="shared" si="3"/>
        <v>11755518.501667297</v>
      </c>
      <c r="O4" s="3" t="s">
        <v>11</v>
      </c>
      <c r="P4" s="7">
        <v>43014</v>
      </c>
      <c r="Q4" s="3" t="s">
        <v>12</v>
      </c>
      <c r="R4" s="7">
        <v>43013</v>
      </c>
    </row>
    <row r="5" spans="1:18" x14ac:dyDescent="0.25">
      <c r="A5" s="3" t="s">
        <v>15</v>
      </c>
      <c r="B5" s="3" t="s">
        <v>10</v>
      </c>
      <c r="C5" s="4">
        <v>38.799876079999997</v>
      </c>
      <c r="D5" s="4">
        <v>-77.544331360000001</v>
      </c>
      <c r="E5" s="5">
        <v>11755977.810000001</v>
      </c>
      <c r="F5" s="5">
        <v>6976185.9199999999</v>
      </c>
      <c r="G5" s="5">
        <v>247.81</v>
      </c>
      <c r="H5" s="6">
        <v>539284.32999999996</v>
      </c>
      <c r="I5" s="5">
        <v>-26.1</v>
      </c>
      <c r="J5" s="5" t="str">
        <f t="shared" si="4"/>
        <v>26.1 LEFT</v>
      </c>
      <c r="K5" s="3">
        <f t="shared" si="0"/>
        <v>46.3</v>
      </c>
      <c r="L5" s="3" t="str">
        <f t="shared" si="1"/>
        <v>Segment 1</v>
      </c>
      <c r="M5" s="5">
        <f t="shared" si="2"/>
        <v>6975765.9396552444</v>
      </c>
      <c r="N5" s="5">
        <f t="shared" si="3"/>
        <v>11755270.076623883</v>
      </c>
      <c r="O5" s="3" t="s">
        <v>11</v>
      </c>
      <c r="P5" s="7">
        <v>42978</v>
      </c>
      <c r="Q5" s="3" t="s">
        <v>16</v>
      </c>
      <c r="R5" s="7">
        <v>42977</v>
      </c>
    </row>
    <row r="6" spans="1:18" x14ac:dyDescent="0.25">
      <c r="A6" s="3" t="s">
        <v>17</v>
      </c>
      <c r="B6" s="3" t="s">
        <v>10</v>
      </c>
      <c r="C6" s="4">
        <v>38.80180696</v>
      </c>
      <c r="D6" s="4">
        <v>-77.520387450000001</v>
      </c>
      <c r="E6" s="5">
        <v>11762794.17</v>
      </c>
      <c r="F6" s="5">
        <v>6976961.0700000003</v>
      </c>
      <c r="G6" s="5">
        <v>243.51</v>
      </c>
      <c r="H6" s="6">
        <v>546143.77</v>
      </c>
      <c r="I6" s="5">
        <v>-134.1</v>
      </c>
      <c r="J6" s="5" t="str">
        <f t="shared" si="4"/>
        <v>134.1 LEFT</v>
      </c>
      <c r="K6" s="3">
        <f t="shared" si="0"/>
        <v>47.6</v>
      </c>
      <c r="L6" s="3" t="str">
        <f t="shared" si="1"/>
        <v>Segment 1</v>
      </c>
      <c r="M6" s="5">
        <f t="shared" si="2"/>
        <v>6976541.0429896638</v>
      </c>
      <c r="N6" s="5">
        <f t="shared" si="3"/>
        <v>11762086.026265377</v>
      </c>
      <c r="O6" s="3" t="s">
        <v>11</v>
      </c>
      <c r="P6" s="7">
        <v>42978</v>
      </c>
      <c r="Q6" s="3" t="s">
        <v>16</v>
      </c>
      <c r="R6" s="7">
        <v>42977</v>
      </c>
    </row>
    <row r="7" spans="1:18" x14ac:dyDescent="0.25">
      <c r="A7" s="3" t="s">
        <v>18</v>
      </c>
      <c r="B7" s="3" t="s">
        <v>10</v>
      </c>
      <c r="C7" s="4">
        <v>38.801829679999997</v>
      </c>
      <c r="D7" s="4">
        <v>-77.519991289999993</v>
      </c>
      <c r="E7" s="5">
        <v>11762906.98</v>
      </c>
      <c r="F7" s="5">
        <v>6976970.5499999998</v>
      </c>
      <c r="G7" s="5">
        <v>234.09</v>
      </c>
      <c r="H7" s="6">
        <v>546256.97</v>
      </c>
      <c r="I7" s="5">
        <v>-132.6</v>
      </c>
      <c r="J7" s="5" t="str">
        <f t="shared" si="4"/>
        <v>132.6 LEFT</v>
      </c>
      <c r="K7" s="3">
        <f t="shared" si="0"/>
        <v>47.6</v>
      </c>
      <c r="L7" s="3" t="str">
        <f t="shared" si="1"/>
        <v>Segment 1</v>
      </c>
      <c r="M7" s="5">
        <f t="shared" si="2"/>
        <v>6976550.5224189488</v>
      </c>
      <c r="N7" s="5">
        <f t="shared" si="3"/>
        <v>11762198.829473991</v>
      </c>
      <c r="O7" s="3" t="s">
        <v>11</v>
      </c>
      <c r="P7" s="7">
        <v>42965</v>
      </c>
      <c r="Q7" s="3" t="s">
        <v>19</v>
      </c>
      <c r="R7" s="7">
        <v>42956</v>
      </c>
    </row>
    <row r="8" spans="1:18" x14ac:dyDescent="0.25">
      <c r="A8" s="3" t="s">
        <v>20</v>
      </c>
      <c r="B8" s="3" t="s">
        <v>10</v>
      </c>
      <c r="C8" s="4">
        <v>38.801835420000003</v>
      </c>
      <c r="D8" s="4">
        <v>-77.519701479999995</v>
      </c>
      <c r="E8" s="5">
        <v>11762989.550000001</v>
      </c>
      <c r="F8" s="5">
        <v>6976973.5199999996</v>
      </c>
      <c r="G8" s="5">
        <v>237.11</v>
      </c>
      <c r="H8" s="6">
        <v>546339.43000000005</v>
      </c>
      <c r="I8" s="5">
        <v>-127.5</v>
      </c>
      <c r="J8" s="5" t="str">
        <f t="shared" si="4"/>
        <v>127.5 LEFT</v>
      </c>
      <c r="K8" s="3">
        <f t="shared" si="0"/>
        <v>47.6</v>
      </c>
      <c r="L8" s="3" t="str">
        <f t="shared" si="1"/>
        <v>Segment 1</v>
      </c>
      <c r="M8" s="5">
        <f t="shared" si="2"/>
        <v>6976553.4922401486</v>
      </c>
      <c r="N8" s="5">
        <f t="shared" si="3"/>
        <v>11762281.394503111</v>
      </c>
      <c r="O8" s="3" t="s">
        <v>11</v>
      </c>
      <c r="P8" s="7">
        <v>43014</v>
      </c>
      <c r="Q8" s="3" t="s">
        <v>12</v>
      </c>
      <c r="R8" s="7">
        <v>43013</v>
      </c>
    </row>
    <row r="9" spans="1:18" x14ac:dyDescent="0.25">
      <c r="A9" s="3" t="s">
        <v>21</v>
      </c>
      <c r="B9" s="3" t="s">
        <v>22</v>
      </c>
      <c r="C9" s="4">
        <v>38.803253720000001</v>
      </c>
      <c r="D9" s="4">
        <v>-77.50745234</v>
      </c>
      <c r="E9" s="5">
        <v>11766474.789999999</v>
      </c>
      <c r="F9" s="5">
        <v>6977527.5700000003</v>
      </c>
      <c r="G9" s="5">
        <v>219.69</v>
      </c>
      <c r="H9" s="6">
        <v>549905.36</v>
      </c>
      <c r="I9" s="5">
        <v>23.2</v>
      </c>
      <c r="J9" s="5" t="str">
        <f t="shared" si="4"/>
        <v>23.2 RIGHT</v>
      </c>
      <c r="K9" s="3">
        <f t="shared" si="0"/>
        <v>48.3</v>
      </c>
      <c r="L9" s="3" t="str">
        <f t="shared" si="1"/>
        <v>Segment 1</v>
      </c>
      <c r="M9" s="5">
        <f t="shared" si="2"/>
        <v>6977107.5088852309</v>
      </c>
      <c r="N9" s="5">
        <f t="shared" si="3"/>
        <v>11765766.424684692</v>
      </c>
      <c r="O9" s="3"/>
      <c r="P9" s="7">
        <v>43167</v>
      </c>
      <c r="Q9" s="3" t="s">
        <v>23</v>
      </c>
      <c r="R9" s="7">
        <v>43171</v>
      </c>
    </row>
    <row r="10" spans="1:18" x14ac:dyDescent="0.25">
      <c r="A10" s="3" t="s">
        <v>24</v>
      </c>
      <c r="B10" s="3" t="s">
        <v>22</v>
      </c>
      <c r="C10" s="4">
        <v>38.803059500000003</v>
      </c>
      <c r="D10" s="4">
        <v>-77.507058360000002</v>
      </c>
      <c r="E10" s="5">
        <v>11766587.83</v>
      </c>
      <c r="F10" s="5">
        <v>6977458.0499999998</v>
      </c>
      <c r="G10" s="5">
        <v>205.82</v>
      </c>
      <c r="H10" s="6">
        <v>549973.89</v>
      </c>
      <c r="I10" s="5">
        <v>136.9</v>
      </c>
      <c r="J10" s="5" t="str">
        <f t="shared" si="4"/>
        <v>136.9 RIGHT</v>
      </c>
      <c r="K10" s="3">
        <f t="shared" si="0"/>
        <v>48.3</v>
      </c>
      <c r="L10" s="3" t="str">
        <f t="shared" si="1"/>
        <v>Segment 1</v>
      </c>
      <c r="M10" s="5">
        <f t="shared" si="2"/>
        <v>6977037.9930704739</v>
      </c>
      <c r="N10" s="5">
        <f t="shared" si="3"/>
        <v>11765879.457879458</v>
      </c>
      <c r="O10" s="3"/>
      <c r="P10" s="3"/>
      <c r="Q10" s="3" t="s">
        <v>25</v>
      </c>
      <c r="R10" s="7">
        <v>43130</v>
      </c>
    </row>
    <row r="11" spans="1:18" x14ac:dyDescent="0.25">
      <c r="A11" s="3" t="s">
        <v>26</v>
      </c>
      <c r="B11" s="3" t="s">
        <v>22</v>
      </c>
      <c r="C11" s="4">
        <v>38.803476439999997</v>
      </c>
      <c r="D11" s="4">
        <v>-77.506875989999998</v>
      </c>
      <c r="E11" s="5">
        <v>11766638.16</v>
      </c>
      <c r="F11" s="5">
        <v>6977610.46</v>
      </c>
      <c r="G11" s="5">
        <v>217.62</v>
      </c>
      <c r="H11" s="6">
        <v>550088.55000000005</v>
      </c>
      <c r="I11" s="5">
        <v>24.6</v>
      </c>
      <c r="J11" s="5" t="str">
        <f t="shared" si="4"/>
        <v>24.6 RIGHT</v>
      </c>
      <c r="K11" s="3">
        <f t="shared" si="0"/>
        <v>48.4</v>
      </c>
      <c r="L11" s="3" t="str">
        <f t="shared" si="1"/>
        <v>Segment 1</v>
      </c>
      <c r="M11" s="5">
        <f t="shared" si="2"/>
        <v>6977190.3938950868</v>
      </c>
      <c r="N11" s="5">
        <f t="shared" si="3"/>
        <v>11765929.784849491</v>
      </c>
      <c r="O11" s="3"/>
      <c r="P11" s="7">
        <v>43167</v>
      </c>
      <c r="Q11" s="3" t="s">
        <v>23</v>
      </c>
      <c r="R11" s="7">
        <v>43171</v>
      </c>
    </row>
  </sheetData>
  <phoneticPr fontId="2" type="noConversion"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60CC9-65B9-4306-9E6E-7F1E11D94DF3}">
  <dimension ref="A1:AP18"/>
  <sheetViews>
    <sheetView workbookViewId="0">
      <selection activeCell="A2" sqref="A2:I6"/>
    </sheetView>
  </sheetViews>
  <sheetFormatPr defaultRowHeight="15" x14ac:dyDescent="0.25"/>
  <cols>
    <col min="1" max="1" width="16.5703125" bestFit="1" customWidth="1"/>
    <col min="2" max="2" width="7" style="9" bestFit="1" customWidth="1"/>
    <col min="3" max="4" width="6.28515625" style="9" bestFit="1" customWidth="1"/>
    <col min="5" max="5" width="13.7109375" style="9" bestFit="1" customWidth="1"/>
    <col min="6" max="6" width="15.28515625" style="9" bestFit="1" customWidth="1"/>
    <col min="7" max="7" width="9.28515625" style="9" bestFit="1" customWidth="1"/>
    <col min="8" max="8" width="9.5703125" style="9" bestFit="1" customWidth="1"/>
    <col min="9" max="9" width="6" bestFit="1" customWidth="1"/>
    <col min="10" max="10" width="6.5703125" bestFit="1" customWidth="1"/>
    <col min="11" max="11" width="11.5703125" bestFit="1" customWidth="1"/>
    <col min="12" max="12" width="8.85546875" bestFit="1" customWidth="1"/>
    <col min="13" max="13" width="31.28515625" bestFit="1" customWidth="1"/>
    <col min="14" max="14" width="29.7109375" bestFit="1" customWidth="1"/>
    <col min="15" max="15" width="11.28515625" bestFit="1" customWidth="1"/>
    <col min="16" max="16" width="5.140625" bestFit="1" customWidth="1"/>
    <col min="17" max="17" width="10" bestFit="1" customWidth="1"/>
    <col min="18" max="18" width="5.140625" bestFit="1" customWidth="1"/>
    <col min="20" max="20" width="9.42578125" bestFit="1" customWidth="1"/>
    <col min="21" max="22" width="12.85546875" bestFit="1" customWidth="1"/>
    <col min="23" max="23" width="9.42578125" bestFit="1" customWidth="1"/>
    <col min="25" max="25" width="9.42578125" bestFit="1" customWidth="1"/>
    <col min="26" max="26" width="12" bestFit="1" customWidth="1"/>
    <col min="27" max="27" width="11" bestFit="1" customWidth="1"/>
    <col min="28" max="28" width="9.42578125" bestFit="1" customWidth="1"/>
    <col min="29" max="29" width="5.28515625" bestFit="1" customWidth="1"/>
    <col min="30" max="30" width="10.140625" bestFit="1" customWidth="1"/>
    <col min="31" max="31" width="6.5703125" bestFit="1" customWidth="1"/>
    <col min="33" max="33" width="9.42578125" bestFit="1" customWidth="1"/>
    <col min="34" max="35" width="12.28515625" bestFit="1" customWidth="1"/>
    <col min="37" max="38" width="3" bestFit="1" customWidth="1"/>
    <col min="39" max="39" width="6" bestFit="1" customWidth="1"/>
    <col min="40" max="40" width="3.7109375" bestFit="1" customWidth="1"/>
    <col min="41" max="41" width="3" bestFit="1" customWidth="1"/>
    <col min="42" max="42" width="6" bestFit="1" customWidth="1"/>
  </cols>
  <sheetData>
    <row r="1" spans="1:42" x14ac:dyDescent="0.25">
      <c r="A1" s="1" t="s">
        <v>27</v>
      </c>
      <c r="B1" s="1" t="s">
        <v>0</v>
      </c>
      <c r="C1" s="2" t="s">
        <v>1</v>
      </c>
      <c r="D1" s="2" t="s">
        <v>2</v>
      </c>
      <c r="E1" s="8" t="s">
        <v>28</v>
      </c>
      <c r="F1" s="8" t="s">
        <v>29</v>
      </c>
      <c r="G1" s="8" t="s">
        <v>3</v>
      </c>
      <c r="H1" s="1" t="s">
        <v>4</v>
      </c>
      <c r="I1" s="8" t="s">
        <v>5</v>
      </c>
      <c r="J1" s="8" t="s">
        <v>6</v>
      </c>
      <c r="K1" s="1" t="s">
        <v>30</v>
      </c>
      <c r="L1" s="1" t="s">
        <v>7</v>
      </c>
      <c r="M1" s="1" t="s">
        <v>31</v>
      </c>
      <c r="N1" s="1" t="s">
        <v>32</v>
      </c>
      <c r="O1" s="1" t="s">
        <v>33</v>
      </c>
      <c r="P1" s="1" t="s">
        <v>8</v>
      </c>
      <c r="Q1" s="1" t="s">
        <v>34</v>
      </c>
      <c r="R1" s="1" t="s">
        <v>8</v>
      </c>
      <c r="T1" s="10" t="s">
        <v>35</v>
      </c>
      <c r="U1" s="10" t="s">
        <v>36</v>
      </c>
      <c r="V1" s="10" t="s">
        <v>37</v>
      </c>
      <c r="W1" s="10" t="s">
        <v>38</v>
      </c>
      <c r="Y1" s="10" t="s">
        <v>35</v>
      </c>
      <c r="Z1" s="10" t="s">
        <v>36</v>
      </c>
      <c r="AA1" s="10" t="s">
        <v>37</v>
      </c>
      <c r="AB1" s="10" t="s">
        <v>38</v>
      </c>
      <c r="AC1" s="10" t="s">
        <v>39</v>
      </c>
      <c r="AD1" s="10" t="s">
        <v>40</v>
      </c>
      <c r="AE1" s="10" t="s">
        <v>41</v>
      </c>
    </row>
    <row r="2" spans="1:42" x14ac:dyDescent="0.25">
      <c r="A2" t="str">
        <f>+T2</f>
        <v>20BH3314</v>
      </c>
      <c r="C2" s="9">
        <f>+AH2</f>
        <v>38.882152777777776</v>
      </c>
      <c r="D2" s="9">
        <f>+AI2</f>
        <v>-77.231638888888895</v>
      </c>
      <c r="E2" s="9">
        <f>+U2</f>
        <v>11844677.617000001</v>
      </c>
      <c r="F2" s="9">
        <f>+V2</f>
        <v>7007229.2549999999</v>
      </c>
      <c r="G2" s="9">
        <f>+W2</f>
        <v>370.226</v>
      </c>
      <c r="H2" s="9">
        <f>+AD2</f>
        <v>635847.67000000004</v>
      </c>
      <c r="I2">
        <f>+AE2</f>
        <v>23.55</v>
      </c>
      <c r="T2" s="3" t="s">
        <v>43</v>
      </c>
      <c r="U2" s="5">
        <v>11844677.617000001</v>
      </c>
      <c r="V2" s="5">
        <v>7007229.2549999999</v>
      </c>
      <c r="W2" s="5">
        <v>370.226</v>
      </c>
      <c r="Y2" s="3" t="s">
        <v>43</v>
      </c>
      <c r="Z2" s="5">
        <v>11844677.619999999</v>
      </c>
      <c r="AA2" s="5">
        <v>7007229.2599999998</v>
      </c>
      <c r="AB2" s="5">
        <v>370.23</v>
      </c>
      <c r="AC2" s="3" t="s">
        <v>42</v>
      </c>
      <c r="AD2" s="5">
        <v>635847.67000000004</v>
      </c>
      <c r="AE2" s="5">
        <v>23.55</v>
      </c>
      <c r="AG2" s="3"/>
      <c r="AH2" s="11">
        <f>+AK2+(AL2/60)+(AM2/3600)</f>
        <v>38.882152777777776</v>
      </c>
      <c r="AI2" s="11">
        <f>-(AN2+(AO2/60)+(AP2/3600))</f>
        <v>-77.231638888888895</v>
      </c>
      <c r="AK2" s="3">
        <v>38</v>
      </c>
      <c r="AL2" s="3">
        <v>52</v>
      </c>
      <c r="AM2" s="3">
        <v>55.75</v>
      </c>
      <c r="AN2" s="3">
        <v>77</v>
      </c>
      <c r="AO2" s="3">
        <v>13</v>
      </c>
      <c r="AP2" s="3">
        <v>53.9</v>
      </c>
    </row>
    <row r="3" spans="1:42" x14ac:dyDescent="0.25">
      <c r="A3" t="str">
        <f t="shared" ref="A3:A4" si="0">+T3</f>
        <v>20BH3104</v>
      </c>
      <c r="C3" s="9">
        <f>+AH3</f>
        <v>38.872077777777776</v>
      </c>
      <c r="D3" s="9">
        <f>+AI3</f>
        <v>-77.29291388888889</v>
      </c>
      <c r="E3" s="9">
        <f t="shared" ref="E3:E4" si="1">+U3</f>
        <v>11827283.310000001</v>
      </c>
      <c r="F3" s="9">
        <f t="shared" ref="F3:F4" si="2">+V3</f>
        <v>7003325.2000000002</v>
      </c>
      <c r="G3" s="9">
        <f t="shared" ref="G3:G4" si="3">+W3</f>
        <v>361.11</v>
      </c>
      <c r="H3" s="9">
        <f t="shared" ref="H3:H4" si="4">+AD3</f>
        <v>617882.56999999995</v>
      </c>
      <c r="I3">
        <f t="shared" ref="I3:I4" si="5">+AE3</f>
        <v>-22.2</v>
      </c>
      <c r="T3" s="3" t="s">
        <v>44</v>
      </c>
      <c r="U3" s="5">
        <v>11827283.310000001</v>
      </c>
      <c r="V3" s="5">
        <v>7003325.2000000002</v>
      </c>
      <c r="W3" s="5">
        <v>361.11</v>
      </c>
      <c r="Y3" s="3" t="s">
        <v>44</v>
      </c>
      <c r="Z3" s="5">
        <v>11827283.310000001</v>
      </c>
      <c r="AA3" s="5">
        <v>7003325.2000000002</v>
      </c>
      <c r="AB3" s="5">
        <v>361.11</v>
      </c>
      <c r="AC3" s="3" t="s">
        <v>42</v>
      </c>
      <c r="AD3" s="5">
        <v>617882.56999999995</v>
      </c>
      <c r="AE3" s="5">
        <v>-22.2</v>
      </c>
      <c r="AG3" s="3"/>
      <c r="AH3" s="11">
        <f>+AK3+(AL3/60)+(AM3/3600)</f>
        <v>38.872077777777776</v>
      </c>
      <c r="AI3" s="11">
        <f>-(AN3+(AO3/60)+(AP3/3600))</f>
        <v>-77.29291388888889</v>
      </c>
      <c r="AK3" s="3">
        <v>38</v>
      </c>
      <c r="AL3" s="3">
        <v>52</v>
      </c>
      <c r="AM3" s="3">
        <v>19.48</v>
      </c>
      <c r="AN3" s="3">
        <v>77</v>
      </c>
      <c r="AO3" s="3">
        <v>17</v>
      </c>
      <c r="AP3" s="3">
        <v>34.49</v>
      </c>
    </row>
    <row r="4" spans="1:42" x14ac:dyDescent="0.25">
      <c r="A4" t="str">
        <f t="shared" si="0"/>
        <v>20BH3206</v>
      </c>
      <c r="C4" s="9">
        <f t="shared" ref="C4:C6" si="6">+AH4</f>
        <v>38.878580555555558</v>
      </c>
      <c r="D4" s="9">
        <f t="shared" ref="D4:D6" si="7">+AI4</f>
        <v>-77.258380555555561</v>
      </c>
      <c r="E4" s="9">
        <f t="shared" si="1"/>
        <v>11837083.300000001</v>
      </c>
      <c r="F4" s="9">
        <f t="shared" si="2"/>
        <v>7005824.6600000001</v>
      </c>
      <c r="G4" s="9">
        <f t="shared" si="3"/>
        <v>355.28</v>
      </c>
      <c r="H4" s="9">
        <f t="shared" si="4"/>
        <v>628084.1</v>
      </c>
      <c r="I4">
        <f t="shared" si="5"/>
        <v>125.91</v>
      </c>
      <c r="T4" s="3" t="s">
        <v>45</v>
      </c>
      <c r="U4" s="5">
        <v>11837083.300000001</v>
      </c>
      <c r="V4" s="5">
        <v>7005824.6600000001</v>
      </c>
      <c r="W4" s="5">
        <v>355.28</v>
      </c>
      <c r="Y4" s="3" t="s">
        <v>45</v>
      </c>
      <c r="Z4" s="5">
        <v>11837083.300000001</v>
      </c>
      <c r="AA4" s="5">
        <v>7005824.6600000001</v>
      </c>
      <c r="AB4" s="5">
        <v>355.28</v>
      </c>
      <c r="AC4" s="3" t="s">
        <v>42</v>
      </c>
      <c r="AD4" s="5">
        <v>628084.1</v>
      </c>
      <c r="AE4" s="5">
        <v>125.91</v>
      </c>
      <c r="AG4" s="3"/>
      <c r="AH4" s="11">
        <f>+AK4+(AL4/60)+(AM4/3600)</f>
        <v>38.878580555555558</v>
      </c>
      <c r="AI4" s="11">
        <f>-(AN4+(AO4/60)+(AP4/3600))</f>
        <v>-77.258380555555561</v>
      </c>
      <c r="AK4" s="3">
        <v>38</v>
      </c>
      <c r="AL4" s="3">
        <v>52</v>
      </c>
      <c r="AM4" s="3">
        <v>42.89</v>
      </c>
      <c r="AN4" s="3">
        <v>77</v>
      </c>
      <c r="AO4" s="3">
        <v>15</v>
      </c>
      <c r="AP4" s="3">
        <v>30.17</v>
      </c>
    </row>
    <row r="5" spans="1:42" x14ac:dyDescent="0.25">
      <c r="A5" t="str">
        <f t="shared" ref="A5:A6" si="8">+T5</f>
        <v>20BH3305</v>
      </c>
      <c r="C5" s="9">
        <f t="shared" si="6"/>
        <v>38.882825000000004</v>
      </c>
      <c r="D5" s="9">
        <f t="shared" si="7"/>
        <v>-77.228530555555551</v>
      </c>
      <c r="E5" s="9">
        <f t="shared" ref="E5:E6" si="9">+U5</f>
        <v>11845559.300000001</v>
      </c>
      <c r="F5" s="9">
        <f t="shared" ref="F5:F6" si="10">+V5</f>
        <v>7007486.4500000002</v>
      </c>
      <c r="G5" s="9">
        <f t="shared" ref="G5:G6" si="11">+W5</f>
        <v>386.26</v>
      </c>
      <c r="H5" s="9">
        <f t="shared" ref="H5:H6" si="12">+AD5</f>
        <v>636761.24</v>
      </c>
      <c r="I5">
        <f t="shared" ref="I5:I6" si="13">+AE5</f>
        <v>117.96</v>
      </c>
      <c r="T5" s="3" t="s">
        <v>46</v>
      </c>
      <c r="U5" s="5">
        <v>11845559.300000001</v>
      </c>
      <c r="V5" s="5">
        <v>7007486.4500000002</v>
      </c>
      <c r="W5" s="5">
        <v>386.26</v>
      </c>
      <c r="Y5" s="3" t="s">
        <v>46</v>
      </c>
      <c r="Z5" s="5">
        <v>11845559.300000001</v>
      </c>
      <c r="AA5" s="5">
        <v>7007486.4500000002</v>
      </c>
      <c r="AB5" s="5">
        <v>386.26</v>
      </c>
      <c r="AC5" s="3" t="s">
        <v>42</v>
      </c>
      <c r="AD5" s="5">
        <v>636761.24</v>
      </c>
      <c r="AE5" s="5">
        <v>117.96</v>
      </c>
      <c r="AG5" s="3"/>
      <c r="AH5" s="11">
        <f>+AK5+(AL5/60)+(AM5/3600)</f>
        <v>38.882825000000004</v>
      </c>
      <c r="AI5" s="11">
        <f>-(AN5+(AO5/60)+(AP5/3600))</f>
        <v>-77.228530555555551</v>
      </c>
      <c r="AK5" s="3">
        <v>38</v>
      </c>
      <c r="AL5" s="3">
        <v>52</v>
      </c>
      <c r="AM5" s="3">
        <v>58.17</v>
      </c>
      <c r="AN5" s="3">
        <v>77</v>
      </c>
      <c r="AO5" s="3">
        <v>13</v>
      </c>
      <c r="AP5" s="3">
        <v>42.71</v>
      </c>
    </row>
    <row r="6" spans="1:42" x14ac:dyDescent="0.25">
      <c r="A6" t="str">
        <f t="shared" si="8"/>
        <v>20BH3313</v>
      </c>
      <c r="C6" s="9">
        <f t="shared" si="6"/>
        <v>38.881172222222226</v>
      </c>
      <c r="D6" s="9">
        <f t="shared" si="7"/>
        <v>-77.233652777777777</v>
      </c>
      <c r="E6" s="9">
        <f t="shared" si="9"/>
        <v>11844109.369999999</v>
      </c>
      <c r="F6" s="9">
        <f t="shared" si="10"/>
        <v>7006864.6299999999</v>
      </c>
      <c r="G6" s="9">
        <f t="shared" si="11"/>
        <v>352.35</v>
      </c>
      <c r="H6" s="9">
        <f t="shared" si="12"/>
        <v>635183.86</v>
      </c>
      <c r="I6">
        <f t="shared" si="13"/>
        <v>146.8837</v>
      </c>
      <c r="T6" s="3" t="s">
        <v>47</v>
      </c>
      <c r="U6" s="5">
        <v>11844109.369999999</v>
      </c>
      <c r="V6" s="5">
        <v>7006864.6299999999</v>
      </c>
      <c r="W6" s="5">
        <v>352.35</v>
      </c>
      <c r="Y6" s="3" t="s">
        <v>47</v>
      </c>
      <c r="Z6" s="5">
        <v>11844109.369999999</v>
      </c>
      <c r="AA6" s="5">
        <v>7006864.6299999999</v>
      </c>
      <c r="AB6" s="5">
        <v>352.35</v>
      </c>
      <c r="AC6" s="3" t="s">
        <v>42</v>
      </c>
      <c r="AD6" s="5">
        <v>635183.86</v>
      </c>
      <c r="AE6" s="5">
        <v>146.8837</v>
      </c>
      <c r="AG6" s="3"/>
      <c r="AH6" s="3">
        <f>+AK6+(AL6/60)+(AM6/3600)</f>
        <v>38.881172222222226</v>
      </c>
      <c r="AI6" s="3">
        <f>-(AN6+(AO6/60)+(AP6/3600))</f>
        <v>-77.233652777777777</v>
      </c>
      <c r="AK6" s="3">
        <v>38</v>
      </c>
      <c r="AL6" s="3">
        <v>52</v>
      </c>
      <c r="AM6" s="3">
        <v>52.22</v>
      </c>
      <c r="AN6" s="3">
        <v>77</v>
      </c>
      <c r="AO6" s="3">
        <v>14</v>
      </c>
      <c r="AP6" s="3">
        <v>1.1499999999999999</v>
      </c>
    </row>
    <row r="7" spans="1:42" x14ac:dyDescent="0.25">
      <c r="T7" s="3"/>
      <c r="U7" s="3"/>
      <c r="V7" s="3"/>
      <c r="W7" s="3"/>
      <c r="Y7" s="3"/>
      <c r="Z7" s="5"/>
      <c r="AA7" s="5"/>
      <c r="AB7" s="5"/>
      <c r="AC7" s="3"/>
      <c r="AD7" s="3"/>
      <c r="AE7" s="3"/>
      <c r="AG7" s="3"/>
      <c r="AH7" s="3"/>
      <c r="AI7" s="3"/>
      <c r="AK7" s="3"/>
      <c r="AL7" s="3"/>
      <c r="AM7" s="3"/>
      <c r="AN7" s="3"/>
      <c r="AO7" s="3"/>
      <c r="AP7" s="3"/>
    </row>
    <row r="8" spans="1:42" x14ac:dyDescent="0.25">
      <c r="T8" s="3"/>
      <c r="U8" s="3"/>
      <c r="V8" s="3"/>
      <c r="W8" s="3"/>
      <c r="Y8" s="3"/>
      <c r="Z8" s="5"/>
      <c r="AA8" s="5"/>
      <c r="AB8" s="5"/>
      <c r="AC8" s="3"/>
      <c r="AD8" s="3"/>
      <c r="AE8" s="3"/>
      <c r="AG8" s="3"/>
      <c r="AH8" s="3"/>
      <c r="AI8" s="3"/>
      <c r="AK8" s="3"/>
      <c r="AL8" s="3"/>
      <c r="AM8" s="3"/>
      <c r="AN8" s="3"/>
      <c r="AO8" s="3"/>
      <c r="AP8" s="3"/>
    </row>
    <row r="9" spans="1:42" x14ac:dyDescent="0.25">
      <c r="T9" s="3"/>
      <c r="U9" s="3"/>
      <c r="V9" s="3"/>
      <c r="W9" s="3"/>
      <c r="Y9" s="3"/>
      <c r="Z9" s="5"/>
      <c r="AA9" s="5"/>
      <c r="AB9" s="5"/>
      <c r="AC9" s="3"/>
      <c r="AD9" s="3"/>
      <c r="AE9" s="3"/>
      <c r="AG9" s="3"/>
      <c r="AH9" s="3"/>
      <c r="AI9" s="3"/>
      <c r="AK9" s="3"/>
      <c r="AL9" s="3"/>
      <c r="AM9" s="3"/>
      <c r="AN9" s="3"/>
      <c r="AO9" s="3"/>
      <c r="AP9" s="3"/>
    </row>
    <row r="10" spans="1:42" x14ac:dyDescent="0.25">
      <c r="T10" s="3"/>
      <c r="U10" s="3"/>
      <c r="V10" s="3"/>
      <c r="W10" s="3"/>
      <c r="Y10" s="3"/>
      <c r="Z10" s="5"/>
      <c r="AA10" s="5"/>
      <c r="AB10" s="5"/>
      <c r="AC10" s="3"/>
      <c r="AD10" s="3"/>
      <c r="AE10" s="3"/>
      <c r="AG10" s="3"/>
      <c r="AH10" s="3"/>
      <c r="AI10" s="3"/>
      <c r="AK10" s="3"/>
      <c r="AL10" s="3"/>
      <c r="AM10" s="3"/>
      <c r="AN10" s="3"/>
      <c r="AO10" s="3"/>
      <c r="AP10" s="3"/>
    </row>
    <row r="18" spans="21:21" x14ac:dyDescent="0.25">
      <c r="U18" s="12"/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BH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2021-06-11T21:31:58Z</dcterms:modified>
</cp:coreProperties>
</file>