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delo\Dropbox\Iceberg Paper\Data\"/>
    </mc:Choice>
  </mc:AlternateContent>
  <xr:revisionPtr revIDLastSave="0" documentId="13_ncr:1_{9C9B67D3-70B8-40BF-8328-0C3B72FCDC4B}" xr6:coauthVersionLast="46" xr6:coauthVersionMax="46" xr10:uidLastSave="{00000000-0000-0000-0000-000000000000}"/>
  <bookViews>
    <workbookView xWindow="-4545" yWindow="-16320" windowWidth="29040" windowHeight="15840" xr2:uid="{A20C1421-C969-4971-8DA8-129F10FB5BF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7" i="1" l="1"/>
  <c r="U2" i="1"/>
  <c r="U4" i="1"/>
  <c r="U5" i="1"/>
  <c r="U6" i="1"/>
  <c r="U8" i="1"/>
  <c r="U9" i="1"/>
  <c r="U3" i="1"/>
  <c r="P7" i="1"/>
  <c r="P8" i="1"/>
  <c r="P9" i="1"/>
  <c r="P2" i="1"/>
  <c r="P3" i="1"/>
  <c r="P4" i="1"/>
  <c r="P5" i="1"/>
  <c r="P6" i="1"/>
  <c r="Q5" i="1"/>
  <c r="AA2" i="1"/>
  <c r="AA3" i="1"/>
  <c r="AA4" i="1"/>
  <c r="AA5" i="1"/>
  <c r="AA6" i="1"/>
  <c r="AA7" i="1"/>
  <c r="AA8" i="1"/>
  <c r="AA9" i="1"/>
  <c r="Z3" i="1"/>
  <c r="Z4" i="1"/>
  <c r="Z5" i="1"/>
  <c r="Z6" i="1"/>
  <c r="Z7" i="1"/>
  <c r="Z8" i="1"/>
  <c r="Z9" i="1"/>
  <c r="Z2" i="1"/>
  <c r="T3" i="1"/>
  <c r="T4" i="1"/>
  <c r="T5" i="1"/>
  <c r="T6" i="1"/>
  <c r="AB6" i="1" s="1"/>
  <c r="AE6" i="1" s="1"/>
  <c r="T7" i="1"/>
  <c r="AB7" i="1" s="1"/>
  <c r="AE7" i="1" s="1"/>
  <c r="T8" i="1"/>
  <c r="T9" i="1"/>
  <c r="T2" i="1"/>
  <c r="AD8" i="1" l="1"/>
  <c r="AG8" i="1" s="1"/>
  <c r="AD3" i="1"/>
  <c r="AG3" i="1" s="1"/>
  <c r="AB5" i="1"/>
  <c r="AE5" i="1" s="1"/>
  <c r="AB9" i="1"/>
  <c r="AE9" i="1" s="1"/>
  <c r="AC4" i="1"/>
  <c r="AF4" i="1" s="1"/>
  <c r="AC2" i="1"/>
  <c r="AF2" i="1" s="1"/>
  <c r="AC3" i="1"/>
  <c r="AF3" i="1" s="1"/>
  <c r="AD9" i="1"/>
  <c r="AG9" i="1" s="1"/>
  <c r="AB3" i="1"/>
  <c r="AE3" i="1" s="1"/>
  <c r="AD2" i="1"/>
  <c r="AG2" i="1" s="1"/>
  <c r="AB4" i="1"/>
  <c r="AE4" i="1" s="1"/>
  <c r="AB2" i="1"/>
  <c r="AE2" i="1" s="1"/>
  <c r="AC9" i="1"/>
  <c r="AF9" i="1" s="1"/>
  <c r="AD7" i="1"/>
  <c r="AG7" i="1" s="1"/>
  <c r="AC7" i="1"/>
  <c r="AF7" i="1" s="1"/>
  <c r="AD6" i="1"/>
  <c r="AG6" i="1" s="1"/>
  <c r="AC6" i="1"/>
  <c r="AF6" i="1" s="1"/>
  <c r="AD5" i="1"/>
  <c r="AG5" i="1" s="1"/>
  <c r="AC5" i="1"/>
  <c r="AF5" i="1" s="1"/>
  <c r="AD4" i="1"/>
  <c r="AG4" i="1" s="1"/>
  <c r="AB8" i="1"/>
  <c r="AE8" i="1" s="1"/>
  <c r="AC8" i="1"/>
  <c r="AF8" i="1" s="1"/>
  <c r="Q3" i="1"/>
  <c r="Q4" i="1"/>
  <c r="Q6" i="1"/>
  <c r="Q7" i="1"/>
  <c r="Q8" i="1"/>
  <c r="Q9" i="1"/>
  <c r="Q2" i="1"/>
</calcChain>
</file>

<file path=xl/sharedStrings.xml><?xml version="1.0" encoding="utf-8"?>
<sst xmlns="http://schemas.openxmlformats.org/spreadsheetml/2006/main" count="60" uniqueCount="57">
  <si>
    <t>Muestras</t>
  </si>
  <si>
    <t>Positivas</t>
  </si>
  <si>
    <t>Proporción seropositiva cruda</t>
  </si>
  <si>
    <t>IC 95%</t>
  </si>
  <si>
    <t>Leticia</t>
  </si>
  <si>
    <t>0.49-0.54</t>
  </si>
  <si>
    <t>0.54-0.65</t>
  </si>
  <si>
    <t>Medellín</t>
  </si>
  <si>
    <t>0.22-0.26</t>
  </si>
  <si>
    <t>0.24-0.3</t>
  </si>
  <si>
    <t>Barranquilla</t>
  </si>
  <si>
    <t>0.45-0.5</t>
  </si>
  <si>
    <t>0.51-0.61</t>
  </si>
  <si>
    <t>Bucaramanga</t>
  </si>
  <si>
    <t>0.26-0.3</t>
  </si>
  <si>
    <t>0.29-0.36</t>
  </si>
  <si>
    <t>Cúcuta</t>
  </si>
  <si>
    <t>0.33-0.37</t>
  </si>
  <si>
    <t>0.36-0.45</t>
  </si>
  <si>
    <t>Villavicencio</t>
  </si>
  <si>
    <t>0.27-0.32</t>
  </si>
  <si>
    <t>0.31-0.38</t>
  </si>
  <si>
    <t>Bogotá</t>
  </si>
  <si>
    <t>0.25-0.28</t>
  </si>
  <si>
    <t>0.27-0.33</t>
  </si>
  <si>
    <t>Cali</t>
  </si>
  <si>
    <t>0.24-0.28</t>
  </si>
  <si>
    <t>Casos totales</t>
  </si>
  <si>
    <t>Total de casos fatales</t>
  </si>
  <si>
    <t>Tasa x 100.000 habitantes</t>
  </si>
  <si>
    <t>Muertes x 100.000 habitantes</t>
  </si>
  <si>
    <t>Letalidad x 100 casos</t>
  </si>
  <si>
    <t>PIB per capita (miles de pesos)</t>
  </si>
  <si>
    <t>IC 95% ajustada</t>
  </si>
  <si>
    <t>Seropositivos /100.000</t>
  </si>
  <si>
    <t>share detected</t>
  </si>
  <si>
    <t>Pop</t>
  </si>
  <si>
    <t>Detected</t>
  </si>
  <si>
    <t>upperbound</t>
  </si>
  <si>
    <t>Lower Bound</t>
  </si>
  <si>
    <t>detected</t>
  </si>
  <si>
    <t>upper</t>
  </si>
  <si>
    <t>lower</t>
  </si>
  <si>
    <t>pib</t>
  </si>
  <si>
    <t>city</t>
  </si>
  <si>
    <t>fecha</t>
  </si>
  <si>
    <t>a 21/09/2020</t>
  </si>
  <si>
    <t>a 20/10/2020</t>
  </si>
  <si>
    <t>a 5/10/2020</t>
  </si>
  <si>
    <t>a 29/10/2020</t>
  </si>
  <si>
    <t>a 11/11/2020</t>
  </si>
  <si>
    <t>a 2/11/2020</t>
  </si>
  <si>
    <t>a 26/10/2020</t>
  </si>
  <si>
    <t>a 18/10/2020</t>
  </si>
  <si>
    <t>seropositiva_ajustada</t>
  </si>
  <si>
    <t>lwb</t>
  </si>
  <si>
    <t>upb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</si>
</sst>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#,##0.0"/>
    <numFmt numFmtId="166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3">
    <xf numFmtId="0" fontId="0" fillId="0" borderId="0" xfId="0"/>
    <xf numFmtId="0" fontId="1" fillId="0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vertical="center" wrapText="1"/>
    </xf>
    <xf numFmtId="3" fontId="0" fillId="0" borderId="0" xfId="0" applyNumberFormat="1" applyFont="1" applyFill="1" applyAlignment="1">
      <alignment horizontal="center" vertical="center"/>
    </xf>
    <xf numFmtId="165" fontId="0" fillId="0" borderId="0" xfId="0" applyNumberFormat="1" applyFont="1" applyFill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6" fontId="0" fillId="0" borderId="0" xfId="1" applyNumberFormat="1" applyFont="1"/>
    <xf numFmtId="9" fontId="0" fillId="0" borderId="0" xfId="2" applyFont="1"/>
    <xf numFmtId="1" fontId="0" fillId="0" borderId="0" xfId="2" applyNumberFormat="1" applyFont="1"/>
    <xf numFmtId="49" fontId="1" fillId="0" borderId="0" xfId="0" applyNumberFormat="1" applyFont="1" applyFill="1" applyAlignment="1">
      <alignment horizontal="center" vertical="center" wrapText="1"/>
    </xf>
    <xf numFmtId="49" fontId="0" fillId="0" borderId="0" xfId="0" applyNumberFormat="1" applyFont="1" applyFill="1" applyAlignment="1">
      <alignment horizontal="center" vertical="center"/>
    </xf>
    <xf numFmtId="49" fontId="0" fillId="0" borderId="0" xfId="0" applyNumberFormat="1"/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22AE4-CE6F-4EE6-AA5C-B0F1112A15A8}">
  <dimension ref="A1:AG10"/>
  <sheetViews>
    <sheetView tabSelected="1" topLeftCell="K1" workbookViewId="0">
      <selection activeCell="Y2" sqref="Y2"/>
    </sheetView>
  </sheetViews>
  <sheetFormatPr baseColWidth="10" defaultColWidth="11" defaultRowHeight="15" x14ac:dyDescent="0.25"/>
  <cols>
    <col min="1" max="1" width="17.42578125" customWidth="1"/>
    <col min="2" max="3" width="11" customWidth="1"/>
    <col min="4" max="4" width="18.140625" customWidth="1"/>
    <col min="5" max="8" width="11" customWidth="1"/>
    <col min="9" max="9" width="11" style="12" customWidth="1"/>
    <col min="10" max="14" width="11" customWidth="1"/>
    <col min="15" max="15" width="12.42578125" customWidth="1"/>
    <col min="16" max="20" width="11" customWidth="1"/>
    <col min="21" max="21" width="14.140625" customWidth="1"/>
    <col min="23" max="30" width="11" customWidth="1"/>
  </cols>
  <sheetData>
    <row r="1" spans="1:33" ht="45" x14ac:dyDescent="0.25">
      <c r="A1" s="1" t="s">
        <v>44</v>
      </c>
      <c r="B1" s="1" t="s">
        <v>0</v>
      </c>
      <c r="C1" s="1" t="s">
        <v>1</v>
      </c>
      <c r="D1" s="1" t="s">
        <v>2</v>
      </c>
      <c r="E1" s="1" t="s">
        <v>3</v>
      </c>
      <c r="F1" s="1"/>
      <c r="G1" s="1" t="s">
        <v>54</v>
      </c>
      <c r="H1" s="1" t="s">
        <v>33</v>
      </c>
      <c r="I1" s="10" t="s">
        <v>45</v>
      </c>
      <c r="J1" s="1" t="s">
        <v>27</v>
      </c>
      <c r="K1" s="1" t="s">
        <v>28</v>
      </c>
      <c r="L1" s="1" t="s">
        <v>29</v>
      </c>
      <c r="M1" s="1" t="s">
        <v>30</v>
      </c>
      <c r="N1" s="1" t="s">
        <v>31</v>
      </c>
      <c r="O1" s="1" t="s">
        <v>32</v>
      </c>
      <c r="P1" s="1" t="s">
        <v>34</v>
      </c>
      <c r="Q1" s="1" t="s">
        <v>35</v>
      </c>
      <c r="S1" s="1" t="s">
        <v>36</v>
      </c>
      <c r="T1" s="1" t="s">
        <v>29</v>
      </c>
      <c r="U1" s="1" t="s">
        <v>34</v>
      </c>
      <c r="V1" s="1" t="s">
        <v>43</v>
      </c>
      <c r="X1" s="1" t="s">
        <v>55</v>
      </c>
      <c r="Y1" s="1" t="s">
        <v>56</v>
      </c>
      <c r="AB1" t="s">
        <v>37</v>
      </c>
      <c r="AC1" t="s">
        <v>38</v>
      </c>
      <c r="AD1" t="s">
        <v>39</v>
      </c>
      <c r="AE1" t="s">
        <v>40</v>
      </c>
      <c r="AF1" t="s">
        <v>41</v>
      </c>
      <c r="AG1" t="s">
        <v>42</v>
      </c>
    </row>
    <row r="2" spans="1:33" x14ac:dyDescent="0.25">
      <c r="A2" s="2" t="s">
        <v>4</v>
      </c>
      <c r="B2" s="1">
        <v>1417</v>
      </c>
      <c r="C2" s="1">
        <v>727</v>
      </c>
      <c r="D2" s="1">
        <v>0.51</v>
      </c>
      <c r="E2" s="1" t="s">
        <v>5</v>
      </c>
      <c r="F2" s="1"/>
      <c r="G2" s="1">
        <v>0.59</v>
      </c>
      <c r="H2" s="1" t="s">
        <v>6</v>
      </c>
      <c r="I2" s="11" t="s">
        <v>46</v>
      </c>
      <c r="J2" s="3">
        <v>2582</v>
      </c>
      <c r="K2" s="3">
        <v>106</v>
      </c>
      <c r="L2" s="3">
        <v>5191.3100000000004</v>
      </c>
      <c r="M2" s="3">
        <v>213.12</v>
      </c>
      <c r="N2" s="4">
        <v>4.1100000000000003</v>
      </c>
      <c r="O2" s="3">
        <v>11257.892987703557</v>
      </c>
      <c r="P2" s="7">
        <f t="shared" ref="P2:P9" si="0">G2*100000</f>
        <v>59000</v>
      </c>
      <c r="Q2" s="8">
        <f>L2/P2</f>
        <v>8.7988305084745769E-2</v>
      </c>
      <c r="S2">
        <v>49736.964272986967</v>
      </c>
      <c r="T2">
        <f>J2*100000/S2</f>
        <v>5191.3100000000004</v>
      </c>
      <c r="U2" s="7">
        <f>G2*100000</f>
        <v>59000</v>
      </c>
      <c r="V2" s="3">
        <v>11257.892987703557</v>
      </c>
      <c r="X2" s="1">
        <v>0.54</v>
      </c>
      <c r="Y2">
        <v>0.65</v>
      </c>
      <c r="Z2">
        <f>X2*100000</f>
        <v>54000</v>
      </c>
      <c r="AA2">
        <f>Y2*100000</f>
        <v>65000</v>
      </c>
      <c r="AB2" s="9">
        <f>T2/U2</f>
        <v>8.7988305084745769E-2</v>
      </c>
      <c r="AC2" s="9">
        <f>T2/Z2</f>
        <v>9.6135370370370371E-2</v>
      </c>
      <c r="AD2" s="9">
        <f>T2/AA2</f>
        <v>7.9866307692307695E-2</v>
      </c>
      <c r="AE2">
        <f>AB2*100</f>
        <v>8.7988305084745768</v>
      </c>
      <c r="AF2">
        <f t="shared" ref="AF2:AG9" si="1">AC2*100</f>
        <v>9.6135370370370374</v>
      </c>
      <c r="AG2">
        <f t="shared" si="1"/>
        <v>7.9866307692307696</v>
      </c>
    </row>
    <row r="3" spans="1:33" x14ac:dyDescent="0.25">
      <c r="A3" s="2" t="s">
        <v>7</v>
      </c>
      <c r="B3" s="1">
        <v>1832</v>
      </c>
      <c r="C3" s="1">
        <v>434</v>
      </c>
      <c r="D3" s="1">
        <v>0.24</v>
      </c>
      <c r="E3" s="1" t="s">
        <v>8</v>
      </c>
      <c r="F3" s="1"/>
      <c r="G3" s="1">
        <v>0.27</v>
      </c>
      <c r="H3" s="1" t="s">
        <v>9</v>
      </c>
      <c r="I3" s="11" t="s">
        <v>47</v>
      </c>
      <c r="J3" s="3">
        <v>101082</v>
      </c>
      <c r="K3" s="3">
        <v>2018</v>
      </c>
      <c r="L3" s="3">
        <v>3989.94</v>
      </c>
      <c r="M3" s="3">
        <v>79.66</v>
      </c>
      <c r="N3" s="4">
        <v>2</v>
      </c>
      <c r="O3" s="3">
        <v>21697.11820840096</v>
      </c>
      <c r="P3" s="7">
        <f t="shared" si="0"/>
        <v>27000</v>
      </c>
      <c r="Q3" s="8">
        <f t="shared" ref="Q3:Q9" si="2">L3/P3</f>
        <v>0.14777555555555555</v>
      </c>
      <c r="S3">
        <v>2533421.5552113564</v>
      </c>
      <c r="T3">
        <f t="shared" ref="T3:T9" si="3">J3*100000/S3</f>
        <v>3989.9400000000005</v>
      </c>
      <c r="U3" s="7">
        <f>G3*100000</f>
        <v>27000</v>
      </c>
      <c r="V3" s="3">
        <v>21697.11820840096</v>
      </c>
      <c r="X3" s="1">
        <v>0.24</v>
      </c>
      <c r="Y3">
        <v>0.3</v>
      </c>
      <c r="Z3">
        <f t="shared" ref="Z3:AA9" si="4">X3*100000</f>
        <v>24000</v>
      </c>
      <c r="AA3">
        <f t="shared" si="4"/>
        <v>30000</v>
      </c>
      <c r="AB3" s="9">
        <f t="shared" ref="AB3:AB9" si="5">T3/U3</f>
        <v>0.14777555555555558</v>
      </c>
      <c r="AC3" s="9">
        <f t="shared" ref="AC3:AC9" si="6">T3/Z3</f>
        <v>0.16624750000000002</v>
      </c>
      <c r="AD3" s="9">
        <f t="shared" ref="AD3:AD9" si="7">T3/AA3</f>
        <v>0.13299800000000001</v>
      </c>
      <c r="AE3">
        <f t="shared" ref="AE3:AE9" si="8">AB3*100</f>
        <v>14.777555555555558</v>
      </c>
      <c r="AF3">
        <f t="shared" si="1"/>
        <v>16.624750000000002</v>
      </c>
      <c r="AG3">
        <f t="shared" si="1"/>
        <v>13.299800000000001</v>
      </c>
    </row>
    <row r="4" spans="1:33" x14ac:dyDescent="0.25">
      <c r="A4" s="2" t="s">
        <v>10</v>
      </c>
      <c r="B4" s="1">
        <v>1487</v>
      </c>
      <c r="C4" s="1">
        <v>709</v>
      </c>
      <c r="D4" s="1">
        <v>0.48</v>
      </c>
      <c r="E4" s="1" t="s">
        <v>11</v>
      </c>
      <c r="F4" s="1"/>
      <c r="G4" s="1">
        <v>0.55000000000000004</v>
      </c>
      <c r="H4" s="1" t="s">
        <v>12</v>
      </c>
      <c r="I4" s="11" t="s">
        <v>48</v>
      </c>
      <c r="J4" s="3">
        <v>39604</v>
      </c>
      <c r="K4" s="3">
        <v>1703</v>
      </c>
      <c r="L4" s="3">
        <v>3108.02</v>
      </c>
      <c r="M4" s="3">
        <v>133.65</v>
      </c>
      <c r="N4" s="4">
        <v>4.3</v>
      </c>
      <c r="O4" s="3">
        <v>20145.968216598001</v>
      </c>
      <c r="P4" s="7">
        <f t="shared" si="0"/>
        <v>55000.000000000007</v>
      </c>
      <c r="Q4" s="8">
        <f t="shared" si="2"/>
        <v>5.6509454545454536E-2</v>
      </c>
      <c r="S4">
        <v>1274251.7744416059</v>
      </c>
      <c r="T4">
        <f t="shared" si="3"/>
        <v>3108.02</v>
      </c>
      <c r="U4" s="7">
        <f t="shared" ref="U4:U9" si="9">G4*100000</f>
        <v>55000.000000000007</v>
      </c>
      <c r="V4" s="3">
        <v>20145.968216598001</v>
      </c>
      <c r="X4" s="1">
        <v>0.51</v>
      </c>
      <c r="Y4">
        <v>0.61</v>
      </c>
      <c r="Z4">
        <f t="shared" si="4"/>
        <v>51000</v>
      </c>
      <c r="AA4">
        <f t="shared" si="4"/>
        <v>61000</v>
      </c>
      <c r="AB4" s="9">
        <f t="shared" si="5"/>
        <v>5.6509454545454536E-2</v>
      </c>
      <c r="AC4" s="9">
        <f t="shared" si="6"/>
        <v>6.0941568627450982E-2</v>
      </c>
      <c r="AD4" s="9">
        <f t="shared" si="7"/>
        <v>5.0951147540983607E-2</v>
      </c>
      <c r="AE4">
        <f t="shared" si="8"/>
        <v>5.6509454545454538</v>
      </c>
      <c r="AF4">
        <f t="shared" si="1"/>
        <v>6.0941568627450984</v>
      </c>
      <c r="AG4">
        <f t="shared" si="1"/>
        <v>5.0951147540983603</v>
      </c>
    </row>
    <row r="5" spans="1:33" x14ac:dyDescent="0.25">
      <c r="A5" s="2" t="s">
        <v>13</v>
      </c>
      <c r="B5" s="1">
        <v>1429</v>
      </c>
      <c r="C5" s="1">
        <v>400</v>
      </c>
      <c r="D5" s="1">
        <v>0.28000000000000003</v>
      </c>
      <c r="E5" s="1" t="s">
        <v>14</v>
      </c>
      <c r="F5" s="1"/>
      <c r="G5" s="1">
        <v>0.32</v>
      </c>
      <c r="H5" s="1" t="s">
        <v>15</v>
      </c>
      <c r="I5" s="11" t="s">
        <v>49</v>
      </c>
      <c r="J5" s="3">
        <v>19942</v>
      </c>
      <c r="K5" s="3">
        <v>827</v>
      </c>
      <c r="L5" s="3">
        <v>3283.02</v>
      </c>
      <c r="M5" s="3">
        <v>136.15</v>
      </c>
      <c r="N5" s="4">
        <v>4.1500000000000004</v>
      </c>
      <c r="O5" s="3">
        <v>23345.976807127758</v>
      </c>
      <c r="P5" s="7">
        <f t="shared" si="0"/>
        <v>32000</v>
      </c>
      <c r="Q5" s="8">
        <f>L5/P5</f>
        <v>0.102594375</v>
      </c>
      <c r="S5">
        <v>607428.52617407148</v>
      </c>
      <c r="T5">
        <f t="shared" si="3"/>
        <v>3283.02</v>
      </c>
      <c r="U5" s="7">
        <f t="shared" si="9"/>
        <v>32000</v>
      </c>
      <c r="V5" s="3">
        <v>23345.976807127801</v>
      </c>
      <c r="X5" s="1">
        <v>0.28999999999999998</v>
      </c>
      <c r="Y5">
        <v>0.36</v>
      </c>
      <c r="Z5">
        <f t="shared" si="4"/>
        <v>28999.999999999996</v>
      </c>
      <c r="AA5">
        <f t="shared" si="4"/>
        <v>36000</v>
      </c>
      <c r="AB5" s="9">
        <f t="shared" si="5"/>
        <v>0.102594375</v>
      </c>
      <c r="AC5" s="9">
        <f t="shared" si="6"/>
        <v>0.11320758620689657</v>
      </c>
      <c r="AD5" s="9">
        <f t="shared" si="7"/>
        <v>9.1194999999999998E-2</v>
      </c>
      <c r="AE5">
        <f t="shared" si="8"/>
        <v>10.259437500000001</v>
      </c>
      <c r="AF5">
        <f t="shared" si="1"/>
        <v>11.320758620689658</v>
      </c>
      <c r="AG5">
        <f t="shared" si="1"/>
        <v>9.1195000000000004</v>
      </c>
    </row>
    <row r="6" spans="1:33" x14ac:dyDescent="0.25">
      <c r="A6" s="2" t="s">
        <v>16</v>
      </c>
      <c r="B6" s="1">
        <v>1453</v>
      </c>
      <c r="C6" s="1">
        <v>508</v>
      </c>
      <c r="D6" s="1">
        <v>0.35</v>
      </c>
      <c r="E6" s="1" t="s">
        <v>17</v>
      </c>
      <c r="F6" s="1"/>
      <c r="G6" s="1">
        <v>0.4</v>
      </c>
      <c r="H6" s="1" t="s">
        <v>18</v>
      </c>
      <c r="I6" s="11" t="s">
        <v>50</v>
      </c>
      <c r="J6" s="3">
        <v>18057</v>
      </c>
      <c r="K6" s="3">
        <v>988</v>
      </c>
      <c r="L6" s="3">
        <v>2323.62</v>
      </c>
      <c r="M6" s="3">
        <v>127.14</v>
      </c>
      <c r="N6" s="4">
        <v>5.47</v>
      </c>
      <c r="O6" s="3">
        <v>10724.405679534066</v>
      </c>
      <c r="P6" s="7">
        <f>G6*100000</f>
        <v>40000</v>
      </c>
      <c r="Q6" s="8">
        <f t="shared" si="2"/>
        <v>5.8090499999999996E-2</v>
      </c>
      <c r="S6">
        <v>777106.41154749924</v>
      </c>
      <c r="T6">
        <f t="shared" si="3"/>
        <v>2323.62</v>
      </c>
      <c r="U6" s="7">
        <f t="shared" si="9"/>
        <v>40000</v>
      </c>
      <c r="V6" s="3">
        <v>10724.405679534066</v>
      </c>
      <c r="X6" s="1">
        <v>0.36</v>
      </c>
      <c r="Y6">
        <v>0.45</v>
      </c>
      <c r="Z6">
        <f t="shared" si="4"/>
        <v>36000</v>
      </c>
      <c r="AA6">
        <f t="shared" si="4"/>
        <v>45000</v>
      </c>
      <c r="AB6" s="9">
        <f t="shared" si="5"/>
        <v>5.8090499999999996E-2</v>
      </c>
      <c r="AC6" s="9">
        <f t="shared" si="6"/>
        <v>6.4544999999999991E-2</v>
      </c>
      <c r="AD6" s="9">
        <f t="shared" si="7"/>
        <v>5.1635999999999994E-2</v>
      </c>
      <c r="AE6">
        <f t="shared" si="8"/>
        <v>5.80905</v>
      </c>
      <c r="AF6">
        <f t="shared" si="1"/>
        <v>6.4544999999999995</v>
      </c>
      <c r="AG6">
        <f t="shared" si="1"/>
        <v>5.1635999999999997</v>
      </c>
    </row>
    <row r="7" spans="1:33" x14ac:dyDescent="0.25">
      <c r="A7" s="2" t="s">
        <v>19</v>
      </c>
      <c r="B7" s="1">
        <v>1457</v>
      </c>
      <c r="C7" s="1">
        <v>434</v>
      </c>
      <c r="D7" s="1">
        <v>0.3</v>
      </c>
      <c r="E7" s="1" t="s">
        <v>20</v>
      </c>
      <c r="F7" s="1"/>
      <c r="G7" s="1">
        <v>0.34</v>
      </c>
      <c r="H7" s="1" t="s">
        <v>21</v>
      </c>
      <c r="I7" s="11" t="s">
        <v>51</v>
      </c>
      <c r="J7" s="3">
        <v>19519</v>
      </c>
      <c r="K7" s="3">
        <v>444</v>
      </c>
      <c r="L7" s="5">
        <v>3579.48</v>
      </c>
      <c r="M7" s="5">
        <v>81.42</v>
      </c>
      <c r="N7" s="6">
        <v>2.27</v>
      </c>
      <c r="O7" s="3">
        <v>14689.108053885737</v>
      </c>
      <c r="P7" s="7">
        <f t="shared" si="0"/>
        <v>34000</v>
      </c>
      <c r="Q7" s="8">
        <f t="shared" si="2"/>
        <v>0.10527882352941177</v>
      </c>
      <c r="S7">
        <v>545302.66966151504</v>
      </c>
      <c r="T7">
        <f t="shared" si="3"/>
        <v>3579.48</v>
      </c>
      <c r="U7" s="7">
        <f>G7*100000</f>
        <v>34000</v>
      </c>
      <c r="V7" s="3">
        <v>14689.108053885737</v>
      </c>
      <c r="X7" s="1">
        <v>0.31</v>
      </c>
      <c r="Y7">
        <v>0.38</v>
      </c>
      <c r="Z7">
        <f t="shared" si="4"/>
        <v>31000</v>
      </c>
      <c r="AA7">
        <f t="shared" si="4"/>
        <v>38000</v>
      </c>
      <c r="AB7" s="9">
        <f>T7/U7</f>
        <v>0.10527882352941177</v>
      </c>
      <c r="AC7" s="9">
        <f t="shared" si="6"/>
        <v>0.11546709677419355</v>
      </c>
      <c r="AD7" s="9">
        <f t="shared" si="7"/>
        <v>9.4196842105263162E-2</v>
      </c>
      <c r="AE7">
        <f>AB7*100</f>
        <v>10.527882352941177</v>
      </c>
      <c r="AF7">
        <f t="shared" si="1"/>
        <v>11.546709677419354</v>
      </c>
      <c r="AG7">
        <f t="shared" si="1"/>
        <v>9.4196842105263165</v>
      </c>
    </row>
    <row r="8" spans="1:33" x14ac:dyDescent="0.25">
      <c r="A8" s="2" t="s">
        <v>22</v>
      </c>
      <c r="B8" s="1">
        <v>4597</v>
      </c>
      <c r="C8" s="1">
        <v>1210</v>
      </c>
      <c r="D8" s="1">
        <v>0.26</v>
      </c>
      <c r="E8" s="1" t="s">
        <v>23</v>
      </c>
      <c r="F8" s="1"/>
      <c r="G8" s="1">
        <v>0.3</v>
      </c>
      <c r="H8" s="1" t="s">
        <v>24</v>
      </c>
      <c r="I8" s="11" t="s">
        <v>52</v>
      </c>
      <c r="J8" s="3">
        <v>328498</v>
      </c>
      <c r="K8" s="3">
        <v>8141</v>
      </c>
      <c r="L8" s="3">
        <v>6206.93</v>
      </c>
      <c r="M8" s="3">
        <v>105.13</v>
      </c>
      <c r="N8" s="4">
        <v>1.69</v>
      </c>
      <c r="O8" s="3">
        <v>29210.655278859445</v>
      </c>
      <c r="P8" s="7">
        <f t="shared" si="0"/>
        <v>30000</v>
      </c>
      <c r="Q8" s="8">
        <f>L8/P8</f>
        <v>0.20689766666666667</v>
      </c>
      <c r="S8">
        <v>7743957.157564206</v>
      </c>
      <c r="T8">
        <f t="shared" si="3"/>
        <v>4241.991443342723</v>
      </c>
      <c r="U8" s="7">
        <f t="shared" si="9"/>
        <v>30000</v>
      </c>
      <c r="V8" s="3">
        <v>29210.655278859445</v>
      </c>
      <c r="X8" s="1">
        <v>0.27</v>
      </c>
      <c r="Y8">
        <v>0.33</v>
      </c>
      <c r="Z8">
        <f t="shared" si="4"/>
        <v>27000</v>
      </c>
      <c r="AA8">
        <f t="shared" si="4"/>
        <v>33000</v>
      </c>
      <c r="AB8" s="9">
        <f t="shared" si="5"/>
        <v>0.14139971477809077</v>
      </c>
      <c r="AC8" s="9">
        <f t="shared" si="6"/>
        <v>0.15711079419787863</v>
      </c>
      <c r="AD8" s="9">
        <f t="shared" si="7"/>
        <v>0.12854519525280977</v>
      </c>
      <c r="AE8">
        <f t="shared" si="8"/>
        <v>14.139971477809077</v>
      </c>
      <c r="AF8">
        <f t="shared" si="1"/>
        <v>15.711079419787863</v>
      </c>
      <c r="AG8">
        <f t="shared" si="1"/>
        <v>12.854519525280978</v>
      </c>
    </row>
    <row r="9" spans="1:33" x14ac:dyDescent="0.25">
      <c r="A9" s="2" t="s">
        <v>25</v>
      </c>
      <c r="B9" s="1">
        <v>1979</v>
      </c>
      <c r="C9" s="1">
        <v>523</v>
      </c>
      <c r="D9" s="1">
        <v>0.26</v>
      </c>
      <c r="E9" s="1" t="s">
        <v>26</v>
      </c>
      <c r="F9" s="1"/>
      <c r="G9" s="1">
        <v>0.3</v>
      </c>
      <c r="H9" s="1" t="s">
        <v>24</v>
      </c>
      <c r="I9" s="11" t="s">
        <v>53</v>
      </c>
      <c r="J9" s="3">
        <v>62193</v>
      </c>
      <c r="K9" s="3">
        <v>2046</v>
      </c>
      <c r="L9" s="3">
        <v>2760.92</v>
      </c>
      <c r="M9" s="3">
        <v>90.83</v>
      </c>
      <c r="N9" s="4">
        <v>3.29</v>
      </c>
      <c r="O9" s="3">
        <v>18008.395572081528</v>
      </c>
      <c r="P9" s="7">
        <f t="shared" si="0"/>
        <v>30000</v>
      </c>
      <c r="Q9" s="8">
        <f t="shared" si="2"/>
        <v>9.2030666666666663E-2</v>
      </c>
      <c r="S9">
        <v>2252618.6923199515</v>
      </c>
      <c r="T9">
        <f t="shared" si="3"/>
        <v>2760.9199999999996</v>
      </c>
      <c r="U9" s="7">
        <f t="shared" si="9"/>
        <v>30000</v>
      </c>
      <c r="V9" s="3">
        <v>18008.395572081528</v>
      </c>
      <c r="X9" s="1">
        <v>0.27</v>
      </c>
      <c r="Y9">
        <v>0.33</v>
      </c>
      <c r="Z9">
        <f t="shared" si="4"/>
        <v>27000</v>
      </c>
      <c r="AA9">
        <f t="shared" si="4"/>
        <v>33000</v>
      </c>
      <c r="AB9" s="9">
        <f t="shared" si="5"/>
        <v>9.203066666666665E-2</v>
      </c>
      <c r="AC9" s="9">
        <f t="shared" si="6"/>
        <v>0.10225629629629628</v>
      </c>
      <c r="AD9" s="9">
        <f t="shared" si="7"/>
        <v>8.3664242424242419E-2</v>
      </c>
      <c r="AE9">
        <f t="shared" si="8"/>
        <v>9.2030666666666647</v>
      </c>
      <c r="AF9">
        <f t="shared" si="1"/>
        <v>10.225629629629628</v>
      </c>
      <c r="AG9">
        <f t="shared" si="1"/>
        <v>8.366424242424241</v>
      </c>
    </row>
    <row r="10" spans="1:33" x14ac:dyDescent="0.25">
      <c r="A10" s="2"/>
      <c r="B10" s="1"/>
      <c r="C10" s="1"/>
      <c r="D10" s="1"/>
      <c r="E10" s="1"/>
      <c r="F10" s="1"/>
      <c r="G10" s="1"/>
      <c r="H10" s="1"/>
      <c r="I10" s="11"/>
      <c r="J10" s="3"/>
      <c r="K10" s="3"/>
      <c r="L10" s="3"/>
      <c r="M10" s="3"/>
      <c r="N10" s="4"/>
      <c r="O10" s="3"/>
      <c r="P10" s="7"/>
      <c r="Q10" s="8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DANILO</dc:creator>
  <cp:lastModifiedBy>cdelo</cp:lastModifiedBy>
  <dcterms:created xsi:type="dcterms:W3CDTF">2021-02-21T01:40:23Z</dcterms:created>
  <dcterms:modified xsi:type="dcterms:W3CDTF">2021-02-28T15:22:21Z</dcterms:modified>
</cp:coreProperties>
</file>