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nacioperez/Desktop/DTU Wind Energy/"/>
    </mc:Choice>
  </mc:AlternateContent>
  <xr:revisionPtr revIDLastSave="0" documentId="13_ncr:1_{387D1D50-3467-704A-9221-C7F3AF053AAD}" xr6:coauthVersionLast="47" xr6:coauthVersionMax="47" xr10:uidLastSave="{00000000-0000-0000-0000-000000000000}"/>
  <bookViews>
    <workbookView xWindow="0" yWindow="480" windowWidth="14280" windowHeight="17520" xr2:uid="{04C443B6-7351-3143-A8D0-7134F85096A9}"/>
  </bookViews>
  <sheets>
    <sheet name="Training Quiz (Module 1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C28" i="1" s="1"/>
  <c r="C25" i="1"/>
  <c r="C15" i="1"/>
  <c r="C23" i="1"/>
  <c r="C18" i="1"/>
  <c r="Z8" i="1"/>
  <c r="C24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F5" i="1"/>
  <c r="C17" i="1"/>
  <c r="C16" i="1"/>
</calcChain>
</file>

<file path=xl/sharedStrings.xml><?xml version="1.0" encoding="utf-8"?>
<sst xmlns="http://schemas.openxmlformats.org/spreadsheetml/2006/main" count="27" uniqueCount="27">
  <si>
    <r>
      <t>Wind farm capacity (</t>
    </r>
    <r>
      <rPr>
        <b/>
        <sz val="16"/>
        <color rgb="FF1F1F1F"/>
        <rFont val="Unset"/>
      </rPr>
      <t>MW</t>
    </r>
    <r>
      <rPr>
        <sz val="16"/>
        <color rgb="FF1F1F1F"/>
        <rFont val="Arial"/>
        <family val="2"/>
      </rPr>
      <t>)</t>
    </r>
  </si>
  <si>
    <r>
      <t>Capital investmen (</t>
    </r>
    <r>
      <rPr>
        <b/>
        <sz val="16"/>
        <color rgb="FF1F1F1F"/>
        <rFont val="Unset"/>
      </rPr>
      <t>€</t>
    </r>
    <r>
      <rPr>
        <sz val="16"/>
        <color rgb="FF1F1F1F"/>
        <rFont val="Arial"/>
        <family val="2"/>
      </rPr>
      <t>)</t>
    </r>
  </si>
  <si>
    <r>
      <t>Period of operation (</t>
    </r>
    <r>
      <rPr>
        <b/>
        <sz val="16"/>
        <color rgb="FF1F1F1F"/>
        <rFont val="Unset"/>
      </rPr>
      <t>years</t>
    </r>
    <r>
      <rPr>
        <sz val="16"/>
        <color rgb="FF1F1F1F"/>
        <rFont val="Arial"/>
        <family val="2"/>
      </rPr>
      <t>)</t>
    </r>
  </si>
  <si>
    <r>
      <t>Decommissioning costs (</t>
    </r>
    <r>
      <rPr>
        <b/>
        <sz val="16"/>
        <color rgb="FF1F1F1F"/>
        <rFont val="Unset"/>
      </rPr>
      <t>€</t>
    </r>
    <r>
      <rPr>
        <sz val="16"/>
        <color rgb="FF1F1F1F"/>
        <rFont val="Arial"/>
        <family val="2"/>
      </rPr>
      <t>)</t>
    </r>
  </si>
  <si>
    <r>
      <t>O&amp;M costs (</t>
    </r>
    <r>
      <rPr>
        <b/>
        <sz val="16"/>
        <color rgb="FF1F1F1F"/>
        <rFont val="Unset"/>
      </rPr>
      <t>€/kWh</t>
    </r>
    <r>
      <rPr>
        <sz val="16"/>
        <color rgb="FF1F1F1F"/>
        <rFont val="Arial"/>
        <family val="2"/>
      </rPr>
      <t>)</t>
    </r>
  </si>
  <si>
    <r>
      <t>Annual energy production (</t>
    </r>
    <r>
      <rPr>
        <b/>
        <sz val="16"/>
        <color rgb="FF1F1F1F"/>
        <rFont val="Unset"/>
      </rPr>
      <t>kWh</t>
    </r>
    <r>
      <rPr>
        <sz val="16"/>
        <color rgb="FF1F1F1F"/>
        <rFont val="Arial"/>
        <family val="2"/>
      </rPr>
      <t>)</t>
    </r>
  </si>
  <si>
    <r>
      <t>Electricity selling price, tariff (</t>
    </r>
    <r>
      <rPr>
        <b/>
        <sz val="16"/>
        <color rgb="FF1F1F1F"/>
        <rFont val="Unset"/>
      </rPr>
      <t>€/kWh</t>
    </r>
    <r>
      <rPr>
        <sz val="16"/>
        <color rgb="FF1F1F1F"/>
        <rFont val="Arial"/>
        <family val="2"/>
      </rPr>
      <t>)</t>
    </r>
  </si>
  <si>
    <r>
      <t>Annual discount rate (</t>
    </r>
    <r>
      <rPr>
        <b/>
        <sz val="16"/>
        <color rgb="FF1F1F1F"/>
        <rFont val="Unset"/>
      </rPr>
      <t>%</t>
    </r>
    <r>
      <rPr>
        <sz val="16"/>
        <color rgb="FF1F1F1F"/>
        <rFont val="Arial"/>
        <family val="2"/>
      </rPr>
      <t>)</t>
    </r>
  </si>
  <si>
    <t xml:space="preserve">Please use the information given above to answer the following questions. Write down your answers as you go. You will need them when you answer the quiz.
</t>
  </si>
  <si>
    <t>Net present value (NPV) of the wind farm project</t>
  </si>
  <si>
    <t>In order to make this calculation, we need to convert some of the information we have into annual figures:</t>
  </si>
  <si>
    <r>
      <t xml:space="preserve">What are the </t>
    </r>
    <r>
      <rPr>
        <b/>
        <sz val="12"/>
        <color rgb="FF1F1F1F"/>
        <rFont val="Times New Roman"/>
        <family val="1"/>
      </rPr>
      <t>O&amp;M</t>
    </r>
    <r>
      <rPr>
        <sz val="12"/>
        <color rgb="FF1F1F1F"/>
        <rFont val="Times New Roman"/>
        <family val="1"/>
      </rPr>
      <t xml:space="preserve"> costs in euro for each year (</t>
    </r>
    <r>
      <rPr>
        <b/>
        <sz val="12"/>
        <color rgb="FF1F1F1F"/>
        <rFont val="Times New Roman"/>
        <family val="1"/>
      </rPr>
      <t>€/year</t>
    </r>
    <r>
      <rPr>
        <sz val="12"/>
        <color rgb="FF1F1F1F"/>
        <rFont val="Times New Roman"/>
        <family val="1"/>
      </rPr>
      <t>)?</t>
    </r>
  </si>
  <si>
    <r>
      <t>What is annual revenue from selling the electricity (</t>
    </r>
    <r>
      <rPr>
        <b/>
        <sz val="12"/>
        <color rgb="FF1F1F1F"/>
        <rFont val="Times New Roman"/>
        <family val="1"/>
      </rPr>
      <t>€/year</t>
    </r>
    <r>
      <rPr>
        <sz val="12"/>
        <color rgb="FF1F1F1F"/>
        <rFont val="Times New Roman"/>
        <family val="1"/>
      </rPr>
      <t>)?</t>
    </r>
  </si>
  <si>
    <r>
      <t>What is the annual net income (</t>
    </r>
    <r>
      <rPr>
        <b/>
        <sz val="12"/>
        <color rgb="FF1F1F1F"/>
        <rFont val="Times New Roman"/>
        <family val="1"/>
      </rPr>
      <t>€/year</t>
    </r>
    <r>
      <rPr>
        <sz val="12"/>
        <color rgb="FF1F1F1F"/>
        <rFont val="Times New Roman"/>
        <family val="1"/>
      </rPr>
      <t>)?</t>
    </r>
  </si>
  <si>
    <r>
      <t>What is the net present value of this wind farm project(</t>
    </r>
    <r>
      <rPr>
        <b/>
        <sz val="12"/>
        <color rgb="FF1F1F1F"/>
        <rFont val="Times New Roman"/>
        <family val="1"/>
      </rPr>
      <t>€</t>
    </r>
    <r>
      <rPr>
        <sz val="12"/>
        <color rgb="FF1F1F1F"/>
        <rFont val="Times New Roman"/>
        <family val="1"/>
      </rPr>
      <t xml:space="preserve">)? </t>
    </r>
    <r>
      <rPr>
        <i/>
        <sz val="12"/>
        <color rgb="FF1F1F1F"/>
        <rFont val="Times New Roman"/>
        <family val="1"/>
      </rPr>
      <t xml:space="preserve">Hint: when calculating with </t>
    </r>
    <r>
      <rPr>
        <b/>
        <i/>
        <sz val="12"/>
        <color rgb="FF1F1F1F"/>
        <rFont val="Times New Roman"/>
        <family val="1"/>
      </rPr>
      <t xml:space="preserve">NPV </t>
    </r>
    <r>
      <rPr>
        <i/>
        <sz val="12"/>
        <color rgb="FF1F1F1F"/>
        <rFont val="Times New Roman"/>
        <family val="1"/>
      </rPr>
      <t xml:space="preserve">function don't forget to extract the decommissioning cost from the last years net income. </t>
    </r>
  </si>
  <si>
    <t>Years</t>
  </si>
  <si>
    <t>Cashflow - Years</t>
  </si>
  <si>
    <t>Revenue</t>
  </si>
  <si>
    <t>O&amp;M</t>
  </si>
  <si>
    <r>
      <t xml:space="preserve">Again, using the </t>
    </r>
    <r>
      <rPr>
        <b/>
        <sz val="12"/>
        <color rgb="FF1F1F1F"/>
        <rFont val="Times New Roman"/>
        <family val="1"/>
      </rPr>
      <t>NPV</t>
    </r>
    <r>
      <rPr>
        <sz val="12"/>
        <color rgb="FF1F1F1F"/>
        <rFont val="Times New Roman"/>
        <family val="1"/>
      </rPr>
      <t xml:space="preserve"> function, what is the present value of all the maintenance costs for the </t>
    </r>
    <r>
      <rPr>
        <b/>
        <sz val="12"/>
        <color rgb="FF1F1F1F"/>
        <rFont val="Times New Roman"/>
        <family val="1"/>
      </rPr>
      <t>20</t>
    </r>
    <r>
      <rPr>
        <sz val="12"/>
        <color rgb="FF1F1F1F"/>
        <rFont val="Times New Roman"/>
        <family val="1"/>
      </rPr>
      <t xml:space="preserve"> years of operation (</t>
    </r>
    <r>
      <rPr>
        <b/>
        <sz val="12"/>
        <color rgb="FF1F1F1F"/>
        <rFont val="Times New Roman"/>
        <family val="1"/>
      </rPr>
      <t>€</t>
    </r>
    <r>
      <rPr>
        <sz val="12"/>
        <color rgb="FF1F1F1F"/>
        <rFont val="Times New Roman"/>
        <family val="1"/>
      </rPr>
      <t xml:space="preserve">)? </t>
    </r>
    <r>
      <rPr>
        <i/>
        <sz val="12"/>
        <color rgb="FF1F1F1F"/>
        <rFont val="Times New Roman"/>
        <family val="1"/>
      </rPr>
      <t xml:space="preserve">Hint: For calculating </t>
    </r>
    <r>
      <rPr>
        <b/>
        <i/>
        <sz val="12"/>
        <color rgb="FF1F1F1F"/>
        <rFont val="Times New Roman"/>
        <family val="1"/>
      </rPr>
      <t>NPV</t>
    </r>
    <r>
      <rPr>
        <i/>
        <sz val="12"/>
        <color rgb="FF1F1F1F"/>
        <rFont val="Times New Roman"/>
        <family val="1"/>
      </rPr>
      <t xml:space="preserve"> of costs, the sign of each annual entry should be negative. Note also that the initial capital investment should not be included here.</t>
    </r>
  </si>
  <si>
    <r>
      <t>What is the present value of the payment cost made to decommission the wind farm (</t>
    </r>
    <r>
      <rPr>
        <b/>
        <sz val="12"/>
        <color rgb="FF1F1F1F"/>
        <rFont val="Times New Roman"/>
        <family val="1"/>
      </rPr>
      <t>€</t>
    </r>
    <r>
      <rPr>
        <sz val="12"/>
        <color rgb="FF1F1F1F"/>
        <rFont val="Times New Roman"/>
        <family val="1"/>
      </rPr>
      <t xml:space="preserve">)? </t>
    </r>
    <r>
      <rPr>
        <i/>
        <sz val="12"/>
        <color rgb="FF1F1F1F"/>
        <rFont val="Times New Roman"/>
        <family val="1"/>
      </rPr>
      <t xml:space="preserve">Hint: Use the </t>
    </r>
    <r>
      <rPr>
        <b/>
        <i/>
        <sz val="12"/>
        <color rgb="FF1F1F1F"/>
        <rFont val="Times New Roman"/>
        <family val="1"/>
      </rPr>
      <t>PV</t>
    </r>
    <r>
      <rPr>
        <i/>
        <sz val="12"/>
        <color rgb="FF1F1F1F"/>
        <rFont val="Times New Roman"/>
        <family val="1"/>
      </rPr>
      <t xml:space="preserve"> function but take care as the annual payment is zero and the decommissioning cost is the future value.</t>
    </r>
  </si>
  <si>
    <r>
      <t>Finally, add these two together with the initial capital cost to give the present value of all the costs (</t>
    </r>
    <r>
      <rPr>
        <b/>
        <sz val="12"/>
        <color rgb="FF1F1F1F"/>
        <rFont val="Times New Roman"/>
        <family val="1"/>
      </rPr>
      <t>€</t>
    </r>
    <r>
      <rPr>
        <sz val="12"/>
        <color rgb="FF1F1F1F"/>
        <rFont val="Times New Roman"/>
        <family val="1"/>
      </rPr>
      <t>).</t>
    </r>
  </si>
  <si>
    <r>
      <t>What is the levellised annual cost (</t>
    </r>
    <r>
      <rPr>
        <b/>
        <sz val="12"/>
        <color rgb="FF1F1F1F"/>
        <rFont val="Times New Roman"/>
        <family val="1"/>
      </rPr>
      <t>€/year</t>
    </r>
    <r>
      <rPr>
        <sz val="12"/>
        <color rgb="FF1F1F1F"/>
        <rFont val="Times New Roman"/>
        <family val="1"/>
      </rPr>
      <t xml:space="preserve">)? </t>
    </r>
  </si>
  <si>
    <r>
      <t>What is the levellised cost of energy (</t>
    </r>
    <r>
      <rPr>
        <b/>
        <sz val="12"/>
        <color rgb="FF1F1F1F"/>
        <rFont val="Times New Roman"/>
        <family val="1"/>
      </rPr>
      <t>LCoE</t>
    </r>
    <r>
      <rPr>
        <sz val="12"/>
        <color rgb="FF1F1F1F"/>
        <rFont val="Times New Roman"/>
        <family val="1"/>
      </rPr>
      <t>) for the wind farm (</t>
    </r>
    <r>
      <rPr>
        <b/>
        <sz val="12"/>
        <color rgb="FF1F1F1F"/>
        <rFont val="Times New Roman"/>
        <family val="1"/>
      </rPr>
      <t>€/kWh</t>
    </r>
    <r>
      <rPr>
        <sz val="12"/>
        <color rgb="FF1F1F1F"/>
        <rFont val="Times New Roman"/>
        <family val="1"/>
      </rPr>
      <t>)?</t>
    </r>
  </si>
  <si>
    <r>
      <t xml:space="preserve">What is this in </t>
    </r>
    <r>
      <rPr>
        <b/>
        <sz val="12"/>
        <color rgb="FF1F1F1F"/>
        <rFont val="Times New Roman"/>
        <family val="1"/>
      </rPr>
      <t>€c/kWh</t>
    </r>
    <r>
      <rPr>
        <sz val="12"/>
        <color rgb="FF1F1F1F"/>
        <rFont val="Times New Roman"/>
        <family val="1"/>
      </rPr>
      <t xml:space="preserve">? </t>
    </r>
  </si>
  <si>
    <r>
      <t>Once again, we need the capital cost of the wind farm (</t>
    </r>
    <r>
      <rPr>
        <b/>
        <sz val="14"/>
        <color rgb="FF1F1F1F"/>
        <rFont val="Times New Roman"/>
        <family val="1"/>
      </rPr>
      <t>€</t>
    </r>
    <r>
      <rPr>
        <sz val="14"/>
        <color rgb="FF1F1F1F"/>
        <rFont val="Times New Roman"/>
        <family val="1"/>
      </rPr>
      <t xml:space="preserve">) and the </t>
    </r>
    <r>
      <rPr>
        <b/>
        <sz val="14"/>
        <color rgb="FF1F1F1F"/>
        <rFont val="Times New Roman"/>
        <family val="1"/>
      </rPr>
      <t>O&amp;M</t>
    </r>
    <r>
      <rPr>
        <sz val="14"/>
        <color rgb="FF1F1F1F"/>
        <rFont val="Times New Roman"/>
        <family val="1"/>
      </rPr>
      <t xml:space="preserve"> costs in euro for each year (</t>
    </r>
    <r>
      <rPr>
        <b/>
        <sz val="14"/>
        <color rgb="FF1F1F1F"/>
        <rFont val="Times New Roman"/>
        <family val="1"/>
      </rPr>
      <t>€/year</t>
    </r>
    <r>
      <rPr>
        <sz val="14"/>
        <color rgb="FF1F1F1F"/>
        <rFont val="Times New Roman"/>
        <family val="1"/>
      </rPr>
      <t>) - calculated in exercise above. Finally, we will need the decommissioning costs (</t>
    </r>
    <r>
      <rPr>
        <b/>
        <sz val="14"/>
        <color rgb="FF1F1F1F"/>
        <rFont val="Times New Roman"/>
        <family val="1"/>
      </rPr>
      <t>€</t>
    </r>
    <r>
      <rPr>
        <sz val="14"/>
        <color rgb="FF1F1F1F"/>
        <rFont val="Times New Roman"/>
        <family val="1"/>
      </rPr>
      <t>).</t>
    </r>
  </si>
  <si>
    <t>Decomission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</si>
</sst>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.00000"/>
    <numFmt numFmtId="171" formatCode="0.00000"/>
  </numFmts>
  <fonts count="11">
    <font>
      <sz val="12"/>
      <color theme="1"/>
      <name val="Aptos Narrow"/>
      <family val="2"/>
      <scheme val="minor"/>
    </font>
    <font>
      <sz val="16"/>
      <color rgb="FF1F1F1F"/>
      <name val="Arial"/>
      <family val="2"/>
    </font>
    <font>
      <b/>
      <sz val="16"/>
      <color rgb="FF1F1F1F"/>
      <name val="Unset"/>
    </font>
    <font>
      <b/>
      <i/>
      <sz val="16"/>
      <color rgb="FF1F1F1F"/>
      <name val="Unset"/>
    </font>
    <font>
      <b/>
      <sz val="12"/>
      <color rgb="FF1F1F1F"/>
      <name val="Times New Roman"/>
      <family val="1"/>
    </font>
    <font>
      <sz val="12"/>
      <color rgb="FF1F1F1F"/>
      <name val="Times New Roman"/>
      <family val="1"/>
    </font>
    <font>
      <i/>
      <sz val="12"/>
      <color rgb="FF1F1F1F"/>
      <name val="Times New Roman"/>
      <family val="1"/>
    </font>
    <font>
      <b/>
      <i/>
      <sz val="12"/>
      <color rgb="FF1F1F1F"/>
      <name val="Times New Roman"/>
      <family val="1"/>
    </font>
    <font>
      <b/>
      <sz val="20"/>
      <color theme="1"/>
      <name val="Aptos Narrow"/>
      <scheme val="minor"/>
    </font>
    <font>
      <sz val="14"/>
      <color rgb="FF1F1F1F"/>
      <name val="Times New Roman"/>
      <family val="1"/>
    </font>
    <font>
      <b/>
      <sz val="14"/>
      <color rgb="FF1F1F1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3" fillId="0" borderId="0" xfId="0" applyNumberFormat="1" applyFont="1"/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/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170" fontId="3" fillId="0" borderId="0" xfId="0" applyNumberFormat="1" applyFont="1"/>
    <xf numFmtId="1" fontId="0" fillId="0" borderId="0" xfId="0" applyNumberFormat="1"/>
    <xf numFmtId="1" fontId="5" fillId="0" borderId="0" xfId="0" applyNumberFormat="1" applyFont="1" applyAlignment="1">
      <alignment wrapText="1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CD78-91F1-C949-8205-0FBD968F6DCD}">
  <dimension ref="B2:Z28"/>
  <sheetViews>
    <sheetView tabSelected="1" zoomScale="125" workbookViewId="0">
      <selection activeCell="B6" sqref="B6"/>
    </sheetView>
  </sheetViews>
  <sheetFormatPr baseColWidth="10" defaultRowHeight="16"/>
  <cols>
    <col min="2" max="2" width="50.1640625" customWidth="1"/>
    <col min="3" max="3" width="24.5" bestFit="1" customWidth="1"/>
    <col min="5" max="5" width="10.5" customWidth="1"/>
    <col min="6" max="6" width="14.1640625" customWidth="1"/>
    <col min="7" max="7" width="12.83203125" customWidth="1"/>
    <col min="8" max="8" width="14" customWidth="1"/>
    <col min="9" max="18" width="12.83203125" bestFit="1" customWidth="1"/>
    <col min="19" max="19" width="14" customWidth="1"/>
    <col min="20" max="20" width="13" customWidth="1"/>
    <col min="21" max="21" width="13.33203125" customWidth="1"/>
    <col min="22" max="22" width="14.6640625" customWidth="1"/>
    <col min="23" max="23" width="12.6640625" customWidth="1"/>
    <col min="24" max="24" width="15.33203125" customWidth="1"/>
    <col min="25" max="26" width="13.33203125" customWidth="1"/>
  </cols>
  <sheetData>
    <row r="2" spans="2:26" ht="21">
      <c r="B2" s="1" t="s">
        <v>0</v>
      </c>
      <c r="C2" s="2">
        <v>50</v>
      </c>
    </row>
    <row r="3" spans="2:26" ht="21">
      <c r="B3" s="1" t="s">
        <v>1</v>
      </c>
      <c r="C3" s="2">
        <v>65000000</v>
      </c>
    </row>
    <row r="4" spans="2:26" ht="27">
      <c r="B4" s="1" t="s">
        <v>2</v>
      </c>
      <c r="C4" s="2">
        <v>20</v>
      </c>
      <c r="F4" s="7" t="s">
        <v>16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ht="21">
      <c r="B5" s="1" t="s">
        <v>3</v>
      </c>
      <c r="C5" s="2">
        <v>3000000</v>
      </c>
      <c r="E5" t="s">
        <v>15</v>
      </c>
      <c r="F5">
        <f>0</f>
        <v>0</v>
      </c>
      <c r="G5">
        <f>F5+1</f>
        <v>1</v>
      </c>
      <c r="H5">
        <f t="shared" ref="H5:Z5" si="0">G5+1</f>
        <v>2</v>
      </c>
      <c r="I5">
        <f t="shared" si="0"/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  <c r="N5">
        <f t="shared" si="0"/>
        <v>8</v>
      </c>
      <c r="O5">
        <f t="shared" si="0"/>
        <v>9</v>
      </c>
      <c r="P5">
        <f t="shared" si="0"/>
        <v>10</v>
      </c>
      <c r="Q5">
        <f t="shared" si="0"/>
        <v>11</v>
      </c>
      <c r="R5">
        <f t="shared" si="0"/>
        <v>12</v>
      </c>
      <c r="S5">
        <f t="shared" si="0"/>
        <v>13</v>
      </c>
      <c r="T5">
        <f t="shared" si="0"/>
        <v>14</v>
      </c>
      <c r="U5">
        <f t="shared" si="0"/>
        <v>15</v>
      </c>
      <c r="V5">
        <f t="shared" si="0"/>
        <v>16</v>
      </c>
      <c r="W5">
        <f t="shared" si="0"/>
        <v>17</v>
      </c>
      <c r="X5">
        <f t="shared" si="0"/>
        <v>18</v>
      </c>
      <c r="Y5">
        <f t="shared" si="0"/>
        <v>19</v>
      </c>
      <c r="Z5">
        <f t="shared" si="0"/>
        <v>20</v>
      </c>
    </row>
    <row r="6" spans="2:26" ht="21">
      <c r="B6" s="1" t="s">
        <v>4</v>
      </c>
      <c r="C6" s="2">
        <v>9.1000000000000004E-3</v>
      </c>
      <c r="E6" t="s">
        <v>17</v>
      </c>
      <c r="F6" s="6">
        <f>C3</f>
        <v>65000000</v>
      </c>
      <c r="G6" s="6">
        <f>$C$17</f>
        <v>7249000</v>
      </c>
      <c r="H6" s="6">
        <f t="shared" ref="H6:Z6" si="1">$C$17</f>
        <v>7249000</v>
      </c>
      <c r="I6" s="6">
        <f t="shared" si="1"/>
        <v>7249000</v>
      </c>
      <c r="J6" s="6">
        <f t="shared" si="1"/>
        <v>7249000</v>
      </c>
      <c r="K6" s="6">
        <f t="shared" si="1"/>
        <v>7249000</v>
      </c>
      <c r="L6" s="6">
        <f t="shared" si="1"/>
        <v>7249000</v>
      </c>
      <c r="M6" s="6">
        <f t="shared" si="1"/>
        <v>7249000</v>
      </c>
      <c r="N6" s="6">
        <f t="shared" si="1"/>
        <v>7249000</v>
      </c>
      <c r="O6" s="6">
        <f t="shared" si="1"/>
        <v>7249000</v>
      </c>
      <c r="P6" s="6">
        <f t="shared" si="1"/>
        <v>7249000</v>
      </c>
      <c r="Q6" s="6">
        <f t="shared" si="1"/>
        <v>7249000</v>
      </c>
      <c r="R6" s="6">
        <f t="shared" si="1"/>
        <v>7249000</v>
      </c>
      <c r="S6" s="6">
        <f t="shared" si="1"/>
        <v>7249000</v>
      </c>
      <c r="T6" s="6">
        <f t="shared" si="1"/>
        <v>7249000</v>
      </c>
      <c r="U6" s="6">
        <f t="shared" si="1"/>
        <v>7249000</v>
      </c>
      <c r="V6" s="6">
        <f t="shared" si="1"/>
        <v>7249000</v>
      </c>
      <c r="W6" s="6">
        <f t="shared" si="1"/>
        <v>7249000</v>
      </c>
      <c r="X6" s="6">
        <f t="shared" si="1"/>
        <v>7249000</v>
      </c>
      <c r="Y6" s="6">
        <f t="shared" si="1"/>
        <v>7249000</v>
      </c>
      <c r="Z6" s="6">
        <f>$C$17-C5</f>
        <v>4249000</v>
      </c>
    </row>
    <row r="7" spans="2:26" ht="21">
      <c r="B7" s="1" t="s">
        <v>5</v>
      </c>
      <c r="C7" s="2">
        <v>110000000</v>
      </c>
      <c r="E7" t="s">
        <v>18</v>
      </c>
      <c r="F7">
        <f>0</f>
        <v>0</v>
      </c>
      <c r="G7" s="6">
        <f>$C$15</f>
        <v>1001000</v>
      </c>
      <c r="H7" s="6">
        <f t="shared" ref="H7:Z7" si="2">$C$15</f>
        <v>1001000</v>
      </c>
      <c r="I7" s="6">
        <f t="shared" si="2"/>
        <v>1001000</v>
      </c>
      <c r="J7" s="6">
        <f t="shared" si="2"/>
        <v>1001000</v>
      </c>
      <c r="K7" s="6">
        <f t="shared" si="2"/>
        <v>1001000</v>
      </c>
      <c r="L7" s="6">
        <f t="shared" si="2"/>
        <v>1001000</v>
      </c>
      <c r="M7" s="6">
        <f t="shared" si="2"/>
        <v>1001000</v>
      </c>
      <c r="N7" s="6">
        <f t="shared" si="2"/>
        <v>1001000</v>
      </c>
      <c r="O7" s="6">
        <f t="shared" si="2"/>
        <v>1001000</v>
      </c>
      <c r="P7" s="6">
        <f t="shared" si="2"/>
        <v>1001000</v>
      </c>
      <c r="Q7" s="6">
        <f t="shared" si="2"/>
        <v>1001000</v>
      </c>
      <c r="R7" s="6">
        <f t="shared" si="2"/>
        <v>1001000</v>
      </c>
      <c r="S7" s="6">
        <f t="shared" si="2"/>
        <v>1001000</v>
      </c>
      <c r="T7" s="6">
        <f t="shared" si="2"/>
        <v>1001000</v>
      </c>
      <c r="U7" s="6">
        <f t="shared" si="2"/>
        <v>1001000</v>
      </c>
      <c r="V7" s="6">
        <f t="shared" si="2"/>
        <v>1001000</v>
      </c>
      <c r="W7" s="6">
        <f t="shared" si="2"/>
        <v>1001000</v>
      </c>
      <c r="X7" s="6">
        <f t="shared" si="2"/>
        <v>1001000</v>
      </c>
      <c r="Y7" s="6">
        <f t="shared" si="2"/>
        <v>1001000</v>
      </c>
      <c r="Z7" s="6">
        <f t="shared" si="2"/>
        <v>1001000</v>
      </c>
    </row>
    <row r="8" spans="2:26" ht="21">
      <c r="B8" s="1" t="s">
        <v>6</v>
      </c>
      <c r="C8" s="9">
        <v>7.4999999999999997E-2</v>
      </c>
      <c r="E8" t="s">
        <v>26</v>
      </c>
      <c r="F8"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 s="6">
        <f>C5</f>
        <v>3000000</v>
      </c>
    </row>
    <row r="9" spans="2:26" ht="21">
      <c r="B9" s="1" t="s">
        <v>7</v>
      </c>
      <c r="C9" s="2">
        <v>8</v>
      </c>
    </row>
    <row r="11" spans="2:26" ht="68" customHeight="1">
      <c r="B11" s="3" t="s">
        <v>8</v>
      </c>
      <c r="C11" s="3"/>
    </row>
    <row r="13" spans="2:26" ht="17">
      <c r="B13" s="4" t="s">
        <v>9</v>
      </c>
    </row>
    <row r="14" spans="2:26" ht="34">
      <c r="B14" s="5" t="s">
        <v>10</v>
      </c>
    </row>
    <row r="15" spans="2:26" ht="17">
      <c r="B15" s="5" t="s">
        <v>11</v>
      </c>
      <c r="C15" s="10">
        <f>C6*C7</f>
        <v>1001000</v>
      </c>
    </row>
    <row r="16" spans="2:26" ht="17">
      <c r="B16" s="5" t="s">
        <v>12</v>
      </c>
      <c r="C16" s="10">
        <f>C8*C7</f>
        <v>8250000</v>
      </c>
    </row>
    <row r="17" spans="2:3" ht="17">
      <c r="B17" s="5" t="s">
        <v>13</v>
      </c>
      <c r="C17" s="10">
        <f>C16-C15</f>
        <v>7249000</v>
      </c>
    </row>
    <row r="18" spans="2:3" ht="68">
      <c r="B18" s="5" t="s">
        <v>14</v>
      </c>
      <c r="C18" s="10">
        <f>NPV(C9/100,G6:Z6)-F6</f>
        <v>5528105.9343877137</v>
      </c>
    </row>
    <row r="21" spans="2:3" ht="62" customHeight="1">
      <c r="B21" s="8" t="s">
        <v>25</v>
      </c>
      <c r="C21" s="8"/>
    </row>
    <row r="23" spans="2:3" ht="103" customHeight="1">
      <c r="B23" s="5" t="s">
        <v>19</v>
      </c>
      <c r="C23" s="11">
        <f>NPV(C9/100,G7:Z7)</f>
        <v>9827965.5548567362</v>
      </c>
    </row>
    <row r="24" spans="2:3" ht="68">
      <c r="B24" s="5" t="s">
        <v>20</v>
      </c>
      <c r="C24" s="10">
        <f>NPV(C9/100,G8:Z8)</f>
        <v>643644.62221216946</v>
      </c>
    </row>
    <row r="25" spans="2:3" ht="34">
      <c r="B25" s="5" t="s">
        <v>21</v>
      </c>
      <c r="C25" s="10">
        <f>C23+C24+C3</f>
        <v>75471610.177068904</v>
      </c>
    </row>
    <row r="26" spans="2:3" ht="17">
      <c r="B26" s="5" t="s">
        <v>22</v>
      </c>
      <c r="C26" s="10">
        <f>-PMT(C9/100, 20, C25)</f>
        <v>7686950.1999742417</v>
      </c>
    </row>
    <row r="27" spans="2:3" ht="34">
      <c r="B27" s="5" t="s">
        <v>23</v>
      </c>
      <c r="C27" s="12">
        <f>C26/C7</f>
        <v>6.9881365454311284E-2</v>
      </c>
    </row>
    <row r="28" spans="2:3" ht="17">
      <c r="B28" s="5" t="s">
        <v>24</v>
      </c>
      <c r="C28" s="12">
        <f>C27*100</f>
        <v>6.9881365454311286</v>
      </c>
    </row>
  </sheetData>
  <mergeCells count="3">
    <mergeCell ref="B11:C11"/>
    <mergeCell ref="F4:Z4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Training Quiz (Module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Andrés Pérez Rojas</dc:creator>
  <cp:lastModifiedBy>Ignacio Andrés Pérez Rojas</cp:lastModifiedBy>
  <dcterms:created xsi:type="dcterms:W3CDTF">2025-06-24T16:03:07Z</dcterms:created>
  <dcterms:modified xsi:type="dcterms:W3CDTF">2025-06-26T10:17:45Z</dcterms:modified>
</cp:coreProperties>
</file>