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9153E2AA-DDA8-4DC7-A435-4E6327CCC68C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46" r:id="rId8"/>
    <pivotCache cacheId="4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20" i="2"/>
  <c r="B18" i="2"/>
  <c r="B17" i="2"/>
  <c r="B15" i="2"/>
  <c r="B14" i="2"/>
  <c r="B7" i="2"/>
  <c r="B6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94" i="2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95" i="2" l="1"/>
  <c r="C7" i="2"/>
  <c r="BB82" i="2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A70" i="2"/>
  <c r="BB63" i="2"/>
  <c r="BB58" i="2"/>
  <c r="BB85" i="2"/>
  <c r="C17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B73" i="2"/>
  <c r="BC97" i="2"/>
  <c r="BB86" i="2"/>
  <c r="C18" i="2" s="1"/>
  <c r="BB83" i="2"/>
  <c r="C14" i="2" s="1"/>
  <c r="BB60" i="2"/>
  <c r="BB57" i="2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<sst xmlns="http://schemas.openxmlformats.org/spreadsheetml/2006/main" count="1840" uniqueCount="564">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</sst>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Denmark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13</c:v>
                </c:pt>
                <c:pt idx="6">
                  <c:v>0</c:v>
                </c:pt>
                <c:pt idx="7">
                  <c:v>13</c:v>
                </c:pt>
                <c:pt idx="8">
                  <c:v>55</c:v>
                </c:pt>
                <c:pt idx="9">
                  <c:v>172</c:v>
                </c:pt>
                <c:pt idx="10">
                  <c:v>180</c:v>
                </c:pt>
                <c:pt idx="11">
                  <c:v>173</c:v>
                </c:pt>
                <c:pt idx="12">
                  <c:v>187</c:v>
                </c:pt>
                <c:pt idx="13">
                  <c:v>32</c:v>
                </c:pt>
                <c:pt idx="14">
                  <c:v>39</c:v>
                </c:pt>
                <c:pt idx="15">
                  <c:v>58</c:v>
                </c:pt>
                <c:pt idx="16">
                  <c:v>92</c:v>
                </c:pt>
                <c:pt idx="17">
                  <c:v>91</c:v>
                </c:pt>
                <c:pt idx="18">
                  <c:v>109</c:v>
                </c:pt>
                <c:pt idx="19">
                  <c:v>112</c:v>
                </c:pt>
                <c:pt idx="20">
                  <c:v>83</c:v>
                </c:pt>
                <c:pt idx="21">
                  <c:v>94</c:v>
                </c:pt>
                <c:pt idx="22">
                  <c:v>58</c:v>
                </c:pt>
                <c:pt idx="23">
                  <c:v>146</c:v>
                </c:pt>
                <c:pt idx="24">
                  <c:v>144</c:v>
                </c:pt>
                <c:pt idx="25">
                  <c:v>161</c:v>
                </c:pt>
                <c:pt idx="26">
                  <c:v>177</c:v>
                </c:pt>
                <c:pt idx="27">
                  <c:v>166</c:v>
                </c:pt>
                <c:pt idx="28">
                  <c:v>198</c:v>
                </c:pt>
                <c:pt idx="29">
                  <c:v>191</c:v>
                </c:pt>
                <c:pt idx="30">
                  <c:v>284</c:v>
                </c:pt>
                <c:pt idx="31">
                  <c:v>251</c:v>
                </c:pt>
                <c:pt idx="32">
                  <c:v>283</c:v>
                </c:pt>
                <c:pt idx="33">
                  <c:v>373</c:v>
                </c:pt>
                <c:pt idx="34">
                  <c:v>323</c:v>
                </c:pt>
                <c:pt idx="35">
                  <c:v>292</c:v>
                </c:pt>
                <c:pt idx="36">
                  <c:v>314</c:v>
                </c:pt>
                <c:pt idx="37">
                  <c:v>391</c:v>
                </c:pt>
                <c:pt idx="38">
                  <c:v>331</c:v>
                </c:pt>
                <c:pt idx="39">
                  <c:v>233</c:v>
                </c:pt>
                <c:pt idx="40">
                  <c:v>184</c:v>
                </c:pt>
                <c:pt idx="41">
                  <c:v>177</c:v>
                </c:pt>
                <c:pt idx="42">
                  <c:v>178</c:v>
                </c:pt>
                <c:pt idx="43">
                  <c:v>144</c:v>
                </c:pt>
                <c:pt idx="44">
                  <c:v>193</c:v>
                </c:pt>
                <c:pt idx="45">
                  <c:v>170</c:v>
                </c:pt>
                <c:pt idx="46">
                  <c:v>198</c:v>
                </c:pt>
                <c:pt idx="47">
                  <c:v>194</c:v>
                </c:pt>
                <c:pt idx="48">
                  <c:v>169</c:v>
                </c:pt>
                <c:pt idx="49">
                  <c:v>143</c:v>
                </c:pt>
                <c:pt idx="50">
                  <c:v>131</c:v>
                </c:pt>
                <c:pt idx="51">
                  <c:v>180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Denmark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37</c:v>
                </c:pt>
                <c:pt idx="8">
                  <c:v>92</c:v>
                </c:pt>
                <c:pt idx="9">
                  <c:v>264</c:v>
                </c:pt>
                <c:pt idx="10">
                  <c:v>444</c:v>
                </c:pt>
                <c:pt idx="11">
                  <c:v>617</c:v>
                </c:pt>
                <c:pt idx="12">
                  <c:v>804</c:v>
                </c:pt>
                <c:pt idx="13">
                  <c:v>836</c:v>
                </c:pt>
                <c:pt idx="14">
                  <c:v>875</c:v>
                </c:pt>
                <c:pt idx="15">
                  <c:v>933</c:v>
                </c:pt>
                <c:pt idx="16">
                  <c:v>1025</c:v>
                </c:pt>
                <c:pt idx="17">
                  <c:v>1116</c:v>
                </c:pt>
                <c:pt idx="18">
                  <c:v>1225</c:v>
                </c:pt>
                <c:pt idx="19">
                  <c:v>1337</c:v>
                </c:pt>
                <c:pt idx="20">
                  <c:v>1420</c:v>
                </c:pt>
                <c:pt idx="21">
                  <c:v>1514</c:v>
                </c:pt>
                <c:pt idx="22">
                  <c:v>1572</c:v>
                </c:pt>
                <c:pt idx="23">
                  <c:v>1718</c:v>
                </c:pt>
                <c:pt idx="24">
                  <c:v>1862</c:v>
                </c:pt>
                <c:pt idx="25">
                  <c:v>2023</c:v>
                </c:pt>
                <c:pt idx="26">
                  <c:v>2200</c:v>
                </c:pt>
                <c:pt idx="27">
                  <c:v>2366</c:v>
                </c:pt>
                <c:pt idx="28">
                  <c:v>2564</c:v>
                </c:pt>
                <c:pt idx="29">
                  <c:v>2755</c:v>
                </c:pt>
                <c:pt idx="30">
                  <c:v>3039</c:v>
                </c:pt>
                <c:pt idx="31">
                  <c:v>3290</c:v>
                </c:pt>
                <c:pt idx="32">
                  <c:v>3573</c:v>
                </c:pt>
                <c:pt idx="33">
                  <c:v>3946</c:v>
                </c:pt>
                <c:pt idx="34">
                  <c:v>4269</c:v>
                </c:pt>
                <c:pt idx="35">
                  <c:v>4561</c:v>
                </c:pt>
                <c:pt idx="36">
                  <c:v>4875</c:v>
                </c:pt>
                <c:pt idx="37">
                  <c:v>5266</c:v>
                </c:pt>
                <c:pt idx="38">
                  <c:v>5597</c:v>
                </c:pt>
                <c:pt idx="39">
                  <c:v>5830</c:v>
                </c:pt>
                <c:pt idx="40">
                  <c:v>6014</c:v>
                </c:pt>
                <c:pt idx="41">
                  <c:v>6191</c:v>
                </c:pt>
                <c:pt idx="42">
                  <c:v>6369</c:v>
                </c:pt>
                <c:pt idx="43">
                  <c:v>6513</c:v>
                </c:pt>
                <c:pt idx="44">
                  <c:v>6706</c:v>
                </c:pt>
                <c:pt idx="45">
                  <c:v>6876</c:v>
                </c:pt>
                <c:pt idx="46">
                  <c:v>7074</c:v>
                </c:pt>
                <c:pt idx="47">
                  <c:v>7268</c:v>
                </c:pt>
                <c:pt idx="48">
                  <c:v>7437</c:v>
                </c:pt>
                <c:pt idx="49">
                  <c:v>7580</c:v>
                </c:pt>
                <c:pt idx="50">
                  <c:v>7711</c:v>
                </c:pt>
                <c:pt idx="51">
                  <c:v>7891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Denmark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11</c:v>
                </c:pt>
                <c:pt idx="27">
                  <c:v>13</c:v>
                </c:pt>
                <c:pt idx="28">
                  <c:v>7</c:v>
                </c:pt>
                <c:pt idx="29">
                  <c:v>5</c:v>
                </c:pt>
                <c:pt idx="30">
                  <c:v>13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22</c:v>
                </c:pt>
                <c:pt idx="35">
                  <c:v>18</c:v>
                </c:pt>
                <c:pt idx="36">
                  <c:v>8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Denmark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24</c:v>
                </c:pt>
                <c:pt idx="23">
                  <c:v>32</c:v>
                </c:pt>
                <c:pt idx="24">
                  <c:v>34</c:v>
                </c:pt>
                <c:pt idx="25">
                  <c:v>41</c:v>
                </c:pt>
                <c:pt idx="26">
                  <c:v>52</c:v>
                </c:pt>
                <c:pt idx="27">
                  <c:v>65</c:v>
                </c:pt>
                <c:pt idx="28">
                  <c:v>72</c:v>
                </c:pt>
                <c:pt idx="29">
                  <c:v>77</c:v>
                </c:pt>
                <c:pt idx="30">
                  <c:v>90</c:v>
                </c:pt>
                <c:pt idx="31">
                  <c:v>104</c:v>
                </c:pt>
                <c:pt idx="32">
                  <c:v>123</c:v>
                </c:pt>
                <c:pt idx="33">
                  <c:v>139</c:v>
                </c:pt>
                <c:pt idx="34">
                  <c:v>161</c:v>
                </c:pt>
                <c:pt idx="35">
                  <c:v>179</c:v>
                </c:pt>
                <c:pt idx="36">
                  <c:v>187</c:v>
                </c:pt>
                <c:pt idx="37">
                  <c:v>203</c:v>
                </c:pt>
                <c:pt idx="38">
                  <c:v>218</c:v>
                </c:pt>
                <c:pt idx="39">
                  <c:v>237</c:v>
                </c:pt>
                <c:pt idx="40">
                  <c:v>247</c:v>
                </c:pt>
                <c:pt idx="41">
                  <c:v>260</c:v>
                </c:pt>
                <c:pt idx="42">
                  <c:v>273</c:v>
                </c:pt>
                <c:pt idx="43">
                  <c:v>285</c:v>
                </c:pt>
                <c:pt idx="44">
                  <c:v>299</c:v>
                </c:pt>
                <c:pt idx="45">
                  <c:v>309</c:v>
                </c:pt>
                <c:pt idx="46">
                  <c:v>321</c:v>
                </c:pt>
                <c:pt idx="47">
                  <c:v>336</c:v>
                </c:pt>
                <c:pt idx="48">
                  <c:v>346</c:v>
                </c:pt>
                <c:pt idx="49">
                  <c:v>355</c:v>
                </c:pt>
                <c:pt idx="50">
                  <c:v>364</c:v>
                </c:pt>
                <c:pt idx="51">
                  <c:v>370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Denmark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0.3741060366377682</c:v>
                </c:pt>
                <c:pt idx="8" formatCode="0.0%">
                  <c:v>0.56506560796023964</c:v>
                </c:pt>
                <c:pt idx="9" formatCode="0.0%">
                  <c:v>0.71703423254084964</c:v>
                </c:pt>
                <c:pt idx="10" formatCode="0.0%">
                  <c:v>0.69600521594599263</c:v>
                </c:pt>
                <c:pt idx="11" formatCode="0.0%">
                  <c:v>0.77763168518581205</c:v>
                </c:pt>
                <c:pt idx="12" formatCode="0.0%">
                  <c:v>0.65144283028031902</c:v>
                </c:pt>
                <c:pt idx="13" formatCode="0.0%">
                  <c:v>0.66067636630110815</c:v>
                </c:pt>
                <c:pt idx="14" formatCode="0.0%">
                  <c:v>0.57129615216391172</c:v>
                </c:pt>
                <c:pt idx="15" formatCode="0.0%">
                  <c:v>0.39228353759514922</c:v>
                </c:pt>
                <c:pt idx="16" formatCode="0.0%">
                  <c:v>0.21383593724656036</c:v>
                </c:pt>
                <c:pt idx="17" formatCode="0.0%">
                  <c:v>0.14073044359475606</c:v>
                </c:pt>
                <c:pt idx="18" formatCode="0.0%">
                  <c:v>0.10293554211817524</c:v>
                </c:pt>
                <c:pt idx="19" formatCode="0.0%">
                  <c:v>7.5359367572727542E-2</c:v>
                </c:pt>
                <c:pt idx="20" formatCode="0.0%">
                  <c:v>7.8620988229154642E-2</c:v>
                </c:pt>
                <c:pt idx="21" formatCode="0.0%">
                  <c:v>8.1475864706186618E-2</c:v>
                </c:pt>
                <c:pt idx="22" formatCode="0.0%">
                  <c:v>7.7375936276808943E-2</c:v>
                </c:pt>
                <c:pt idx="23" formatCode="0.0%">
                  <c:v>7.657119686874414E-2</c:v>
                </c:pt>
                <c:pt idx="24" formatCode="0.0%">
                  <c:v>7.5868902416293516E-2</c:v>
                </c:pt>
                <c:pt idx="25" formatCode="0.0%">
                  <c:v>7.4293202366217725E-2</c:v>
                </c:pt>
                <c:pt idx="26" formatCode="0.0%">
                  <c:v>7.3739063456395693E-2</c:v>
                </c:pt>
                <c:pt idx="27" formatCode="0.0%">
                  <c:v>7.5660446739116427E-2</c:v>
                </c:pt>
                <c:pt idx="28" formatCode="0.0%">
                  <c:v>7.816341818721706E-2</c:v>
                </c:pt>
                <c:pt idx="29" formatCode="0.0%">
                  <c:v>8.3452474806634536E-2</c:v>
                </c:pt>
                <c:pt idx="30" formatCode="0.0%">
                  <c:v>8.4892711425856415E-2</c:v>
                </c:pt>
                <c:pt idx="31" formatCode="0.0%">
                  <c:v>8.4717390743112686E-2</c:v>
                </c:pt>
                <c:pt idx="32" formatCode="0.0%">
                  <c:v>8.4653492688193221E-2</c:v>
                </c:pt>
                <c:pt idx="33" formatCode="0.0%">
                  <c:v>8.7045622388165267E-2</c:v>
                </c:pt>
                <c:pt idx="34" formatCode="0.0%">
                  <c:v>8.7967485323501515E-2</c:v>
                </c:pt>
                <c:pt idx="35" formatCode="0.0%">
                  <c:v>8.5761852056094545E-2</c:v>
                </c:pt>
                <c:pt idx="36" formatCode="0.0%">
                  <c:v>8.4944628112158194E-2</c:v>
                </c:pt>
                <c:pt idx="37" formatCode="0.0%">
                  <c:v>8.1700835004840044E-2</c:v>
                </c:pt>
                <c:pt idx="38" formatCode="0.0%">
                  <c:v>7.8861337556922262E-2</c:v>
                </c:pt>
                <c:pt idx="39" formatCode="0.0%">
                  <c:v>7.2448646647772952E-2</c:v>
                </c:pt>
                <c:pt idx="40" formatCode="0.0%">
                  <c:v>6.2047065428000092E-2</c:v>
                </c:pt>
                <c:pt idx="41" formatCode="0.0%">
                  <c:v>5.4537656898155484E-2</c:v>
                </c:pt>
                <c:pt idx="42" formatCode="0.0%">
                  <c:v>4.885603729102872E-2</c:v>
                </c:pt>
                <c:pt idx="43" formatCode="0.0%">
                  <c:v>4.2251073616779378E-2</c:v>
                </c:pt>
                <c:pt idx="44" formatCode="0.0%">
                  <c:v>3.5136274105788567E-2</c:v>
                </c:pt>
                <c:pt idx="45" formatCode="0.0%">
                  <c:v>2.9837380535657543E-2</c:v>
                </c:pt>
                <c:pt idx="46" formatCode="0.0%">
                  <c:v>2.8015114823030318E-2</c:v>
                </c:pt>
                <c:pt idx="47" formatCode="0.0%">
                  <c:v>2.7425199878743811E-2</c:v>
                </c:pt>
                <c:pt idx="48" formatCode="0.0%">
                  <c:v>2.6541972220861076E-2</c:v>
                </c:pt>
                <c:pt idx="49" formatCode="0.0%">
                  <c:v>2.5179015792946124E-2</c:v>
                </c:pt>
                <c:pt idx="50" formatCode="0.0%">
                  <c:v>2.4414367147419069E-2</c:v>
                </c:pt>
                <c:pt idx="51" formatCode="0.0%">
                  <c:v>2.351803403301056E-2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Denmark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0.44256291944297765</c:v>
                </c:pt>
                <c:pt idx="21" formatCode="0.0%">
                  <c:v>0.30656337332913264</c:v>
                </c:pt>
                <c:pt idx="22" formatCode="0.0%">
                  <c:v>0.34590019263235616</c:v>
                </c:pt>
                <c:pt idx="23" formatCode="0.0%">
                  <c:v>0.34590019263235616</c:v>
                </c:pt>
                <c:pt idx="24" formatCode="0.0%">
                  <c:v>0.3576071989706413</c:v>
                </c:pt>
                <c:pt idx="25" formatCode="0.0%">
                  <c:v>0.31593133801629603</c:v>
                </c:pt>
                <c:pt idx="26" formatCode="0.0%">
                  <c:v>0.28476286830651287</c:v>
                </c:pt>
                <c:pt idx="27" formatCode="0.0%">
                  <c:v>0.25849895064182671</c:v>
                </c:pt>
                <c:pt idx="28" formatCode="0.0%">
                  <c:v>0.27702220580043435</c:v>
                </c:pt>
                <c:pt idx="29" formatCode="0.0%">
                  <c:v>0.18120598959222778</c:v>
                </c:pt>
                <c:pt idx="30" formatCode="0.0%">
                  <c:v>0.15919387006065522</c:v>
                </c:pt>
                <c:pt idx="31" formatCode="0.0%">
                  <c:v>0.17318072074109203</c:v>
                </c:pt>
                <c:pt idx="32" formatCode="0.0%">
                  <c:v>0.16993081275868693</c:v>
                </c:pt>
                <c:pt idx="33" formatCode="0.0%">
                  <c:v>0.1508047257999019</c:v>
                </c:pt>
                <c:pt idx="34" formatCode="0.0%">
                  <c:v>0.13834319859658528</c:v>
                </c:pt>
                <c:pt idx="35" formatCode="0.0%">
                  <c:v>0.13894547502705445</c:v>
                </c:pt>
                <c:pt idx="36" formatCode="0.0%">
                  <c:v>0.13514182524029228</c:v>
                </c:pt>
                <c:pt idx="37" formatCode="0.0%">
                  <c:v>0.12321990146484296</c:v>
                </c:pt>
                <c:pt idx="38" formatCode="0.0%">
                  <c:v>0.11152079837504081</c:v>
                </c:pt>
                <c:pt idx="39" formatCode="0.0%">
                  <c:v>9.82264284577401E-2</c:v>
                </c:pt>
                <c:pt idx="40" formatCode="0.0%">
                  <c:v>8.5597611175130206E-2</c:v>
                </c:pt>
                <c:pt idx="41" formatCode="0.0%">
                  <c:v>7.0866550357875591E-2</c:v>
                </c:pt>
                <c:pt idx="42" formatCode="0.0%">
                  <c:v>6.2153019371710805E-2</c:v>
                </c:pt>
                <c:pt idx="43" formatCode="0.0%">
                  <c:v>6.2045986153281607E-2</c:v>
                </c:pt>
                <c:pt idx="44" formatCode="0.0%">
                  <c:v>5.6878398561251986E-2</c:v>
                </c:pt>
                <c:pt idx="45" formatCode="0.0%">
                  <c:v>5.1097833261458225E-2</c:v>
                </c:pt>
                <c:pt idx="46" formatCode="0.0%">
                  <c:v>4.4293040579932885E-2</c:v>
                </c:pt>
                <c:pt idx="47" formatCode="0.0%">
                  <c:v>4.494097788994833E-2</c:v>
                </c:pt>
                <c:pt idx="48" formatCode="0.0%">
                  <c:v>4.1667140238264011E-2</c:v>
                </c:pt>
                <c:pt idx="49" formatCode="0.0%">
                  <c:v>3.8233650596753099E-2</c:v>
                </c:pt>
                <c:pt idx="50" formatCode="0.0%">
                  <c:v>3.5570101934873977E-2</c:v>
                </c:pt>
                <c:pt idx="51" formatCode="0.0%">
                  <c:v>3.0905004649650847E-2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4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4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15322</v>
      </c>
      <c r="C6" s="33">
        <f>HLOOKUP($C$1+$C$3,AA_Infection_2,2,FALSE)</f>
        <v>7891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1765</v>
      </c>
      <c r="C7" s="34">
        <f>HLOOKUP($C$1+$C$3,AA_Deaths_2,2,FALSE)</f>
        <v>370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0.11519383892442239</v>
      </c>
      <c r="C8" s="35">
        <f>C7/C6</f>
        <v>4.6888860727410976E-2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4579603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204.71214709132926</v>
      </c>
      <c r="C11" s="34">
        <f>C6*100000/C$10</f>
        <v>172.30751224505704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23.581578097911247</v>
      </c>
      <c r="C12" s="34">
        <f>C7*100000/C$10</f>
        <v>8.0793029439451409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553.85714285714289</v>
      </c>
      <c r="C14" s="34">
        <f>HLOOKUP($C$1+$C$3,AA_Infection_2,4,FALSE)</f>
        <v>169.28571428571428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4.2557343225348765E-2</v>
      </c>
      <c r="C15" s="32">
        <f>HLOOKUP($C$1+$C$3,AA_Infection_2,5,FALSE)</f>
        <v>2.351803403301056E-2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16.448395199234465</v>
      </c>
      <c r="C16" s="37">
        <f>70/(C15*100)</f>
        <v>29.764392679144045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17.857142857142858</v>
      </c>
      <c r="C17" s="34">
        <f>HLOOKUP($C$1+$C$3,AA_Infection_2,6,FALSE)</f>
        <v>-36.428571428571431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3.3315565031982963E-2</v>
      </c>
      <c r="C18" s="35">
        <f>HLOOKUP($C$1+$C$3,AA_Infection_2,7,FALSE)</f>
        <v>-0.17708333333333337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104.57142857142857</v>
      </c>
      <c r="C20" s="34">
        <f>HLOOKUP($C$1+$C$3,AA_Deaths_2,4,FALSE)</f>
        <v>10.142857142857142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7.9530489125135384E-2</v>
      </c>
      <c r="C21" s="31">
        <f>HLOOKUP($C$1+$C$3,AA_Deaths_2,5,FALSE)</f>
        <v>3.0905004649650847E-2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8.8016559146090678</v>
      </c>
      <c r="C22" s="37">
        <f>70/(C21*100)</f>
        <v>22.650053217445748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41.428571428571431</v>
      </c>
      <c r="C23" s="34">
        <f>HLOOKUP($C$1+$C$3,AA_Deaths_2,6,FALSE)</f>
        <v>-3.5714285714285716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0.65610859728506776</v>
      </c>
      <c r="C24" s="38">
        <f>HLOOKUP($C$1+$C$3,AA_Deaths_2,7,FALSE)</f>
        <v>-0.26041666666666663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Denmark Infections Cumulated</v>
      </c>
      <c r="C81">
        <f t="shared" ref="C81:AH81" si="54">INDEX(_Inf_Data,MATCH($C$5,_Inf_Country,0),MATCH(C$54,_Inf_Day,0))</f>
        <v>4</v>
      </c>
      <c r="D81">
        <f t="shared" si="54"/>
        <v>4</v>
      </c>
      <c r="E81">
        <f t="shared" si="54"/>
        <v>6</v>
      </c>
      <c r="F81">
        <f t="shared" si="54"/>
        <v>11</v>
      </c>
      <c r="G81">
        <f t="shared" si="54"/>
        <v>11</v>
      </c>
      <c r="H81">
        <f t="shared" si="54"/>
        <v>24</v>
      </c>
      <c r="I81">
        <f t="shared" si="54"/>
        <v>24</v>
      </c>
      <c r="J81">
        <f t="shared" si="54"/>
        <v>37</v>
      </c>
      <c r="K81">
        <f t="shared" si="54"/>
        <v>92</v>
      </c>
      <c r="L81">
        <f t="shared" si="54"/>
        <v>264</v>
      </c>
      <c r="M81">
        <f t="shared" si="54"/>
        <v>444</v>
      </c>
      <c r="N81">
        <f t="shared" si="54"/>
        <v>617</v>
      </c>
      <c r="O81">
        <f t="shared" si="54"/>
        <v>804</v>
      </c>
      <c r="P81">
        <f t="shared" si="54"/>
        <v>836</v>
      </c>
      <c r="Q81">
        <f t="shared" si="54"/>
        <v>875</v>
      </c>
      <c r="R81">
        <f t="shared" si="54"/>
        <v>933</v>
      </c>
      <c r="S81">
        <f t="shared" si="54"/>
        <v>1025</v>
      </c>
      <c r="T81">
        <f t="shared" si="54"/>
        <v>1116</v>
      </c>
      <c r="U81">
        <f t="shared" si="54"/>
        <v>1225</v>
      </c>
      <c r="V81">
        <f t="shared" si="54"/>
        <v>1337</v>
      </c>
      <c r="W81">
        <f t="shared" si="54"/>
        <v>1420</v>
      </c>
      <c r="X81">
        <f t="shared" si="54"/>
        <v>1514</v>
      </c>
      <c r="Y81">
        <f t="shared" si="54"/>
        <v>1572</v>
      </c>
      <c r="Z81">
        <f t="shared" si="54"/>
        <v>1718</v>
      </c>
      <c r="AA81">
        <f t="shared" si="54"/>
        <v>1862</v>
      </c>
      <c r="AB81">
        <f t="shared" si="54"/>
        <v>2023</v>
      </c>
      <c r="AC81">
        <f t="shared" si="54"/>
        <v>2200</v>
      </c>
      <c r="AD81">
        <f t="shared" si="54"/>
        <v>2366</v>
      </c>
      <c r="AE81">
        <f t="shared" si="54"/>
        <v>2564</v>
      </c>
      <c r="AF81">
        <f t="shared" si="54"/>
        <v>2755</v>
      </c>
      <c r="AG81">
        <f t="shared" si="54"/>
        <v>3039</v>
      </c>
      <c r="AH81">
        <f t="shared" si="54"/>
        <v>3290</v>
      </c>
      <c r="AI81">
        <f t="shared" ref="AI81:BN81" si="55">INDEX(_Inf_Data,MATCH($C$5,_Inf_Country,0),MATCH(AI$54,_Inf_Day,0))</f>
        <v>3573</v>
      </c>
      <c r="AJ81">
        <f t="shared" si="55"/>
        <v>3946</v>
      </c>
      <c r="AK81">
        <f t="shared" si="55"/>
        <v>4269</v>
      </c>
      <c r="AL81">
        <f t="shared" si="55"/>
        <v>4561</v>
      </c>
      <c r="AM81">
        <f t="shared" si="55"/>
        <v>4875</v>
      </c>
      <c r="AN81">
        <f t="shared" si="55"/>
        <v>5266</v>
      </c>
      <c r="AO81">
        <f t="shared" si="55"/>
        <v>5597</v>
      </c>
      <c r="AP81">
        <f t="shared" si="55"/>
        <v>5830</v>
      </c>
      <c r="AQ81">
        <f t="shared" si="55"/>
        <v>6014</v>
      </c>
      <c r="AR81">
        <f t="shared" si="55"/>
        <v>6191</v>
      </c>
      <c r="AS81">
        <f t="shared" si="55"/>
        <v>6369</v>
      </c>
      <c r="AT81">
        <f t="shared" si="55"/>
        <v>6513</v>
      </c>
      <c r="AU81">
        <f t="shared" si="55"/>
        <v>6706</v>
      </c>
      <c r="AV81">
        <f t="shared" si="55"/>
        <v>6876</v>
      </c>
      <c r="AW81">
        <f t="shared" si="55"/>
        <v>7074</v>
      </c>
      <c r="AX81">
        <f t="shared" si="55"/>
        <v>7268</v>
      </c>
      <c r="AY81">
        <f t="shared" si="55"/>
        <v>7437</v>
      </c>
      <c r="AZ81">
        <f t="shared" si="55"/>
        <v>7580</v>
      </c>
      <c r="BA81">
        <f t="shared" si="55"/>
        <v>7711</v>
      </c>
      <c r="BB81">
        <f t="shared" si="55"/>
        <v>7891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Denmark Infections per Day</v>
      </c>
      <c r="D82">
        <f>IF(D81&gt;C81,D81-C81,0)</f>
        <v>0</v>
      </c>
      <c r="E82">
        <f t="shared" ref="E82:BP82" si="58">IF(E81&gt;D81,E81-D81,0)</f>
        <v>2</v>
      </c>
      <c r="F82">
        <f t="shared" si="58"/>
        <v>5</v>
      </c>
      <c r="G82">
        <f t="shared" si="58"/>
        <v>0</v>
      </c>
      <c r="H82">
        <f t="shared" si="58"/>
        <v>13</v>
      </c>
      <c r="I82">
        <f t="shared" si="58"/>
        <v>0</v>
      </c>
      <c r="J82">
        <f t="shared" si="58"/>
        <v>13</v>
      </c>
      <c r="K82">
        <f t="shared" si="58"/>
        <v>55</v>
      </c>
      <c r="L82">
        <f t="shared" si="58"/>
        <v>172</v>
      </c>
      <c r="M82">
        <f t="shared" si="58"/>
        <v>180</v>
      </c>
      <c r="N82">
        <f t="shared" si="58"/>
        <v>173</v>
      </c>
      <c r="O82">
        <f t="shared" si="58"/>
        <v>187</v>
      </c>
      <c r="P82">
        <f t="shared" si="58"/>
        <v>32</v>
      </c>
      <c r="Q82">
        <f t="shared" si="58"/>
        <v>39</v>
      </c>
      <c r="R82">
        <f t="shared" si="58"/>
        <v>58</v>
      </c>
      <c r="S82">
        <f t="shared" si="58"/>
        <v>92</v>
      </c>
      <c r="T82">
        <f t="shared" si="58"/>
        <v>91</v>
      </c>
      <c r="U82">
        <f t="shared" si="58"/>
        <v>109</v>
      </c>
      <c r="V82">
        <f t="shared" si="58"/>
        <v>112</v>
      </c>
      <c r="W82">
        <f t="shared" si="58"/>
        <v>83</v>
      </c>
      <c r="X82">
        <f t="shared" si="58"/>
        <v>94</v>
      </c>
      <c r="Y82">
        <f t="shared" si="58"/>
        <v>58</v>
      </c>
      <c r="Z82">
        <f t="shared" si="58"/>
        <v>146</v>
      </c>
      <c r="AA82">
        <f t="shared" si="58"/>
        <v>144</v>
      </c>
      <c r="AB82">
        <f t="shared" si="58"/>
        <v>161</v>
      </c>
      <c r="AC82">
        <f t="shared" si="58"/>
        <v>177</v>
      </c>
      <c r="AD82">
        <f t="shared" si="58"/>
        <v>166</v>
      </c>
      <c r="AE82">
        <f t="shared" si="58"/>
        <v>198</v>
      </c>
      <c r="AF82">
        <f t="shared" si="58"/>
        <v>191</v>
      </c>
      <c r="AG82">
        <f t="shared" si="58"/>
        <v>284</v>
      </c>
      <c r="AH82">
        <f t="shared" si="58"/>
        <v>251</v>
      </c>
      <c r="AI82">
        <f t="shared" si="58"/>
        <v>283</v>
      </c>
      <c r="AJ82">
        <f t="shared" si="58"/>
        <v>373</v>
      </c>
      <c r="AK82">
        <f t="shared" si="58"/>
        <v>323</v>
      </c>
      <c r="AL82">
        <f t="shared" si="58"/>
        <v>292</v>
      </c>
      <c r="AM82">
        <f t="shared" si="58"/>
        <v>314</v>
      </c>
      <c r="AN82">
        <f t="shared" si="58"/>
        <v>391</v>
      </c>
      <c r="AO82">
        <f t="shared" si="58"/>
        <v>331</v>
      </c>
      <c r="AP82">
        <f t="shared" si="58"/>
        <v>233</v>
      </c>
      <c r="AQ82">
        <f t="shared" si="58"/>
        <v>184</v>
      </c>
      <c r="AR82">
        <f t="shared" si="58"/>
        <v>177</v>
      </c>
      <c r="AS82">
        <f t="shared" si="58"/>
        <v>178</v>
      </c>
      <c r="AT82">
        <f t="shared" si="58"/>
        <v>144</v>
      </c>
      <c r="AU82">
        <f t="shared" si="58"/>
        <v>193</v>
      </c>
      <c r="AV82">
        <f t="shared" si="58"/>
        <v>170</v>
      </c>
      <c r="AW82">
        <f t="shared" si="58"/>
        <v>198</v>
      </c>
      <c r="AX82">
        <f t="shared" si="58"/>
        <v>194</v>
      </c>
      <c r="AY82">
        <f t="shared" si="58"/>
        <v>169</v>
      </c>
      <c r="AZ82">
        <f t="shared" si="58"/>
        <v>143</v>
      </c>
      <c r="BA82">
        <f t="shared" si="58"/>
        <v>131</v>
      </c>
      <c r="BB82">
        <f t="shared" si="58"/>
        <v>180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 t="str">
        <f>IF(I82&lt;&gt;0,SUM(C82:I82)/7,"")</f>
        <v/>
      </c>
      <c r="J83" s="13">
        <f t="shared" ref="J83:BU83" si="61">IF(J82&lt;&gt;0,SUM(D82:J82)/7,"")</f>
        <v>4.7142857142857144</v>
      </c>
      <c r="K83" s="13">
        <f t="shared" si="61"/>
        <v>12.571428571428571</v>
      </c>
      <c r="L83" s="13">
        <f t="shared" si="61"/>
        <v>36.857142857142854</v>
      </c>
      <c r="M83" s="13">
        <f t="shared" si="61"/>
        <v>61.857142857142854</v>
      </c>
      <c r="N83" s="13">
        <f t="shared" si="61"/>
        <v>86.571428571428569</v>
      </c>
      <c r="O83" s="13">
        <f t="shared" si="61"/>
        <v>111.42857142857143</v>
      </c>
      <c r="P83" s="13">
        <f t="shared" si="61"/>
        <v>116</v>
      </c>
      <c r="Q83" s="13">
        <f t="shared" si="61"/>
        <v>119.71428571428571</v>
      </c>
      <c r="R83" s="13">
        <f t="shared" si="61"/>
        <v>120.14285714285714</v>
      </c>
      <c r="S83" s="13">
        <f t="shared" si="61"/>
        <v>108.71428571428571</v>
      </c>
      <c r="T83" s="13">
        <f t="shared" si="61"/>
        <v>96</v>
      </c>
      <c r="U83" s="13">
        <f t="shared" si="61"/>
        <v>86.857142857142861</v>
      </c>
      <c r="V83" s="13">
        <f t="shared" si="61"/>
        <v>76.142857142857139</v>
      </c>
      <c r="W83" s="13">
        <f t="shared" si="61"/>
        <v>83.428571428571431</v>
      </c>
      <c r="X83" s="13">
        <f t="shared" si="61"/>
        <v>91.285714285714292</v>
      </c>
      <c r="Y83" s="13">
        <f t="shared" si="61"/>
        <v>91.285714285714292</v>
      </c>
      <c r="Z83" s="13">
        <f t="shared" si="61"/>
        <v>99</v>
      </c>
      <c r="AA83" s="13">
        <f t="shared" si="61"/>
        <v>106.57142857142857</v>
      </c>
      <c r="AB83" s="13">
        <f t="shared" si="61"/>
        <v>114</v>
      </c>
      <c r="AC83" s="13">
        <f t="shared" si="61"/>
        <v>123.28571428571429</v>
      </c>
      <c r="AD83" s="13">
        <f t="shared" si="61"/>
        <v>135.14285714285714</v>
      </c>
      <c r="AE83" s="13">
        <f t="shared" si="61"/>
        <v>150</v>
      </c>
      <c r="AF83" s="13">
        <f t="shared" si="61"/>
        <v>169</v>
      </c>
      <c r="AG83" s="13">
        <f t="shared" si="61"/>
        <v>188.71428571428572</v>
      </c>
      <c r="AH83" s="13">
        <f t="shared" si="61"/>
        <v>204</v>
      </c>
      <c r="AI83" s="13">
        <f t="shared" si="61"/>
        <v>221.42857142857142</v>
      </c>
      <c r="AJ83" s="13">
        <f t="shared" si="61"/>
        <v>249.42857142857142</v>
      </c>
      <c r="AK83" s="13">
        <f t="shared" si="61"/>
        <v>271.85714285714283</v>
      </c>
      <c r="AL83" s="13">
        <f t="shared" si="61"/>
        <v>285.28571428571428</v>
      </c>
      <c r="AM83" s="13">
        <f t="shared" si="61"/>
        <v>302.85714285714283</v>
      </c>
      <c r="AN83" s="13">
        <f t="shared" si="61"/>
        <v>318.14285714285717</v>
      </c>
      <c r="AO83" s="13">
        <f t="shared" si="61"/>
        <v>329.57142857142856</v>
      </c>
      <c r="AP83" s="13">
        <f t="shared" si="61"/>
        <v>322.42857142857144</v>
      </c>
      <c r="AQ83" s="13">
        <f t="shared" si="61"/>
        <v>295.42857142857144</v>
      </c>
      <c r="AR83" s="13">
        <f t="shared" si="61"/>
        <v>274.57142857142856</v>
      </c>
      <c r="AS83" s="13">
        <f t="shared" si="61"/>
        <v>258.28571428571428</v>
      </c>
      <c r="AT83" s="13">
        <f t="shared" si="61"/>
        <v>234</v>
      </c>
      <c r="AU83" s="13">
        <f t="shared" si="61"/>
        <v>205.71428571428572</v>
      </c>
      <c r="AV83" s="13">
        <f t="shared" si="61"/>
        <v>182.71428571428572</v>
      </c>
      <c r="AW83" s="13">
        <f t="shared" si="61"/>
        <v>177.71428571428572</v>
      </c>
      <c r="AX83" s="13">
        <f t="shared" si="61"/>
        <v>179.14285714285714</v>
      </c>
      <c r="AY83" s="13">
        <f t="shared" si="61"/>
        <v>178</v>
      </c>
      <c r="AZ83" s="13">
        <f t="shared" si="61"/>
        <v>173</v>
      </c>
      <c r="BA83" s="13">
        <f t="shared" si="61"/>
        <v>171.14285714285714</v>
      </c>
      <c r="BB83" s="13">
        <f t="shared" si="61"/>
        <v>169.28571428571428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Denmark Infection Growth against cum last 7 days</v>
      </c>
      <c r="J84" s="14">
        <f>IF(AND(C81&lt;&gt;0,J81&lt;&gt;0),(J81/C81)^(1/7)-1,#N/A)</f>
        <v>0.3741060366377682</v>
      </c>
      <c r="K84" s="14">
        <f t="shared" ref="K84:BV84" si="63">IF(AND(D81&lt;&gt;0,K81&lt;&gt;0),(K81/D81)^(1/7)-1,#N/A)</f>
        <v>0.56506560796023964</v>
      </c>
      <c r="L84" s="14">
        <f t="shared" si="63"/>
        <v>0.71703423254084964</v>
      </c>
      <c r="M84" s="14">
        <f t="shared" si="63"/>
        <v>0.69600521594599263</v>
      </c>
      <c r="N84" s="14">
        <f t="shared" si="63"/>
        <v>0.77763168518581205</v>
      </c>
      <c r="O84" s="14">
        <f t="shared" si="63"/>
        <v>0.65144283028031902</v>
      </c>
      <c r="P84" s="14">
        <f t="shared" si="63"/>
        <v>0.66067636630110815</v>
      </c>
      <c r="Q84" s="14">
        <f t="shared" si="63"/>
        <v>0.57129615216391172</v>
      </c>
      <c r="R84" s="14">
        <f t="shared" si="63"/>
        <v>0.39228353759514922</v>
      </c>
      <c r="S84" s="14">
        <f t="shared" si="63"/>
        <v>0.21383593724656036</v>
      </c>
      <c r="T84" s="14">
        <f t="shared" si="63"/>
        <v>0.14073044359475606</v>
      </c>
      <c r="U84" s="14">
        <f t="shared" si="63"/>
        <v>0.10293554211817524</v>
      </c>
      <c r="V84" s="14">
        <f t="shared" si="63"/>
        <v>7.5359367572727542E-2</v>
      </c>
      <c r="W84" s="14">
        <f t="shared" si="63"/>
        <v>7.8620988229154642E-2</v>
      </c>
      <c r="X84" s="14">
        <f t="shared" si="63"/>
        <v>8.1475864706186618E-2</v>
      </c>
      <c r="Y84" s="14">
        <f t="shared" si="63"/>
        <v>7.7375936276808943E-2</v>
      </c>
      <c r="Z84" s="14">
        <f t="shared" si="63"/>
        <v>7.657119686874414E-2</v>
      </c>
      <c r="AA84" s="14">
        <f t="shared" si="63"/>
        <v>7.5868902416293516E-2</v>
      </c>
      <c r="AB84" s="14">
        <f t="shared" si="63"/>
        <v>7.4293202366217725E-2</v>
      </c>
      <c r="AC84" s="14">
        <f t="shared" si="63"/>
        <v>7.3739063456395693E-2</v>
      </c>
      <c r="AD84" s="14">
        <f t="shared" si="63"/>
        <v>7.5660446739116427E-2</v>
      </c>
      <c r="AE84" s="14">
        <f t="shared" si="63"/>
        <v>7.816341818721706E-2</v>
      </c>
      <c r="AF84" s="14">
        <f t="shared" si="63"/>
        <v>8.3452474806634536E-2</v>
      </c>
      <c r="AG84" s="14">
        <f t="shared" si="63"/>
        <v>8.4892711425856415E-2</v>
      </c>
      <c r="AH84" s="14">
        <f t="shared" si="63"/>
        <v>8.4717390743112686E-2</v>
      </c>
      <c r="AI84" s="14">
        <f t="shared" si="63"/>
        <v>8.4653492688193221E-2</v>
      </c>
      <c r="AJ84" s="14">
        <f t="shared" si="63"/>
        <v>8.7045622388165267E-2</v>
      </c>
      <c r="AK84" s="14">
        <f t="shared" si="63"/>
        <v>8.7967485323501515E-2</v>
      </c>
      <c r="AL84" s="14">
        <f t="shared" si="63"/>
        <v>8.5761852056094545E-2</v>
      </c>
      <c r="AM84" s="14">
        <f t="shared" si="63"/>
        <v>8.4944628112158194E-2</v>
      </c>
      <c r="AN84" s="14">
        <f t="shared" si="63"/>
        <v>8.1700835004840044E-2</v>
      </c>
      <c r="AO84" s="14">
        <f t="shared" si="63"/>
        <v>7.8861337556922262E-2</v>
      </c>
      <c r="AP84" s="14">
        <f t="shared" si="63"/>
        <v>7.2448646647772952E-2</v>
      </c>
      <c r="AQ84" s="14">
        <f t="shared" si="63"/>
        <v>6.2047065428000092E-2</v>
      </c>
      <c r="AR84" s="14">
        <f t="shared" si="63"/>
        <v>5.4537656898155484E-2</v>
      </c>
      <c r="AS84" s="14">
        <f t="shared" si="63"/>
        <v>4.885603729102872E-2</v>
      </c>
      <c r="AT84" s="14">
        <f t="shared" si="63"/>
        <v>4.2251073616779378E-2</v>
      </c>
      <c r="AU84" s="14">
        <f t="shared" si="63"/>
        <v>3.5136274105788567E-2</v>
      </c>
      <c r="AV84" s="14">
        <f t="shared" si="63"/>
        <v>2.9837380535657543E-2</v>
      </c>
      <c r="AW84" s="14">
        <f t="shared" si="63"/>
        <v>2.8015114823030318E-2</v>
      </c>
      <c r="AX84" s="14">
        <f t="shared" si="63"/>
        <v>2.7425199878743811E-2</v>
      </c>
      <c r="AY84" s="14">
        <f t="shared" si="63"/>
        <v>2.6541972220861076E-2</v>
      </c>
      <c r="AZ84" s="14">
        <f t="shared" si="63"/>
        <v>2.5179015792946124E-2</v>
      </c>
      <c r="BA84" s="14">
        <f t="shared" si="63"/>
        <v>2.4414367147419069E-2</v>
      </c>
      <c r="BB84" s="14">
        <f t="shared" si="63"/>
        <v>2.351803403301056E-2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115</v>
      </c>
      <c r="R85" s="3">
        <f t="shared" ref="R85:CC85" si="65">IF(R81&lt;&gt;0,(SUM(L82:R82)-SUM(E82:K82))/7,"")</f>
        <v>107.57142857142857</v>
      </c>
      <c r="S85" s="3">
        <f t="shared" si="65"/>
        <v>71.857142857142861</v>
      </c>
      <c r="T85" s="3">
        <f t="shared" si="65"/>
        <v>34.142857142857146</v>
      </c>
      <c r="U85" s="3">
        <f t="shared" si="65"/>
        <v>0.2857142857142857</v>
      </c>
      <c r="V85" s="3">
        <f t="shared" si="65"/>
        <v>-35.285714285714285</v>
      </c>
      <c r="W85" s="3">
        <f t="shared" si="65"/>
        <v>-32.571428571428569</v>
      </c>
      <c r="X85" s="3">
        <f t="shared" si="65"/>
        <v>-28.428571428571427</v>
      </c>
      <c r="Y85" s="3">
        <f t="shared" si="65"/>
        <v>-28.857142857142858</v>
      </c>
      <c r="Z85" s="3">
        <f t="shared" si="65"/>
        <v>-9.7142857142857135</v>
      </c>
      <c r="AA85" s="3">
        <f t="shared" si="65"/>
        <v>10.571428571428571</v>
      </c>
      <c r="AB85" s="3">
        <f t="shared" si="65"/>
        <v>27.142857142857142</v>
      </c>
      <c r="AC85" s="3">
        <f t="shared" si="65"/>
        <v>47.142857142857146</v>
      </c>
      <c r="AD85" s="3">
        <f t="shared" si="65"/>
        <v>51.714285714285715</v>
      </c>
      <c r="AE85" s="3">
        <f t="shared" si="65"/>
        <v>58.714285714285715</v>
      </c>
      <c r="AF85" s="3">
        <f t="shared" si="65"/>
        <v>77.714285714285708</v>
      </c>
      <c r="AG85" s="3">
        <f t="shared" si="65"/>
        <v>89.714285714285708</v>
      </c>
      <c r="AH85" s="3">
        <f t="shared" si="65"/>
        <v>97.428571428571431</v>
      </c>
      <c r="AI85" s="3">
        <f t="shared" si="65"/>
        <v>107.42857142857143</v>
      </c>
      <c r="AJ85" s="3">
        <f t="shared" si="65"/>
        <v>126.14285714285714</v>
      </c>
      <c r="AK85" s="3">
        <f t="shared" si="65"/>
        <v>136.71428571428572</v>
      </c>
      <c r="AL85" s="3">
        <f t="shared" si="65"/>
        <v>135.28571428571428</v>
      </c>
      <c r="AM85" s="3">
        <f t="shared" si="65"/>
        <v>133.85714285714286</v>
      </c>
      <c r="AN85" s="3">
        <f t="shared" si="65"/>
        <v>129.42857142857142</v>
      </c>
      <c r="AO85" s="3">
        <f t="shared" si="65"/>
        <v>125.57142857142857</v>
      </c>
      <c r="AP85" s="3">
        <f t="shared" si="65"/>
        <v>101</v>
      </c>
      <c r="AQ85" s="3">
        <f t="shared" si="65"/>
        <v>46</v>
      </c>
      <c r="AR85" s="3">
        <f t="shared" si="65"/>
        <v>2.7142857142857144</v>
      </c>
      <c r="AS85" s="3">
        <f t="shared" si="65"/>
        <v>-27</v>
      </c>
      <c r="AT85" s="3">
        <f t="shared" si="65"/>
        <v>-68.857142857142861</v>
      </c>
      <c r="AU85" s="3">
        <f t="shared" si="65"/>
        <v>-112.42857142857143</v>
      </c>
      <c r="AV85" s="3">
        <f t="shared" si="65"/>
        <v>-146.85714285714286</v>
      </c>
      <c r="AW85" s="3">
        <f t="shared" si="65"/>
        <v>-144.71428571428572</v>
      </c>
      <c r="AX85" s="3">
        <f t="shared" si="65"/>
        <v>-116.28571428571429</v>
      </c>
      <c r="AY85" s="3">
        <f t="shared" si="65"/>
        <v>-96.571428571428569</v>
      </c>
      <c r="AZ85" s="3">
        <f t="shared" si="65"/>
        <v>-85.285714285714292</v>
      </c>
      <c r="BA85" s="3">
        <f t="shared" si="65"/>
        <v>-62.857142857142854</v>
      </c>
      <c r="BB85" s="3">
        <f t="shared" si="65"/>
        <v>-36.428571428571431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24.393939393939394</v>
      </c>
      <c r="R86" s="14">
        <f t="shared" ref="R86:CC86" si="67">IF(R82&lt;&gt;0,SUM(L82:R82)/SUM(E82:K82)-1,"")</f>
        <v>8.5568181818181817</v>
      </c>
      <c r="S86" s="14">
        <f t="shared" si="67"/>
        <v>1.9496124031007751</v>
      </c>
      <c r="T86" s="14">
        <f t="shared" si="67"/>
        <v>0.55196304849884537</v>
      </c>
      <c r="U86" s="14">
        <f t="shared" si="67"/>
        <v>3.3003300330032292E-3</v>
      </c>
      <c r="V86" s="14">
        <f t="shared" si="67"/>
        <v>-0.31666666666666665</v>
      </c>
      <c r="W86" s="14">
        <f t="shared" si="67"/>
        <v>-0.28078817733990147</v>
      </c>
      <c r="X86" s="14">
        <f t="shared" si="67"/>
        <v>-0.23747016706443913</v>
      </c>
      <c r="Y86" s="14">
        <f t="shared" si="67"/>
        <v>-0.24019024970273484</v>
      </c>
      <c r="Z86" s="14">
        <f t="shared" si="67"/>
        <v>-8.9356110381077491E-2</v>
      </c>
      <c r="AA86" s="14">
        <f t="shared" si="67"/>
        <v>0.11011904761904767</v>
      </c>
      <c r="AB86" s="14">
        <f t="shared" si="67"/>
        <v>0.3125</v>
      </c>
      <c r="AC86" s="14">
        <f t="shared" si="67"/>
        <v>0.61913696060037515</v>
      </c>
      <c r="AD86" s="14">
        <f t="shared" si="67"/>
        <v>0.61986301369863006</v>
      </c>
      <c r="AE86" s="14">
        <f t="shared" si="67"/>
        <v>0.64319248826291076</v>
      </c>
      <c r="AF86" s="14">
        <f t="shared" si="67"/>
        <v>0.85133020344287957</v>
      </c>
      <c r="AG86" s="14">
        <f t="shared" si="67"/>
        <v>0.90620490620490624</v>
      </c>
      <c r="AH86" s="14">
        <f t="shared" si="67"/>
        <v>0.91420911528150128</v>
      </c>
      <c r="AI86" s="14">
        <f t="shared" si="67"/>
        <v>0.94235588972431072</v>
      </c>
      <c r="AJ86" s="14">
        <f t="shared" si="67"/>
        <v>1.0231749710312861</v>
      </c>
      <c r="AK86" s="14">
        <f t="shared" si="67"/>
        <v>1.0116279069767442</v>
      </c>
      <c r="AL86" s="14">
        <f t="shared" si="67"/>
        <v>0.90190476190476199</v>
      </c>
      <c r="AM86" s="14">
        <f t="shared" si="67"/>
        <v>0.79205409974640739</v>
      </c>
      <c r="AN86" s="14">
        <f t="shared" si="67"/>
        <v>0.6858440575321727</v>
      </c>
      <c r="AO86" s="14">
        <f t="shared" si="67"/>
        <v>0.61554621848739499</v>
      </c>
      <c r="AP86" s="14">
        <f t="shared" si="67"/>
        <v>0.45612903225806445</v>
      </c>
      <c r="AQ86" s="14">
        <f t="shared" si="67"/>
        <v>0.18442153493699887</v>
      </c>
      <c r="AR86" s="14">
        <f t="shared" si="67"/>
        <v>9.9842354177615E-3</v>
      </c>
      <c r="AS86" s="14">
        <f t="shared" si="67"/>
        <v>-9.4641962944416624E-2</v>
      </c>
      <c r="AT86" s="14">
        <f t="shared" si="67"/>
        <v>-0.22735849056603774</v>
      </c>
      <c r="AU86" s="14">
        <f t="shared" si="67"/>
        <v>-0.35339021104625057</v>
      </c>
      <c r="AV86" s="14">
        <f t="shared" si="67"/>
        <v>-0.44560034677069793</v>
      </c>
      <c r="AW86" s="14">
        <f t="shared" si="67"/>
        <v>-0.44882587505538329</v>
      </c>
      <c r="AX86" s="14">
        <f t="shared" si="67"/>
        <v>-0.3936170212765957</v>
      </c>
      <c r="AY86" s="14">
        <f t="shared" si="67"/>
        <v>-0.35171696149843912</v>
      </c>
      <c r="AZ86" s="14">
        <f t="shared" si="67"/>
        <v>-0.33019911504424782</v>
      </c>
      <c r="BA86" s="14">
        <f t="shared" si="67"/>
        <v>-0.26862026862026867</v>
      </c>
      <c r="BB86" s="14">
        <f t="shared" si="67"/>
        <v>-0.17708333333333337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293143.2575024073</v>
      </c>
      <c r="D89" s="9">
        <f t="shared" ref="D89:BO89" si="75">IF(D81=0,0,ABS(+D87-D81)^2)</f>
        <v>442031.03595095361</v>
      </c>
      <c r="E89" s="9">
        <f t="shared" si="75"/>
        <v>662887.44942522293</v>
      </c>
      <c r="F89" s="9">
        <f t="shared" si="75"/>
        <v>989409.37822946848</v>
      </c>
      <c r="G89" s="9">
        <f t="shared" si="75"/>
        <v>1493497.1677736267</v>
      </c>
      <c r="H89" s="9">
        <f t="shared" si="75"/>
        <v>2213513.4670209149</v>
      </c>
      <c r="I89" s="9">
        <f t="shared" si="75"/>
        <v>3346381.8013097141</v>
      </c>
      <c r="J89" s="9">
        <f t="shared" si="75"/>
        <v>4994039.0383625468</v>
      </c>
      <c r="K89" s="9">
        <f t="shared" si="75"/>
        <v>7248179.323331018</v>
      </c>
      <c r="L89" s="9">
        <f t="shared" si="75"/>
        <v>9908683.986289734</v>
      </c>
      <c r="M89" s="9">
        <f t="shared" si="75"/>
        <v>13957413.569487853</v>
      </c>
      <c r="N89" s="9">
        <f t="shared" si="75"/>
        <v>20275039.862695817</v>
      </c>
      <c r="O89" s="9">
        <f t="shared" si="75"/>
        <v>29866060.34086049</v>
      </c>
      <c r="P89" s="9">
        <f t="shared" si="75"/>
        <v>46748183.962577939</v>
      </c>
      <c r="Q89" s="9">
        <f t="shared" si="75"/>
        <v>72467881.650996447</v>
      </c>
      <c r="R89" s="9">
        <f t="shared" si="75"/>
        <v>111218841.77693574</v>
      </c>
      <c r="S89" s="9">
        <f t="shared" si="75"/>
        <v>169040108.08756953</v>
      </c>
      <c r="T89" s="9">
        <f t="shared" si="75"/>
        <v>256294515.98504326</v>
      </c>
      <c r="U89" s="9">
        <f t="shared" si="75"/>
        <v>386607275.9281534</v>
      </c>
      <c r="V89" s="9">
        <f t="shared" si="75"/>
        <v>581186846.09649754</v>
      </c>
      <c r="W89" s="9">
        <f t="shared" si="75"/>
        <v>872074701.45841503</v>
      </c>
      <c r="X89" s="9">
        <f t="shared" si="75"/>
        <v>1300856647.4085407</v>
      </c>
      <c r="Y89" s="9">
        <f t="shared" si="75"/>
        <v>1932707085.0526211</v>
      </c>
      <c r="Z89" s="9">
        <f t="shared" si="75"/>
        <v>2842113266.7375121</v>
      </c>
      <c r="AA89" s="9">
        <f t="shared" si="75"/>
        <v>4152444437.5630531</v>
      </c>
      <c r="AB89" s="9">
        <f t="shared" si="75"/>
        <v>6017291297.8637323</v>
      </c>
      <c r="AC89" s="9">
        <f t="shared" si="75"/>
        <v>8639190180.2547131</v>
      </c>
      <c r="AD89" s="9">
        <f t="shared" si="75"/>
        <v>12279406880.676231</v>
      </c>
      <c r="AE89" s="9">
        <f t="shared" si="75"/>
        <v>17239019695.548191</v>
      </c>
      <c r="AF89" s="9">
        <f t="shared" si="75"/>
        <v>23883659301.68251</v>
      </c>
      <c r="AG89" s="9">
        <f t="shared" si="75"/>
        <v>32563158755.396198</v>
      </c>
      <c r="AH89" s="9">
        <f t="shared" si="75"/>
        <v>43692391495.676933</v>
      </c>
      <c r="AI89" s="9">
        <f t="shared" si="75"/>
        <v>57567907123.276314</v>
      </c>
      <c r="AJ89" s="9">
        <f t="shared" si="75"/>
        <v>74361314663.390228</v>
      </c>
      <c r="AK89" s="9">
        <f t="shared" si="75"/>
        <v>94180436140.365173</v>
      </c>
      <c r="AL89" s="9">
        <f t="shared" si="75"/>
        <v>116852475732.91469</v>
      </c>
      <c r="AM89" s="9">
        <f t="shared" si="75"/>
        <v>141950746779.71982</v>
      </c>
      <c r="AN89" s="9">
        <f t="shared" si="75"/>
        <v>168831509886.5369</v>
      </c>
      <c r="AO89" s="9">
        <f t="shared" si="75"/>
        <v>196863209688.9335</v>
      </c>
      <c r="AP89" s="9">
        <f t="shared" si="75"/>
        <v>225291271911.22324</v>
      </c>
      <c r="AQ89" s="9">
        <f t="shared" si="75"/>
        <v>253301003534.16449</v>
      </c>
      <c r="AR89" s="9">
        <f t="shared" si="75"/>
        <v>280165305495.68091</v>
      </c>
      <c r="AS89" s="9">
        <f t="shared" si="75"/>
        <v>305328499700.34674</v>
      </c>
      <c r="AT89" s="9">
        <f t="shared" si="75"/>
        <v>328448587578.51556</v>
      </c>
      <c r="AU89" s="9">
        <f t="shared" si="75"/>
        <v>349213137362.82599</v>
      </c>
      <c r="AV89" s="9">
        <f t="shared" si="75"/>
        <v>367630765241.79401</v>
      </c>
      <c r="AW89" s="9">
        <f t="shared" si="75"/>
        <v>383681587990.72101</v>
      </c>
      <c r="AX89" s="9">
        <f t="shared" si="75"/>
        <v>397528174169.61963</v>
      </c>
      <c r="AY89" s="9">
        <f t="shared" si="75"/>
        <v>409375087901.96521</v>
      </c>
      <c r="AZ89" s="9">
        <f t="shared" si="75"/>
        <v>419430364664.72437</v>
      </c>
      <c r="BA89" s="9">
        <f t="shared" si="75"/>
        <v>427891181283.33386</v>
      </c>
      <c r="BB89" s="9">
        <f t="shared" si="75"/>
        <v>434887505800.3504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Denmark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1</v>
      </c>
      <c r="Q94">
        <f t="shared" si="81"/>
        <v>2</v>
      </c>
      <c r="R94">
        <f t="shared" si="81"/>
        <v>3</v>
      </c>
      <c r="S94">
        <f t="shared" si="81"/>
        <v>4</v>
      </c>
      <c r="T94">
        <f t="shared" si="81"/>
        <v>4</v>
      </c>
      <c r="U94">
        <f t="shared" si="81"/>
        <v>6</v>
      </c>
      <c r="V94">
        <f t="shared" si="81"/>
        <v>9</v>
      </c>
      <c r="W94">
        <f t="shared" si="81"/>
        <v>13</v>
      </c>
      <c r="X94">
        <f t="shared" si="81"/>
        <v>13</v>
      </c>
      <c r="Y94">
        <f t="shared" si="81"/>
        <v>24</v>
      </c>
      <c r="Z94">
        <f t="shared" si="81"/>
        <v>32</v>
      </c>
      <c r="AA94">
        <f t="shared" si="81"/>
        <v>34</v>
      </c>
      <c r="AB94">
        <f t="shared" si="81"/>
        <v>41</v>
      </c>
      <c r="AC94">
        <f t="shared" si="81"/>
        <v>52</v>
      </c>
      <c r="AD94">
        <f t="shared" si="81"/>
        <v>65</v>
      </c>
      <c r="AE94">
        <f t="shared" si="81"/>
        <v>72</v>
      </c>
      <c r="AF94">
        <f t="shared" si="81"/>
        <v>77</v>
      </c>
      <c r="AG94">
        <f t="shared" si="81"/>
        <v>90</v>
      </c>
      <c r="AH94">
        <f t="shared" si="81"/>
        <v>104</v>
      </c>
      <c r="AI94">
        <f t="shared" ref="AI94:BN94" si="82">INDEX(_Death_Data,MATCH($C$5,_Death_Country,0),MATCH(AI$54,_Death_Day,0))</f>
        <v>123</v>
      </c>
      <c r="AJ94">
        <f t="shared" si="82"/>
        <v>139</v>
      </c>
      <c r="AK94">
        <f t="shared" si="82"/>
        <v>161</v>
      </c>
      <c r="AL94">
        <f t="shared" si="82"/>
        <v>179</v>
      </c>
      <c r="AM94">
        <f t="shared" si="82"/>
        <v>187</v>
      </c>
      <c r="AN94">
        <f t="shared" si="82"/>
        <v>203</v>
      </c>
      <c r="AO94">
        <f t="shared" si="82"/>
        <v>218</v>
      </c>
      <c r="AP94">
        <f t="shared" si="82"/>
        <v>237</v>
      </c>
      <c r="AQ94">
        <f t="shared" si="82"/>
        <v>247</v>
      </c>
      <c r="AR94">
        <f t="shared" si="82"/>
        <v>260</v>
      </c>
      <c r="AS94">
        <f t="shared" si="82"/>
        <v>273</v>
      </c>
      <c r="AT94">
        <f t="shared" si="82"/>
        <v>285</v>
      </c>
      <c r="AU94">
        <f t="shared" si="82"/>
        <v>299</v>
      </c>
      <c r="AV94">
        <f t="shared" si="82"/>
        <v>309</v>
      </c>
      <c r="AW94">
        <f t="shared" si="82"/>
        <v>321</v>
      </c>
      <c r="AX94">
        <f t="shared" si="82"/>
        <v>336</v>
      </c>
      <c r="AY94">
        <f t="shared" si="82"/>
        <v>346</v>
      </c>
      <c r="AZ94">
        <f t="shared" si="82"/>
        <v>355</v>
      </c>
      <c r="BA94">
        <f t="shared" si="82"/>
        <v>364</v>
      </c>
      <c r="BB94">
        <f t="shared" si="82"/>
        <v>370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Denmark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1</v>
      </c>
      <c r="Q95">
        <f t="shared" si="85"/>
        <v>1</v>
      </c>
      <c r="R95">
        <f t="shared" si="85"/>
        <v>1</v>
      </c>
      <c r="S95">
        <f t="shared" si="85"/>
        <v>1</v>
      </c>
      <c r="T95">
        <f t="shared" si="85"/>
        <v>0</v>
      </c>
      <c r="U95">
        <f t="shared" si="85"/>
        <v>2</v>
      </c>
      <c r="V95">
        <f t="shared" si="85"/>
        <v>3</v>
      </c>
      <c r="W95">
        <f t="shared" si="85"/>
        <v>4</v>
      </c>
      <c r="X95">
        <f t="shared" si="85"/>
        <v>0</v>
      </c>
      <c r="Y95">
        <f t="shared" si="85"/>
        <v>11</v>
      </c>
      <c r="Z95">
        <f t="shared" si="85"/>
        <v>8</v>
      </c>
      <c r="AA95">
        <f t="shared" si="85"/>
        <v>2</v>
      </c>
      <c r="AB95">
        <f t="shared" si="85"/>
        <v>7</v>
      </c>
      <c r="AC95">
        <f t="shared" si="85"/>
        <v>11</v>
      </c>
      <c r="AD95">
        <f t="shared" si="85"/>
        <v>13</v>
      </c>
      <c r="AE95">
        <f t="shared" si="85"/>
        <v>7</v>
      </c>
      <c r="AF95">
        <f t="shared" si="85"/>
        <v>5</v>
      </c>
      <c r="AG95">
        <f t="shared" si="85"/>
        <v>13</v>
      </c>
      <c r="AH95">
        <f t="shared" si="85"/>
        <v>14</v>
      </c>
      <c r="AI95">
        <f t="shared" si="85"/>
        <v>19</v>
      </c>
      <c r="AJ95">
        <f t="shared" si="85"/>
        <v>16</v>
      </c>
      <c r="AK95">
        <f t="shared" si="85"/>
        <v>22</v>
      </c>
      <c r="AL95">
        <f t="shared" si="85"/>
        <v>18</v>
      </c>
      <c r="AM95">
        <f t="shared" si="85"/>
        <v>8</v>
      </c>
      <c r="AN95">
        <f t="shared" si="85"/>
        <v>16</v>
      </c>
      <c r="AO95">
        <f t="shared" si="85"/>
        <v>15</v>
      </c>
      <c r="AP95">
        <f t="shared" si="85"/>
        <v>19</v>
      </c>
      <c r="AQ95">
        <f t="shared" si="85"/>
        <v>10</v>
      </c>
      <c r="AR95">
        <f t="shared" si="85"/>
        <v>13</v>
      </c>
      <c r="AS95">
        <f t="shared" si="85"/>
        <v>13</v>
      </c>
      <c r="AT95">
        <f t="shared" si="85"/>
        <v>12</v>
      </c>
      <c r="AU95">
        <f t="shared" si="85"/>
        <v>14</v>
      </c>
      <c r="AV95">
        <f t="shared" si="85"/>
        <v>10</v>
      </c>
      <c r="AW95">
        <f t="shared" si="85"/>
        <v>12</v>
      </c>
      <c r="AX95">
        <f t="shared" si="85"/>
        <v>15</v>
      </c>
      <c r="AY95">
        <f t="shared" si="85"/>
        <v>10</v>
      </c>
      <c r="AZ95">
        <f t="shared" si="85"/>
        <v>9</v>
      </c>
      <c r="BA95">
        <f t="shared" si="85"/>
        <v>9</v>
      </c>
      <c r="BB95">
        <f t="shared" si="85"/>
        <v>6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0.14285714285714285</v>
      </c>
      <c r="Q96" s="13">
        <f t="shared" si="88"/>
        <v>0.2857142857142857</v>
      </c>
      <c r="R96" s="13">
        <f t="shared" si="88"/>
        <v>0.42857142857142855</v>
      </c>
      <c r="S96" s="13">
        <f t="shared" si="88"/>
        <v>0.5714285714285714</v>
      </c>
      <c r="T96" s="13">
        <f t="shared" si="88"/>
        <v>0</v>
      </c>
      <c r="U96" s="13">
        <f t="shared" si="88"/>
        <v>0.8571428571428571</v>
      </c>
      <c r="V96" s="13">
        <f t="shared" si="88"/>
        <v>1.2857142857142858</v>
      </c>
      <c r="W96" s="13">
        <f t="shared" si="88"/>
        <v>1.7142857142857142</v>
      </c>
      <c r="X96" s="13">
        <f t="shared" si="88"/>
        <v>0</v>
      </c>
      <c r="Y96" s="13">
        <f t="shared" si="88"/>
        <v>3</v>
      </c>
      <c r="Z96" s="13">
        <f t="shared" si="88"/>
        <v>4</v>
      </c>
      <c r="AA96" s="13">
        <f t="shared" si="88"/>
        <v>4.2857142857142856</v>
      </c>
      <c r="AB96" s="13">
        <f t="shared" si="88"/>
        <v>5</v>
      </c>
      <c r="AC96" s="13">
        <f t="shared" si="88"/>
        <v>6.1428571428571432</v>
      </c>
      <c r="AD96" s="13">
        <f t="shared" si="88"/>
        <v>7.4285714285714288</v>
      </c>
      <c r="AE96" s="13">
        <f t="shared" si="88"/>
        <v>8.4285714285714288</v>
      </c>
      <c r="AF96" s="13">
        <f t="shared" si="88"/>
        <v>7.5714285714285712</v>
      </c>
      <c r="AG96" s="13">
        <f t="shared" si="88"/>
        <v>8.2857142857142865</v>
      </c>
      <c r="AH96" s="13">
        <f t="shared" si="88"/>
        <v>10</v>
      </c>
      <c r="AI96" s="13">
        <f t="shared" si="88"/>
        <v>11.714285714285714</v>
      </c>
      <c r="AJ96" s="13">
        <f t="shared" si="88"/>
        <v>12.428571428571429</v>
      </c>
      <c r="AK96" s="13">
        <f t="shared" si="88"/>
        <v>13.714285714285714</v>
      </c>
      <c r="AL96" s="13">
        <f t="shared" si="88"/>
        <v>15.285714285714286</v>
      </c>
      <c r="AM96" s="13">
        <f t="shared" si="88"/>
        <v>15.714285714285714</v>
      </c>
      <c r="AN96" s="13">
        <f t="shared" si="88"/>
        <v>16.142857142857142</v>
      </c>
      <c r="AO96" s="13">
        <f t="shared" si="88"/>
        <v>16.285714285714285</v>
      </c>
      <c r="AP96" s="13">
        <f t="shared" si="88"/>
        <v>16.285714285714285</v>
      </c>
      <c r="AQ96" s="13">
        <f t="shared" si="88"/>
        <v>15.428571428571429</v>
      </c>
      <c r="AR96" s="13">
        <f t="shared" si="88"/>
        <v>14.142857142857142</v>
      </c>
      <c r="AS96" s="13">
        <f t="shared" si="88"/>
        <v>13.428571428571429</v>
      </c>
      <c r="AT96" s="13">
        <f t="shared" si="88"/>
        <v>14</v>
      </c>
      <c r="AU96" s="13">
        <f t="shared" si="88"/>
        <v>13.714285714285714</v>
      </c>
      <c r="AV96" s="13">
        <f t="shared" si="88"/>
        <v>13</v>
      </c>
      <c r="AW96" s="13">
        <f t="shared" si="88"/>
        <v>12</v>
      </c>
      <c r="AX96" s="13">
        <f t="shared" si="88"/>
        <v>12.714285714285714</v>
      </c>
      <c r="AY96" s="13">
        <f t="shared" si="88"/>
        <v>12.285714285714286</v>
      </c>
      <c r="AZ96" s="13">
        <f t="shared" si="88"/>
        <v>11.714285714285714</v>
      </c>
      <c r="BA96" s="13">
        <f t="shared" si="88"/>
        <v>11.285714285714286</v>
      </c>
      <c r="BB96" s="13">
        <f t="shared" si="88"/>
        <v>10.142857142857142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Denmark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0.44256291944297765</v>
      </c>
      <c r="X97" s="14">
        <f t="shared" si="90"/>
        <v>0.30656337332913264</v>
      </c>
      <c r="Y97" s="14">
        <f t="shared" si="90"/>
        <v>0.34590019263235616</v>
      </c>
      <c r="Z97" s="14">
        <f t="shared" si="90"/>
        <v>0.34590019263235616</v>
      </c>
      <c r="AA97" s="14">
        <f t="shared" si="90"/>
        <v>0.3576071989706413</v>
      </c>
      <c r="AB97" s="14">
        <f t="shared" si="90"/>
        <v>0.31593133801629603</v>
      </c>
      <c r="AC97" s="14">
        <f t="shared" si="90"/>
        <v>0.28476286830651287</v>
      </c>
      <c r="AD97" s="14">
        <f t="shared" si="90"/>
        <v>0.25849895064182671</v>
      </c>
      <c r="AE97" s="14">
        <f t="shared" si="90"/>
        <v>0.27702220580043435</v>
      </c>
      <c r="AF97" s="14">
        <f t="shared" si="90"/>
        <v>0.18120598959222778</v>
      </c>
      <c r="AG97" s="14">
        <f t="shared" si="90"/>
        <v>0.15919387006065522</v>
      </c>
      <c r="AH97" s="14">
        <f t="shared" si="90"/>
        <v>0.17318072074109203</v>
      </c>
      <c r="AI97" s="14">
        <f t="shared" si="90"/>
        <v>0.16993081275868693</v>
      </c>
      <c r="AJ97" s="14">
        <f t="shared" si="90"/>
        <v>0.1508047257999019</v>
      </c>
      <c r="AK97" s="14">
        <f t="shared" si="90"/>
        <v>0.13834319859658528</v>
      </c>
      <c r="AL97" s="14">
        <f t="shared" si="90"/>
        <v>0.13894547502705445</v>
      </c>
      <c r="AM97" s="14">
        <f t="shared" si="90"/>
        <v>0.13514182524029228</v>
      </c>
      <c r="AN97" s="14">
        <f t="shared" si="90"/>
        <v>0.12321990146484296</v>
      </c>
      <c r="AO97" s="14">
        <f t="shared" si="90"/>
        <v>0.11152079837504081</v>
      </c>
      <c r="AP97" s="14">
        <f t="shared" si="90"/>
        <v>9.82264284577401E-2</v>
      </c>
      <c r="AQ97" s="14">
        <f t="shared" si="90"/>
        <v>8.5597611175130206E-2</v>
      </c>
      <c r="AR97" s="14">
        <f t="shared" si="90"/>
        <v>7.0866550357875591E-2</v>
      </c>
      <c r="AS97" s="14">
        <f t="shared" si="90"/>
        <v>6.2153019371710805E-2</v>
      </c>
      <c r="AT97" s="14">
        <f t="shared" si="90"/>
        <v>6.2045986153281607E-2</v>
      </c>
      <c r="AU97" s="14">
        <f t="shared" si="90"/>
        <v>5.6878398561251986E-2</v>
      </c>
      <c r="AV97" s="14">
        <f t="shared" si="90"/>
        <v>5.1097833261458225E-2</v>
      </c>
      <c r="AW97" s="14">
        <f t="shared" si="90"/>
        <v>4.4293040579932885E-2</v>
      </c>
      <c r="AX97" s="14">
        <f t="shared" si="90"/>
        <v>4.494097788994833E-2</v>
      </c>
      <c r="AY97" s="14">
        <f t="shared" si="90"/>
        <v>4.1667140238264011E-2</v>
      </c>
      <c r="AZ97" s="14">
        <f t="shared" si="90"/>
        <v>3.8233650596753099E-2</v>
      </c>
      <c r="BA97" s="14">
        <f t="shared" si="90"/>
        <v>3.5570101934873977E-2</v>
      </c>
      <c r="BB97" s="14">
        <f t="shared" si="90"/>
        <v>3.0905004649650847E-2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0.2857142857142857</v>
      </c>
      <c r="R98" s="3">
        <f t="shared" ref="R98:CC98" si="92">IF(R94&lt;&gt;0,(SUM(L95:R95)-SUM(E95:K95))/7,0)</f>
        <v>0.42857142857142855</v>
      </c>
      <c r="S98" s="3">
        <f t="shared" si="92"/>
        <v>0.5714285714285714</v>
      </c>
      <c r="T98" s="3">
        <f t="shared" si="92"/>
        <v>0.5714285714285714</v>
      </c>
      <c r="U98" s="3">
        <f t="shared" si="92"/>
        <v>0.8571428571428571</v>
      </c>
      <c r="V98" s="3">
        <f t="shared" si="92"/>
        <v>1.2857142857142858</v>
      </c>
      <c r="W98" s="3">
        <f t="shared" si="92"/>
        <v>1.5714285714285714</v>
      </c>
      <c r="X98" s="3">
        <f t="shared" si="92"/>
        <v>1.2857142857142858</v>
      </c>
      <c r="Y98" s="3">
        <f t="shared" si="92"/>
        <v>2.5714285714285716</v>
      </c>
      <c r="Z98" s="3">
        <f t="shared" si="92"/>
        <v>3.4285714285714284</v>
      </c>
      <c r="AA98" s="3">
        <f t="shared" si="92"/>
        <v>3.7142857142857144</v>
      </c>
      <c r="AB98" s="3">
        <f t="shared" si="92"/>
        <v>4.1428571428571432</v>
      </c>
      <c r="AC98" s="3">
        <f t="shared" si="92"/>
        <v>4.8571428571428568</v>
      </c>
      <c r="AD98" s="3">
        <f t="shared" si="92"/>
        <v>5.7142857142857144</v>
      </c>
      <c r="AE98" s="3">
        <f t="shared" si="92"/>
        <v>6.8571428571428568</v>
      </c>
      <c r="AF98" s="3">
        <f t="shared" si="92"/>
        <v>4.5714285714285712</v>
      </c>
      <c r="AG98" s="3">
        <f t="shared" si="92"/>
        <v>4.2857142857142856</v>
      </c>
      <c r="AH98" s="3">
        <f t="shared" si="92"/>
        <v>5.7142857142857144</v>
      </c>
      <c r="AI98" s="3">
        <f t="shared" si="92"/>
        <v>6.7142857142857144</v>
      </c>
      <c r="AJ98" s="3">
        <f t="shared" si="92"/>
        <v>6.2857142857142856</v>
      </c>
      <c r="AK98" s="3">
        <f t="shared" si="92"/>
        <v>6.2857142857142856</v>
      </c>
      <c r="AL98" s="3">
        <f t="shared" si="92"/>
        <v>6.8571428571428568</v>
      </c>
      <c r="AM98" s="3">
        <f t="shared" si="92"/>
        <v>8.1428571428571423</v>
      </c>
      <c r="AN98" s="3">
        <f t="shared" si="92"/>
        <v>7.8571428571428568</v>
      </c>
      <c r="AO98" s="3">
        <f t="shared" si="92"/>
        <v>6.2857142857142856</v>
      </c>
      <c r="AP98" s="3">
        <f t="shared" si="92"/>
        <v>4.5714285714285712</v>
      </c>
      <c r="AQ98" s="3">
        <f t="shared" si="92"/>
        <v>3</v>
      </c>
      <c r="AR98" s="3">
        <f t="shared" si="92"/>
        <v>0.42857142857142855</v>
      </c>
      <c r="AS98" s="3">
        <f t="shared" si="92"/>
        <v>-1.8571428571428572</v>
      </c>
      <c r="AT98" s="3">
        <f t="shared" si="92"/>
        <v>-1.7142857142857142</v>
      </c>
      <c r="AU98" s="3">
        <f t="shared" si="92"/>
        <v>-2.4285714285714284</v>
      </c>
      <c r="AV98" s="3">
        <f t="shared" si="92"/>
        <v>-3.2857142857142856</v>
      </c>
      <c r="AW98" s="3">
        <f t="shared" si="92"/>
        <v>-4.2857142857142856</v>
      </c>
      <c r="AX98" s="3">
        <f t="shared" si="92"/>
        <v>-2.7142857142857144</v>
      </c>
      <c r="AY98" s="3">
        <f t="shared" si="92"/>
        <v>-1.8571428571428572</v>
      </c>
      <c r="AZ98" s="3">
        <f t="shared" si="92"/>
        <v>-1.7142857142857142</v>
      </c>
      <c r="BA98" s="3">
        <f t="shared" si="92"/>
        <v>-2.7142857142857144</v>
      </c>
      <c r="BB98" s="3">
        <f t="shared" si="92"/>
        <v>-3.5714285714285716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11</v>
      </c>
      <c r="X99" s="14">
        <f t="shared" si="94"/>
        <v>4.5</v>
      </c>
      <c r="Y99" s="14">
        <f t="shared" si="94"/>
        <v>6</v>
      </c>
      <c r="Z99" s="14">
        <f t="shared" si="94"/>
        <v>6</v>
      </c>
      <c r="AA99" s="14">
        <f t="shared" si="94"/>
        <v>0</v>
      </c>
      <c r="AB99" s="14">
        <f t="shared" si="94"/>
        <v>4.833333333333333</v>
      </c>
      <c r="AC99" s="14">
        <f t="shared" si="94"/>
        <v>3.7777777777777777</v>
      </c>
      <c r="AD99" s="14">
        <f t="shared" si="94"/>
        <v>3.333333333333333</v>
      </c>
      <c r="AE99" s="14">
        <f t="shared" si="94"/>
        <v>0</v>
      </c>
      <c r="AF99" s="14">
        <f t="shared" si="94"/>
        <v>1.5238095238095237</v>
      </c>
      <c r="AG99" s="14">
        <f t="shared" si="94"/>
        <v>1.0714285714285716</v>
      </c>
      <c r="AH99" s="14">
        <f t="shared" si="94"/>
        <v>1.3333333333333335</v>
      </c>
      <c r="AI99" s="14">
        <f t="shared" si="94"/>
        <v>1.342857142857143</v>
      </c>
      <c r="AJ99" s="14">
        <f t="shared" si="94"/>
        <v>1.0232558139534884</v>
      </c>
      <c r="AK99" s="14">
        <f t="shared" si="94"/>
        <v>0.84615384615384626</v>
      </c>
      <c r="AL99" s="14">
        <f t="shared" si="94"/>
        <v>0.81355932203389836</v>
      </c>
      <c r="AM99" s="14">
        <f t="shared" si="94"/>
        <v>1.0754716981132075</v>
      </c>
      <c r="AN99" s="14">
        <f t="shared" si="94"/>
        <v>0.94827586206896552</v>
      </c>
      <c r="AO99" s="14">
        <f t="shared" si="94"/>
        <v>0.62857142857142856</v>
      </c>
      <c r="AP99" s="14">
        <f t="shared" si="94"/>
        <v>0.39024390243902429</v>
      </c>
      <c r="AQ99" s="14">
        <f t="shared" si="94"/>
        <v>0.24137931034482762</v>
      </c>
      <c r="AR99" s="14">
        <f t="shared" si="94"/>
        <v>3.125E-2</v>
      </c>
      <c r="AS99" s="14">
        <f t="shared" si="94"/>
        <v>-0.12149532710280375</v>
      </c>
      <c r="AT99" s="14">
        <f t="shared" si="94"/>
        <v>-0.10909090909090913</v>
      </c>
      <c r="AU99" s="14">
        <f t="shared" si="94"/>
        <v>-0.15044247787610621</v>
      </c>
      <c r="AV99" s="14">
        <f t="shared" si="94"/>
        <v>-0.20175438596491224</v>
      </c>
      <c r="AW99" s="14">
        <f t="shared" si="94"/>
        <v>-0.26315789473684215</v>
      </c>
      <c r="AX99" s="14">
        <f t="shared" si="94"/>
        <v>-0.17592592592592593</v>
      </c>
      <c r="AY99" s="14">
        <f t="shared" si="94"/>
        <v>-0.13131313131313127</v>
      </c>
      <c r="AZ99" s="14">
        <f t="shared" si="94"/>
        <v>-0.12765957446808507</v>
      </c>
      <c r="BA99" s="14">
        <f t="shared" si="94"/>
        <v>-0.19387755102040816</v>
      </c>
      <c r="BB99" s="14">
        <f t="shared" si="94"/>
        <v>-0.26041666666666663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25" workbookViewId="0">
      <selection activeCell="D144" sqref="D14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>
        <v>145000000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2020-04-22T04:49:46Z</dcterms:modified>
</cp:coreProperties>
</file>