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3F1D5C68-BEFF-4C9B-A99D-DB3E2320C31F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1" i="2"/>
  <c r="C4" i="2" s="1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56" i="2" s="1"/>
  <c r="BB81" i="2"/>
  <c r="BB82" i="2" s="1"/>
  <c r="BB94" i="2"/>
  <c r="BB95" i="2" s="1"/>
  <c r="BB68" i="2"/>
  <c r="BB69" i="2" s="1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C81" i="2" l="1"/>
  <c r="BC82" i="2" s="1"/>
  <c r="BC55" i="2"/>
  <c r="BC56" i="2" s="1"/>
  <c r="BC68" i="2"/>
  <c r="BC69" i="2" s="1"/>
  <c r="BC94" i="2"/>
  <c r="BC95" i="2" s="1"/>
  <c r="BA98" i="2"/>
  <c r="BA72" i="2"/>
  <c r="BA73" i="2"/>
  <c r="BB97" i="2"/>
  <c r="BA57" i="2"/>
  <c r="BA60" i="2"/>
  <c r="BA96" i="2"/>
  <c r="BA99" i="2"/>
  <c r="BB71" i="2"/>
  <c r="BA70" i="2"/>
  <c r="BB63" i="2"/>
  <c r="BB58" i="2"/>
  <c r="BB85" i="2"/>
  <c r="BB89" i="2"/>
  <c r="BB84" i="2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6" i="2"/>
  <c r="C11" i="2" s="1"/>
  <c r="DI95" i="2"/>
  <c r="C7" i="2"/>
  <c r="DI69" i="2"/>
  <c r="B7" i="2"/>
  <c r="B12" i="2" s="1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C23" i="2" s="1"/>
  <c r="DI97" i="2"/>
  <c r="C21" i="2" s="1"/>
  <c r="C22" i="2" s="1"/>
  <c r="DH57" i="2"/>
  <c r="DH60" i="2"/>
  <c r="DH86" i="2"/>
  <c r="DH83" i="2"/>
  <c r="DH96" i="2"/>
  <c r="DI72" i="2"/>
  <c r="B23" i="2" s="1"/>
  <c r="DI71" i="2"/>
  <c r="B21" i="2" s="1"/>
  <c r="B22" i="2" s="1"/>
  <c r="DI89" i="2"/>
  <c r="DI85" i="2"/>
  <c r="C17" i="2" s="1"/>
  <c r="DI84" i="2"/>
  <c r="C15" i="2" s="1"/>
  <c r="C16" i="2" s="1"/>
  <c r="DN99" i="2" l="1"/>
  <c r="DI99" i="2"/>
  <c r="C24" i="2" s="1"/>
  <c r="C12" i="2"/>
  <c r="C8" i="2"/>
  <c r="DL73" i="2"/>
  <c r="DK73" i="2"/>
  <c r="DM73" i="2"/>
  <c r="DJ73" i="2"/>
  <c r="DN73" i="2"/>
  <c r="DI73" i="2"/>
  <c r="B24" i="2" s="1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C18" i="2" s="1"/>
  <c r="DI83" i="2"/>
  <c r="C14" i="2" s="1"/>
  <c r="DP73" i="2"/>
  <c r="DI70" i="2"/>
  <c r="B20" i="2" s="1"/>
  <c r="DK87" i="2"/>
  <c r="DK88" i="2" s="1"/>
  <c r="DK61" i="2"/>
  <c r="DK62" i="2" s="1"/>
  <c r="DL54" i="2"/>
  <c r="DJ98" i="2"/>
  <c r="DJ97" i="2"/>
  <c r="DP99" i="2"/>
  <c r="DI96" i="2"/>
  <c r="C20" i="2" s="1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6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6" i="2" l="1"/>
  <c r="B11" i="2" s="1"/>
  <c r="B15" i="2"/>
  <c r="B16" i="2" s="1"/>
  <c r="B14" i="2"/>
  <c r="B18" i="2"/>
  <c r="B17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<sst xmlns="http://schemas.openxmlformats.org/spreadsheetml/2006/main" count="1838" uniqueCount="564">
  <si>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</si>
  <si>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</si>
  <si>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</si>
  <si>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</si>
  <si>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</si>
  <si>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</si>
  <si>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</si>
  <si>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</si>
  <si>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</si>
  <si>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</si>
  <si>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</si>
  <si>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</si>
  <si>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</si>
  <si>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</si>
  <si>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</si>
  <si>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</si>
  <si>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</si>
  <si>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</si>
  <si>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</si>
  <si>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</si>
  <si>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</si>
  <si>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</si>
  <si>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</si>
  <si>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</si>
  <si>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</si>
  <si>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</si>
  <si>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</si>
  <si>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</si>
  <si>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</si>
  <si>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</si>
  <si>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</si>
  <si>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</si>
  <si>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</si>
  <si>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</si>
  <si>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</si>
  <si>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</si>
  <si>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</si>
  <si>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</si>
  <si>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</si>
  <si>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</si>
  <si>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</si>
  <si>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</si>
  <si>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</si>
  <si>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</si>
  <si>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</si>
  <si>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</si>
  <si>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</si>
  <si>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</si>
  <si>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</si>
  <si>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</si>
  <si>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</si>
  <si>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</si>
  <si>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</si>
  <si>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</si>
  <si>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</si>
  <si>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</si>
  <si>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</si>
  <si>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</si>
  <si>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</si>
  <si>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</si>
  <si>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</si>
  <si>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</si>
  <si>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</si>
  <si>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</si>
  <si>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</si>
  <si>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</si>
  <si>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</si>
  <si>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</si>
  <si>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</si>
  <si>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</si>
  <si>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</si>
  <si>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</si>
  <si>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</si>
  <si>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</si>
  <si>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</si>
  <si>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</si>
  <si>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</si>
  <si>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</si>
  <si>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</si>
  <si>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</si>
  <si>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</si>
  <si>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</si>
  <si>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</si>
  <si>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</si>
  <si>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</si>
  <si>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</si>
  <si>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</si>
  <si>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</si>
  <si>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</si>
  <si>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</si>
  <si>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</si>
  <si>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</si>
  <si>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</si>
  <si>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</si>
  <si>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</si>
  <si>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</si>
  <si>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</si>
  <si>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</si>
  <si>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</si>
  <si>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</si>
  <si>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</si>
  <si>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</si>
  <si>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</si>
  <si>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</si>
  <si>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</si>
  <si>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</si>
  <si>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</si>
  <si>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</si>
  <si>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</si>
  <si>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</si>
  <si>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</si>
  <si>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</si>
  <si>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</si>
  <si>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</si>
  <si>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</si>
  <si>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</si>
  <si>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</si>
  <si>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</si>
  <si>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</si>
  <si>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</si>
  <si>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</si>
  <si>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</si>
  <si>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</si>
  <si>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</si>
  <si>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</si>
  <si>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</si>
  <si>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</si>
  <si>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</si>
  <si>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</si>
  <si>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</si>
  <si>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</si>
  <si>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</si>
  <si>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</si>
  <si>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</si>
  <si>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</si>
  <si>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</si>
  <si>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</si>
  <si>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</si>
  <si>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</si>
  <si>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</si>
  <si>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</si>
  <si>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</si>
  <si>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</si>
  <si>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</si>
  <si>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</si>
  <si>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</si>
  <si>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</si>
  <si>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</si>
  <si>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</si>
  <si>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</si>
  <si>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</si>
  <si>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</si>
  <si>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</si>
  <si>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</si>
  <si>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</si>
  <si>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</si>
  <si>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</si>
  <si>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</si>
  <si>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</si>
  <si>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</si>
  <si>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</si>
  <si>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</si>
  <si>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</si>
  <si>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</si>
  <si>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</si>
  <si>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</si>
  <si>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</si>
  <si>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</si>
  <si>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</si>
  <si>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</si>
  <si>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</si>
  <si>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</si>
  <si>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</si>
  <si>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</si>
  <si>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</si>
  <si>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</si>
  <si>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</si>
  <si>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</si>
  <si>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</si>
  <si>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</si>
  <si>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</si>
  <si>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</si>
  <si>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</si>
  <si>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</si>
  <si>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</si>
  <si>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</si>
  <si>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</si>
  <si>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</si>
  <si>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</si>
  <si>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</si>
  <si>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</si>
  <si>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</si>
  <si>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</si>
  <si>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</si>
  <si>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</si>
  <si>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</si>
  <si>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</si>
  <si>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</si>
  <si>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</si>
  <si>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</si>
  <si>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</si>
  <si>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</si>
  <si>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</si>
  <si>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</si>
  <si>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</si>
  <si>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</si>
  <si>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</si>
  <si>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</si>
  <si>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</si>
  <si>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</si>
  <si>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</si>
  <si>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</si>
  <si>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</si>
  <si>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</si>
  <si>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</si>
  <si>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</si>
  <si>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</si>
  <si>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</si>
  <si>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</si>
  <si>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</si>
  <si>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</si>
  <si>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</si>
  <si>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</si>
  <si>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</si>
  <si>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</si>
  <si>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</si>
  <si>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</si>
  <si>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</si>
  <si>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</si>
  <si>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</si>
  <si>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</si>
  <si>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</si>
  <si>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</si>
  <si>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</si>
  <si>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</si>
  <si>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</si>
  <si>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</si>
  <si>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</si>
  <si>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</si>
  <si>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</si>
  <si>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</si>
  <si>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</si>
  <si>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</si>
  <si>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</si>
  <si>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</si>
  <si>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</si>
  <si>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</si>
  <si>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</si>
  <si>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</si>
  <si>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</si>
  <si>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</si>
  <si>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</si>
  <si>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</si>
  <si>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</si>
  <si>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</si>
  <si>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</si>
  <si>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</si>
  <si>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</si>
  <si>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</si>
  <si>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</si>
  <si>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</si>
  <si>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</si>
  <si>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</si>
  <si>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</si>
  <si>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</si>
  <si>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</si>
  <si>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</si>
  <si>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</si>
  <si>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</si>
  <si>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</si>
  <si>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</si>
  <si>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</si>
  <si>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</si>
  <si>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</si>
  <si>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</si>
  <si>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</si>
  <si>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</si>
  <si>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</si>
  <si>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</si>
  <si>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</si>
  <si>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</si>
  <si>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</si>
  <si>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</si>
  <si>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</si>
  <si>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</si>
  <si>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</si>
  <si>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</si>
  <si>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</si>
  <si>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</si>
  <si>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</si>
  <si>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</si>
  <si>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</si>
  <si>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</si>
  <si>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</si>
  <si>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</si>
  <si>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</si>
  <si>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</si>
  <si>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</si>
  <si>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</si>
  <si>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</si>
  <si>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</si>
  <si>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</si>
  <si>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</si>
  <si>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</si>
  <si>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</si>
  <si>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</si>
  <si>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</si>
  <si>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</si>
  <si>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</si>
  <si>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</si>
  <si>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</si>
  <si>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</si>
  <si>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</si>
  <si>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</si>
  <si>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</si>
  <si>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</si>
  <si>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</si>
  <si>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</si>
  <si>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</si>
  <si>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</si>
  <si>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</si>
  <si>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</si>
  <si>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</si>
  <si>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</si>
  <si>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</si>
  <si>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</si>
  <si>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</si>
  <si>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</si>
  <si>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</si>
  <si>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</si>
  <si>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</si>
  <si>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</si>
  <si>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</si>
  <si>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</si>
  <si>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</si>
  <si>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</si>
  <si>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</si>
  <si>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</si>
  <si>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</si>
  <si>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</si>
  <si>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</si>
  <si>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</si>
  <si>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</si>
  <si>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</si>
  <si>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</si>
  <si>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</si>
  <si>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</si>
  <si>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</si>
  <si>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</si>
  <si>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</si>
  <si>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</si>
  <si>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</si>
  <si>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</si>
  <si>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</si>
  <si>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</si>
  <si>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</si>
  <si>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</si>
  <si>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</si>
  <si>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</si>
  <si>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</si>
  <si>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</si>
  <si>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</si>
  <si>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</si>
  <si>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</si>
  <si>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</si>
  <si>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</si>
  <si>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</si>
  <si>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</si>
  <si>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</si>
  <si>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</si>
  <si>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</si>
  <si>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</si>
  <si>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</si>
  <si>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</si>
  <si>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</si>
  <si>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</si>
  <si>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</si>
  <si>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</si>
  <si>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</si>
  <si>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</si>
  <si>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</si>
  <si>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</si>
  <si>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</si>
  <si>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</si>
  <si>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</si>
  <si>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</si>
  <si>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</si>
  <si>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</si>
  <si>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</si>
  <si>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</si>
  <si>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</si>
  <si>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</si>
  <si>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</si>
  <si>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</si>
  <si>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</si>
  <si>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</si>
  <si>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</si>
  <si>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</si>
  <si>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</si>
  <si>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</si>
  <si>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</si>
  <si>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</si>
  <si>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</si>
  <si>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</si>
  <si>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</si>
  <si>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</si>
  <si>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</si>
  <si>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</si>
  <si>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</si>
  <si>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</si>
  <si>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</si>
  <si>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</si>
  <si>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</si>
  <si>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</si>
  <si>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</si>
  <si>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</si>
  <si>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</si>
  <si>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</si>
  <si>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</si>
  <si>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</si>
  <si>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</si>
  <si>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</si>
  <si>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</si>
  <si>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</si>
  <si>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</si>
  <si>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</si>
  <si>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</si>
  <si>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</si>
  <si>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</si>
  <si>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</si>
  <si>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</si>
  <si>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</si>
  <si>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</si>
  <si>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</si>
  <si>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</si>
  <si>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</si>
  <si>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</si>
  <si>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</si>
  <si>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</si>
  <si>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</si>
  <si>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</si>
  <si>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</si>
  <si>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</si>
  <si>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</si>
  <si>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</si>
  <si>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</si>
  <si>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</si>
  <si>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</si>
  <si>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</si>
  <si>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</si>
  <si>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</si>
  <si>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</si>
  <si>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</si>
  <si>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</si>
  <si>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</si>
  <si>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</si>
  <si>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</si>
  <si>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</si>
  <si>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</si>
  <si>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</si>
  <si>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</si>
  <si>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</si>
  <si>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</si>
  <si>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</si>
  <si>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</si>
  <si>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</si>
  <si>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</si>
  <si>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</si>
  <si>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</si>
  <si>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</si>
  <si>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</si>
  <si>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</si>
  <si>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</si>
  <si>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</si>
  <si>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</si>
  <si>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</si>
  <si>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</si>
  <si>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</si>
  <si>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</si>
  <si>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</si>
  <si>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</si>
  <si>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</si>
  <si>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</si>
  <si>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</si>
  <si>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</si>
  <si>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</si>
  <si>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</si>
  <si>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</si>
  <si>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</si>
  <si>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</si>
  <si>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</si>
  <si>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</si>
  <si>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</si>
  <si>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</si>
  <si>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</si>
  <si>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</si>
  <si>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</si>
  <si>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</si>
  <si>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</si>
  <si>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</si>
  <si>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</si>
  <si>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</si>
  <si>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</si>
  <si>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</si>
  <si>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</si>
  <si>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</si>
  <si>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</si>
  <si>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</si>
  <si>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</si>
  <si>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</si>
  <si>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</si>
  <si>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</si>
  <si>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</si>
  <si>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</si>
  <si>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</si>
  <si>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</si>
  <si>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</si>
  <si>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</si>
  <si>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</si>
  <si>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</si>
  <si>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</si>
  <si>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</si>
  <si>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</si>
  <si>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</si>
  <si>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</si>
  <si>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</si>
  <si>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</si>
  <si>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</si>
  <si>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</si>
  <si>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</si>
  <si>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</si>
  <si>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</si>
  <si>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</si>
  <si>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</si>
  <si>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</si>
  <si>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</si>
  <si>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</si>
  <si>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</si>
  <si>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</si>
  <si>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</si>
  <si>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</si>
  <si>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</si>
  <si>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</si>
  <si>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</si>
  <si>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</si>
  <si>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</si>
  <si>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</si>
  <si>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</si>
  <si>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</si>
  <si>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</si>
  <si>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</si>
  <si>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</si>
  <si>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</si>
  <si>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</si>
  <si>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</si>
  <si>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</si>
  <si>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</si>
  <si>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Today is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</si>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</sst>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Switzerland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15</c:v>
                </c:pt>
                <c:pt idx="2">
                  <c:v>14</c:v>
                </c:pt>
                <c:pt idx="3">
                  <c:v>34</c:v>
                </c:pt>
                <c:pt idx="4">
                  <c:v>24</c:v>
                </c:pt>
                <c:pt idx="5">
                  <c:v>100</c:v>
                </c:pt>
                <c:pt idx="6">
                  <c:v>54</c:v>
                </c:pt>
                <c:pt idx="7">
                  <c:v>69</c:v>
                </c:pt>
                <c:pt idx="8">
                  <c:v>37</c:v>
                </c:pt>
                <c:pt idx="9">
                  <c:v>117</c:v>
                </c:pt>
                <c:pt idx="10">
                  <c:v>161</c:v>
                </c:pt>
                <c:pt idx="11">
                  <c:v>0</c:v>
                </c:pt>
                <c:pt idx="12">
                  <c:v>487</c:v>
                </c:pt>
                <c:pt idx="13">
                  <c:v>220</c:v>
                </c:pt>
                <c:pt idx="14">
                  <c:v>841</c:v>
                </c:pt>
                <c:pt idx="15">
                  <c:v>0</c:v>
                </c:pt>
                <c:pt idx="16">
                  <c:v>500</c:v>
                </c:pt>
                <c:pt idx="17">
                  <c:v>328</c:v>
                </c:pt>
                <c:pt idx="18">
                  <c:v>1047</c:v>
                </c:pt>
                <c:pt idx="19">
                  <c:v>1219</c:v>
                </c:pt>
                <c:pt idx="20">
                  <c:v>1281</c:v>
                </c:pt>
                <c:pt idx="21">
                  <c:v>899</c:v>
                </c:pt>
                <c:pt idx="22">
                  <c:v>1321</c:v>
                </c:pt>
                <c:pt idx="23">
                  <c:v>1082</c:v>
                </c:pt>
                <c:pt idx="24">
                  <c:v>1020</c:v>
                </c:pt>
                <c:pt idx="25">
                  <c:v>914</c:v>
                </c:pt>
                <c:pt idx="26">
                  <c:v>1117</c:v>
                </c:pt>
                <c:pt idx="27">
                  <c:v>1148</c:v>
                </c:pt>
                <c:pt idx="28">
                  <c:v>753</c:v>
                </c:pt>
                <c:pt idx="29">
                  <c:v>1093</c:v>
                </c:pt>
                <c:pt idx="30">
                  <c:v>683</c:v>
                </c:pt>
                <c:pt idx="31">
                  <c:v>1163</c:v>
                </c:pt>
                <c:pt idx="32">
                  <c:v>1059</c:v>
                </c:pt>
                <c:pt idx="33">
                  <c:v>779</c:v>
                </c:pt>
                <c:pt idx="34">
                  <c:v>899</c:v>
                </c:pt>
                <c:pt idx="35">
                  <c:v>595</c:v>
                </c:pt>
                <c:pt idx="36">
                  <c:v>557</c:v>
                </c:pt>
                <c:pt idx="37">
                  <c:v>596</c:v>
                </c:pt>
                <c:pt idx="38">
                  <c:v>1027</c:v>
                </c:pt>
                <c:pt idx="39">
                  <c:v>771</c:v>
                </c:pt>
                <c:pt idx="40">
                  <c:v>500</c:v>
                </c:pt>
                <c:pt idx="41">
                  <c:v>556</c:v>
                </c:pt>
                <c:pt idx="42">
                  <c:v>308</c:v>
                </c:pt>
                <c:pt idx="43">
                  <c:v>273</c:v>
                </c:pt>
                <c:pt idx="44">
                  <c:v>248</c:v>
                </c:pt>
                <c:pt idx="45">
                  <c:v>400</c:v>
                </c:pt>
                <c:pt idx="46">
                  <c:v>396</c:v>
                </c:pt>
                <c:pt idx="47">
                  <c:v>346</c:v>
                </c:pt>
                <c:pt idx="48">
                  <c:v>326</c:v>
                </c:pt>
                <c:pt idx="49">
                  <c:v>336</c:v>
                </c:pt>
                <c:pt idx="50">
                  <c:v>204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Italy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342</c:v>
                </c:pt>
                <c:pt idx="2">
                  <c:v>466</c:v>
                </c:pt>
                <c:pt idx="3">
                  <c:v>587</c:v>
                </c:pt>
                <c:pt idx="4">
                  <c:v>769</c:v>
                </c:pt>
                <c:pt idx="5">
                  <c:v>778</c:v>
                </c:pt>
                <c:pt idx="6">
                  <c:v>1247</c:v>
                </c:pt>
                <c:pt idx="7">
                  <c:v>1492</c:v>
                </c:pt>
                <c:pt idx="8">
                  <c:v>1797</c:v>
                </c:pt>
                <c:pt idx="9">
                  <c:v>977</c:v>
                </c:pt>
                <c:pt idx="10">
                  <c:v>2313</c:v>
                </c:pt>
                <c:pt idx="11">
                  <c:v>0</c:v>
                </c:pt>
                <c:pt idx="12">
                  <c:v>5198</c:v>
                </c:pt>
                <c:pt idx="13">
                  <c:v>3497</c:v>
                </c:pt>
                <c:pt idx="14">
                  <c:v>3590</c:v>
                </c:pt>
                <c:pt idx="15">
                  <c:v>3233</c:v>
                </c:pt>
                <c:pt idx="16">
                  <c:v>3526</c:v>
                </c:pt>
                <c:pt idx="17">
                  <c:v>4207</c:v>
                </c:pt>
                <c:pt idx="18">
                  <c:v>5322</c:v>
                </c:pt>
                <c:pt idx="19">
                  <c:v>5986</c:v>
                </c:pt>
                <c:pt idx="20">
                  <c:v>6557</c:v>
                </c:pt>
                <c:pt idx="21">
                  <c:v>5560</c:v>
                </c:pt>
                <c:pt idx="22">
                  <c:v>4789</c:v>
                </c:pt>
                <c:pt idx="23">
                  <c:v>5249</c:v>
                </c:pt>
                <c:pt idx="24">
                  <c:v>5210</c:v>
                </c:pt>
                <c:pt idx="25">
                  <c:v>6203</c:v>
                </c:pt>
                <c:pt idx="26">
                  <c:v>5909</c:v>
                </c:pt>
                <c:pt idx="27">
                  <c:v>5974</c:v>
                </c:pt>
                <c:pt idx="28">
                  <c:v>5217</c:v>
                </c:pt>
                <c:pt idx="29">
                  <c:v>4050</c:v>
                </c:pt>
                <c:pt idx="30">
                  <c:v>4053</c:v>
                </c:pt>
                <c:pt idx="31">
                  <c:v>4782</c:v>
                </c:pt>
                <c:pt idx="32">
                  <c:v>4668</c:v>
                </c:pt>
                <c:pt idx="33">
                  <c:v>4585</c:v>
                </c:pt>
                <c:pt idx="34">
                  <c:v>4805</c:v>
                </c:pt>
                <c:pt idx="35">
                  <c:v>4316</c:v>
                </c:pt>
                <c:pt idx="36">
                  <c:v>3599</c:v>
                </c:pt>
                <c:pt idx="37">
                  <c:v>3039</c:v>
                </c:pt>
                <c:pt idx="38">
                  <c:v>3836</c:v>
                </c:pt>
                <c:pt idx="39">
                  <c:v>4204</c:v>
                </c:pt>
                <c:pt idx="40">
                  <c:v>3951</c:v>
                </c:pt>
                <c:pt idx="41">
                  <c:v>4694</c:v>
                </c:pt>
                <c:pt idx="42">
                  <c:v>4092</c:v>
                </c:pt>
                <c:pt idx="43">
                  <c:v>3153</c:v>
                </c:pt>
                <c:pt idx="44">
                  <c:v>2972</c:v>
                </c:pt>
                <c:pt idx="45">
                  <c:v>2667</c:v>
                </c:pt>
                <c:pt idx="46">
                  <c:v>3786</c:v>
                </c:pt>
                <c:pt idx="47">
                  <c:v>3493</c:v>
                </c:pt>
                <c:pt idx="48">
                  <c:v>3491</c:v>
                </c:pt>
                <c:pt idx="49">
                  <c:v>3047</c:v>
                </c:pt>
                <c:pt idx="50">
                  <c:v>2256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Switzerland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27</c:v>
                </c:pt>
                <c:pt idx="1">
                  <c:v>42</c:v>
                </c:pt>
                <c:pt idx="2">
                  <c:v>56</c:v>
                </c:pt>
                <c:pt idx="3">
                  <c:v>90</c:v>
                </c:pt>
                <c:pt idx="4">
                  <c:v>114</c:v>
                </c:pt>
                <c:pt idx="5">
                  <c:v>214</c:v>
                </c:pt>
                <c:pt idx="6">
                  <c:v>268</c:v>
                </c:pt>
                <c:pt idx="7">
                  <c:v>337</c:v>
                </c:pt>
                <c:pt idx="8">
                  <c:v>374</c:v>
                </c:pt>
                <c:pt idx="9">
                  <c:v>491</c:v>
                </c:pt>
                <c:pt idx="10">
                  <c:v>652</c:v>
                </c:pt>
                <c:pt idx="11">
                  <c:v>652</c:v>
                </c:pt>
                <c:pt idx="12">
                  <c:v>1139</c:v>
                </c:pt>
                <c:pt idx="13">
                  <c:v>1359</c:v>
                </c:pt>
                <c:pt idx="14">
                  <c:v>2200</c:v>
                </c:pt>
                <c:pt idx="15">
                  <c:v>2200</c:v>
                </c:pt>
                <c:pt idx="16">
                  <c:v>2700</c:v>
                </c:pt>
                <c:pt idx="17">
                  <c:v>3028</c:v>
                </c:pt>
                <c:pt idx="18">
                  <c:v>4075</c:v>
                </c:pt>
                <c:pt idx="19">
                  <c:v>5294</c:v>
                </c:pt>
                <c:pt idx="20">
                  <c:v>6575</c:v>
                </c:pt>
                <c:pt idx="21">
                  <c:v>7474</c:v>
                </c:pt>
                <c:pt idx="22">
                  <c:v>8795</c:v>
                </c:pt>
                <c:pt idx="23">
                  <c:v>9877</c:v>
                </c:pt>
                <c:pt idx="24">
                  <c:v>10897</c:v>
                </c:pt>
                <c:pt idx="25">
                  <c:v>11811</c:v>
                </c:pt>
                <c:pt idx="26">
                  <c:v>12928</c:v>
                </c:pt>
                <c:pt idx="27">
                  <c:v>14076</c:v>
                </c:pt>
                <c:pt idx="28">
                  <c:v>14829</c:v>
                </c:pt>
                <c:pt idx="29">
                  <c:v>15922</c:v>
                </c:pt>
                <c:pt idx="30">
                  <c:v>16605</c:v>
                </c:pt>
                <c:pt idx="31">
                  <c:v>17768</c:v>
                </c:pt>
                <c:pt idx="32">
                  <c:v>18827</c:v>
                </c:pt>
                <c:pt idx="33">
                  <c:v>19606</c:v>
                </c:pt>
                <c:pt idx="34">
                  <c:v>20505</c:v>
                </c:pt>
                <c:pt idx="35">
                  <c:v>21100</c:v>
                </c:pt>
                <c:pt idx="36">
                  <c:v>21657</c:v>
                </c:pt>
                <c:pt idx="37">
                  <c:v>22253</c:v>
                </c:pt>
                <c:pt idx="38">
                  <c:v>23280</c:v>
                </c:pt>
                <c:pt idx="39">
                  <c:v>24051</c:v>
                </c:pt>
                <c:pt idx="40">
                  <c:v>24551</c:v>
                </c:pt>
                <c:pt idx="41">
                  <c:v>25107</c:v>
                </c:pt>
                <c:pt idx="42">
                  <c:v>25415</c:v>
                </c:pt>
                <c:pt idx="43">
                  <c:v>25688</c:v>
                </c:pt>
                <c:pt idx="44">
                  <c:v>25936</c:v>
                </c:pt>
                <c:pt idx="45">
                  <c:v>26336</c:v>
                </c:pt>
                <c:pt idx="46">
                  <c:v>26732</c:v>
                </c:pt>
                <c:pt idx="47">
                  <c:v>27078</c:v>
                </c:pt>
                <c:pt idx="48">
                  <c:v>27404</c:v>
                </c:pt>
                <c:pt idx="49">
                  <c:v>27740</c:v>
                </c:pt>
                <c:pt idx="50">
                  <c:v>27944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Italy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1694</c:v>
                </c:pt>
                <c:pt idx="1">
                  <c:v>2036</c:v>
                </c:pt>
                <c:pt idx="2">
                  <c:v>2502</c:v>
                </c:pt>
                <c:pt idx="3">
                  <c:v>3089</c:v>
                </c:pt>
                <c:pt idx="4">
                  <c:v>3858</c:v>
                </c:pt>
                <c:pt idx="5">
                  <c:v>4636</c:v>
                </c:pt>
                <c:pt idx="6">
                  <c:v>5883</c:v>
                </c:pt>
                <c:pt idx="7">
                  <c:v>7375</c:v>
                </c:pt>
                <c:pt idx="8">
                  <c:v>9172</c:v>
                </c:pt>
                <c:pt idx="9">
                  <c:v>10149</c:v>
                </c:pt>
                <c:pt idx="10">
                  <c:v>12462</c:v>
                </c:pt>
                <c:pt idx="11">
                  <c:v>12462</c:v>
                </c:pt>
                <c:pt idx="12">
                  <c:v>17660</c:v>
                </c:pt>
                <c:pt idx="13">
                  <c:v>21157</c:v>
                </c:pt>
                <c:pt idx="14">
                  <c:v>24747</c:v>
                </c:pt>
                <c:pt idx="15">
                  <c:v>27980</c:v>
                </c:pt>
                <c:pt idx="16">
                  <c:v>31506</c:v>
                </c:pt>
                <c:pt idx="17">
                  <c:v>35713</c:v>
                </c:pt>
                <c:pt idx="18">
                  <c:v>41035</c:v>
                </c:pt>
                <c:pt idx="19">
                  <c:v>47021</c:v>
                </c:pt>
                <c:pt idx="20">
                  <c:v>53578</c:v>
                </c:pt>
                <c:pt idx="21">
                  <c:v>59138</c:v>
                </c:pt>
                <c:pt idx="22">
                  <c:v>63927</c:v>
                </c:pt>
                <c:pt idx="23">
                  <c:v>69176</c:v>
                </c:pt>
                <c:pt idx="24">
                  <c:v>74386</c:v>
                </c:pt>
                <c:pt idx="25">
                  <c:v>80589</c:v>
                </c:pt>
                <c:pt idx="26">
                  <c:v>86498</c:v>
                </c:pt>
                <c:pt idx="27">
                  <c:v>92472</c:v>
                </c:pt>
                <c:pt idx="28">
                  <c:v>97689</c:v>
                </c:pt>
                <c:pt idx="29">
                  <c:v>101739</c:v>
                </c:pt>
                <c:pt idx="30">
                  <c:v>105792</c:v>
                </c:pt>
                <c:pt idx="31">
                  <c:v>110574</c:v>
                </c:pt>
                <c:pt idx="32">
                  <c:v>115242</c:v>
                </c:pt>
                <c:pt idx="33">
                  <c:v>119827</c:v>
                </c:pt>
                <c:pt idx="34">
                  <c:v>124632</c:v>
                </c:pt>
                <c:pt idx="35">
                  <c:v>128948</c:v>
                </c:pt>
                <c:pt idx="36">
                  <c:v>132547</c:v>
                </c:pt>
                <c:pt idx="37">
                  <c:v>135586</c:v>
                </c:pt>
                <c:pt idx="38">
                  <c:v>139422</c:v>
                </c:pt>
                <c:pt idx="39">
                  <c:v>143626</c:v>
                </c:pt>
                <c:pt idx="40">
                  <c:v>147577</c:v>
                </c:pt>
                <c:pt idx="41">
                  <c:v>152271</c:v>
                </c:pt>
                <c:pt idx="42">
                  <c:v>156363</c:v>
                </c:pt>
                <c:pt idx="43">
                  <c:v>159516</c:v>
                </c:pt>
                <c:pt idx="44">
                  <c:v>162488</c:v>
                </c:pt>
                <c:pt idx="45">
                  <c:v>165155</c:v>
                </c:pt>
                <c:pt idx="46">
                  <c:v>168941</c:v>
                </c:pt>
                <c:pt idx="47">
                  <c:v>172434</c:v>
                </c:pt>
                <c:pt idx="48">
                  <c:v>175925</c:v>
                </c:pt>
                <c:pt idx="49">
                  <c:v>178972</c:v>
                </c:pt>
                <c:pt idx="50">
                  <c:v>181228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Switzerland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7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13</c:v>
                </c:pt>
                <c:pt idx="17">
                  <c:v>1</c:v>
                </c:pt>
                <c:pt idx="18">
                  <c:v>13</c:v>
                </c:pt>
                <c:pt idx="19">
                  <c:v>13</c:v>
                </c:pt>
                <c:pt idx="20">
                  <c:v>21</c:v>
                </c:pt>
                <c:pt idx="21">
                  <c:v>23</c:v>
                </c:pt>
                <c:pt idx="22">
                  <c:v>22</c:v>
                </c:pt>
                <c:pt idx="23">
                  <c:v>2</c:v>
                </c:pt>
                <c:pt idx="24">
                  <c:v>31</c:v>
                </c:pt>
                <c:pt idx="25">
                  <c:v>38</c:v>
                </c:pt>
                <c:pt idx="26">
                  <c:v>40</c:v>
                </c:pt>
                <c:pt idx="27">
                  <c:v>33</c:v>
                </c:pt>
                <c:pt idx="28">
                  <c:v>36</c:v>
                </c:pt>
                <c:pt idx="29">
                  <c:v>59</c:v>
                </c:pt>
                <c:pt idx="30">
                  <c:v>74</c:v>
                </c:pt>
                <c:pt idx="31">
                  <c:v>55</c:v>
                </c:pt>
                <c:pt idx="32">
                  <c:v>48</c:v>
                </c:pt>
                <c:pt idx="33">
                  <c:v>55</c:v>
                </c:pt>
                <c:pt idx="34">
                  <c:v>75</c:v>
                </c:pt>
                <c:pt idx="35">
                  <c:v>49</c:v>
                </c:pt>
                <c:pt idx="36">
                  <c:v>50</c:v>
                </c:pt>
                <c:pt idx="37">
                  <c:v>56</c:v>
                </c:pt>
                <c:pt idx="38">
                  <c:v>74</c:v>
                </c:pt>
                <c:pt idx="39">
                  <c:v>53</c:v>
                </c:pt>
                <c:pt idx="40">
                  <c:v>54</c:v>
                </c:pt>
                <c:pt idx="41">
                  <c:v>34</c:v>
                </c:pt>
                <c:pt idx="42">
                  <c:v>70</c:v>
                </c:pt>
                <c:pt idx="43">
                  <c:v>32</c:v>
                </c:pt>
                <c:pt idx="44">
                  <c:v>36</c:v>
                </c:pt>
                <c:pt idx="45">
                  <c:v>65</c:v>
                </c:pt>
                <c:pt idx="46">
                  <c:v>42</c:v>
                </c:pt>
                <c:pt idx="47">
                  <c:v>46</c:v>
                </c:pt>
                <c:pt idx="48">
                  <c:v>41</c:v>
                </c:pt>
                <c:pt idx="49">
                  <c:v>25</c:v>
                </c:pt>
                <c:pt idx="50">
                  <c:v>36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Italy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18</c:v>
                </c:pt>
                <c:pt idx="2">
                  <c:v>27</c:v>
                </c:pt>
                <c:pt idx="3">
                  <c:v>28</c:v>
                </c:pt>
                <c:pt idx="4">
                  <c:v>41</c:v>
                </c:pt>
                <c:pt idx="5">
                  <c:v>49</c:v>
                </c:pt>
                <c:pt idx="6">
                  <c:v>36</c:v>
                </c:pt>
                <c:pt idx="7">
                  <c:v>133</c:v>
                </c:pt>
                <c:pt idx="8">
                  <c:v>97</c:v>
                </c:pt>
                <c:pt idx="9">
                  <c:v>168</c:v>
                </c:pt>
                <c:pt idx="10">
                  <c:v>196</c:v>
                </c:pt>
                <c:pt idx="11">
                  <c:v>0</c:v>
                </c:pt>
                <c:pt idx="12">
                  <c:v>439</c:v>
                </c:pt>
                <c:pt idx="13">
                  <c:v>175</c:v>
                </c:pt>
                <c:pt idx="14">
                  <c:v>368</c:v>
                </c:pt>
                <c:pt idx="15">
                  <c:v>349</c:v>
                </c:pt>
                <c:pt idx="16">
                  <c:v>345</c:v>
                </c:pt>
                <c:pt idx="17">
                  <c:v>475</c:v>
                </c:pt>
                <c:pt idx="18">
                  <c:v>427</c:v>
                </c:pt>
                <c:pt idx="19">
                  <c:v>627</c:v>
                </c:pt>
                <c:pt idx="20">
                  <c:v>793</c:v>
                </c:pt>
                <c:pt idx="21">
                  <c:v>651</c:v>
                </c:pt>
                <c:pt idx="22">
                  <c:v>601</c:v>
                </c:pt>
                <c:pt idx="23">
                  <c:v>743</c:v>
                </c:pt>
                <c:pt idx="24">
                  <c:v>683</c:v>
                </c:pt>
                <c:pt idx="25">
                  <c:v>712</c:v>
                </c:pt>
                <c:pt idx="26">
                  <c:v>919</c:v>
                </c:pt>
                <c:pt idx="27">
                  <c:v>889</c:v>
                </c:pt>
                <c:pt idx="28">
                  <c:v>756</c:v>
                </c:pt>
                <c:pt idx="29">
                  <c:v>812</c:v>
                </c:pt>
                <c:pt idx="30">
                  <c:v>837</c:v>
                </c:pt>
                <c:pt idx="31">
                  <c:v>727</c:v>
                </c:pt>
                <c:pt idx="32">
                  <c:v>760</c:v>
                </c:pt>
                <c:pt idx="33">
                  <c:v>766</c:v>
                </c:pt>
                <c:pt idx="34">
                  <c:v>681</c:v>
                </c:pt>
                <c:pt idx="35">
                  <c:v>525</c:v>
                </c:pt>
                <c:pt idx="36">
                  <c:v>636</c:v>
                </c:pt>
                <c:pt idx="37">
                  <c:v>604</c:v>
                </c:pt>
                <c:pt idx="38">
                  <c:v>542</c:v>
                </c:pt>
                <c:pt idx="39">
                  <c:v>610</c:v>
                </c:pt>
                <c:pt idx="40">
                  <c:v>570</c:v>
                </c:pt>
                <c:pt idx="41">
                  <c:v>619</c:v>
                </c:pt>
                <c:pt idx="42">
                  <c:v>431</c:v>
                </c:pt>
                <c:pt idx="43">
                  <c:v>566</c:v>
                </c:pt>
                <c:pt idx="44">
                  <c:v>602</c:v>
                </c:pt>
                <c:pt idx="45">
                  <c:v>578</c:v>
                </c:pt>
                <c:pt idx="46">
                  <c:v>525</c:v>
                </c:pt>
                <c:pt idx="47">
                  <c:v>575</c:v>
                </c:pt>
                <c:pt idx="48">
                  <c:v>482</c:v>
                </c:pt>
                <c:pt idx="49">
                  <c:v>433</c:v>
                </c:pt>
                <c:pt idx="50">
                  <c:v>454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Switzerland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11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27</c:v>
                </c:pt>
                <c:pt idx="17">
                  <c:v>28</c:v>
                </c:pt>
                <c:pt idx="18">
                  <c:v>41</c:v>
                </c:pt>
                <c:pt idx="19">
                  <c:v>54</c:v>
                </c:pt>
                <c:pt idx="20">
                  <c:v>75</c:v>
                </c:pt>
                <c:pt idx="21">
                  <c:v>98</c:v>
                </c:pt>
                <c:pt idx="22">
                  <c:v>120</c:v>
                </c:pt>
                <c:pt idx="23">
                  <c:v>122</c:v>
                </c:pt>
                <c:pt idx="24">
                  <c:v>153</c:v>
                </c:pt>
                <c:pt idx="25">
                  <c:v>191</c:v>
                </c:pt>
                <c:pt idx="26">
                  <c:v>231</c:v>
                </c:pt>
                <c:pt idx="27">
                  <c:v>264</c:v>
                </c:pt>
                <c:pt idx="28">
                  <c:v>300</c:v>
                </c:pt>
                <c:pt idx="29">
                  <c:v>359</c:v>
                </c:pt>
                <c:pt idx="30">
                  <c:v>433</c:v>
                </c:pt>
                <c:pt idx="31">
                  <c:v>488</c:v>
                </c:pt>
                <c:pt idx="32">
                  <c:v>536</c:v>
                </c:pt>
                <c:pt idx="33">
                  <c:v>591</c:v>
                </c:pt>
                <c:pt idx="34">
                  <c:v>666</c:v>
                </c:pt>
                <c:pt idx="35">
                  <c:v>715</c:v>
                </c:pt>
                <c:pt idx="36">
                  <c:v>765</c:v>
                </c:pt>
                <c:pt idx="37">
                  <c:v>821</c:v>
                </c:pt>
                <c:pt idx="38">
                  <c:v>895</c:v>
                </c:pt>
                <c:pt idx="39">
                  <c:v>948</c:v>
                </c:pt>
                <c:pt idx="40">
                  <c:v>1002</c:v>
                </c:pt>
                <c:pt idx="41">
                  <c:v>1036</c:v>
                </c:pt>
                <c:pt idx="42">
                  <c:v>1106</c:v>
                </c:pt>
                <c:pt idx="43">
                  <c:v>1138</c:v>
                </c:pt>
                <c:pt idx="44">
                  <c:v>1174</c:v>
                </c:pt>
                <c:pt idx="45">
                  <c:v>1239</c:v>
                </c:pt>
                <c:pt idx="46">
                  <c:v>1281</c:v>
                </c:pt>
                <c:pt idx="47">
                  <c:v>1327</c:v>
                </c:pt>
                <c:pt idx="48">
                  <c:v>1368</c:v>
                </c:pt>
                <c:pt idx="49">
                  <c:v>1393</c:v>
                </c:pt>
                <c:pt idx="50">
                  <c:v>1429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Italy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34</c:v>
                </c:pt>
                <c:pt idx="1">
                  <c:v>52</c:v>
                </c:pt>
                <c:pt idx="2">
                  <c:v>79</c:v>
                </c:pt>
                <c:pt idx="3">
                  <c:v>107</c:v>
                </c:pt>
                <c:pt idx="4">
                  <c:v>148</c:v>
                </c:pt>
                <c:pt idx="5">
                  <c:v>197</c:v>
                </c:pt>
                <c:pt idx="6">
                  <c:v>233</c:v>
                </c:pt>
                <c:pt idx="7">
                  <c:v>366</c:v>
                </c:pt>
                <c:pt idx="8">
                  <c:v>463</c:v>
                </c:pt>
                <c:pt idx="9">
                  <c:v>631</c:v>
                </c:pt>
                <c:pt idx="10">
                  <c:v>827</c:v>
                </c:pt>
                <c:pt idx="11">
                  <c:v>827</c:v>
                </c:pt>
                <c:pt idx="12">
                  <c:v>1266</c:v>
                </c:pt>
                <c:pt idx="13">
                  <c:v>1441</c:v>
                </c:pt>
                <c:pt idx="14">
                  <c:v>1809</c:v>
                </c:pt>
                <c:pt idx="15">
                  <c:v>2158</c:v>
                </c:pt>
                <c:pt idx="16">
                  <c:v>2503</c:v>
                </c:pt>
                <c:pt idx="17">
                  <c:v>2978</c:v>
                </c:pt>
                <c:pt idx="18">
                  <c:v>3405</c:v>
                </c:pt>
                <c:pt idx="19">
                  <c:v>4032</c:v>
                </c:pt>
                <c:pt idx="20">
                  <c:v>4825</c:v>
                </c:pt>
                <c:pt idx="21">
                  <c:v>5476</c:v>
                </c:pt>
                <c:pt idx="22">
                  <c:v>6077</c:v>
                </c:pt>
                <c:pt idx="23">
                  <c:v>6820</c:v>
                </c:pt>
                <c:pt idx="24">
                  <c:v>7503</c:v>
                </c:pt>
                <c:pt idx="25">
                  <c:v>8215</c:v>
                </c:pt>
                <c:pt idx="26">
                  <c:v>9134</c:v>
                </c:pt>
                <c:pt idx="27">
                  <c:v>10023</c:v>
                </c:pt>
                <c:pt idx="28">
                  <c:v>10779</c:v>
                </c:pt>
                <c:pt idx="29">
                  <c:v>11591</c:v>
                </c:pt>
                <c:pt idx="30">
                  <c:v>12428</c:v>
                </c:pt>
                <c:pt idx="31">
                  <c:v>13155</c:v>
                </c:pt>
                <c:pt idx="32">
                  <c:v>13915</c:v>
                </c:pt>
                <c:pt idx="33">
                  <c:v>14681</c:v>
                </c:pt>
                <c:pt idx="34">
                  <c:v>15362</c:v>
                </c:pt>
                <c:pt idx="35">
                  <c:v>15887</c:v>
                </c:pt>
                <c:pt idx="36">
                  <c:v>16523</c:v>
                </c:pt>
                <c:pt idx="37">
                  <c:v>17127</c:v>
                </c:pt>
                <c:pt idx="38">
                  <c:v>17669</c:v>
                </c:pt>
                <c:pt idx="39">
                  <c:v>18279</c:v>
                </c:pt>
                <c:pt idx="40">
                  <c:v>18849</c:v>
                </c:pt>
                <c:pt idx="41">
                  <c:v>19468</c:v>
                </c:pt>
                <c:pt idx="42">
                  <c:v>19899</c:v>
                </c:pt>
                <c:pt idx="43">
                  <c:v>20465</c:v>
                </c:pt>
                <c:pt idx="44">
                  <c:v>21067</c:v>
                </c:pt>
                <c:pt idx="45">
                  <c:v>21645</c:v>
                </c:pt>
                <c:pt idx="46">
                  <c:v>22170</c:v>
                </c:pt>
                <c:pt idx="47">
                  <c:v>22745</c:v>
                </c:pt>
                <c:pt idx="48">
                  <c:v>23227</c:v>
                </c:pt>
                <c:pt idx="49">
                  <c:v>23660</c:v>
                </c:pt>
                <c:pt idx="50">
                  <c:v>24114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Italy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0.23385489499994683</c:v>
                </c:pt>
                <c:pt idx="8" formatCode="0.0%">
                  <c:v>0.2398917011790016</c:v>
                </c:pt>
                <c:pt idx="9" formatCode="0.0%">
                  <c:v>0.22145244695560096</c:v>
                </c:pt>
                <c:pt idx="10" formatCode="0.0%">
                  <c:v>0.22050214881932484</c:v>
                </c:pt>
                <c:pt idx="11" formatCode="0.0%">
                  <c:v>0.1823512187558225</c:v>
                </c:pt>
                <c:pt idx="12" formatCode="0.0%">
                  <c:v>0.21053731647302865</c:v>
                </c:pt>
                <c:pt idx="13" formatCode="0.0%">
                  <c:v>0.20062640684758803</c:v>
                </c:pt>
                <c:pt idx="14" formatCode="0.0%">
                  <c:v>0.1887995928278019</c:v>
                </c:pt>
                <c:pt idx="15" formatCode="0.0%">
                  <c:v>0.172729004052107</c:v>
                </c:pt>
                <c:pt idx="16" formatCode="0.0%">
                  <c:v>0.17565915708899116</c:v>
                </c:pt>
                <c:pt idx="17" formatCode="0.0%">
                  <c:v>0.16230417587979029</c:v>
                </c:pt>
                <c:pt idx="18" formatCode="0.0%">
                  <c:v>0.18559974899865717</c:v>
                </c:pt>
                <c:pt idx="19" formatCode="0.0%">
                  <c:v>0.15015748169955101</c:v>
                </c:pt>
                <c:pt idx="20" formatCode="0.0%">
                  <c:v>0.1419510479827244</c:v>
                </c:pt>
                <c:pt idx="21" formatCode="0.0%">
                  <c:v>0.13252853573899381</c:v>
                </c:pt>
                <c:pt idx="22" formatCode="0.0%">
                  <c:v>0.12528459486063315</c:v>
                </c:pt>
                <c:pt idx="23" formatCode="0.0%">
                  <c:v>0.11890856104891778</c:v>
                </c:pt>
                <c:pt idx="24" formatCode="0.0%">
                  <c:v>0.11051276026786905</c:v>
                </c:pt>
                <c:pt idx="25" formatCode="0.0%">
                  <c:v>0.10122097690921983</c:v>
                </c:pt>
                <c:pt idx="26" formatCode="0.0%">
                  <c:v>9.0978808917188125E-2</c:v>
                </c:pt>
                <c:pt idx="27" formatCode="0.0%">
                  <c:v>8.1086728917480144E-2</c:v>
                </c:pt>
                <c:pt idx="28" formatCode="0.0%">
                  <c:v>7.4335338992788103E-2</c:v>
                </c:pt>
                <c:pt idx="29" formatCode="0.0%">
                  <c:v>6.8634079606118226E-2</c:v>
                </c:pt>
                <c:pt idx="30" formatCode="0.0%">
                  <c:v>6.2568088369348018E-2</c:v>
                </c:pt>
                <c:pt idx="31" formatCode="0.0%">
                  <c:v>5.8265272933889278E-2</c:v>
                </c:pt>
                <c:pt idx="32" formatCode="0.0%">
                  <c:v>5.2423936372134383E-2</c:v>
                </c:pt>
                <c:pt idx="33" formatCode="0.0%">
                  <c:v>4.7662095796715542E-2</c:v>
                </c:pt>
                <c:pt idx="34" formatCode="0.0%">
                  <c:v>4.3559088589162354E-2</c:v>
                </c:pt>
                <c:pt idx="35" formatCode="0.0%">
                  <c:v>4.045699720328666E-2</c:v>
                </c:pt>
                <c:pt idx="36" formatCode="0.0%">
                  <c:v>3.8512616190257143E-2</c:v>
                </c:pt>
                <c:pt idx="37" formatCode="0.0%">
                  <c:v>3.6083063338971266E-2</c:v>
                </c:pt>
                <c:pt idx="38" formatCode="0.0%">
                  <c:v>3.367166739125671E-2</c:v>
                </c:pt>
                <c:pt idx="39" formatCode="0.0%">
                  <c:v>3.1953968541971411E-2</c:v>
                </c:pt>
                <c:pt idx="40" formatCode="0.0%">
                  <c:v>3.0204463793616743E-2</c:v>
                </c:pt>
                <c:pt idx="41" formatCode="0.0%">
                  <c:v>2.90270828924859E-2</c:v>
                </c:pt>
                <c:pt idx="42" formatCode="0.0%">
                  <c:v>2.7921410301666505E-2</c:v>
                </c:pt>
                <c:pt idx="43" formatCode="0.0%">
                  <c:v>2.681125687880459E-2</c:v>
                </c:pt>
                <c:pt idx="44" formatCode="0.0%">
                  <c:v>2.6194049650891893E-2</c:v>
                </c:pt>
                <c:pt idx="45" formatCode="0.0%">
                  <c:v>2.4492140784519778E-2</c:v>
                </c:pt>
                <c:pt idx="46" formatCode="0.0%">
                  <c:v>2.3461979141577105E-2</c:v>
                </c:pt>
                <c:pt idx="47" formatCode="0.0%">
                  <c:v>2.2486885579844129E-2</c:v>
                </c:pt>
                <c:pt idx="48" formatCode="0.0%">
                  <c:v>2.0842218897922704E-2</c:v>
                </c:pt>
                <c:pt idx="49" formatCode="0.0%">
                  <c:v>1.9480041962945505E-2</c:v>
                </c:pt>
                <c:pt idx="50" formatCode="0.0%">
                  <c:v>1.8397424696103837E-2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Italy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0.40419971706940028</c:v>
                </c:pt>
                <c:pt idx="8" formatCode="0.0%">
                  <c:v>0.36663943907408014</c:v>
                </c:pt>
                <c:pt idx="9" formatCode="0.0%">
                  <c:v>0.34559575914036178</c:v>
                </c:pt>
                <c:pt idx="10" formatCode="0.0%">
                  <c:v>0.33928971319863388</c:v>
                </c:pt>
                <c:pt idx="11" formatCode="0.0%">
                  <c:v>0.2786424348455514</c:v>
                </c:pt>
                <c:pt idx="12" formatCode="0.0%">
                  <c:v>0.30443945300105746</c:v>
                </c:pt>
                <c:pt idx="13" formatCode="0.0%">
                  <c:v>0.29731072524413293</c:v>
                </c:pt>
                <c:pt idx="14" formatCode="0.0%">
                  <c:v>0.25642561847569612</c:v>
                </c:pt>
                <c:pt idx="15" formatCode="0.0%">
                  <c:v>0.24593612619039318</c:v>
                </c:pt>
                <c:pt idx="16" formatCode="0.0%">
                  <c:v>0.21755955408945038</c:v>
                </c:pt>
                <c:pt idx="17" formatCode="0.0%">
                  <c:v>0.20084914955435429</c:v>
                </c:pt>
                <c:pt idx="18" formatCode="0.0%">
                  <c:v>0.2240570458368818</c:v>
                </c:pt>
                <c:pt idx="19" formatCode="0.0%">
                  <c:v>0.17996614084161888</c:v>
                </c:pt>
                <c:pt idx="20" formatCode="0.0%">
                  <c:v>0.18843707280611088</c:v>
                </c:pt>
                <c:pt idx="21" formatCode="0.0%">
                  <c:v>0.17143403774687727</c:v>
                </c:pt>
                <c:pt idx="22" formatCode="0.0%">
                  <c:v>0.15940180151899175</c:v>
                </c:pt>
                <c:pt idx="23" formatCode="0.0%">
                  <c:v>0.15395553605037682</c:v>
                </c:pt>
                <c:pt idx="24" formatCode="0.0%">
                  <c:v>0.14111663411399866</c:v>
                </c:pt>
                <c:pt idx="25" formatCode="0.0%">
                  <c:v>0.134074259140607</c:v>
                </c:pt>
                <c:pt idx="26" formatCode="0.0%">
                  <c:v>0.1239172965043962</c:v>
                </c:pt>
                <c:pt idx="27" formatCode="0.0%">
                  <c:v>0.11008747302932731</c:v>
                </c:pt>
                <c:pt idx="28" formatCode="0.0%">
                  <c:v>0.10158099132377574</c:v>
                </c:pt>
                <c:pt idx="29" formatCode="0.0%">
                  <c:v>9.6633900164486697E-2</c:v>
                </c:pt>
                <c:pt idx="30" formatCode="0.0%">
                  <c:v>8.9509399601822581E-2</c:v>
                </c:pt>
                <c:pt idx="31" formatCode="0.0%">
                  <c:v>8.35190666672041E-2</c:v>
                </c:pt>
                <c:pt idx="32" formatCode="0.0%">
                  <c:v>7.81930310368677E-2</c:v>
                </c:pt>
                <c:pt idx="33" formatCode="0.0%">
                  <c:v>7.0143678037754897E-2</c:v>
                </c:pt>
                <c:pt idx="34" formatCode="0.0%">
                  <c:v>6.2901112193627595E-2</c:v>
                </c:pt>
                <c:pt idx="35" formatCode="0.0%">
                  <c:v>5.6978621594173218E-2</c:v>
                </c:pt>
                <c:pt idx="36" formatCode="0.0%">
                  <c:v>5.1950799794883595E-2</c:v>
                </c:pt>
                <c:pt idx="37" formatCode="0.0%">
                  <c:v>4.6880596593809942E-2</c:v>
                </c:pt>
                <c:pt idx="38" formatCode="0.0%">
                  <c:v>4.3044931174522016E-2</c:v>
                </c:pt>
                <c:pt idx="39" formatCode="0.0%">
                  <c:v>3.973861739478779E-2</c:v>
                </c:pt>
                <c:pt idx="40" formatCode="0.0%">
                  <c:v>3.6345743421142496E-2</c:v>
                </c:pt>
                <c:pt idx="41" formatCode="0.0%">
                  <c:v>3.4418371855779339E-2</c:v>
                </c:pt>
                <c:pt idx="42" formatCode="0.0%">
                  <c:v>3.2689848993511239E-2</c:v>
                </c:pt>
                <c:pt idx="43" formatCode="0.0%">
                  <c:v>3.1038048288874132E-2</c:v>
                </c:pt>
                <c:pt idx="44" formatCode="0.0%">
                  <c:v>3.0020608122929726E-2</c:v>
                </c:pt>
                <c:pt idx="45" formatCode="0.0%">
                  <c:v>2.9419122253744101E-2</c:v>
                </c:pt>
                <c:pt idx="46" formatCode="0.0%">
                  <c:v>2.795315282574462E-2</c:v>
                </c:pt>
                <c:pt idx="47" formatCode="0.0%">
                  <c:v>2.7204241061948187E-2</c:v>
                </c:pt>
                <c:pt idx="48" formatCode="0.0%">
                  <c:v>2.5541198592129E-2</c:v>
                </c:pt>
                <c:pt idx="49" formatCode="0.0%">
                  <c:v>2.5039256964064949E-2</c:v>
                </c:pt>
                <c:pt idx="50" formatCode="0.0%">
                  <c:v>2.3716360340457543E-2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Switzerland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0.43419910814990592</c:v>
                </c:pt>
                <c:pt idx="8" formatCode="0.0%">
                  <c:v>0.36665951781526873</c:v>
                </c:pt>
                <c:pt idx="9" formatCode="0.0%">
                  <c:v>0.36363791018253178</c:v>
                </c:pt>
                <c:pt idx="10" formatCode="0.0%">
                  <c:v>0.32696011555676918</c:v>
                </c:pt>
                <c:pt idx="11" formatCode="0.0%">
                  <c:v>0.28289709178263478</c:v>
                </c:pt>
                <c:pt idx="12" formatCode="0.0%">
                  <c:v>0.26978441677367693</c:v>
                </c:pt>
                <c:pt idx="13" formatCode="0.0%">
                  <c:v>0.26103279268829604</c:v>
                </c:pt>
                <c:pt idx="14" formatCode="0.0%">
                  <c:v>0.30737136519400843</c:v>
                </c:pt>
                <c:pt idx="15" formatCode="0.0%">
                  <c:v>0.28805933182736143</c:v>
                </c:pt>
                <c:pt idx="16" formatCode="0.0%">
                  <c:v>0.2757177854346069</c:v>
                </c:pt>
                <c:pt idx="17" formatCode="0.0%">
                  <c:v>0.24529605052235626</c:v>
                </c:pt>
                <c:pt idx="18" formatCode="0.0%">
                  <c:v>0.29926322260940941</c:v>
                </c:pt>
                <c:pt idx="19" formatCode="0.0%">
                  <c:v>0.24544022264770371</c:v>
                </c:pt>
                <c:pt idx="20" formatCode="0.0%">
                  <c:v>0.25259565261419881</c:v>
                </c:pt>
                <c:pt idx="21" formatCode="0.0%">
                  <c:v>0.19090131069783189</c:v>
                </c:pt>
                <c:pt idx="22" formatCode="0.0%">
                  <c:v>0.21891468418853433</c:v>
                </c:pt>
                <c:pt idx="23" formatCode="0.0%">
                  <c:v>0.20355488106254582</c:v>
                </c:pt>
                <c:pt idx="24" formatCode="0.0%">
                  <c:v>0.20074325102862023</c:v>
                </c:pt>
                <c:pt idx="25" formatCode="0.0%">
                  <c:v>0.16418693823963437</c:v>
                </c:pt>
                <c:pt idx="26" formatCode="0.0%">
                  <c:v>0.1360370270435558</c:v>
                </c:pt>
                <c:pt idx="27" formatCode="0.0%">
                  <c:v>0.11487509625606118</c:v>
                </c:pt>
                <c:pt idx="28" formatCode="0.0%">
                  <c:v>0.10282955397985027</c:v>
                </c:pt>
                <c:pt idx="29" formatCode="0.0%">
                  <c:v>8.8486659834650538E-2</c:v>
                </c:pt>
                <c:pt idx="30" formatCode="0.0%">
                  <c:v>7.7036810286267521E-2</c:v>
                </c:pt>
                <c:pt idx="31" formatCode="0.0%">
                  <c:v>7.2341429093895071E-2</c:v>
                </c:pt>
                <c:pt idx="32" formatCode="0.0%">
                  <c:v>6.8877115558429347E-2</c:v>
                </c:pt>
                <c:pt idx="33" formatCode="0.0%">
                  <c:v>6.129668534715127E-2</c:v>
                </c:pt>
                <c:pt idx="34" formatCode="0.0%">
                  <c:v>5.5212855796666904E-2</c:v>
                </c:pt>
                <c:pt idx="35" formatCode="0.0%">
                  <c:v>5.1674909694398474E-2</c:v>
                </c:pt>
                <c:pt idx="36" formatCode="0.0%">
                  <c:v>4.4926662867370348E-2</c:v>
                </c:pt>
                <c:pt idx="37" formatCode="0.0%">
                  <c:v>4.2711686715820818E-2</c:v>
                </c:pt>
                <c:pt idx="38" formatCode="0.0%">
                  <c:v>3.9353995856398649E-2</c:v>
                </c:pt>
                <c:pt idx="39" formatCode="0.0%">
                  <c:v>3.5602630977634941E-2</c:v>
                </c:pt>
                <c:pt idx="40" formatCode="0.0%">
                  <c:v>3.2652765810435413E-2</c:v>
                </c:pt>
                <c:pt idx="41" formatCode="0.0%">
                  <c:v>2.9347821803969332E-2</c:v>
                </c:pt>
                <c:pt idx="42" formatCode="0.0%">
                  <c:v>2.6937353999932689E-2</c:v>
                </c:pt>
                <c:pt idx="43" formatCode="0.0%">
                  <c:v>2.4684779101747711E-2</c:v>
                </c:pt>
                <c:pt idx="44" formatCode="0.0%">
                  <c:v>2.21204120575762E-2</c:v>
                </c:pt>
                <c:pt idx="45" formatCode="0.0%">
                  <c:v>1.7776468070579199E-2</c:v>
                </c:pt>
                <c:pt idx="46" formatCode="0.0%">
                  <c:v>1.5212372751955305E-2</c:v>
                </c:pt>
                <c:pt idx="47" formatCode="0.0%">
                  <c:v>1.4093968442866478E-2</c:v>
                </c:pt>
                <c:pt idx="48" formatCode="0.0%">
                  <c:v>1.2584569908447252E-2</c:v>
                </c:pt>
                <c:pt idx="49" formatCode="0.0%">
                  <c:v>1.2583639425531645E-2</c:v>
                </c:pt>
                <c:pt idx="50" formatCode="0.0%">
                  <c:v>1.209810437148251E-2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Switzerland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0.21901365420447538</c:v>
                </c:pt>
                <c:pt idx="12" formatCode="0.0%">
                  <c:v>0.40854388842869938</c:v>
                </c:pt>
                <c:pt idx="13" formatCode="0.0%">
                  <c:v>0.44256291944297765</c:v>
                </c:pt>
                <c:pt idx="14" formatCode="0.0%">
                  <c:v>0.32046924775612373</c:v>
                </c:pt>
                <c:pt idx="15" formatCode="0.0%">
                  <c:v>0.32046924775612373</c:v>
                </c:pt>
                <c:pt idx="16" formatCode="0.0%">
                  <c:v>0.36873810664220175</c:v>
                </c:pt>
                <c:pt idx="17" formatCode="0.0%">
                  <c:v>0.32046924775612373</c:v>
                </c:pt>
                <c:pt idx="18" formatCode="0.0%">
                  <c:v>0.394405617255839</c:v>
                </c:pt>
                <c:pt idx="19" formatCode="0.0%">
                  <c:v>0.25520436034089733</c:v>
                </c:pt>
                <c:pt idx="20" formatCode="0.0%">
                  <c:v>0.28449119076408769</c:v>
                </c:pt>
                <c:pt idx="21" formatCode="0.0%">
                  <c:v>0.32046924775612373</c:v>
                </c:pt>
                <c:pt idx="22" formatCode="0.0%">
                  <c:v>0.35923114031563719</c:v>
                </c:pt>
                <c:pt idx="23" formatCode="0.0%">
                  <c:v>0.24042601695755828</c:v>
                </c:pt>
                <c:pt idx="24" formatCode="0.0%">
                  <c:v>0.27456478218344338</c:v>
                </c:pt>
                <c:pt idx="25" formatCode="0.0%">
                  <c:v>0.24584558011342894</c:v>
                </c:pt>
                <c:pt idx="26" formatCode="0.0%">
                  <c:v>0.23076186560617939</c:v>
                </c:pt>
                <c:pt idx="27" formatCode="0.0%">
                  <c:v>0.19695417348927946</c:v>
                </c:pt>
                <c:pt idx="28" formatCode="0.0%">
                  <c:v>0.17331222850700434</c:v>
                </c:pt>
                <c:pt idx="29" formatCode="0.0%">
                  <c:v>0.16946600085897212</c:v>
                </c:pt>
                <c:pt idx="30" formatCode="0.0%">
                  <c:v>0.19836667583609513</c:v>
                </c:pt>
                <c:pt idx="31" formatCode="0.0%">
                  <c:v>0.18021518673835901</c:v>
                </c:pt>
                <c:pt idx="32" formatCode="0.0%">
                  <c:v>0.15882745140864252</c:v>
                </c:pt>
                <c:pt idx="33" formatCode="0.0%">
                  <c:v>0.14362124446605495</c:v>
                </c:pt>
                <c:pt idx="34" formatCode="0.0%">
                  <c:v>0.14132687342359618</c:v>
                </c:pt>
                <c:pt idx="35" formatCode="0.0%">
                  <c:v>0.13209674316716491</c:v>
                </c:pt>
                <c:pt idx="36" formatCode="0.0%">
                  <c:v>0.11413582951587253</c:v>
                </c:pt>
                <c:pt idx="37" formatCode="0.0%">
                  <c:v>9.5704912260367703E-2</c:v>
                </c:pt>
                <c:pt idx="38" formatCode="0.0%">
                  <c:v>9.0508438291250881E-2</c:v>
                </c:pt>
                <c:pt idx="39" formatCode="0.0%">
                  <c:v>8.4869874800425738E-2</c:v>
                </c:pt>
                <c:pt idx="40" formatCode="0.0%">
                  <c:v>7.8336535871849522E-2</c:v>
                </c:pt>
                <c:pt idx="41" formatCode="0.0%">
                  <c:v>6.5153547271986412E-2</c:v>
                </c:pt>
                <c:pt idx="42" formatCode="0.0%">
                  <c:v>6.4300227598183435E-2</c:v>
                </c:pt>
                <c:pt idx="43" formatCode="0.0%">
                  <c:v>5.8376329017080231E-2</c:v>
                </c:pt>
                <c:pt idx="44" formatCode="0.0%">
                  <c:v>5.2420446774216645E-2</c:v>
                </c:pt>
                <c:pt idx="45" formatCode="0.0%">
                  <c:v>4.7558594846460744E-2</c:v>
                </c:pt>
                <c:pt idx="46" formatCode="0.0%">
                  <c:v>4.3944128616363987E-2</c:v>
                </c:pt>
                <c:pt idx="47" formatCode="0.0%">
                  <c:v>4.09479847985732E-2</c:v>
                </c:pt>
                <c:pt idx="48" formatCode="0.0%">
                  <c:v>4.0510866949888369E-2</c:v>
                </c:pt>
                <c:pt idx="49" formatCode="0.0%">
                  <c:v>3.350769085130656E-2</c:v>
                </c:pt>
                <c:pt idx="50" formatCode="0.0%">
                  <c:v>3.3063787104519626E-2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1393402779" createdVersion="6" refreshedVersion="6" minRefreshableVersion="3" recordCount="264" xr:uid="{EDCE64CD-ADF4-4B02-9641-8C142F4BACD2}">
  <cacheSource type="worksheet">
    <worksheetSource name="Infections"/>
  </cacheSource>
  <cacheFields count="164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NonDate="0" containsString="0" containsBlank="1" count="1">
        <m/>
      </sharedItems>
    </cacheField>
    <cacheField name="22.04.2020" numFmtId="0">
      <sharedItems containsNonDate="0" containsString="0" containsBlank="1" count="1">
        <m/>
      </sharedItems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296747685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NonDate="0" containsString="0" containsBlank="1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4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1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1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zoomScaleNormal="100" workbookViewId="0">
      <selection activeCell="D12" sqref="D12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557</v>
      </c>
      <c r="C1" s="27">
        <f ca="1">TODAY()</f>
        <v>43942</v>
      </c>
      <c r="D1" s="19"/>
      <c r="E1" s="19"/>
      <c r="F1" s="19"/>
      <c r="G1" s="19"/>
      <c r="H1" s="19"/>
      <c r="I1" s="19"/>
      <c r="L1" t="s">
        <v>561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558</v>
      </c>
      <c r="B2" s="44">
        <v>43891</v>
      </c>
      <c r="C2" s="19"/>
      <c r="D2" s="19"/>
      <c r="E2" s="19"/>
      <c r="F2" s="19"/>
      <c r="G2" s="19"/>
      <c r="H2" s="19"/>
      <c r="I2" s="19"/>
      <c r="L2" t="s">
        <v>560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562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559</v>
      </c>
      <c r="B4" s="27">
        <f ca="1">C1+B3</f>
        <v>43942</v>
      </c>
      <c r="C4" s="27">
        <f ca="1">C1+C3</f>
        <v>43942</v>
      </c>
      <c r="D4" s="22"/>
      <c r="E4" s="19"/>
      <c r="F4" s="19"/>
      <c r="G4" s="19"/>
      <c r="H4" s="19"/>
      <c r="I4" s="19"/>
      <c r="L4" t="s">
        <v>563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118</v>
      </c>
      <c r="C5" s="41" t="s">
        <v>115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 t="e">
        <f>SUM(M54:M79)</f>
        <v>#N/A</v>
      </c>
      <c r="EE5">
        <v>1</v>
      </c>
    </row>
    <row r="6" spans="1:140" x14ac:dyDescent="0.35">
      <c r="A6" s="21" t="s">
        <v>277</v>
      </c>
      <c r="B6" s="33">
        <f ca="1">HLOOKUP(TODAY()-1+$B$3,AA_Infection,2,FALSE)</f>
        <v>27944</v>
      </c>
      <c r="C6" s="33">
        <f ca="1">HLOOKUP(TODAY()-1+$C$3,AA_Infection_2,2,FALSE)</f>
        <v>181228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 ca="1">HLOOKUP(TODAY()-1+$B$3,AA_Deaths,2,FALSE)</f>
        <v>1429</v>
      </c>
      <c r="C7" s="34">
        <f ca="1">HLOOKUP(TODAY()-1+$C$3,AA_Deaths_2,2,FALSE)</f>
        <v>24114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 ca="1">B7/B6</f>
        <v>5.1137990266246776E-2</v>
      </c>
      <c r="C8" s="35">
        <f ca="1">C7/C6</f>
        <v>0.13305890921932592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5327827</v>
      </c>
      <c r="C10" s="34">
        <f>VLOOKUP(C5,Countries!$C$5:$D$189,2,FALSE)</f>
        <v>50199700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 ca="1">B6*100000/B$10</f>
        <v>524.49150469788151</v>
      </c>
      <c r="C11" s="34">
        <f ca="1">C6*100000/C$10</f>
        <v>361.01410964607356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 ca="1">B7*100000/B$10</f>
        <v>26.821441461969393</v>
      </c>
      <c r="C12" s="34">
        <f ca="1">C7*100000/C$10</f>
        <v>48.036143642292686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 ca="1">HLOOKUP(TODAY()-1+$B$3,AA_Infection,4,FALSE)</f>
        <v>322.28571428571428</v>
      </c>
      <c r="C14" s="34">
        <f ca="1">HLOOKUP(TODAY()-1+$C$3,AA_Infection_2,4,FALSE)</f>
        <v>3101.7142857142858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 ca="1">HLOOKUP(TODAY()-1+$B$3,AA_Infection,5,FALSE)</f>
        <v>1.209810437148251E-2</v>
      </c>
      <c r="C15" s="32">
        <f ca="1">HLOOKUP(TODAY()-1+$C$3,AA_Infection_2,5,FALSE)</f>
        <v>1.8397424696103837E-2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 ca="1">70/(B15*100)</f>
        <v>57.860304268000093</v>
      </c>
      <c r="C16" s="37">
        <f ca="1">70/(C15*100)</f>
        <v>38.048803653929042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 ca="1">HLOOKUP(TODAY()-1+$B$3,AA_Infection,6,FALSE)</f>
        <v>-253.57142857142858</v>
      </c>
      <c r="C17" s="34">
        <f ca="1">HLOOKUP(TODAY()-1+$C$3,AA_Infection_2,6,FALSE)</f>
        <v>-751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 ca="1">HLOOKUP(TODAY()-1+$B$3,AA_Infection,7,FALSE)</f>
        <v>-0.44033738526420241</v>
      </c>
      <c r="C18" s="35">
        <f ca="1">HLOOKUP(TODAY()-1+$C$3,AA_Infection_2,7,FALSE)</f>
        <v>-0.1949275093626015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 ca="1">HLOOKUP(TODAY()-1+$B$3,AA_Deaths,4,FALSE)</f>
        <v>41.571428571428569</v>
      </c>
      <c r="C20" s="34">
        <f ca="1">HLOOKUP(TODAY()-1+$C$3,AA_Deaths_2,4,FALSE)</f>
        <v>521.28571428571433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 ca="1">HLOOKUP(TODAY()-1+$B$3,AA_Deaths,5,FALSE)</f>
        <v>3.3063787104519626E-2</v>
      </c>
      <c r="C21" s="31">
        <f ca="1">HLOOKUP(TODAY()-1+$C$3,AA_Deaths_2,5,FALSE)</f>
        <v>2.3716360340457543E-2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 ca="1">70/(B21*100)</f>
        <v>21.171198501466097</v>
      </c>
      <c r="C22" s="37">
        <f ca="1">70/(C21*100)</f>
        <v>29.515490149046006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 ca="1">HLOOKUP(TODAY()-1+$B$3,AA_Deaths,6,FALSE)</f>
        <v>-11.714285714285714</v>
      </c>
      <c r="C23" s="34">
        <f ca="1">HLOOKUP(TODAY()-1+$C$3,AA_Deaths_2,6,FALSE)</f>
        <v>-41.857142857142854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 ca="1">HLOOKUP(TODAY()-1+$B$3,AA_Deaths,7,FALSE)</f>
        <v>-0.21983914209115285</v>
      </c>
      <c r="C24" s="38">
        <f ca="1">HLOOKUP(TODAY()-1+$C$3,AA_Deaths_2,7,FALSE)</f>
        <v>-7.4327752409944159E-2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162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27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$B$5&amp;" Infections Cumulated"</f>
        <v>Switzerland Infections Cumulated</v>
      </c>
      <c r="C55">
        <f t="shared" ref="C55:AH55" si="3">INDEX(_Inf_Data,MATCH($B$5,_Inf_Country,0),MATCH(C$54,_Inf_Day,0))</f>
        <v>27</v>
      </c>
      <c r="D55">
        <f t="shared" si="3"/>
        <v>42</v>
      </c>
      <c r="E55">
        <f t="shared" si="3"/>
        <v>56</v>
      </c>
      <c r="F55">
        <f t="shared" si="3"/>
        <v>90</v>
      </c>
      <c r="G55">
        <f t="shared" si="3"/>
        <v>114</v>
      </c>
      <c r="H55">
        <f t="shared" si="3"/>
        <v>214</v>
      </c>
      <c r="I55">
        <f t="shared" si="3"/>
        <v>268</v>
      </c>
      <c r="J55">
        <f t="shared" si="3"/>
        <v>337</v>
      </c>
      <c r="K55">
        <f t="shared" si="3"/>
        <v>374</v>
      </c>
      <c r="L55">
        <f t="shared" si="3"/>
        <v>491</v>
      </c>
      <c r="M55">
        <f t="shared" si="3"/>
        <v>652</v>
      </c>
      <c r="N55">
        <f t="shared" si="3"/>
        <v>652</v>
      </c>
      <c r="O55">
        <f t="shared" si="3"/>
        <v>1139</v>
      </c>
      <c r="P55">
        <f t="shared" si="3"/>
        <v>1359</v>
      </c>
      <c r="Q55">
        <f t="shared" si="3"/>
        <v>2200</v>
      </c>
      <c r="R55">
        <f t="shared" si="3"/>
        <v>2200</v>
      </c>
      <c r="S55">
        <f t="shared" si="3"/>
        <v>2700</v>
      </c>
      <c r="T55">
        <f t="shared" si="3"/>
        <v>3028</v>
      </c>
      <c r="U55">
        <f t="shared" si="3"/>
        <v>4075</v>
      </c>
      <c r="V55">
        <f t="shared" si="3"/>
        <v>5294</v>
      </c>
      <c r="W55">
        <f t="shared" si="3"/>
        <v>6575</v>
      </c>
      <c r="X55">
        <f t="shared" si="3"/>
        <v>7474</v>
      </c>
      <c r="Y55">
        <f t="shared" si="3"/>
        <v>8795</v>
      </c>
      <c r="Z55">
        <f t="shared" si="3"/>
        <v>9877</v>
      </c>
      <c r="AA55">
        <f t="shared" si="3"/>
        <v>10897</v>
      </c>
      <c r="AB55">
        <f t="shared" si="3"/>
        <v>11811</v>
      </c>
      <c r="AC55">
        <f t="shared" si="3"/>
        <v>12928</v>
      </c>
      <c r="AD55">
        <f t="shared" si="3"/>
        <v>14076</v>
      </c>
      <c r="AE55">
        <f t="shared" si="3"/>
        <v>14829</v>
      </c>
      <c r="AF55">
        <f t="shared" si="3"/>
        <v>15922</v>
      </c>
      <c r="AG55">
        <f t="shared" si="3"/>
        <v>16605</v>
      </c>
      <c r="AH55">
        <f t="shared" si="3"/>
        <v>17768</v>
      </c>
      <c r="AI55">
        <f t="shared" ref="AI55:BN55" si="4">INDEX(_Inf_Data,MATCH($B$5,_Inf_Country,0),MATCH(AI$54,_Inf_Day,0))</f>
        <v>18827</v>
      </c>
      <c r="AJ55">
        <f t="shared" si="4"/>
        <v>19606</v>
      </c>
      <c r="AK55">
        <f t="shared" si="4"/>
        <v>20505</v>
      </c>
      <c r="AL55">
        <f t="shared" si="4"/>
        <v>21100</v>
      </c>
      <c r="AM55">
        <f t="shared" si="4"/>
        <v>21657</v>
      </c>
      <c r="AN55">
        <f t="shared" si="4"/>
        <v>22253</v>
      </c>
      <c r="AO55">
        <f t="shared" si="4"/>
        <v>23280</v>
      </c>
      <c r="AP55">
        <f t="shared" si="4"/>
        <v>24051</v>
      </c>
      <c r="AQ55">
        <f t="shared" si="4"/>
        <v>24551</v>
      </c>
      <c r="AR55">
        <f t="shared" si="4"/>
        <v>25107</v>
      </c>
      <c r="AS55">
        <f t="shared" si="4"/>
        <v>25415</v>
      </c>
      <c r="AT55">
        <f t="shared" si="4"/>
        <v>25688</v>
      </c>
      <c r="AU55">
        <f t="shared" si="4"/>
        <v>25936</v>
      </c>
      <c r="AV55">
        <f t="shared" si="4"/>
        <v>26336</v>
      </c>
      <c r="AW55">
        <f t="shared" si="4"/>
        <v>26732</v>
      </c>
      <c r="AX55">
        <f t="shared" si="4"/>
        <v>27078</v>
      </c>
      <c r="AY55">
        <f t="shared" si="4"/>
        <v>27404</v>
      </c>
      <c r="AZ55">
        <f t="shared" si="4"/>
        <v>27740</v>
      </c>
      <c r="BA55">
        <f t="shared" si="4"/>
        <v>27944</v>
      </c>
      <c r="BB55" t="e">
        <f t="shared" si="4"/>
        <v>#N/A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INDEX(_Inf_Data,MATCH($B$5,_Inf_Country,0),MATCH(BO$54,_Inf_Day,0))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INDEX(_Inf_Data,MATCH($B$5,_Inf_Country,0),MATCH(CU$54,_Inf_Day,0))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$B$5&amp;" Infections per Day"</f>
        <v>Switzerland Infections per Day</v>
      </c>
      <c r="D56">
        <f>IF(D55&gt;C55,D55-C55,0)</f>
        <v>15</v>
      </c>
      <c r="E56">
        <f t="shared" ref="E56:BP56" si="7">IF(E55&gt;D55,E55-D55,0)</f>
        <v>14</v>
      </c>
      <c r="F56">
        <f t="shared" si="7"/>
        <v>34</v>
      </c>
      <c r="G56">
        <f t="shared" si="7"/>
        <v>24</v>
      </c>
      <c r="H56">
        <f t="shared" si="7"/>
        <v>100</v>
      </c>
      <c r="I56">
        <f t="shared" si="7"/>
        <v>54</v>
      </c>
      <c r="J56">
        <f t="shared" si="7"/>
        <v>69</v>
      </c>
      <c r="K56">
        <f t="shared" si="7"/>
        <v>37</v>
      </c>
      <c r="L56">
        <f t="shared" si="7"/>
        <v>117</v>
      </c>
      <c r="M56">
        <f t="shared" si="7"/>
        <v>161</v>
      </c>
      <c r="N56">
        <f t="shared" si="7"/>
        <v>0</v>
      </c>
      <c r="O56">
        <f t="shared" si="7"/>
        <v>487</v>
      </c>
      <c r="P56">
        <f t="shared" si="7"/>
        <v>220</v>
      </c>
      <c r="Q56">
        <f t="shared" si="7"/>
        <v>841</v>
      </c>
      <c r="R56">
        <f t="shared" si="7"/>
        <v>0</v>
      </c>
      <c r="S56">
        <f t="shared" si="7"/>
        <v>500</v>
      </c>
      <c r="T56">
        <f t="shared" si="7"/>
        <v>328</v>
      </c>
      <c r="U56">
        <f t="shared" si="7"/>
        <v>1047</v>
      </c>
      <c r="V56">
        <f t="shared" si="7"/>
        <v>1219</v>
      </c>
      <c r="W56">
        <f t="shared" si="7"/>
        <v>1281</v>
      </c>
      <c r="X56">
        <f t="shared" si="7"/>
        <v>899</v>
      </c>
      <c r="Y56">
        <f t="shared" si="7"/>
        <v>1321</v>
      </c>
      <c r="Z56">
        <f t="shared" si="7"/>
        <v>1082</v>
      </c>
      <c r="AA56">
        <f t="shared" si="7"/>
        <v>1020</v>
      </c>
      <c r="AB56">
        <f t="shared" si="7"/>
        <v>914</v>
      </c>
      <c r="AC56">
        <f t="shared" si="7"/>
        <v>1117</v>
      </c>
      <c r="AD56">
        <f t="shared" si="7"/>
        <v>1148</v>
      </c>
      <c r="AE56">
        <f t="shared" si="7"/>
        <v>753</v>
      </c>
      <c r="AF56">
        <f t="shared" si="7"/>
        <v>1093</v>
      </c>
      <c r="AG56">
        <f t="shared" si="7"/>
        <v>683</v>
      </c>
      <c r="AH56">
        <f t="shared" si="7"/>
        <v>1163</v>
      </c>
      <c r="AI56">
        <f t="shared" si="7"/>
        <v>1059</v>
      </c>
      <c r="AJ56">
        <f t="shared" si="7"/>
        <v>779</v>
      </c>
      <c r="AK56">
        <f t="shared" si="7"/>
        <v>899</v>
      </c>
      <c r="AL56">
        <f t="shared" si="7"/>
        <v>595</v>
      </c>
      <c r="AM56">
        <f t="shared" si="7"/>
        <v>557</v>
      </c>
      <c r="AN56">
        <f t="shared" si="7"/>
        <v>596</v>
      </c>
      <c r="AO56">
        <f t="shared" si="7"/>
        <v>1027</v>
      </c>
      <c r="AP56">
        <f t="shared" si="7"/>
        <v>771</v>
      </c>
      <c r="AQ56">
        <f t="shared" si="7"/>
        <v>500</v>
      </c>
      <c r="AR56">
        <f t="shared" si="7"/>
        <v>556</v>
      </c>
      <c r="AS56">
        <f t="shared" si="7"/>
        <v>308</v>
      </c>
      <c r="AT56">
        <f t="shared" si="7"/>
        <v>273</v>
      </c>
      <c r="AU56">
        <f t="shared" si="7"/>
        <v>248</v>
      </c>
      <c r="AV56">
        <f t="shared" si="7"/>
        <v>400</v>
      </c>
      <c r="AW56">
        <f t="shared" si="7"/>
        <v>396</v>
      </c>
      <c r="AX56">
        <f t="shared" si="7"/>
        <v>346</v>
      </c>
      <c r="AY56">
        <f t="shared" si="7"/>
        <v>326</v>
      </c>
      <c r="AZ56">
        <f t="shared" si="7"/>
        <v>336</v>
      </c>
      <c r="BA56">
        <f t="shared" si="7"/>
        <v>204</v>
      </c>
      <c r="BB56" t="e">
        <f t="shared" si="7"/>
        <v>#N/A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34.428571428571431</v>
      </c>
      <c r="J57" s="13">
        <f t="shared" ref="J57:BU57" si="10">IF(J56&lt;&gt;0,SUM(D56:J56)/7,"")</f>
        <v>44.285714285714285</v>
      </c>
      <c r="K57" s="13">
        <f t="shared" si="10"/>
        <v>47.428571428571431</v>
      </c>
      <c r="L57" s="13">
        <f t="shared" si="10"/>
        <v>62.142857142857146</v>
      </c>
      <c r="M57" s="13">
        <f t="shared" si="10"/>
        <v>80.285714285714292</v>
      </c>
      <c r="N57" s="13" t="str">
        <f t="shared" si="10"/>
        <v/>
      </c>
      <c r="O57" s="13">
        <f t="shared" si="10"/>
        <v>132.14285714285714</v>
      </c>
      <c r="P57" s="13">
        <f t="shared" si="10"/>
        <v>155.85714285714286</v>
      </c>
      <c r="Q57" s="13">
        <f t="shared" si="10"/>
        <v>266.14285714285717</v>
      </c>
      <c r="R57" s="13" t="str">
        <f t="shared" si="10"/>
        <v/>
      </c>
      <c r="S57" s="13">
        <f t="shared" si="10"/>
        <v>315.57142857142856</v>
      </c>
      <c r="T57" s="13">
        <f t="shared" si="10"/>
        <v>339.42857142857144</v>
      </c>
      <c r="U57" s="13">
        <f t="shared" si="10"/>
        <v>489</v>
      </c>
      <c r="V57" s="13">
        <f t="shared" si="10"/>
        <v>593.57142857142856</v>
      </c>
      <c r="W57" s="13">
        <f t="shared" si="10"/>
        <v>745.14285714285711</v>
      </c>
      <c r="X57" s="13">
        <f t="shared" si="10"/>
        <v>753.42857142857144</v>
      </c>
      <c r="Y57" s="13">
        <f t="shared" si="10"/>
        <v>942.14285714285711</v>
      </c>
      <c r="Z57" s="13">
        <f t="shared" si="10"/>
        <v>1025.2857142857142</v>
      </c>
      <c r="AA57" s="13">
        <f t="shared" si="10"/>
        <v>1124.1428571428571</v>
      </c>
      <c r="AB57" s="13">
        <f t="shared" si="10"/>
        <v>1105.1428571428571</v>
      </c>
      <c r="AC57" s="13">
        <f t="shared" si="10"/>
        <v>1090.5714285714287</v>
      </c>
      <c r="AD57" s="13">
        <f t="shared" si="10"/>
        <v>1071.5714285714287</v>
      </c>
      <c r="AE57" s="13">
        <f t="shared" si="10"/>
        <v>1050.7142857142858</v>
      </c>
      <c r="AF57" s="13">
        <f t="shared" si="10"/>
        <v>1018.1428571428571</v>
      </c>
      <c r="AG57" s="13">
        <f t="shared" si="10"/>
        <v>961.14285714285711</v>
      </c>
      <c r="AH57" s="13">
        <f t="shared" si="10"/>
        <v>981.57142857142856</v>
      </c>
      <c r="AI57" s="13">
        <f t="shared" si="10"/>
        <v>1002.2857142857143</v>
      </c>
      <c r="AJ57" s="13">
        <f t="shared" si="10"/>
        <v>954</v>
      </c>
      <c r="AK57" s="13">
        <f t="shared" si="10"/>
        <v>918.42857142857144</v>
      </c>
      <c r="AL57" s="13">
        <f t="shared" si="10"/>
        <v>895.85714285714289</v>
      </c>
      <c r="AM57" s="13">
        <f t="shared" si="10"/>
        <v>819.28571428571433</v>
      </c>
      <c r="AN57" s="13">
        <f t="shared" si="10"/>
        <v>806.85714285714289</v>
      </c>
      <c r="AO57" s="13">
        <f t="shared" si="10"/>
        <v>787.42857142857144</v>
      </c>
      <c r="AP57" s="13">
        <f t="shared" si="10"/>
        <v>746.28571428571433</v>
      </c>
      <c r="AQ57" s="13">
        <f t="shared" si="10"/>
        <v>706.42857142857144</v>
      </c>
      <c r="AR57" s="13">
        <f t="shared" si="10"/>
        <v>657.42857142857144</v>
      </c>
      <c r="AS57" s="13">
        <f t="shared" si="10"/>
        <v>616.42857142857144</v>
      </c>
      <c r="AT57" s="13">
        <f t="shared" si="10"/>
        <v>575.85714285714289</v>
      </c>
      <c r="AU57" s="13">
        <f t="shared" si="10"/>
        <v>526.14285714285711</v>
      </c>
      <c r="AV57" s="13">
        <f t="shared" si="10"/>
        <v>436.57142857142856</v>
      </c>
      <c r="AW57" s="13">
        <f t="shared" si="10"/>
        <v>383</v>
      </c>
      <c r="AX57" s="13">
        <f t="shared" si="10"/>
        <v>361</v>
      </c>
      <c r="AY57" s="13">
        <f t="shared" si="10"/>
        <v>328.14285714285717</v>
      </c>
      <c r="AZ57" s="13">
        <f t="shared" si="10"/>
        <v>332.14285714285717</v>
      </c>
      <c r="BA57" s="13">
        <f t="shared" si="10"/>
        <v>322.28571428571428</v>
      </c>
      <c r="BB57" s="13" t="e">
        <f t="shared" si="10"/>
        <v>#N/A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$B$5&amp;" Infection Growth against cum last 7 days"</f>
        <v>Switzerland Infection Growth against cum last 7 days</v>
      </c>
      <c r="J58" s="14">
        <f>IF(AND(C55&lt;&gt;0,J55&lt;&gt;0),(J55/C55)^(1/7)-1,#N/A)</f>
        <v>0.43419910814990592</v>
      </c>
      <c r="K58" s="14">
        <f t="shared" ref="K58:BV58" si="12">IF(AND(D55&lt;&gt;0,K55&lt;&gt;0),(K55/D55)^(1/7)-1,#N/A)</f>
        <v>0.36665951781526873</v>
      </c>
      <c r="L58" s="14">
        <f t="shared" si="12"/>
        <v>0.36363791018253178</v>
      </c>
      <c r="M58" s="14">
        <f t="shared" si="12"/>
        <v>0.32696011555676918</v>
      </c>
      <c r="N58" s="14">
        <f t="shared" si="12"/>
        <v>0.28289709178263478</v>
      </c>
      <c r="O58" s="14">
        <f t="shared" si="12"/>
        <v>0.26978441677367693</v>
      </c>
      <c r="P58" s="14">
        <f t="shared" si="12"/>
        <v>0.26103279268829604</v>
      </c>
      <c r="Q58" s="14">
        <f t="shared" si="12"/>
        <v>0.30737136519400843</v>
      </c>
      <c r="R58" s="14">
        <f t="shared" si="12"/>
        <v>0.28805933182736143</v>
      </c>
      <c r="S58" s="14">
        <f t="shared" si="12"/>
        <v>0.2757177854346069</v>
      </c>
      <c r="T58" s="14">
        <f t="shared" si="12"/>
        <v>0.24529605052235626</v>
      </c>
      <c r="U58" s="14">
        <f t="shared" si="12"/>
        <v>0.29926322260940941</v>
      </c>
      <c r="V58" s="14">
        <f t="shared" si="12"/>
        <v>0.24544022264770371</v>
      </c>
      <c r="W58" s="14">
        <f t="shared" si="12"/>
        <v>0.25259565261419881</v>
      </c>
      <c r="X58" s="14">
        <f t="shared" si="12"/>
        <v>0.19090131069783189</v>
      </c>
      <c r="Y58" s="14">
        <f t="shared" si="12"/>
        <v>0.21891468418853433</v>
      </c>
      <c r="Z58" s="14">
        <f t="shared" si="12"/>
        <v>0.20355488106254582</v>
      </c>
      <c r="AA58" s="14">
        <f t="shared" si="12"/>
        <v>0.20074325102862023</v>
      </c>
      <c r="AB58" s="14">
        <f t="shared" si="12"/>
        <v>0.16418693823963437</v>
      </c>
      <c r="AC58" s="14">
        <f t="shared" si="12"/>
        <v>0.1360370270435558</v>
      </c>
      <c r="AD58" s="14">
        <f t="shared" si="12"/>
        <v>0.11487509625606118</v>
      </c>
      <c r="AE58" s="14">
        <f t="shared" si="12"/>
        <v>0.10282955397985027</v>
      </c>
      <c r="AF58" s="14">
        <f t="shared" si="12"/>
        <v>8.8486659834650538E-2</v>
      </c>
      <c r="AG58" s="14">
        <f t="shared" si="12"/>
        <v>7.7036810286267521E-2</v>
      </c>
      <c r="AH58" s="14">
        <f t="shared" si="12"/>
        <v>7.2341429093895071E-2</v>
      </c>
      <c r="AI58" s="14">
        <f t="shared" si="12"/>
        <v>6.8877115558429347E-2</v>
      </c>
      <c r="AJ58" s="14">
        <f t="shared" si="12"/>
        <v>6.129668534715127E-2</v>
      </c>
      <c r="AK58" s="14">
        <f t="shared" si="12"/>
        <v>5.5212855796666904E-2</v>
      </c>
      <c r="AL58" s="14">
        <f t="shared" si="12"/>
        <v>5.1674909694398474E-2</v>
      </c>
      <c r="AM58" s="14">
        <f t="shared" si="12"/>
        <v>4.4926662867370348E-2</v>
      </c>
      <c r="AN58" s="14">
        <f t="shared" si="12"/>
        <v>4.2711686715820818E-2</v>
      </c>
      <c r="AO58" s="14">
        <f t="shared" si="12"/>
        <v>3.9353995856398649E-2</v>
      </c>
      <c r="AP58" s="14">
        <f t="shared" si="12"/>
        <v>3.5602630977634941E-2</v>
      </c>
      <c r="AQ58" s="14">
        <f t="shared" si="12"/>
        <v>3.2652765810435413E-2</v>
      </c>
      <c r="AR58" s="14">
        <f t="shared" si="12"/>
        <v>2.9347821803969332E-2</v>
      </c>
      <c r="AS58" s="14">
        <f t="shared" si="12"/>
        <v>2.6937353999932689E-2</v>
      </c>
      <c r="AT58" s="14">
        <f t="shared" si="12"/>
        <v>2.4684779101747711E-2</v>
      </c>
      <c r="AU58" s="14">
        <f t="shared" si="12"/>
        <v>2.21204120575762E-2</v>
      </c>
      <c r="AV58" s="14">
        <f t="shared" si="12"/>
        <v>1.7776468070579199E-2</v>
      </c>
      <c r="AW58" s="14">
        <f t="shared" si="12"/>
        <v>1.5212372751955305E-2</v>
      </c>
      <c r="AX58" s="14">
        <f t="shared" si="12"/>
        <v>1.4093968442866478E-2</v>
      </c>
      <c r="AY58" s="14">
        <f t="shared" si="12"/>
        <v>1.2584569908447252E-2</v>
      </c>
      <c r="AZ58" s="14">
        <f t="shared" si="12"/>
        <v>1.2583639425531645E-2</v>
      </c>
      <c r="BA58" s="14">
        <f t="shared" si="12"/>
        <v>1.209810437148251E-2</v>
      </c>
      <c r="BB58" s="14" t="e">
        <f t="shared" si="12"/>
        <v>#N/A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221.85714285714286</v>
      </c>
      <c r="R59" s="3">
        <f t="shared" ref="R59:CC59" si="14">IF(R55&lt;&gt;0,(SUM(L56:R56)-SUM(E56:K56))/7,"")</f>
        <v>213.42857142857142</v>
      </c>
      <c r="S59" s="3">
        <f t="shared" si="14"/>
        <v>253.42857142857142</v>
      </c>
      <c r="T59" s="3">
        <f t="shared" si="14"/>
        <v>259.14285714285717</v>
      </c>
      <c r="U59" s="3">
        <f t="shared" si="14"/>
        <v>412.14285714285717</v>
      </c>
      <c r="V59" s="3">
        <f t="shared" si="14"/>
        <v>461.42857142857144</v>
      </c>
      <c r="W59" s="3">
        <f t="shared" si="14"/>
        <v>589.28571428571433</v>
      </c>
      <c r="X59" s="3">
        <f t="shared" si="14"/>
        <v>487.28571428571428</v>
      </c>
      <c r="Y59" s="3">
        <f t="shared" si="14"/>
        <v>681.28571428571433</v>
      </c>
      <c r="Z59" s="3">
        <f t="shared" si="14"/>
        <v>709.71428571428567</v>
      </c>
      <c r="AA59" s="3">
        <f t="shared" si="14"/>
        <v>784.71428571428567</v>
      </c>
      <c r="AB59" s="3">
        <f t="shared" si="14"/>
        <v>616.14285714285711</v>
      </c>
      <c r="AC59" s="3">
        <f t="shared" si="14"/>
        <v>497</v>
      </c>
      <c r="AD59" s="3">
        <f t="shared" si="14"/>
        <v>326.42857142857144</v>
      </c>
      <c r="AE59" s="3">
        <f t="shared" si="14"/>
        <v>297.28571428571428</v>
      </c>
      <c r="AF59" s="3">
        <f t="shared" si="14"/>
        <v>76</v>
      </c>
      <c r="AG59" s="3">
        <f t="shared" si="14"/>
        <v>-64.142857142857139</v>
      </c>
      <c r="AH59" s="3">
        <f t="shared" si="14"/>
        <v>-142.57142857142858</v>
      </c>
      <c r="AI59" s="3">
        <f t="shared" si="14"/>
        <v>-102.85714285714286</v>
      </c>
      <c r="AJ59" s="3">
        <f t="shared" si="14"/>
        <v>-136.57142857142858</v>
      </c>
      <c r="AK59" s="3">
        <f t="shared" si="14"/>
        <v>-153.14285714285714</v>
      </c>
      <c r="AL59" s="3">
        <f t="shared" si="14"/>
        <v>-154.85714285714286</v>
      </c>
      <c r="AM59" s="3">
        <f t="shared" si="14"/>
        <v>-198.85714285714286</v>
      </c>
      <c r="AN59" s="3">
        <f t="shared" si="14"/>
        <v>-154.28571428571428</v>
      </c>
      <c r="AO59" s="3">
        <f t="shared" si="14"/>
        <v>-194.14285714285714</v>
      </c>
      <c r="AP59" s="3">
        <f t="shared" si="14"/>
        <v>-256</v>
      </c>
      <c r="AQ59" s="3">
        <f t="shared" si="14"/>
        <v>-247.57142857142858</v>
      </c>
      <c r="AR59" s="3">
        <f t="shared" si="14"/>
        <v>-261</v>
      </c>
      <c r="AS59" s="3">
        <f t="shared" si="14"/>
        <v>-279.42857142857144</v>
      </c>
      <c r="AT59" s="3">
        <f t="shared" si="14"/>
        <v>-243.42857142857142</v>
      </c>
      <c r="AU59" s="3">
        <f t="shared" si="14"/>
        <v>-280.71428571428572</v>
      </c>
      <c r="AV59" s="3">
        <f t="shared" si="14"/>
        <v>-350.85714285714283</v>
      </c>
      <c r="AW59" s="3">
        <f t="shared" si="14"/>
        <v>-363.28571428571428</v>
      </c>
      <c r="AX59" s="3">
        <f t="shared" si="14"/>
        <v>-345.42857142857144</v>
      </c>
      <c r="AY59" s="3">
        <f t="shared" si="14"/>
        <v>-329.28571428571428</v>
      </c>
      <c r="AZ59" s="3">
        <f t="shared" si="14"/>
        <v>-284.28571428571428</v>
      </c>
      <c r="BA59" s="3">
        <f t="shared" si="14"/>
        <v>-253.57142857142858</v>
      </c>
      <c r="BB59" s="3" t="e">
        <f t="shared" si="14"/>
        <v>#N/A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5.0096774193548388</v>
      </c>
      <c r="R60" s="14" t="str">
        <f t="shared" ref="R60:CC60" si="16">IF(R56&lt;&gt;0,SUM(L56:R56)/SUM(E56:K56)-1,"")</f>
        <v/>
      </c>
      <c r="S60" s="14">
        <f t="shared" si="16"/>
        <v>4.0781609195402302</v>
      </c>
      <c r="T60" s="14">
        <f t="shared" si="16"/>
        <v>3.2277580071174379</v>
      </c>
      <c r="U60" s="14">
        <f t="shared" si="16"/>
        <v>5.3624535315985131</v>
      </c>
      <c r="V60" s="14">
        <f t="shared" si="16"/>
        <v>3.4918918918918918</v>
      </c>
      <c r="W60" s="14">
        <f t="shared" si="16"/>
        <v>3.7809349220898261</v>
      </c>
      <c r="X60" s="14">
        <f t="shared" si="16"/>
        <v>1.8309178743961354</v>
      </c>
      <c r="Y60" s="14">
        <f t="shared" si="16"/>
        <v>2.6117196056955092</v>
      </c>
      <c r="Z60" s="14">
        <f t="shared" si="16"/>
        <v>2.2489814395654144</v>
      </c>
      <c r="AA60" s="14">
        <f t="shared" si="16"/>
        <v>2.3118686868686869</v>
      </c>
      <c r="AB60" s="14">
        <f t="shared" si="16"/>
        <v>1.2600058428279288</v>
      </c>
      <c r="AC60" s="14">
        <f t="shared" si="16"/>
        <v>0.83730445246690732</v>
      </c>
      <c r="AD60" s="14">
        <f t="shared" si="16"/>
        <v>0.43807515337423308</v>
      </c>
      <c r="AE60" s="14">
        <f t="shared" si="16"/>
        <v>0.39457717102768308</v>
      </c>
      <c r="AF60" s="14">
        <f t="shared" si="16"/>
        <v>8.066717210007579E-2</v>
      </c>
      <c r="AG60" s="14">
        <f t="shared" si="16"/>
        <v>-6.2560958617806861E-2</v>
      </c>
      <c r="AH60" s="14">
        <f t="shared" si="16"/>
        <v>-0.12682678866437924</v>
      </c>
      <c r="AI60" s="14">
        <f t="shared" si="16"/>
        <v>-9.3071354705274056E-2</v>
      </c>
      <c r="AJ60" s="14">
        <f t="shared" si="16"/>
        <v>-0.12522923762116844</v>
      </c>
      <c r="AK60" s="14">
        <f t="shared" si="16"/>
        <v>-0.14291427809625379</v>
      </c>
      <c r="AL60" s="14">
        <f t="shared" si="16"/>
        <v>-0.1473827328348063</v>
      </c>
      <c r="AM60" s="14">
        <f t="shared" si="16"/>
        <v>-0.19531359618352739</v>
      </c>
      <c r="AN60" s="14">
        <f t="shared" si="16"/>
        <v>-0.16052318668252086</v>
      </c>
      <c r="AO60" s="14">
        <f t="shared" si="16"/>
        <v>-0.19778780381312766</v>
      </c>
      <c r="AP60" s="14">
        <f t="shared" si="16"/>
        <v>-0.25541619156214368</v>
      </c>
      <c r="AQ60" s="14">
        <f t="shared" si="16"/>
        <v>-0.25950883498053312</v>
      </c>
      <c r="AR60" s="14">
        <f t="shared" si="16"/>
        <v>-0.28418105459636023</v>
      </c>
      <c r="AS60" s="14">
        <f t="shared" si="16"/>
        <v>-0.31191197576144158</v>
      </c>
      <c r="AT60" s="14">
        <f t="shared" si="16"/>
        <v>-0.29712292938099394</v>
      </c>
      <c r="AU60" s="14">
        <f t="shared" si="16"/>
        <v>-0.34791076487252126</v>
      </c>
      <c r="AV60" s="14">
        <f t="shared" si="16"/>
        <v>-0.44557329462989836</v>
      </c>
      <c r="AW60" s="14">
        <f t="shared" si="16"/>
        <v>-0.48679173047473201</v>
      </c>
      <c r="AX60" s="14">
        <f t="shared" si="16"/>
        <v>-0.48897876643073812</v>
      </c>
      <c r="AY60" s="14">
        <f t="shared" si="16"/>
        <v>-0.50086918730986529</v>
      </c>
      <c r="AZ60" s="14">
        <f t="shared" si="16"/>
        <v>-0.46118192352259557</v>
      </c>
      <c r="BA60" s="14">
        <f t="shared" si="16"/>
        <v>-0.44033738526420241</v>
      </c>
      <c r="BB60" s="14" t="e">
        <f t="shared" si="16"/>
        <v>#N/A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268766.61290374066</v>
      </c>
      <c r="D63" s="9">
        <f t="shared" ref="D63:BO63" si="24">IF(D55=0,0,ABS(+D61-D55)^2)</f>
        <v>392946.12082651514</v>
      </c>
      <c r="E63" s="9">
        <f t="shared" si="24"/>
        <v>583969.5490945694</v>
      </c>
      <c r="F63" s="9">
        <f t="shared" si="24"/>
        <v>838489.2643427297</v>
      </c>
      <c r="G63" s="9">
        <f t="shared" si="24"/>
        <v>1252356.2009183327</v>
      </c>
      <c r="H63" s="9">
        <f t="shared" si="24"/>
        <v>1684253.9843571677</v>
      </c>
      <c r="I63" s="9">
        <f t="shared" si="24"/>
        <v>2513213.6242773104</v>
      </c>
      <c r="J63" s="9">
        <f t="shared" si="24"/>
        <v>3743198.2372938599</v>
      </c>
      <c r="K63" s="9">
        <f t="shared" si="24"/>
        <v>5809277.5431118123</v>
      </c>
      <c r="L63" s="9">
        <f t="shared" si="24"/>
        <v>8531108.9633025713</v>
      </c>
      <c r="M63" s="9">
        <f t="shared" si="24"/>
        <v>12446517.293750087</v>
      </c>
      <c r="N63" s="9">
        <f t="shared" si="24"/>
        <v>19961070.168376241</v>
      </c>
      <c r="O63" s="9">
        <f t="shared" si="24"/>
        <v>26316745.434344072</v>
      </c>
      <c r="P63" s="9">
        <f t="shared" si="24"/>
        <v>39869934.439413235</v>
      </c>
      <c r="Q63" s="9">
        <f t="shared" si="24"/>
        <v>51664568.313962005</v>
      </c>
      <c r="R63" s="9">
        <f t="shared" si="24"/>
        <v>86100479.581991941</v>
      </c>
      <c r="S63" s="9">
        <f t="shared" si="24"/>
        <v>128290565.62132335</v>
      </c>
      <c r="T63" s="9">
        <f t="shared" si="24"/>
        <v>198731075.44146326</v>
      </c>
      <c r="U63" s="9">
        <f t="shared" si="24"/>
        <v>282654486.97065973</v>
      </c>
      <c r="V63" s="9">
        <f t="shared" si="24"/>
        <v>406055430.44080269</v>
      </c>
      <c r="W63" s="9">
        <f t="shared" si="24"/>
        <v>594185034.57760334</v>
      </c>
      <c r="X63" s="9">
        <f t="shared" si="24"/>
        <v>906454954.31272697</v>
      </c>
      <c r="Y63" s="9">
        <f t="shared" si="24"/>
        <v>1349795606.0310414</v>
      </c>
      <c r="Z63" s="9">
        <f t="shared" si="24"/>
        <v>2038745913.9824381</v>
      </c>
      <c r="AA63" s="9">
        <f t="shared" si="24"/>
        <v>3069654559.726613</v>
      </c>
      <c r="AB63" s="9">
        <f t="shared" si="24"/>
        <v>4594562401.841032</v>
      </c>
      <c r="AC63" s="9">
        <f t="shared" si="24"/>
        <v>6760004095.4834194</v>
      </c>
      <c r="AD63" s="9">
        <f t="shared" si="24"/>
        <v>9821302576.8192329</v>
      </c>
      <c r="AE63" s="9">
        <f t="shared" si="24"/>
        <v>14168723535.658752</v>
      </c>
      <c r="AF63" s="9">
        <f t="shared" si="24"/>
        <v>19987283566.176468</v>
      </c>
      <c r="AG63" s="9">
        <f t="shared" si="24"/>
        <v>27851153821.867439</v>
      </c>
      <c r="AH63" s="9">
        <f t="shared" si="24"/>
        <v>37849410911.145294</v>
      </c>
      <c r="AI63" s="9">
        <f t="shared" si="24"/>
        <v>50480711693.235527</v>
      </c>
      <c r="AJ63" s="9">
        <f t="shared" si="24"/>
        <v>66065814553.097984</v>
      </c>
      <c r="AK63" s="9">
        <f t="shared" si="24"/>
        <v>84478766563.908218</v>
      </c>
      <c r="AL63" s="9">
        <f t="shared" si="24"/>
        <v>105818732814.56422</v>
      </c>
      <c r="AM63" s="9">
        <f t="shared" si="24"/>
        <v>129586691662.00352</v>
      </c>
      <c r="AN63" s="9">
        <f t="shared" si="24"/>
        <v>155160453252.48956</v>
      </c>
      <c r="AO63" s="9">
        <f t="shared" si="24"/>
        <v>181484262243.16586</v>
      </c>
      <c r="AP63" s="9">
        <f t="shared" si="24"/>
        <v>208326133299.08932</v>
      </c>
      <c r="AQ63" s="9">
        <f t="shared" si="24"/>
        <v>234985643834.30972</v>
      </c>
      <c r="AR63" s="9">
        <f t="shared" si="24"/>
        <v>260498399382.56653</v>
      </c>
      <c r="AS63" s="9">
        <f t="shared" si="24"/>
        <v>284642929343.26318</v>
      </c>
      <c r="AT63" s="9">
        <f t="shared" si="24"/>
        <v>306837716662.41211</v>
      </c>
      <c r="AU63" s="9">
        <f t="shared" si="24"/>
        <v>326855278489.40271</v>
      </c>
      <c r="AV63" s="9">
        <f t="shared" si="24"/>
        <v>344411263461.90668</v>
      </c>
      <c r="AW63" s="9">
        <f t="shared" si="24"/>
        <v>359714893902.97876</v>
      </c>
      <c r="AX63" s="9">
        <f t="shared" si="24"/>
        <v>372940265491.27466</v>
      </c>
      <c r="AY63" s="9">
        <f t="shared" si="24"/>
        <v>384223026860.51221</v>
      </c>
      <c r="AZ63" s="9">
        <f t="shared" si="24"/>
        <v>393724169743.82837</v>
      </c>
      <c r="BA63" s="9">
        <f t="shared" si="24"/>
        <v>401830372489.68518</v>
      </c>
      <c r="BB63" s="9" t="e">
        <f t="shared" si="24"/>
        <v>#N/A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$B$5&amp;" Deaths Cum"</f>
        <v>Switzerland Deaths Cum</v>
      </c>
      <c r="C68">
        <f t="shared" ref="C68:AH68" si="30">INDEX(_Death_Data,MATCH($B$5,_Death_Country,0),MATCH(C$54,_Death_Day,0))</f>
        <v>0</v>
      </c>
      <c r="D68">
        <f t="shared" si="30"/>
        <v>0</v>
      </c>
      <c r="E68">
        <f t="shared" si="30"/>
        <v>0</v>
      </c>
      <c r="F68">
        <f t="shared" si="30"/>
        <v>0</v>
      </c>
      <c r="G68">
        <f t="shared" si="30"/>
        <v>1</v>
      </c>
      <c r="H68">
        <f t="shared" si="30"/>
        <v>1</v>
      </c>
      <c r="I68">
        <f t="shared" si="30"/>
        <v>1</v>
      </c>
      <c r="J68">
        <f t="shared" si="30"/>
        <v>2</v>
      </c>
      <c r="K68">
        <f t="shared" si="30"/>
        <v>2</v>
      </c>
      <c r="L68">
        <f t="shared" si="30"/>
        <v>3</v>
      </c>
      <c r="M68">
        <f t="shared" si="30"/>
        <v>4</v>
      </c>
      <c r="N68">
        <f t="shared" si="30"/>
        <v>4</v>
      </c>
      <c r="O68">
        <f t="shared" si="30"/>
        <v>11</v>
      </c>
      <c r="P68">
        <f t="shared" si="30"/>
        <v>13</v>
      </c>
      <c r="Q68">
        <f t="shared" si="30"/>
        <v>14</v>
      </c>
      <c r="R68">
        <f t="shared" si="30"/>
        <v>14</v>
      </c>
      <c r="S68">
        <f t="shared" si="30"/>
        <v>27</v>
      </c>
      <c r="T68">
        <f t="shared" si="30"/>
        <v>28</v>
      </c>
      <c r="U68">
        <f t="shared" si="30"/>
        <v>41</v>
      </c>
      <c r="V68">
        <f t="shared" si="30"/>
        <v>54</v>
      </c>
      <c r="W68">
        <f t="shared" si="30"/>
        <v>75</v>
      </c>
      <c r="X68">
        <f t="shared" si="30"/>
        <v>98</v>
      </c>
      <c r="Y68">
        <f t="shared" si="30"/>
        <v>120</v>
      </c>
      <c r="Z68">
        <f t="shared" si="30"/>
        <v>122</v>
      </c>
      <c r="AA68">
        <f t="shared" si="30"/>
        <v>153</v>
      </c>
      <c r="AB68">
        <f t="shared" si="30"/>
        <v>191</v>
      </c>
      <c r="AC68">
        <f t="shared" si="30"/>
        <v>231</v>
      </c>
      <c r="AD68">
        <f t="shared" si="30"/>
        <v>264</v>
      </c>
      <c r="AE68">
        <f t="shared" si="30"/>
        <v>300</v>
      </c>
      <c r="AF68">
        <f t="shared" si="30"/>
        <v>359</v>
      </c>
      <c r="AG68">
        <f t="shared" si="30"/>
        <v>433</v>
      </c>
      <c r="AH68">
        <f t="shared" si="30"/>
        <v>488</v>
      </c>
      <c r="AI68">
        <f t="shared" ref="AI68:BN68" si="31">INDEX(_Death_Data,MATCH($B$5,_Death_Country,0),MATCH(AI$54,_Death_Day,0))</f>
        <v>536</v>
      </c>
      <c r="AJ68">
        <f t="shared" si="31"/>
        <v>591</v>
      </c>
      <c r="AK68">
        <f t="shared" si="31"/>
        <v>666</v>
      </c>
      <c r="AL68">
        <f t="shared" si="31"/>
        <v>715</v>
      </c>
      <c r="AM68">
        <f t="shared" si="31"/>
        <v>765</v>
      </c>
      <c r="AN68">
        <f t="shared" si="31"/>
        <v>821</v>
      </c>
      <c r="AO68">
        <f t="shared" si="31"/>
        <v>895</v>
      </c>
      <c r="AP68">
        <f t="shared" si="31"/>
        <v>948</v>
      </c>
      <c r="AQ68">
        <f t="shared" si="31"/>
        <v>1002</v>
      </c>
      <c r="AR68">
        <f t="shared" si="31"/>
        <v>1036</v>
      </c>
      <c r="AS68">
        <f t="shared" si="31"/>
        <v>1106</v>
      </c>
      <c r="AT68">
        <f t="shared" si="31"/>
        <v>1138</v>
      </c>
      <c r="AU68">
        <f t="shared" si="31"/>
        <v>1174</v>
      </c>
      <c r="AV68">
        <f t="shared" si="31"/>
        <v>1239</v>
      </c>
      <c r="AW68">
        <f t="shared" si="31"/>
        <v>1281</v>
      </c>
      <c r="AX68">
        <f t="shared" si="31"/>
        <v>1327</v>
      </c>
      <c r="AY68">
        <f t="shared" si="31"/>
        <v>1368</v>
      </c>
      <c r="AZ68">
        <f t="shared" si="31"/>
        <v>1393</v>
      </c>
      <c r="BA68">
        <f t="shared" si="31"/>
        <v>1429</v>
      </c>
      <c r="BB68" t="e">
        <f t="shared" si="31"/>
        <v>#N/A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INDEX(_Death_Data,MATCH($B$5,_Death_Country,0),MATCH(BO$54,_Death_Day,0))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INDEX(_Death_Data,MATCH($B$5,_Death_Country,0),MATCH(CU$54,_Death_Day,0))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$B$5&amp;" Deaths Day"</f>
        <v>Switzerland Deaths Day</v>
      </c>
      <c r="D69">
        <f>IF(D68&gt;C68,D68-C68,0)</f>
        <v>0</v>
      </c>
      <c r="E69">
        <f t="shared" ref="E69:BP69" si="34">IF(E68&gt;D68,E68-D68,0)</f>
        <v>0</v>
      </c>
      <c r="F69">
        <f t="shared" si="34"/>
        <v>0</v>
      </c>
      <c r="G69">
        <f t="shared" si="34"/>
        <v>1</v>
      </c>
      <c r="H69">
        <f t="shared" si="34"/>
        <v>0</v>
      </c>
      <c r="I69">
        <f t="shared" si="34"/>
        <v>0</v>
      </c>
      <c r="J69">
        <f t="shared" si="34"/>
        <v>1</v>
      </c>
      <c r="K69">
        <f t="shared" si="34"/>
        <v>0</v>
      </c>
      <c r="L69">
        <f t="shared" si="34"/>
        <v>1</v>
      </c>
      <c r="M69">
        <f t="shared" si="34"/>
        <v>1</v>
      </c>
      <c r="N69">
        <f t="shared" si="34"/>
        <v>0</v>
      </c>
      <c r="O69">
        <f t="shared" si="34"/>
        <v>7</v>
      </c>
      <c r="P69">
        <f t="shared" si="34"/>
        <v>2</v>
      </c>
      <c r="Q69">
        <f t="shared" si="34"/>
        <v>1</v>
      </c>
      <c r="R69">
        <f t="shared" si="34"/>
        <v>0</v>
      </c>
      <c r="S69">
        <f t="shared" si="34"/>
        <v>13</v>
      </c>
      <c r="T69">
        <f t="shared" si="34"/>
        <v>1</v>
      </c>
      <c r="U69">
        <f t="shared" si="34"/>
        <v>13</v>
      </c>
      <c r="V69">
        <f t="shared" si="34"/>
        <v>13</v>
      </c>
      <c r="W69">
        <f t="shared" si="34"/>
        <v>21</v>
      </c>
      <c r="X69">
        <f t="shared" si="34"/>
        <v>23</v>
      </c>
      <c r="Y69">
        <f t="shared" si="34"/>
        <v>22</v>
      </c>
      <c r="Z69">
        <f t="shared" si="34"/>
        <v>2</v>
      </c>
      <c r="AA69">
        <f t="shared" si="34"/>
        <v>31</v>
      </c>
      <c r="AB69">
        <f t="shared" si="34"/>
        <v>38</v>
      </c>
      <c r="AC69">
        <f t="shared" si="34"/>
        <v>40</v>
      </c>
      <c r="AD69">
        <f t="shared" si="34"/>
        <v>33</v>
      </c>
      <c r="AE69">
        <f t="shared" si="34"/>
        <v>36</v>
      </c>
      <c r="AF69">
        <f t="shared" si="34"/>
        <v>59</v>
      </c>
      <c r="AG69">
        <f t="shared" si="34"/>
        <v>74</v>
      </c>
      <c r="AH69">
        <f t="shared" si="34"/>
        <v>55</v>
      </c>
      <c r="AI69">
        <f t="shared" si="34"/>
        <v>48</v>
      </c>
      <c r="AJ69">
        <f t="shared" si="34"/>
        <v>55</v>
      </c>
      <c r="AK69">
        <f t="shared" si="34"/>
        <v>75</v>
      </c>
      <c r="AL69">
        <f t="shared" si="34"/>
        <v>49</v>
      </c>
      <c r="AM69">
        <f t="shared" si="34"/>
        <v>50</v>
      </c>
      <c r="AN69">
        <f t="shared" si="34"/>
        <v>56</v>
      </c>
      <c r="AO69">
        <f t="shared" si="34"/>
        <v>74</v>
      </c>
      <c r="AP69">
        <f t="shared" si="34"/>
        <v>53</v>
      </c>
      <c r="AQ69">
        <f t="shared" si="34"/>
        <v>54</v>
      </c>
      <c r="AR69">
        <f t="shared" si="34"/>
        <v>34</v>
      </c>
      <c r="AS69">
        <f t="shared" si="34"/>
        <v>70</v>
      </c>
      <c r="AT69">
        <f t="shared" si="34"/>
        <v>32</v>
      </c>
      <c r="AU69">
        <f t="shared" si="34"/>
        <v>36</v>
      </c>
      <c r="AV69">
        <f t="shared" si="34"/>
        <v>65</v>
      </c>
      <c r="AW69">
        <f t="shared" si="34"/>
        <v>42</v>
      </c>
      <c r="AX69">
        <f t="shared" si="34"/>
        <v>46</v>
      </c>
      <c r="AY69">
        <f t="shared" si="34"/>
        <v>41</v>
      </c>
      <c r="AZ69">
        <f t="shared" si="34"/>
        <v>25</v>
      </c>
      <c r="BA69">
        <f t="shared" si="34"/>
        <v>36</v>
      </c>
      <c r="BB69" t="e">
        <f t="shared" si="34"/>
        <v>#N/A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0</v>
      </c>
      <c r="J70" s="13">
        <f t="shared" ref="J70:BU70" si="37">IF(J69&lt;&gt;0,SUM(D69:J69)/7,0)</f>
        <v>0.2857142857142857</v>
      </c>
      <c r="K70" s="13">
        <f t="shared" si="37"/>
        <v>0</v>
      </c>
      <c r="L70" s="13">
        <f t="shared" si="37"/>
        <v>0.42857142857142855</v>
      </c>
      <c r="M70" s="13">
        <f t="shared" si="37"/>
        <v>0.5714285714285714</v>
      </c>
      <c r="N70" s="13">
        <f t="shared" si="37"/>
        <v>0</v>
      </c>
      <c r="O70" s="13">
        <f t="shared" si="37"/>
        <v>1.4285714285714286</v>
      </c>
      <c r="P70" s="13">
        <f t="shared" si="37"/>
        <v>1.7142857142857142</v>
      </c>
      <c r="Q70" s="13">
        <f t="shared" si="37"/>
        <v>1.7142857142857142</v>
      </c>
      <c r="R70" s="13">
        <f t="shared" si="37"/>
        <v>0</v>
      </c>
      <c r="S70" s="13">
        <f t="shared" si="37"/>
        <v>3.4285714285714284</v>
      </c>
      <c r="T70" s="13">
        <f t="shared" si="37"/>
        <v>3.4285714285714284</v>
      </c>
      <c r="U70" s="13">
        <f t="shared" si="37"/>
        <v>5.2857142857142856</v>
      </c>
      <c r="V70" s="13">
        <f t="shared" si="37"/>
        <v>6.1428571428571432</v>
      </c>
      <c r="W70" s="13">
        <f t="shared" si="37"/>
        <v>8.8571428571428577</v>
      </c>
      <c r="X70" s="13">
        <f t="shared" si="37"/>
        <v>12</v>
      </c>
      <c r="Y70" s="13">
        <f t="shared" si="37"/>
        <v>15.142857142857142</v>
      </c>
      <c r="Z70" s="13">
        <f t="shared" si="37"/>
        <v>13.571428571428571</v>
      </c>
      <c r="AA70" s="13">
        <f t="shared" si="37"/>
        <v>17.857142857142858</v>
      </c>
      <c r="AB70" s="13">
        <f t="shared" si="37"/>
        <v>21.428571428571427</v>
      </c>
      <c r="AC70" s="13">
        <f t="shared" si="37"/>
        <v>25.285714285714285</v>
      </c>
      <c r="AD70" s="13">
        <f t="shared" si="37"/>
        <v>27</v>
      </c>
      <c r="AE70" s="13">
        <f t="shared" si="37"/>
        <v>28.857142857142858</v>
      </c>
      <c r="AF70" s="13">
        <f t="shared" si="37"/>
        <v>34.142857142857146</v>
      </c>
      <c r="AG70" s="13">
        <f t="shared" si="37"/>
        <v>44.428571428571431</v>
      </c>
      <c r="AH70" s="13">
        <f t="shared" si="37"/>
        <v>47.857142857142854</v>
      </c>
      <c r="AI70" s="13">
        <f t="shared" si="37"/>
        <v>49.285714285714285</v>
      </c>
      <c r="AJ70" s="13">
        <f t="shared" si="37"/>
        <v>51.428571428571431</v>
      </c>
      <c r="AK70" s="13">
        <f t="shared" si="37"/>
        <v>57.428571428571431</v>
      </c>
      <c r="AL70" s="13">
        <f t="shared" si="37"/>
        <v>59.285714285714285</v>
      </c>
      <c r="AM70" s="13">
        <f t="shared" si="37"/>
        <v>58</v>
      </c>
      <c r="AN70" s="13">
        <f t="shared" si="37"/>
        <v>55.428571428571431</v>
      </c>
      <c r="AO70" s="13">
        <f t="shared" si="37"/>
        <v>58.142857142857146</v>
      </c>
      <c r="AP70" s="13">
        <f t="shared" si="37"/>
        <v>58.857142857142854</v>
      </c>
      <c r="AQ70" s="13">
        <f t="shared" si="37"/>
        <v>58.714285714285715</v>
      </c>
      <c r="AR70" s="13">
        <f t="shared" si="37"/>
        <v>52.857142857142854</v>
      </c>
      <c r="AS70" s="13">
        <f t="shared" si="37"/>
        <v>55.857142857142854</v>
      </c>
      <c r="AT70" s="13">
        <f t="shared" si="37"/>
        <v>53.285714285714285</v>
      </c>
      <c r="AU70" s="13">
        <f t="shared" si="37"/>
        <v>50.428571428571431</v>
      </c>
      <c r="AV70" s="13">
        <f t="shared" si="37"/>
        <v>49.142857142857146</v>
      </c>
      <c r="AW70" s="13">
        <f t="shared" si="37"/>
        <v>47.571428571428569</v>
      </c>
      <c r="AX70" s="13">
        <f t="shared" si="37"/>
        <v>46.428571428571431</v>
      </c>
      <c r="AY70" s="13">
        <f t="shared" si="37"/>
        <v>47.428571428571431</v>
      </c>
      <c r="AZ70" s="13">
        <f t="shared" si="37"/>
        <v>41</v>
      </c>
      <c r="BA70" s="13">
        <f t="shared" si="37"/>
        <v>41.571428571428569</v>
      </c>
      <c r="BB70" s="13" t="e">
        <f t="shared" si="37"/>
        <v>#N/A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$B$5&amp;" Deaths Growth against cum last 7 days"</f>
        <v>Switzerland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 t="e">
        <f t="shared" si="39"/>
        <v>#N/A</v>
      </c>
      <c r="M71" s="14" t="e">
        <f t="shared" si="39"/>
        <v>#N/A</v>
      </c>
      <c r="N71" s="14">
        <f t="shared" si="39"/>
        <v>0.21901365420447538</v>
      </c>
      <c r="O71" s="14">
        <f t="shared" si="39"/>
        <v>0.40854388842869938</v>
      </c>
      <c r="P71" s="14">
        <f t="shared" si="39"/>
        <v>0.44256291944297765</v>
      </c>
      <c r="Q71" s="14">
        <f t="shared" si="39"/>
        <v>0.32046924775612373</v>
      </c>
      <c r="R71" s="14">
        <f t="shared" si="39"/>
        <v>0.32046924775612373</v>
      </c>
      <c r="S71" s="14">
        <f t="shared" si="39"/>
        <v>0.36873810664220175</v>
      </c>
      <c r="T71" s="14">
        <f t="shared" si="39"/>
        <v>0.32046924775612373</v>
      </c>
      <c r="U71" s="14">
        <f t="shared" si="39"/>
        <v>0.394405617255839</v>
      </c>
      <c r="V71" s="14">
        <f t="shared" si="39"/>
        <v>0.25520436034089733</v>
      </c>
      <c r="W71" s="14">
        <f t="shared" si="39"/>
        <v>0.28449119076408769</v>
      </c>
      <c r="X71" s="14">
        <f t="shared" si="39"/>
        <v>0.32046924775612373</v>
      </c>
      <c r="Y71" s="14">
        <f t="shared" si="39"/>
        <v>0.35923114031563719</v>
      </c>
      <c r="Z71" s="14">
        <f t="shared" si="39"/>
        <v>0.24042601695755828</v>
      </c>
      <c r="AA71" s="14">
        <f t="shared" si="39"/>
        <v>0.27456478218344338</v>
      </c>
      <c r="AB71" s="14">
        <f t="shared" si="39"/>
        <v>0.24584558011342894</v>
      </c>
      <c r="AC71" s="14">
        <f t="shared" si="39"/>
        <v>0.23076186560617939</v>
      </c>
      <c r="AD71" s="14">
        <f t="shared" si="39"/>
        <v>0.19695417348927946</v>
      </c>
      <c r="AE71" s="14">
        <f t="shared" si="39"/>
        <v>0.17331222850700434</v>
      </c>
      <c r="AF71" s="14">
        <f t="shared" si="39"/>
        <v>0.16946600085897212</v>
      </c>
      <c r="AG71" s="14">
        <f t="shared" si="39"/>
        <v>0.19836667583609513</v>
      </c>
      <c r="AH71" s="14">
        <f t="shared" si="39"/>
        <v>0.18021518673835901</v>
      </c>
      <c r="AI71" s="14">
        <f t="shared" si="39"/>
        <v>0.15882745140864252</v>
      </c>
      <c r="AJ71" s="14">
        <f t="shared" si="39"/>
        <v>0.14362124446605495</v>
      </c>
      <c r="AK71" s="14">
        <f t="shared" si="39"/>
        <v>0.14132687342359618</v>
      </c>
      <c r="AL71" s="14">
        <f t="shared" si="39"/>
        <v>0.13209674316716491</v>
      </c>
      <c r="AM71" s="14">
        <f t="shared" si="39"/>
        <v>0.11413582951587253</v>
      </c>
      <c r="AN71" s="14">
        <f t="shared" si="39"/>
        <v>9.5704912260367703E-2</v>
      </c>
      <c r="AO71" s="14">
        <f t="shared" si="39"/>
        <v>9.0508438291250881E-2</v>
      </c>
      <c r="AP71" s="14">
        <f t="shared" si="39"/>
        <v>8.4869874800425738E-2</v>
      </c>
      <c r="AQ71" s="14">
        <f t="shared" si="39"/>
        <v>7.8336535871849522E-2</v>
      </c>
      <c r="AR71" s="14">
        <f t="shared" si="39"/>
        <v>6.5153547271986412E-2</v>
      </c>
      <c r="AS71" s="14">
        <f t="shared" si="39"/>
        <v>6.4300227598183435E-2</v>
      </c>
      <c r="AT71" s="14">
        <f t="shared" si="39"/>
        <v>5.8376329017080231E-2</v>
      </c>
      <c r="AU71" s="14">
        <f t="shared" si="39"/>
        <v>5.2420446774216645E-2</v>
      </c>
      <c r="AV71" s="14">
        <f t="shared" si="39"/>
        <v>4.7558594846460744E-2</v>
      </c>
      <c r="AW71" s="14">
        <f t="shared" si="39"/>
        <v>4.3944128616363987E-2</v>
      </c>
      <c r="AX71" s="14">
        <f t="shared" si="39"/>
        <v>4.09479847985732E-2</v>
      </c>
      <c r="AY71" s="14">
        <f t="shared" si="39"/>
        <v>4.0510866949888369E-2</v>
      </c>
      <c r="AZ71" s="14">
        <f t="shared" si="39"/>
        <v>3.350769085130656E-2</v>
      </c>
      <c r="BA71" s="14">
        <f t="shared" si="39"/>
        <v>3.3063787104519626E-2</v>
      </c>
      <c r="BB71" s="14" t="e">
        <f t="shared" si="39"/>
        <v>#N/A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1.4285714285714286</v>
      </c>
      <c r="R72" s="3">
        <f t="shared" ref="R72:CC72" si="41">IF(R68&lt;&gt;0,(SUM(L69:R69)-SUM(E69:K69))/7,0)</f>
        <v>1.4285714285714286</v>
      </c>
      <c r="S72" s="3">
        <f t="shared" si="41"/>
        <v>3</v>
      </c>
      <c r="T72" s="3">
        <f t="shared" si="41"/>
        <v>2.8571428571428572</v>
      </c>
      <c r="U72" s="3">
        <f t="shared" si="41"/>
        <v>4.8571428571428568</v>
      </c>
      <c r="V72" s="3">
        <f t="shared" si="41"/>
        <v>4.7142857142857144</v>
      </c>
      <c r="W72" s="3">
        <f t="shared" si="41"/>
        <v>7.1428571428571432</v>
      </c>
      <c r="X72" s="3">
        <f t="shared" si="41"/>
        <v>10.285714285714286</v>
      </c>
      <c r="Y72" s="3">
        <f t="shared" si="41"/>
        <v>13.428571428571429</v>
      </c>
      <c r="Z72" s="3">
        <f t="shared" si="41"/>
        <v>10.142857142857142</v>
      </c>
      <c r="AA72" s="3">
        <f t="shared" si="41"/>
        <v>14.428571428571429</v>
      </c>
      <c r="AB72" s="3">
        <f t="shared" si="41"/>
        <v>16.142857142857142</v>
      </c>
      <c r="AC72" s="3">
        <f t="shared" si="41"/>
        <v>19.142857142857142</v>
      </c>
      <c r="AD72" s="3">
        <f t="shared" si="41"/>
        <v>18.142857142857142</v>
      </c>
      <c r="AE72" s="3">
        <f t="shared" si="41"/>
        <v>16.857142857142858</v>
      </c>
      <c r="AF72" s="3">
        <f t="shared" si="41"/>
        <v>19</v>
      </c>
      <c r="AG72" s="3">
        <f t="shared" si="41"/>
        <v>30.857142857142858</v>
      </c>
      <c r="AH72" s="3">
        <f t="shared" si="41"/>
        <v>30</v>
      </c>
      <c r="AI72" s="3">
        <f t="shared" si="41"/>
        <v>27.857142857142858</v>
      </c>
      <c r="AJ72" s="3">
        <f t="shared" si="41"/>
        <v>26.142857142857142</v>
      </c>
      <c r="AK72" s="3">
        <f t="shared" si="41"/>
        <v>30.428571428571427</v>
      </c>
      <c r="AL72" s="3">
        <f t="shared" si="41"/>
        <v>30.428571428571427</v>
      </c>
      <c r="AM72" s="3">
        <f t="shared" si="41"/>
        <v>23.857142857142858</v>
      </c>
      <c r="AN72" s="3">
        <f t="shared" si="41"/>
        <v>11</v>
      </c>
      <c r="AO72" s="3">
        <f t="shared" si="41"/>
        <v>10.285714285714286</v>
      </c>
      <c r="AP72" s="3">
        <f t="shared" si="41"/>
        <v>9.5714285714285712</v>
      </c>
      <c r="AQ72" s="3">
        <f t="shared" si="41"/>
        <v>7.2857142857142856</v>
      </c>
      <c r="AR72" s="3">
        <f t="shared" si="41"/>
        <v>-4.5714285714285712</v>
      </c>
      <c r="AS72" s="3">
        <f t="shared" si="41"/>
        <v>-3.4285714285714284</v>
      </c>
      <c r="AT72" s="3">
        <f t="shared" si="41"/>
        <v>-4.7142857142857144</v>
      </c>
      <c r="AU72" s="3">
        <f t="shared" si="41"/>
        <v>-5</v>
      </c>
      <c r="AV72" s="3">
        <f t="shared" si="41"/>
        <v>-9</v>
      </c>
      <c r="AW72" s="3">
        <f t="shared" si="41"/>
        <v>-11.285714285714286</v>
      </c>
      <c r="AX72" s="3">
        <f t="shared" si="41"/>
        <v>-12.285714285714286</v>
      </c>
      <c r="AY72" s="3">
        <f t="shared" si="41"/>
        <v>-5.4285714285714288</v>
      </c>
      <c r="AZ72" s="3">
        <f t="shared" si="41"/>
        <v>-14.857142857142858</v>
      </c>
      <c r="BA72" s="3">
        <f t="shared" si="41"/>
        <v>-11.714285714285714</v>
      </c>
      <c r="BB72" s="3" t="e">
        <f t="shared" si="41"/>
        <v>#N/A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5</v>
      </c>
      <c r="R73" s="14">
        <f t="shared" ref="R73:CC73" si="43">IF(K69&lt;&gt;0,SUM(L69:R69)/SUM(E69:K69)-1,0)</f>
        <v>0</v>
      </c>
      <c r="S73" s="14">
        <f t="shared" si="43"/>
        <v>7</v>
      </c>
      <c r="T73" s="14">
        <f t="shared" si="43"/>
        <v>5</v>
      </c>
      <c r="U73" s="14">
        <f t="shared" si="43"/>
        <v>0</v>
      </c>
      <c r="V73" s="14">
        <f t="shared" si="43"/>
        <v>3.3</v>
      </c>
      <c r="W73" s="14">
        <f t="shared" si="43"/>
        <v>4.166666666666667</v>
      </c>
      <c r="X73" s="14">
        <f t="shared" si="43"/>
        <v>6</v>
      </c>
      <c r="Y73" s="14">
        <f t="shared" si="43"/>
        <v>0</v>
      </c>
      <c r="Z73" s="14">
        <f t="shared" si="43"/>
        <v>2.9583333333333335</v>
      </c>
      <c r="AA73" s="14">
        <f t="shared" si="43"/>
        <v>4.208333333333333</v>
      </c>
      <c r="AB73" s="14">
        <f t="shared" si="43"/>
        <v>3.0540540540540544</v>
      </c>
      <c r="AC73" s="14">
        <f t="shared" si="43"/>
        <v>3.1162790697674421</v>
      </c>
      <c r="AD73" s="14">
        <f t="shared" si="43"/>
        <v>2.0483870967741935</v>
      </c>
      <c r="AE73" s="14">
        <f t="shared" si="43"/>
        <v>1.4047619047619047</v>
      </c>
      <c r="AF73" s="14">
        <f t="shared" si="43"/>
        <v>1.2547169811320753</v>
      </c>
      <c r="AG73" s="14">
        <f t="shared" si="43"/>
        <v>2.2736842105263158</v>
      </c>
      <c r="AH73" s="14">
        <f t="shared" si="43"/>
        <v>1.6800000000000002</v>
      </c>
      <c r="AI73" s="14">
        <f t="shared" si="43"/>
        <v>1.2999999999999998</v>
      </c>
      <c r="AJ73" s="14">
        <f t="shared" si="43"/>
        <v>1.0338983050847457</v>
      </c>
      <c r="AK73" s="14">
        <f t="shared" si="43"/>
        <v>1.126984126984127</v>
      </c>
      <c r="AL73" s="14">
        <f t="shared" si="43"/>
        <v>1.0544554455445545</v>
      </c>
      <c r="AM73" s="14">
        <f t="shared" si="43"/>
        <v>0.69874476987447709</v>
      </c>
      <c r="AN73" s="14">
        <f t="shared" si="43"/>
        <v>0.247588424437299</v>
      </c>
      <c r="AO73" s="14">
        <f t="shared" si="43"/>
        <v>0.21492537313432836</v>
      </c>
      <c r="AP73" s="14">
        <f t="shared" si="43"/>
        <v>0.1942028985507247</v>
      </c>
      <c r="AQ73" s="14">
        <f t="shared" si="43"/>
        <v>0.14166666666666661</v>
      </c>
      <c r="AR73" s="14">
        <f t="shared" si="43"/>
        <v>-7.9601990049751215E-2</v>
      </c>
      <c r="AS73" s="14">
        <f t="shared" si="43"/>
        <v>-5.7831325301204828E-2</v>
      </c>
      <c r="AT73" s="14">
        <f t="shared" si="43"/>
        <v>-8.1280788177339858E-2</v>
      </c>
      <c r="AU73" s="14">
        <f t="shared" si="43"/>
        <v>-9.0206185567010322E-2</v>
      </c>
      <c r="AV73" s="14">
        <f t="shared" si="43"/>
        <v>-0.15479115479115479</v>
      </c>
      <c r="AW73" s="14">
        <f t="shared" si="43"/>
        <v>-0.19174757281553401</v>
      </c>
      <c r="AX73" s="14">
        <f t="shared" si="43"/>
        <v>-0.20924574209245739</v>
      </c>
      <c r="AY73" s="14">
        <f t="shared" si="43"/>
        <v>-0.10270270270270265</v>
      </c>
      <c r="AZ73" s="14">
        <f t="shared" si="43"/>
        <v>-0.26598465473145783</v>
      </c>
      <c r="BA73" s="14">
        <f t="shared" si="43"/>
        <v>-0.21983914209115285</v>
      </c>
      <c r="BB73" s="14" t="e">
        <f t="shared" si="43"/>
        <v>#N/A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f>C67</f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$C$5&amp;" Infections Cumulated"</f>
        <v>Italy Infections Cumulated</v>
      </c>
      <c r="C81">
        <f t="shared" ref="C81:AH81" si="54">INDEX(_Inf_Data,MATCH($C$5,_Inf_Country,0),MATCH(C$54,_Inf_Day,0))</f>
        <v>1694</v>
      </c>
      <c r="D81">
        <f t="shared" si="54"/>
        <v>2036</v>
      </c>
      <c r="E81">
        <f t="shared" si="54"/>
        <v>2502</v>
      </c>
      <c r="F81">
        <f t="shared" si="54"/>
        <v>3089</v>
      </c>
      <c r="G81">
        <f t="shared" si="54"/>
        <v>3858</v>
      </c>
      <c r="H81">
        <f t="shared" si="54"/>
        <v>4636</v>
      </c>
      <c r="I81">
        <f t="shared" si="54"/>
        <v>5883</v>
      </c>
      <c r="J81">
        <f t="shared" si="54"/>
        <v>7375</v>
      </c>
      <c r="K81">
        <f t="shared" si="54"/>
        <v>9172</v>
      </c>
      <c r="L81">
        <f t="shared" si="54"/>
        <v>10149</v>
      </c>
      <c r="M81">
        <f t="shared" si="54"/>
        <v>12462</v>
      </c>
      <c r="N81">
        <f t="shared" si="54"/>
        <v>12462</v>
      </c>
      <c r="O81">
        <f t="shared" si="54"/>
        <v>17660</v>
      </c>
      <c r="P81">
        <f t="shared" si="54"/>
        <v>21157</v>
      </c>
      <c r="Q81">
        <f t="shared" si="54"/>
        <v>24747</v>
      </c>
      <c r="R81">
        <f t="shared" si="54"/>
        <v>27980</v>
      </c>
      <c r="S81">
        <f t="shared" si="54"/>
        <v>31506</v>
      </c>
      <c r="T81">
        <f t="shared" si="54"/>
        <v>35713</v>
      </c>
      <c r="U81">
        <f t="shared" si="54"/>
        <v>41035</v>
      </c>
      <c r="V81">
        <f t="shared" si="54"/>
        <v>47021</v>
      </c>
      <c r="W81">
        <f t="shared" si="54"/>
        <v>53578</v>
      </c>
      <c r="X81">
        <f t="shared" si="54"/>
        <v>59138</v>
      </c>
      <c r="Y81">
        <f t="shared" si="54"/>
        <v>63927</v>
      </c>
      <c r="Z81">
        <f t="shared" si="54"/>
        <v>69176</v>
      </c>
      <c r="AA81">
        <f t="shared" si="54"/>
        <v>74386</v>
      </c>
      <c r="AB81">
        <f t="shared" si="54"/>
        <v>80589</v>
      </c>
      <c r="AC81">
        <f t="shared" si="54"/>
        <v>86498</v>
      </c>
      <c r="AD81">
        <f t="shared" si="54"/>
        <v>92472</v>
      </c>
      <c r="AE81">
        <f t="shared" si="54"/>
        <v>97689</v>
      </c>
      <c r="AF81">
        <f t="shared" si="54"/>
        <v>101739</v>
      </c>
      <c r="AG81">
        <f t="shared" si="54"/>
        <v>105792</v>
      </c>
      <c r="AH81">
        <f t="shared" si="54"/>
        <v>110574</v>
      </c>
      <c r="AI81">
        <f t="shared" ref="AI81:BN81" si="55">INDEX(_Inf_Data,MATCH($C$5,_Inf_Country,0),MATCH(AI$54,_Inf_Day,0))</f>
        <v>115242</v>
      </c>
      <c r="AJ81">
        <f t="shared" si="55"/>
        <v>119827</v>
      </c>
      <c r="AK81">
        <f t="shared" si="55"/>
        <v>124632</v>
      </c>
      <c r="AL81">
        <f t="shared" si="55"/>
        <v>128948</v>
      </c>
      <c r="AM81">
        <f t="shared" si="55"/>
        <v>132547</v>
      </c>
      <c r="AN81">
        <f t="shared" si="55"/>
        <v>135586</v>
      </c>
      <c r="AO81">
        <f t="shared" si="55"/>
        <v>139422</v>
      </c>
      <c r="AP81">
        <f t="shared" si="55"/>
        <v>143626</v>
      </c>
      <c r="AQ81">
        <f t="shared" si="55"/>
        <v>147577</v>
      </c>
      <c r="AR81">
        <f t="shared" si="55"/>
        <v>152271</v>
      </c>
      <c r="AS81">
        <f t="shared" si="55"/>
        <v>156363</v>
      </c>
      <c r="AT81">
        <f t="shared" si="55"/>
        <v>159516</v>
      </c>
      <c r="AU81">
        <f t="shared" si="55"/>
        <v>162488</v>
      </c>
      <c r="AV81">
        <f t="shared" si="55"/>
        <v>165155</v>
      </c>
      <c r="AW81">
        <f t="shared" si="55"/>
        <v>168941</v>
      </c>
      <c r="AX81">
        <f t="shared" si="55"/>
        <v>172434</v>
      </c>
      <c r="AY81">
        <f t="shared" si="55"/>
        <v>175925</v>
      </c>
      <c r="AZ81">
        <f t="shared" si="55"/>
        <v>178972</v>
      </c>
      <c r="BA81">
        <f t="shared" si="55"/>
        <v>181228</v>
      </c>
      <c r="BB81" t="e">
        <f t="shared" si="55"/>
        <v>#N/A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INDEX(_Inf_Data,MATCH($C$5,_Inf_Country,0),MATCH(BO$54,_Inf_Day,0))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INDEX(_Inf_Data,MATCH($C$5,_Inf_Country,0),MATCH(CU$54,_Inf_Day,0))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$C$5&amp;" Infections per Day"</f>
        <v>Italy Infections per Day</v>
      </c>
      <c r="D82">
        <f>IF(D81&gt;C81,D81-C81,0)</f>
        <v>342</v>
      </c>
      <c r="E82">
        <f t="shared" ref="E82:BP82" si="58">IF(E81&gt;D81,E81-D81,0)</f>
        <v>466</v>
      </c>
      <c r="F82">
        <f t="shared" si="58"/>
        <v>587</v>
      </c>
      <c r="G82">
        <f t="shared" si="58"/>
        <v>769</v>
      </c>
      <c r="H82">
        <f t="shared" si="58"/>
        <v>778</v>
      </c>
      <c r="I82">
        <f t="shared" si="58"/>
        <v>1247</v>
      </c>
      <c r="J82">
        <f t="shared" si="58"/>
        <v>1492</v>
      </c>
      <c r="K82">
        <f t="shared" si="58"/>
        <v>1797</v>
      </c>
      <c r="L82">
        <f t="shared" si="58"/>
        <v>977</v>
      </c>
      <c r="M82">
        <f t="shared" si="58"/>
        <v>2313</v>
      </c>
      <c r="N82">
        <f t="shared" si="58"/>
        <v>0</v>
      </c>
      <c r="O82">
        <f t="shared" si="58"/>
        <v>5198</v>
      </c>
      <c r="P82">
        <f t="shared" si="58"/>
        <v>3497</v>
      </c>
      <c r="Q82">
        <f t="shared" si="58"/>
        <v>3590</v>
      </c>
      <c r="R82">
        <f t="shared" si="58"/>
        <v>3233</v>
      </c>
      <c r="S82">
        <f t="shared" si="58"/>
        <v>3526</v>
      </c>
      <c r="T82">
        <f t="shared" si="58"/>
        <v>4207</v>
      </c>
      <c r="U82">
        <f t="shared" si="58"/>
        <v>5322</v>
      </c>
      <c r="V82">
        <f t="shared" si="58"/>
        <v>5986</v>
      </c>
      <c r="W82">
        <f t="shared" si="58"/>
        <v>6557</v>
      </c>
      <c r="X82">
        <f t="shared" si="58"/>
        <v>5560</v>
      </c>
      <c r="Y82">
        <f t="shared" si="58"/>
        <v>4789</v>
      </c>
      <c r="Z82">
        <f t="shared" si="58"/>
        <v>5249</v>
      </c>
      <c r="AA82">
        <f t="shared" si="58"/>
        <v>5210</v>
      </c>
      <c r="AB82">
        <f t="shared" si="58"/>
        <v>6203</v>
      </c>
      <c r="AC82">
        <f t="shared" si="58"/>
        <v>5909</v>
      </c>
      <c r="AD82">
        <f t="shared" si="58"/>
        <v>5974</v>
      </c>
      <c r="AE82">
        <f t="shared" si="58"/>
        <v>5217</v>
      </c>
      <c r="AF82">
        <f t="shared" si="58"/>
        <v>4050</v>
      </c>
      <c r="AG82">
        <f t="shared" si="58"/>
        <v>4053</v>
      </c>
      <c r="AH82">
        <f t="shared" si="58"/>
        <v>4782</v>
      </c>
      <c r="AI82">
        <f t="shared" si="58"/>
        <v>4668</v>
      </c>
      <c r="AJ82">
        <f t="shared" si="58"/>
        <v>4585</v>
      </c>
      <c r="AK82">
        <f t="shared" si="58"/>
        <v>4805</v>
      </c>
      <c r="AL82">
        <f t="shared" si="58"/>
        <v>4316</v>
      </c>
      <c r="AM82">
        <f t="shared" si="58"/>
        <v>3599</v>
      </c>
      <c r="AN82">
        <f t="shared" si="58"/>
        <v>3039</v>
      </c>
      <c r="AO82">
        <f t="shared" si="58"/>
        <v>3836</v>
      </c>
      <c r="AP82">
        <f t="shared" si="58"/>
        <v>4204</v>
      </c>
      <c r="AQ82">
        <f t="shared" si="58"/>
        <v>3951</v>
      </c>
      <c r="AR82">
        <f t="shared" si="58"/>
        <v>4694</v>
      </c>
      <c r="AS82">
        <f t="shared" si="58"/>
        <v>4092</v>
      </c>
      <c r="AT82">
        <f t="shared" si="58"/>
        <v>3153</v>
      </c>
      <c r="AU82">
        <f t="shared" si="58"/>
        <v>2972</v>
      </c>
      <c r="AV82">
        <f t="shared" si="58"/>
        <v>2667</v>
      </c>
      <c r="AW82">
        <f t="shared" si="58"/>
        <v>3786</v>
      </c>
      <c r="AX82">
        <f t="shared" si="58"/>
        <v>3493</v>
      </c>
      <c r="AY82">
        <f t="shared" si="58"/>
        <v>3491</v>
      </c>
      <c r="AZ82">
        <f t="shared" si="58"/>
        <v>3047</v>
      </c>
      <c r="BA82">
        <f t="shared" si="58"/>
        <v>2256</v>
      </c>
      <c r="BB82" t="e">
        <f t="shared" si="58"/>
        <v>#N/A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598.42857142857144</v>
      </c>
      <c r="J83" s="13">
        <f t="shared" ref="J83:BU83" si="61">IF(J82&lt;&gt;0,SUM(D82:J82)/7,"")</f>
        <v>811.57142857142856</v>
      </c>
      <c r="K83" s="13">
        <f t="shared" si="61"/>
        <v>1019.4285714285714</v>
      </c>
      <c r="L83" s="13">
        <f t="shared" si="61"/>
        <v>1092.4285714285713</v>
      </c>
      <c r="M83" s="13">
        <f t="shared" si="61"/>
        <v>1339</v>
      </c>
      <c r="N83" s="13" t="str">
        <f t="shared" si="61"/>
        <v/>
      </c>
      <c r="O83" s="13">
        <f t="shared" si="61"/>
        <v>1860.5714285714287</v>
      </c>
      <c r="P83" s="13">
        <f t="shared" si="61"/>
        <v>2182</v>
      </c>
      <c r="Q83" s="13">
        <f t="shared" si="61"/>
        <v>2481.7142857142858</v>
      </c>
      <c r="R83" s="13">
        <f t="shared" si="61"/>
        <v>2686.8571428571427</v>
      </c>
      <c r="S83" s="13">
        <f t="shared" si="61"/>
        <v>3051</v>
      </c>
      <c r="T83" s="13">
        <f t="shared" si="61"/>
        <v>3321.5714285714284</v>
      </c>
      <c r="U83" s="13">
        <f t="shared" si="61"/>
        <v>4081.8571428571427</v>
      </c>
      <c r="V83" s="13">
        <f t="shared" si="61"/>
        <v>4194.4285714285716</v>
      </c>
      <c r="W83" s="13">
        <f t="shared" si="61"/>
        <v>4631.5714285714284</v>
      </c>
      <c r="X83" s="13">
        <f t="shared" si="61"/>
        <v>4913</v>
      </c>
      <c r="Y83" s="13">
        <f t="shared" si="61"/>
        <v>5135.2857142857147</v>
      </c>
      <c r="Z83" s="13">
        <f t="shared" si="61"/>
        <v>5381.4285714285716</v>
      </c>
      <c r="AA83" s="13">
        <f t="shared" si="61"/>
        <v>5524.7142857142853</v>
      </c>
      <c r="AB83" s="13">
        <f t="shared" si="61"/>
        <v>5650.5714285714284</v>
      </c>
      <c r="AC83" s="13">
        <f t="shared" si="61"/>
        <v>5639.5714285714284</v>
      </c>
      <c r="AD83" s="13">
        <f t="shared" si="61"/>
        <v>5556.2857142857147</v>
      </c>
      <c r="AE83" s="13">
        <f t="shared" si="61"/>
        <v>5507.2857142857147</v>
      </c>
      <c r="AF83" s="13">
        <f t="shared" si="61"/>
        <v>5401.7142857142853</v>
      </c>
      <c r="AG83" s="13">
        <f t="shared" si="61"/>
        <v>5230.8571428571431</v>
      </c>
      <c r="AH83" s="13">
        <f t="shared" si="61"/>
        <v>5169.7142857142853</v>
      </c>
      <c r="AI83" s="13">
        <f t="shared" si="61"/>
        <v>4950.4285714285716</v>
      </c>
      <c r="AJ83" s="13">
        <f t="shared" si="61"/>
        <v>4761.2857142857147</v>
      </c>
      <c r="AK83" s="13">
        <f t="shared" si="61"/>
        <v>4594.2857142857147</v>
      </c>
      <c r="AL83" s="13">
        <f t="shared" si="61"/>
        <v>4465.5714285714284</v>
      </c>
      <c r="AM83" s="13">
        <f t="shared" si="61"/>
        <v>4401.1428571428569</v>
      </c>
      <c r="AN83" s="13">
        <f t="shared" si="61"/>
        <v>4256.2857142857147</v>
      </c>
      <c r="AO83" s="13">
        <f t="shared" si="61"/>
        <v>4121.1428571428569</v>
      </c>
      <c r="AP83" s="13">
        <f t="shared" si="61"/>
        <v>4054.8571428571427</v>
      </c>
      <c r="AQ83" s="13">
        <f t="shared" si="61"/>
        <v>3964.2857142857142</v>
      </c>
      <c r="AR83" s="13">
        <f t="shared" si="61"/>
        <v>3948.4285714285716</v>
      </c>
      <c r="AS83" s="13">
        <f t="shared" si="61"/>
        <v>3916.4285714285716</v>
      </c>
      <c r="AT83" s="13">
        <f t="shared" si="61"/>
        <v>3852.7142857142858</v>
      </c>
      <c r="AU83" s="13">
        <f t="shared" si="61"/>
        <v>3843.1428571428573</v>
      </c>
      <c r="AV83" s="13">
        <f t="shared" si="61"/>
        <v>3676.1428571428573</v>
      </c>
      <c r="AW83" s="13">
        <f t="shared" si="61"/>
        <v>3616.4285714285716</v>
      </c>
      <c r="AX83" s="13">
        <f t="shared" si="61"/>
        <v>3551</v>
      </c>
      <c r="AY83" s="13">
        <f t="shared" si="61"/>
        <v>3379.1428571428573</v>
      </c>
      <c r="AZ83" s="13">
        <f t="shared" si="61"/>
        <v>3229.8571428571427</v>
      </c>
      <c r="BA83" s="13">
        <f t="shared" si="61"/>
        <v>3101.7142857142858</v>
      </c>
      <c r="BB83" s="13" t="e">
        <f t="shared" si="61"/>
        <v>#N/A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$C$5&amp;" Infection Growth against cum last 7 days"</f>
        <v>Italy Infection Growth against cum last 7 days</v>
      </c>
      <c r="J84" s="14">
        <f>IF(AND(C81&lt;&gt;0,J81&lt;&gt;0),(J81/C81)^(1/7)-1,#N/A)</f>
        <v>0.23385489499994683</v>
      </c>
      <c r="K84" s="14">
        <f t="shared" ref="K84:BV84" si="63">IF(AND(D81&lt;&gt;0,K81&lt;&gt;0),(K81/D81)^(1/7)-1,#N/A)</f>
        <v>0.2398917011790016</v>
      </c>
      <c r="L84" s="14">
        <f t="shared" si="63"/>
        <v>0.22145244695560096</v>
      </c>
      <c r="M84" s="14">
        <f t="shared" si="63"/>
        <v>0.22050214881932484</v>
      </c>
      <c r="N84" s="14">
        <f t="shared" si="63"/>
        <v>0.1823512187558225</v>
      </c>
      <c r="O84" s="14">
        <f t="shared" si="63"/>
        <v>0.21053731647302865</v>
      </c>
      <c r="P84" s="14">
        <f t="shared" si="63"/>
        <v>0.20062640684758803</v>
      </c>
      <c r="Q84" s="14">
        <f t="shared" si="63"/>
        <v>0.1887995928278019</v>
      </c>
      <c r="R84" s="14">
        <f t="shared" si="63"/>
        <v>0.172729004052107</v>
      </c>
      <c r="S84" s="14">
        <f t="shared" si="63"/>
        <v>0.17565915708899116</v>
      </c>
      <c r="T84" s="14">
        <f t="shared" si="63"/>
        <v>0.16230417587979029</v>
      </c>
      <c r="U84" s="14">
        <f t="shared" si="63"/>
        <v>0.18559974899865717</v>
      </c>
      <c r="V84" s="14">
        <f t="shared" si="63"/>
        <v>0.15015748169955101</v>
      </c>
      <c r="W84" s="14">
        <f t="shared" si="63"/>
        <v>0.1419510479827244</v>
      </c>
      <c r="X84" s="14">
        <f t="shared" si="63"/>
        <v>0.13252853573899381</v>
      </c>
      <c r="Y84" s="14">
        <f t="shared" si="63"/>
        <v>0.12528459486063315</v>
      </c>
      <c r="Z84" s="14">
        <f t="shared" si="63"/>
        <v>0.11890856104891778</v>
      </c>
      <c r="AA84" s="14">
        <f t="shared" si="63"/>
        <v>0.11051276026786905</v>
      </c>
      <c r="AB84" s="14">
        <f t="shared" si="63"/>
        <v>0.10122097690921983</v>
      </c>
      <c r="AC84" s="14">
        <f t="shared" si="63"/>
        <v>9.0978808917188125E-2</v>
      </c>
      <c r="AD84" s="14">
        <f t="shared" si="63"/>
        <v>8.1086728917480144E-2</v>
      </c>
      <c r="AE84" s="14">
        <f t="shared" si="63"/>
        <v>7.4335338992788103E-2</v>
      </c>
      <c r="AF84" s="14">
        <f t="shared" si="63"/>
        <v>6.8634079606118226E-2</v>
      </c>
      <c r="AG84" s="14">
        <f t="shared" si="63"/>
        <v>6.2568088369348018E-2</v>
      </c>
      <c r="AH84" s="14">
        <f t="shared" si="63"/>
        <v>5.8265272933889278E-2</v>
      </c>
      <c r="AI84" s="14">
        <f t="shared" si="63"/>
        <v>5.2423936372134383E-2</v>
      </c>
      <c r="AJ84" s="14">
        <f t="shared" si="63"/>
        <v>4.7662095796715542E-2</v>
      </c>
      <c r="AK84" s="14">
        <f t="shared" si="63"/>
        <v>4.3559088589162354E-2</v>
      </c>
      <c r="AL84" s="14">
        <f t="shared" si="63"/>
        <v>4.045699720328666E-2</v>
      </c>
      <c r="AM84" s="14">
        <f t="shared" si="63"/>
        <v>3.8512616190257143E-2</v>
      </c>
      <c r="AN84" s="14">
        <f t="shared" si="63"/>
        <v>3.6083063338971266E-2</v>
      </c>
      <c r="AO84" s="14">
        <f t="shared" si="63"/>
        <v>3.367166739125671E-2</v>
      </c>
      <c r="AP84" s="14">
        <f t="shared" si="63"/>
        <v>3.1953968541971411E-2</v>
      </c>
      <c r="AQ84" s="14">
        <f t="shared" si="63"/>
        <v>3.0204463793616743E-2</v>
      </c>
      <c r="AR84" s="14">
        <f t="shared" si="63"/>
        <v>2.90270828924859E-2</v>
      </c>
      <c r="AS84" s="14">
        <f t="shared" si="63"/>
        <v>2.7921410301666505E-2</v>
      </c>
      <c r="AT84" s="14">
        <f t="shared" si="63"/>
        <v>2.681125687880459E-2</v>
      </c>
      <c r="AU84" s="14">
        <f t="shared" si="63"/>
        <v>2.6194049650891893E-2</v>
      </c>
      <c r="AV84" s="14">
        <f t="shared" si="63"/>
        <v>2.4492140784519778E-2</v>
      </c>
      <c r="AW84" s="14">
        <f t="shared" si="63"/>
        <v>2.3461979141577105E-2</v>
      </c>
      <c r="AX84" s="14">
        <f t="shared" si="63"/>
        <v>2.2486885579844129E-2</v>
      </c>
      <c r="AY84" s="14">
        <f t="shared" si="63"/>
        <v>2.0842218897922704E-2</v>
      </c>
      <c r="AZ84" s="14">
        <f t="shared" si="63"/>
        <v>1.9480041962945505E-2</v>
      </c>
      <c r="BA84" s="14">
        <f t="shared" si="63"/>
        <v>1.8397424696103837E-2</v>
      </c>
      <c r="BB84" s="14" t="e">
        <f t="shared" si="63"/>
        <v>#N/A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1670.1428571428571</v>
      </c>
      <c r="R85" s="3">
        <f t="shared" ref="R85:CC85" si="65">IF(R81&lt;&gt;0,(SUM(L82:R82)-SUM(E82:K82))/7,"")</f>
        <v>1667.4285714285713</v>
      </c>
      <c r="S85" s="3">
        <f t="shared" si="65"/>
        <v>1958.5714285714287</v>
      </c>
      <c r="T85" s="3">
        <f t="shared" si="65"/>
        <v>1982.5714285714287</v>
      </c>
      <c r="U85" s="3">
        <f t="shared" si="65"/>
        <v>2852.7142857142858</v>
      </c>
      <c r="V85" s="3">
        <f t="shared" si="65"/>
        <v>2333.8571428571427</v>
      </c>
      <c r="W85" s="3">
        <f t="shared" si="65"/>
        <v>2449.5714285714284</v>
      </c>
      <c r="X85" s="3">
        <f t="shared" si="65"/>
        <v>2431.2857142857142</v>
      </c>
      <c r="Y85" s="3">
        <f t="shared" si="65"/>
        <v>2448.4285714285716</v>
      </c>
      <c r="Z85" s="3">
        <f t="shared" si="65"/>
        <v>2330.4285714285716</v>
      </c>
      <c r="AA85" s="3">
        <f t="shared" si="65"/>
        <v>2203.1428571428573</v>
      </c>
      <c r="AB85" s="3">
        <f t="shared" si="65"/>
        <v>1568.7142857142858</v>
      </c>
      <c r="AC85" s="3">
        <f t="shared" si="65"/>
        <v>1445.1428571428571</v>
      </c>
      <c r="AD85" s="3">
        <f t="shared" si="65"/>
        <v>924.71428571428567</v>
      </c>
      <c r="AE85" s="3">
        <f t="shared" si="65"/>
        <v>594.28571428571433</v>
      </c>
      <c r="AF85" s="3">
        <f t="shared" si="65"/>
        <v>266.42857142857144</v>
      </c>
      <c r="AG85" s="3">
        <f t="shared" si="65"/>
        <v>-150.57142857142858</v>
      </c>
      <c r="AH85" s="3">
        <f t="shared" si="65"/>
        <v>-355</v>
      </c>
      <c r="AI85" s="3">
        <f t="shared" si="65"/>
        <v>-700.14285714285711</v>
      </c>
      <c r="AJ85" s="3">
        <f t="shared" si="65"/>
        <v>-878.28571428571433</v>
      </c>
      <c r="AK85" s="3">
        <f t="shared" si="65"/>
        <v>-962</v>
      </c>
      <c r="AL85" s="3">
        <f t="shared" si="65"/>
        <v>-1041.7142857142858</v>
      </c>
      <c r="AM85" s="3">
        <f t="shared" si="65"/>
        <v>-1000.5714285714286</v>
      </c>
      <c r="AN85" s="3">
        <f t="shared" si="65"/>
        <v>-974.57142857142856</v>
      </c>
      <c r="AO85" s="3">
        <f t="shared" si="65"/>
        <v>-1048.5714285714287</v>
      </c>
      <c r="AP85" s="3">
        <f t="shared" si="65"/>
        <v>-895.57142857142856</v>
      </c>
      <c r="AQ85" s="3">
        <f t="shared" si="65"/>
        <v>-797</v>
      </c>
      <c r="AR85" s="3">
        <f t="shared" si="65"/>
        <v>-645.85714285714289</v>
      </c>
      <c r="AS85" s="3">
        <f t="shared" si="65"/>
        <v>-549.14285714285711</v>
      </c>
      <c r="AT85" s="3">
        <f t="shared" si="65"/>
        <v>-548.42857142857144</v>
      </c>
      <c r="AU85" s="3">
        <f t="shared" si="65"/>
        <v>-413.14285714285717</v>
      </c>
      <c r="AV85" s="3">
        <f t="shared" si="65"/>
        <v>-445</v>
      </c>
      <c r="AW85" s="3">
        <f t="shared" si="65"/>
        <v>-438.42857142857144</v>
      </c>
      <c r="AX85" s="3">
        <f t="shared" si="65"/>
        <v>-413.28571428571428</v>
      </c>
      <c r="AY85" s="3">
        <f t="shared" si="65"/>
        <v>-569.28571428571433</v>
      </c>
      <c r="AZ85" s="3">
        <f t="shared" si="65"/>
        <v>-686.57142857142856</v>
      </c>
      <c r="BA85" s="3">
        <f t="shared" si="65"/>
        <v>-751</v>
      </c>
      <c r="BB85" s="3" t="e">
        <f t="shared" si="65"/>
        <v>#N/A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2.0579123393768701</v>
      </c>
      <c r="R86" s="14">
        <f t="shared" ref="R86:CC86" si="67">IF(R82&lt;&gt;0,SUM(L82:R82)/SUM(E82:K82)-1,"")</f>
        <v>1.6356502242152464</v>
      </c>
      <c r="S86" s="14">
        <f t="shared" si="67"/>
        <v>1.7928599450765006</v>
      </c>
      <c r="T86" s="14">
        <f t="shared" si="67"/>
        <v>1.4806358689853836</v>
      </c>
      <c r="U86" s="14">
        <f t="shared" si="67"/>
        <v>2.3208972570897255</v>
      </c>
      <c r="V86" s="14">
        <f t="shared" si="67"/>
        <v>1.2543765356265357</v>
      </c>
      <c r="W86" s="14">
        <f t="shared" si="67"/>
        <v>1.1226266858714156</v>
      </c>
      <c r="X86" s="14">
        <f t="shared" si="67"/>
        <v>0.97967994473865994</v>
      </c>
      <c r="Y86" s="14">
        <f t="shared" si="67"/>
        <v>0.91126116546150571</v>
      </c>
      <c r="Z86" s="14">
        <f t="shared" si="67"/>
        <v>0.76382450718733907</v>
      </c>
      <c r="AA86" s="14">
        <f t="shared" si="67"/>
        <v>0.66328329964302601</v>
      </c>
      <c r="AB86" s="14">
        <f t="shared" si="67"/>
        <v>0.38431386273754953</v>
      </c>
      <c r="AC86" s="14">
        <f t="shared" si="67"/>
        <v>0.34453867375089398</v>
      </c>
      <c r="AD86" s="14">
        <f t="shared" si="67"/>
        <v>0.19965454489374168</v>
      </c>
      <c r="AE86" s="14">
        <f t="shared" si="67"/>
        <v>0.12096187956151327</v>
      </c>
      <c r="AF86" s="14">
        <f t="shared" si="67"/>
        <v>5.1881937296575531E-2</v>
      </c>
      <c r="AG86" s="14">
        <f t="shared" si="67"/>
        <v>-2.7979824794265973E-2</v>
      </c>
      <c r="AH86" s="14">
        <f t="shared" si="67"/>
        <v>-6.4256716572285599E-2</v>
      </c>
      <c r="AI86" s="14">
        <f t="shared" si="67"/>
        <v>-0.12390655812307227</v>
      </c>
      <c r="AJ86" s="14">
        <f t="shared" si="67"/>
        <v>-0.15573625148820835</v>
      </c>
      <c r="AK86" s="14">
        <f t="shared" si="67"/>
        <v>-0.1731372448192523</v>
      </c>
      <c r="AL86" s="14">
        <f t="shared" si="67"/>
        <v>-0.18915203237270106</v>
      </c>
      <c r="AM86" s="14">
        <f t="shared" si="67"/>
        <v>-0.18523220141753938</v>
      </c>
      <c r="AN86" s="14">
        <f t="shared" si="67"/>
        <v>-0.1863119947563906</v>
      </c>
      <c r="AO86" s="14">
        <f t="shared" si="67"/>
        <v>-0.20282966729302532</v>
      </c>
      <c r="AP86" s="14">
        <f t="shared" si="67"/>
        <v>-0.18090785790552044</v>
      </c>
      <c r="AQ86" s="14">
        <f t="shared" si="67"/>
        <v>-0.16739176092892072</v>
      </c>
      <c r="AR86" s="14">
        <f t="shared" si="67"/>
        <v>-0.14057835820895526</v>
      </c>
      <c r="AS86" s="14">
        <f t="shared" si="67"/>
        <v>-0.12297258389583798</v>
      </c>
      <c r="AT86" s="14">
        <f t="shared" si="67"/>
        <v>-0.12461049078161512</v>
      </c>
      <c r="AU86" s="14">
        <f t="shared" si="67"/>
        <v>-9.7066523461099563E-2</v>
      </c>
      <c r="AV86" s="14">
        <f t="shared" si="67"/>
        <v>-0.10797975596228504</v>
      </c>
      <c r="AW86" s="14">
        <f t="shared" si="67"/>
        <v>-0.10812429537767754</v>
      </c>
      <c r="AX86" s="14">
        <f t="shared" si="67"/>
        <v>-0.10425225225225221</v>
      </c>
      <c r="AY86" s="14">
        <f t="shared" si="67"/>
        <v>-0.14418032490321642</v>
      </c>
      <c r="AZ86" s="14">
        <f t="shared" si="67"/>
        <v>-0.17530548969542226</v>
      </c>
      <c r="BA86" s="14">
        <f t="shared" si="67"/>
        <v>-0.1949275093626015</v>
      </c>
      <c r="BB86" s="14" t="e">
        <f t="shared" si="67"/>
        <v>#N/A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1319219.8065569003</v>
      </c>
      <c r="D89" s="9">
        <f t="shared" ref="D89:BO89" si="75">IF(D81=0,0,ABS(+D87-D81)^2)</f>
        <v>1869087.7850862432</v>
      </c>
      <c r="E89" s="9">
        <f t="shared" si="75"/>
        <v>2828521.8649189994</v>
      </c>
      <c r="F89" s="9">
        <f t="shared" si="75"/>
        <v>4340178.0802119793</v>
      </c>
      <c r="G89" s="9">
        <f t="shared" si="75"/>
        <v>6890167.1144501707</v>
      </c>
      <c r="H89" s="9">
        <f t="shared" si="75"/>
        <v>9760699.9194145817</v>
      </c>
      <c r="I89" s="9">
        <f t="shared" si="75"/>
        <v>16238386.681502946</v>
      </c>
      <c r="J89" s="9">
        <f t="shared" si="75"/>
        <v>26043317.044222478</v>
      </c>
      <c r="K89" s="9">
        <f t="shared" si="75"/>
        <v>40803422.995705523</v>
      </c>
      <c r="L89" s="9">
        <f t="shared" si="75"/>
        <v>45389780.055769421</v>
      </c>
      <c r="M89" s="9">
        <f t="shared" si="75"/>
        <v>68592150.099216357</v>
      </c>
      <c r="N89" s="9">
        <f t="shared" si="75"/>
        <v>53908174.742257237</v>
      </c>
      <c r="O89" s="9">
        <f t="shared" si="75"/>
        <v>129755224.20879845</v>
      </c>
      <c r="P89" s="9">
        <f t="shared" si="75"/>
        <v>181811126.74225295</v>
      </c>
      <c r="Q89" s="9">
        <f t="shared" si="75"/>
        <v>235904812.07991239</v>
      </c>
      <c r="R89" s="9">
        <f t="shared" si="75"/>
        <v>272281865.40231448</v>
      </c>
      <c r="S89" s="9">
        <f t="shared" si="75"/>
        <v>305531433.54210711</v>
      </c>
      <c r="T89" s="9">
        <f t="shared" si="75"/>
        <v>345506272.44621634</v>
      </c>
      <c r="U89" s="9">
        <f t="shared" si="75"/>
        <v>405928550.17453122</v>
      </c>
      <c r="V89" s="9">
        <f t="shared" si="75"/>
        <v>465531667.84560901</v>
      </c>
      <c r="W89" s="9">
        <f t="shared" si="75"/>
        <v>511985158.93671274</v>
      </c>
      <c r="X89" s="9">
        <f t="shared" si="75"/>
        <v>464687419.15465397</v>
      </c>
      <c r="Y89" s="9">
        <f t="shared" si="75"/>
        <v>338281680.42703503</v>
      </c>
      <c r="Z89" s="9">
        <f t="shared" si="75"/>
        <v>200124196.09481385</v>
      </c>
      <c r="AA89" s="9">
        <f t="shared" si="75"/>
        <v>65359732.753976703</v>
      </c>
      <c r="AB89" s="9">
        <f t="shared" si="75"/>
        <v>989624.11061694636</v>
      </c>
      <c r="AC89" s="9">
        <f t="shared" si="75"/>
        <v>74809422.986763135</v>
      </c>
      <c r="AD89" s="9">
        <f t="shared" si="75"/>
        <v>428758530.17420936</v>
      </c>
      <c r="AE89" s="9">
        <f t="shared" si="75"/>
        <v>1308445951.3995795</v>
      </c>
      <c r="AF89" s="9">
        <f t="shared" si="75"/>
        <v>3086845784.4535389</v>
      </c>
      <c r="AG89" s="9">
        <f t="shared" si="75"/>
        <v>6037235551.2936831</v>
      </c>
      <c r="AH89" s="9">
        <f t="shared" si="75"/>
        <v>10351689043.765026</v>
      </c>
      <c r="AI89" s="9">
        <f t="shared" si="75"/>
        <v>16451687179.200392</v>
      </c>
      <c r="AJ89" s="9">
        <f t="shared" si="75"/>
        <v>24589912724.493942</v>
      </c>
      <c r="AK89" s="9">
        <f t="shared" si="75"/>
        <v>34791692076.35601</v>
      </c>
      <c r="AL89" s="9">
        <f t="shared" si="75"/>
        <v>47284465073.08065</v>
      </c>
      <c r="AM89" s="9">
        <f t="shared" si="75"/>
        <v>62046583205.025887</v>
      </c>
      <c r="AN89" s="9">
        <f t="shared" si="75"/>
        <v>78720151597.002121</v>
      </c>
      <c r="AO89" s="9">
        <f t="shared" si="75"/>
        <v>96017989866.029907</v>
      </c>
      <c r="AP89" s="9">
        <f t="shared" si="75"/>
        <v>113469658818.25874</v>
      </c>
      <c r="AQ89" s="9">
        <f t="shared" si="75"/>
        <v>130846551492.79128</v>
      </c>
      <c r="AR89" s="9">
        <f t="shared" si="75"/>
        <v>146862502917.87241</v>
      </c>
      <c r="AS89" s="9">
        <f t="shared" si="75"/>
        <v>162063716378.17755</v>
      </c>
      <c r="AT89" s="9">
        <f t="shared" si="75"/>
        <v>176485138106.76147</v>
      </c>
      <c r="AU89" s="9">
        <f t="shared" si="75"/>
        <v>189364733703.91245</v>
      </c>
      <c r="AV89" s="9">
        <f t="shared" si="75"/>
        <v>200745779437.61496</v>
      </c>
      <c r="AW89" s="9">
        <f t="shared" si="75"/>
        <v>209355081389.94781</v>
      </c>
      <c r="AX89" s="9">
        <f t="shared" si="75"/>
        <v>216534199511.58026</v>
      </c>
      <c r="AY89" s="9">
        <f t="shared" si="75"/>
        <v>222157873097.61234</v>
      </c>
      <c r="AZ89" s="9">
        <f t="shared" si="75"/>
        <v>226806859297.10715</v>
      </c>
      <c r="BA89" s="9">
        <f t="shared" si="75"/>
        <v>230992620843.08221</v>
      </c>
      <c r="BB89" s="9" t="e">
        <f t="shared" si="75"/>
        <v>#N/A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$C$5&amp;" Deaths Cum"</f>
        <v>Italy Deaths Cum</v>
      </c>
      <c r="C94">
        <f t="shared" ref="C94:AH94" si="81">INDEX(_Death_Data,MATCH($C$5,_Death_Country,0),MATCH(C$54,_Death_Day,0))</f>
        <v>34</v>
      </c>
      <c r="D94">
        <f t="shared" si="81"/>
        <v>52</v>
      </c>
      <c r="E94">
        <f t="shared" si="81"/>
        <v>79</v>
      </c>
      <c r="F94">
        <f t="shared" si="81"/>
        <v>107</v>
      </c>
      <c r="G94">
        <f t="shared" si="81"/>
        <v>148</v>
      </c>
      <c r="H94">
        <f t="shared" si="81"/>
        <v>197</v>
      </c>
      <c r="I94">
        <f t="shared" si="81"/>
        <v>233</v>
      </c>
      <c r="J94">
        <f t="shared" si="81"/>
        <v>366</v>
      </c>
      <c r="K94">
        <f t="shared" si="81"/>
        <v>463</v>
      </c>
      <c r="L94">
        <f t="shared" si="81"/>
        <v>631</v>
      </c>
      <c r="M94">
        <f t="shared" si="81"/>
        <v>827</v>
      </c>
      <c r="N94">
        <f t="shared" si="81"/>
        <v>827</v>
      </c>
      <c r="O94">
        <f t="shared" si="81"/>
        <v>1266</v>
      </c>
      <c r="P94">
        <f t="shared" si="81"/>
        <v>1441</v>
      </c>
      <c r="Q94">
        <f t="shared" si="81"/>
        <v>1809</v>
      </c>
      <c r="R94">
        <f t="shared" si="81"/>
        <v>2158</v>
      </c>
      <c r="S94">
        <f t="shared" si="81"/>
        <v>2503</v>
      </c>
      <c r="T94">
        <f t="shared" si="81"/>
        <v>2978</v>
      </c>
      <c r="U94">
        <f t="shared" si="81"/>
        <v>3405</v>
      </c>
      <c r="V94">
        <f t="shared" si="81"/>
        <v>4032</v>
      </c>
      <c r="W94">
        <f t="shared" si="81"/>
        <v>4825</v>
      </c>
      <c r="X94">
        <f t="shared" si="81"/>
        <v>5476</v>
      </c>
      <c r="Y94">
        <f t="shared" si="81"/>
        <v>6077</v>
      </c>
      <c r="Z94">
        <f t="shared" si="81"/>
        <v>6820</v>
      </c>
      <c r="AA94">
        <f t="shared" si="81"/>
        <v>7503</v>
      </c>
      <c r="AB94">
        <f t="shared" si="81"/>
        <v>8215</v>
      </c>
      <c r="AC94">
        <f t="shared" si="81"/>
        <v>9134</v>
      </c>
      <c r="AD94">
        <f t="shared" si="81"/>
        <v>10023</v>
      </c>
      <c r="AE94">
        <f t="shared" si="81"/>
        <v>10779</v>
      </c>
      <c r="AF94">
        <f t="shared" si="81"/>
        <v>11591</v>
      </c>
      <c r="AG94">
        <f t="shared" si="81"/>
        <v>12428</v>
      </c>
      <c r="AH94">
        <f t="shared" si="81"/>
        <v>13155</v>
      </c>
      <c r="AI94">
        <f t="shared" ref="AI94:BN94" si="82">INDEX(_Death_Data,MATCH($C$5,_Death_Country,0),MATCH(AI$54,_Death_Day,0))</f>
        <v>13915</v>
      </c>
      <c r="AJ94">
        <f t="shared" si="82"/>
        <v>14681</v>
      </c>
      <c r="AK94">
        <f t="shared" si="82"/>
        <v>15362</v>
      </c>
      <c r="AL94">
        <f t="shared" si="82"/>
        <v>15887</v>
      </c>
      <c r="AM94">
        <f t="shared" si="82"/>
        <v>16523</v>
      </c>
      <c r="AN94">
        <f t="shared" si="82"/>
        <v>17127</v>
      </c>
      <c r="AO94">
        <f t="shared" si="82"/>
        <v>17669</v>
      </c>
      <c r="AP94">
        <f t="shared" si="82"/>
        <v>18279</v>
      </c>
      <c r="AQ94">
        <f t="shared" si="82"/>
        <v>18849</v>
      </c>
      <c r="AR94">
        <f t="shared" si="82"/>
        <v>19468</v>
      </c>
      <c r="AS94">
        <f t="shared" si="82"/>
        <v>19899</v>
      </c>
      <c r="AT94">
        <f t="shared" si="82"/>
        <v>20465</v>
      </c>
      <c r="AU94">
        <f t="shared" si="82"/>
        <v>21067</v>
      </c>
      <c r="AV94">
        <f t="shared" si="82"/>
        <v>21645</v>
      </c>
      <c r="AW94">
        <f t="shared" si="82"/>
        <v>22170</v>
      </c>
      <c r="AX94">
        <f t="shared" si="82"/>
        <v>22745</v>
      </c>
      <c r="AY94">
        <f t="shared" si="82"/>
        <v>23227</v>
      </c>
      <c r="AZ94">
        <f t="shared" si="82"/>
        <v>23660</v>
      </c>
      <c r="BA94">
        <f t="shared" si="82"/>
        <v>24114</v>
      </c>
      <c r="BB94" t="e">
        <f t="shared" si="82"/>
        <v>#N/A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INDEX(_Death_Data,MATCH($C$5,_Death_Country,0),MATCH(BO$54,_Death_Day,0))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INDEX(_Death_Data,MATCH($C$5,_Death_Country,0),MATCH(CU$54,_Death_Day,0))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$C$5&amp;" Deaths Day"</f>
        <v>Italy Deaths Day</v>
      </c>
      <c r="D95">
        <f>IF(D94&gt;C94,D94-C94,0)</f>
        <v>18</v>
      </c>
      <c r="E95">
        <f t="shared" ref="E95:BP95" si="85">IF(E94&gt;D94,E94-D94,0)</f>
        <v>27</v>
      </c>
      <c r="F95">
        <f t="shared" si="85"/>
        <v>28</v>
      </c>
      <c r="G95">
        <f t="shared" si="85"/>
        <v>41</v>
      </c>
      <c r="H95">
        <f t="shared" si="85"/>
        <v>49</v>
      </c>
      <c r="I95">
        <f t="shared" si="85"/>
        <v>36</v>
      </c>
      <c r="J95">
        <f t="shared" si="85"/>
        <v>133</v>
      </c>
      <c r="K95">
        <f t="shared" si="85"/>
        <v>97</v>
      </c>
      <c r="L95">
        <f t="shared" si="85"/>
        <v>168</v>
      </c>
      <c r="M95">
        <f t="shared" si="85"/>
        <v>196</v>
      </c>
      <c r="N95">
        <f t="shared" si="85"/>
        <v>0</v>
      </c>
      <c r="O95">
        <f t="shared" si="85"/>
        <v>439</v>
      </c>
      <c r="P95">
        <f t="shared" si="85"/>
        <v>175</v>
      </c>
      <c r="Q95">
        <f t="shared" si="85"/>
        <v>368</v>
      </c>
      <c r="R95">
        <f t="shared" si="85"/>
        <v>349</v>
      </c>
      <c r="S95">
        <f t="shared" si="85"/>
        <v>345</v>
      </c>
      <c r="T95">
        <f t="shared" si="85"/>
        <v>475</v>
      </c>
      <c r="U95">
        <f t="shared" si="85"/>
        <v>427</v>
      </c>
      <c r="V95">
        <f t="shared" si="85"/>
        <v>627</v>
      </c>
      <c r="W95">
        <f t="shared" si="85"/>
        <v>793</v>
      </c>
      <c r="X95">
        <f t="shared" si="85"/>
        <v>651</v>
      </c>
      <c r="Y95">
        <f t="shared" si="85"/>
        <v>601</v>
      </c>
      <c r="Z95">
        <f t="shared" si="85"/>
        <v>743</v>
      </c>
      <c r="AA95">
        <f t="shared" si="85"/>
        <v>683</v>
      </c>
      <c r="AB95">
        <f t="shared" si="85"/>
        <v>712</v>
      </c>
      <c r="AC95">
        <f t="shared" si="85"/>
        <v>919</v>
      </c>
      <c r="AD95">
        <f t="shared" si="85"/>
        <v>889</v>
      </c>
      <c r="AE95">
        <f t="shared" si="85"/>
        <v>756</v>
      </c>
      <c r="AF95">
        <f t="shared" si="85"/>
        <v>812</v>
      </c>
      <c r="AG95">
        <f t="shared" si="85"/>
        <v>837</v>
      </c>
      <c r="AH95">
        <f t="shared" si="85"/>
        <v>727</v>
      </c>
      <c r="AI95">
        <f t="shared" si="85"/>
        <v>760</v>
      </c>
      <c r="AJ95">
        <f t="shared" si="85"/>
        <v>766</v>
      </c>
      <c r="AK95">
        <f t="shared" si="85"/>
        <v>681</v>
      </c>
      <c r="AL95">
        <f t="shared" si="85"/>
        <v>525</v>
      </c>
      <c r="AM95">
        <f t="shared" si="85"/>
        <v>636</v>
      </c>
      <c r="AN95">
        <f t="shared" si="85"/>
        <v>604</v>
      </c>
      <c r="AO95">
        <f t="shared" si="85"/>
        <v>542</v>
      </c>
      <c r="AP95">
        <f t="shared" si="85"/>
        <v>610</v>
      </c>
      <c r="AQ95">
        <f t="shared" si="85"/>
        <v>570</v>
      </c>
      <c r="AR95">
        <f t="shared" si="85"/>
        <v>619</v>
      </c>
      <c r="AS95">
        <f t="shared" si="85"/>
        <v>431</v>
      </c>
      <c r="AT95">
        <f t="shared" si="85"/>
        <v>566</v>
      </c>
      <c r="AU95">
        <f t="shared" si="85"/>
        <v>602</v>
      </c>
      <c r="AV95">
        <f t="shared" si="85"/>
        <v>578</v>
      </c>
      <c r="AW95">
        <f t="shared" si="85"/>
        <v>525</v>
      </c>
      <c r="AX95">
        <f t="shared" si="85"/>
        <v>575</v>
      </c>
      <c r="AY95">
        <f t="shared" si="85"/>
        <v>482</v>
      </c>
      <c r="AZ95">
        <f t="shared" si="85"/>
        <v>433</v>
      </c>
      <c r="BA95">
        <f t="shared" si="85"/>
        <v>454</v>
      </c>
      <c r="BB95" t="e">
        <f t="shared" si="85"/>
        <v>#N/A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28.428571428571427</v>
      </c>
      <c r="J96" s="13">
        <f t="shared" ref="J96:BU96" si="88">IF(J95&lt;&gt;0,SUM(D95:J95)/7,0)</f>
        <v>47.428571428571431</v>
      </c>
      <c r="K96" s="13">
        <f t="shared" si="88"/>
        <v>58.714285714285715</v>
      </c>
      <c r="L96" s="13">
        <f t="shared" si="88"/>
        <v>78.857142857142861</v>
      </c>
      <c r="M96" s="13">
        <f t="shared" si="88"/>
        <v>102.85714285714286</v>
      </c>
      <c r="N96" s="13">
        <f t="shared" si="88"/>
        <v>0</v>
      </c>
      <c r="O96" s="13">
        <f t="shared" si="88"/>
        <v>152.71428571428572</v>
      </c>
      <c r="P96" s="13">
        <f t="shared" si="88"/>
        <v>172.57142857142858</v>
      </c>
      <c r="Q96" s="13">
        <f t="shared" si="88"/>
        <v>206.14285714285714</v>
      </c>
      <c r="R96" s="13">
        <f t="shared" si="88"/>
        <v>242.14285714285714</v>
      </c>
      <c r="S96" s="13">
        <f t="shared" si="88"/>
        <v>267.42857142857144</v>
      </c>
      <c r="T96" s="13">
        <f t="shared" si="88"/>
        <v>307.28571428571428</v>
      </c>
      <c r="U96" s="13">
        <f t="shared" si="88"/>
        <v>368.28571428571428</v>
      </c>
      <c r="V96" s="13">
        <f t="shared" si="88"/>
        <v>395.14285714285717</v>
      </c>
      <c r="W96" s="13">
        <f t="shared" si="88"/>
        <v>483.42857142857144</v>
      </c>
      <c r="X96" s="13">
        <f t="shared" si="88"/>
        <v>523.85714285714289</v>
      </c>
      <c r="Y96" s="13">
        <f t="shared" si="88"/>
        <v>559.85714285714289</v>
      </c>
      <c r="Z96" s="13">
        <f t="shared" si="88"/>
        <v>616.71428571428567</v>
      </c>
      <c r="AA96" s="13">
        <f t="shared" si="88"/>
        <v>646.42857142857144</v>
      </c>
      <c r="AB96" s="13">
        <f t="shared" si="88"/>
        <v>687.14285714285711</v>
      </c>
      <c r="AC96" s="13">
        <f t="shared" si="88"/>
        <v>728.85714285714289</v>
      </c>
      <c r="AD96" s="13">
        <f t="shared" si="88"/>
        <v>742.57142857142856</v>
      </c>
      <c r="AE96" s="13">
        <f t="shared" si="88"/>
        <v>757.57142857142856</v>
      </c>
      <c r="AF96" s="13">
        <f t="shared" si="88"/>
        <v>787.71428571428567</v>
      </c>
      <c r="AG96" s="13">
        <f t="shared" si="88"/>
        <v>801.14285714285711</v>
      </c>
      <c r="AH96" s="13">
        <f t="shared" si="88"/>
        <v>807.42857142857144</v>
      </c>
      <c r="AI96" s="13">
        <f t="shared" si="88"/>
        <v>814.28571428571433</v>
      </c>
      <c r="AJ96" s="13">
        <f t="shared" si="88"/>
        <v>792.42857142857144</v>
      </c>
      <c r="AK96" s="13">
        <f t="shared" si="88"/>
        <v>762.71428571428567</v>
      </c>
      <c r="AL96" s="13">
        <f t="shared" si="88"/>
        <v>729.71428571428567</v>
      </c>
      <c r="AM96" s="13">
        <f t="shared" si="88"/>
        <v>704.57142857142856</v>
      </c>
      <c r="AN96" s="13">
        <f t="shared" si="88"/>
        <v>671.28571428571433</v>
      </c>
      <c r="AO96" s="13">
        <f t="shared" si="88"/>
        <v>644.85714285714289</v>
      </c>
      <c r="AP96" s="13">
        <f t="shared" si="88"/>
        <v>623.42857142857144</v>
      </c>
      <c r="AQ96" s="13">
        <f t="shared" si="88"/>
        <v>595.42857142857144</v>
      </c>
      <c r="AR96" s="13">
        <f t="shared" si="88"/>
        <v>586.57142857142856</v>
      </c>
      <c r="AS96" s="13">
        <f t="shared" si="88"/>
        <v>573.14285714285711</v>
      </c>
      <c r="AT96" s="13">
        <f t="shared" si="88"/>
        <v>563.14285714285711</v>
      </c>
      <c r="AU96" s="13">
        <f t="shared" si="88"/>
        <v>562.85714285714289</v>
      </c>
      <c r="AV96" s="13">
        <f t="shared" si="88"/>
        <v>568</v>
      </c>
      <c r="AW96" s="13">
        <f t="shared" si="88"/>
        <v>555.85714285714289</v>
      </c>
      <c r="AX96" s="13">
        <f t="shared" si="88"/>
        <v>556.57142857142856</v>
      </c>
      <c r="AY96" s="13">
        <f t="shared" si="88"/>
        <v>537</v>
      </c>
      <c r="AZ96" s="13">
        <f t="shared" si="88"/>
        <v>537.28571428571433</v>
      </c>
      <c r="BA96" s="13">
        <f t="shared" si="88"/>
        <v>521.28571428571433</v>
      </c>
      <c r="BB96" s="13" t="e">
        <f t="shared" si="88"/>
        <v>#N/A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$C$5&amp;" Deaths Growth against cum last 7 days"</f>
        <v>Italy Deaths Growth against cum last 7 days</v>
      </c>
      <c r="J97" s="14">
        <f>IF(AND(C94&lt;&gt;0,J94&lt;&gt;0),(J94/C94)^(1/7)-1,#N/A)</f>
        <v>0.40419971706940028</v>
      </c>
      <c r="K97" s="14">
        <f t="shared" ref="K97:BV97" si="90">IF(AND(D94&lt;&gt;0,K94&lt;&gt;0),(K94/D94)^(1/7)-1,#N/A)</f>
        <v>0.36663943907408014</v>
      </c>
      <c r="L97" s="14">
        <f t="shared" si="90"/>
        <v>0.34559575914036178</v>
      </c>
      <c r="M97" s="14">
        <f t="shared" si="90"/>
        <v>0.33928971319863388</v>
      </c>
      <c r="N97" s="14">
        <f t="shared" si="90"/>
        <v>0.2786424348455514</v>
      </c>
      <c r="O97" s="14">
        <f t="shared" si="90"/>
        <v>0.30443945300105746</v>
      </c>
      <c r="P97" s="14">
        <f t="shared" si="90"/>
        <v>0.29731072524413293</v>
      </c>
      <c r="Q97" s="14">
        <f t="shared" si="90"/>
        <v>0.25642561847569612</v>
      </c>
      <c r="R97" s="14">
        <f t="shared" si="90"/>
        <v>0.24593612619039318</v>
      </c>
      <c r="S97" s="14">
        <f t="shared" si="90"/>
        <v>0.21755955408945038</v>
      </c>
      <c r="T97" s="14">
        <f t="shared" si="90"/>
        <v>0.20084914955435429</v>
      </c>
      <c r="U97" s="14">
        <f t="shared" si="90"/>
        <v>0.2240570458368818</v>
      </c>
      <c r="V97" s="14">
        <f t="shared" si="90"/>
        <v>0.17996614084161888</v>
      </c>
      <c r="W97" s="14">
        <f t="shared" si="90"/>
        <v>0.18843707280611088</v>
      </c>
      <c r="X97" s="14">
        <f t="shared" si="90"/>
        <v>0.17143403774687727</v>
      </c>
      <c r="Y97" s="14">
        <f t="shared" si="90"/>
        <v>0.15940180151899175</v>
      </c>
      <c r="Z97" s="14">
        <f t="shared" si="90"/>
        <v>0.15395553605037682</v>
      </c>
      <c r="AA97" s="14">
        <f t="shared" si="90"/>
        <v>0.14111663411399866</v>
      </c>
      <c r="AB97" s="14">
        <f t="shared" si="90"/>
        <v>0.134074259140607</v>
      </c>
      <c r="AC97" s="14">
        <f t="shared" si="90"/>
        <v>0.1239172965043962</v>
      </c>
      <c r="AD97" s="14">
        <f t="shared" si="90"/>
        <v>0.11008747302932731</v>
      </c>
      <c r="AE97" s="14">
        <f t="shared" si="90"/>
        <v>0.10158099132377574</v>
      </c>
      <c r="AF97" s="14">
        <f t="shared" si="90"/>
        <v>9.6633900164486697E-2</v>
      </c>
      <c r="AG97" s="14">
        <f t="shared" si="90"/>
        <v>8.9509399601822581E-2</v>
      </c>
      <c r="AH97" s="14">
        <f t="shared" si="90"/>
        <v>8.35190666672041E-2</v>
      </c>
      <c r="AI97" s="14">
        <f t="shared" si="90"/>
        <v>7.81930310368677E-2</v>
      </c>
      <c r="AJ97" s="14">
        <f t="shared" si="90"/>
        <v>7.0143678037754897E-2</v>
      </c>
      <c r="AK97" s="14">
        <f t="shared" si="90"/>
        <v>6.2901112193627595E-2</v>
      </c>
      <c r="AL97" s="14">
        <f t="shared" si="90"/>
        <v>5.6978621594173218E-2</v>
      </c>
      <c r="AM97" s="14">
        <f t="shared" si="90"/>
        <v>5.1950799794883595E-2</v>
      </c>
      <c r="AN97" s="14">
        <f t="shared" si="90"/>
        <v>4.6880596593809942E-2</v>
      </c>
      <c r="AO97" s="14">
        <f t="shared" si="90"/>
        <v>4.3044931174522016E-2</v>
      </c>
      <c r="AP97" s="14">
        <f t="shared" si="90"/>
        <v>3.973861739478779E-2</v>
      </c>
      <c r="AQ97" s="14">
        <f t="shared" si="90"/>
        <v>3.6345743421142496E-2</v>
      </c>
      <c r="AR97" s="14">
        <f t="shared" si="90"/>
        <v>3.4418371855779339E-2</v>
      </c>
      <c r="AS97" s="14">
        <f t="shared" si="90"/>
        <v>3.2689848993511239E-2</v>
      </c>
      <c r="AT97" s="14">
        <f t="shared" si="90"/>
        <v>3.1038048288874132E-2</v>
      </c>
      <c r="AU97" s="14">
        <f t="shared" si="90"/>
        <v>3.0020608122929726E-2</v>
      </c>
      <c r="AV97" s="14">
        <f t="shared" si="90"/>
        <v>2.9419122253744101E-2</v>
      </c>
      <c r="AW97" s="14">
        <f t="shared" si="90"/>
        <v>2.795315282574462E-2</v>
      </c>
      <c r="AX97" s="14">
        <f t="shared" si="90"/>
        <v>2.7204241061948187E-2</v>
      </c>
      <c r="AY97" s="14">
        <f t="shared" si="90"/>
        <v>2.5541198592129E-2</v>
      </c>
      <c r="AZ97" s="14">
        <f t="shared" si="90"/>
        <v>2.5039256964064949E-2</v>
      </c>
      <c r="BA97" s="14">
        <f t="shared" si="90"/>
        <v>2.3716360340457543E-2</v>
      </c>
      <c r="BB97" s="14" t="e">
        <f t="shared" si="90"/>
        <v>#N/A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158.71428571428572</v>
      </c>
      <c r="R98" s="3">
        <f t="shared" ref="R98:CC98" si="92">IF(R94&lt;&gt;0,(SUM(L95:R95)-SUM(E95:K95))/7,0)</f>
        <v>183.42857142857142</v>
      </c>
      <c r="S98" s="3">
        <f t="shared" si="92"/>
        <v>188.57142857142858</v>
      </c>
      <c r="T98" s="3">
        <f t="shared" si="92"/>
        <v>204.42857142857142</v>
      </c>
      <c r="U98" s="3">
        <f t="shared" si="92"/>
        <v>271.28571428571428</v>
      </c>
      <c r="V98" s="3">
        <f t="shared" si="92"/>
        <v>242.42857142857142</v>
      </c>
      <c r="W98" s="3">
        <f t="shared" si="92"/>
        <v>310.85714285714283</v>
      </c>
      <c r="X98" s="3">
        <f t="shared" si="92"/>
        <v>317.71428571428572</v>
      </c>
      <c r="Y98" s="3">
        <f t="shared" si="92"/>
        <v>317.71428571428572</v>
      </c>
      <c r="Z98" s="3">
        <f t="shared" si="92"/>
        <v>349.28571428571428</v>
      </c>
      <c r="AA98" s="3">
        <f t="shared" si="92"/>
        <v>339.14285714285717</v>
      </c>
      <c r="AB98" s="3">
        <f t="shared" si="92"/>
        <v>318.85714285714283</v>
      </c>
      <c r="AC98" s="3">
        <f t="shared" si="92"/>
        <v>333.71428571428572</v>
      </c>
      <c r="AD98" s="3">
        <f t="shared" si="92"/>
        <v>259.14285714285717</v>
      </c>
      <c r="AE98" s="3">
        <f t="shared" si="92"/>
        <v>233.71428571428572</v>
      </c>
      <c r="AF98" s="3">
        <f t="shared" si="92"/>
        <v>227.85714285714286</v>
      </c>
      <c r="AG98" s="3">
        <f t="shared" si="92"/>
        <v>184.42857142857142</v>
      </c>
      <c r="AH98" s="3">
        <f t="shared" si="92"/>
        <v>161</v>
      </c>
      <c r="AI98" s="3">
        <f t="shared" si="92"/>
        <v>127.14285714285714</v>
      </c>
      <c r="AJ98" s="3">
        <f t="shared" si="92"/>
        <v>63.571428571428569</v>
      </c>
      <c r="AK98" s="3">
        <f t="shared" si="92"/>
        <v>20.142857142857142</v>
      </c>
      <c r="AL98" s="3">
        <f t="shared" si="92"/>
        <v>-27.857142857142858</v>
      </c>
      <c r="AM98" s="3">
        <f t="shared" si="92"/>
        <v>-83.142857142857139</v>
      </c>
      <c r="AN98" s="3">
        <f t="shared" si="92"/>
        <v>-129.85714285714286</v>
      </c>
      <c r="AO98" s="3">
        <f t="shared" si="92"/>
        <v>-162.57142857142858</v>
      </c>
      <c r="AP98" s="3">
        <f t="shared" si="92"/>
        <v>-190.85714285714286</v>
      </c>
      <c r="AQ98" s="3">
        <f t="shared" si="92"/>
        <v>-197</v>
      </c>
      <c r="AR98" s="3">
        <f t="shared" si="92"/>
        <v>-176.14285714285714</v>
      </c>
      <c r="AS98" s="3">
        <f t="shared" si="92"/>
        <v>-156.57142857142858</v>
      </c>
      <c r="AT98" s="3">
        <f t="shared" si="92"/>
        <v>-141.42857142857142</v>
      </c>
      <c r="AU98" s="3">
        <f t="shared" si="92"/>
        <v>-108.42857142857143</v>
      </c>
      <c r="AV98" s="3">
        <f t="shared" si="92"/>
        <v>-76.857142857142861</v>
      </c>
      <c r="AW98" s="3">
        <f t="shared" si="92"/>
        <v>-67.571428571428569</v>
      </c>
      <c r="AX98" s="3">
        <f t="shared" si="92"/>
        <v>-38.857142857142854</v>
      </c>
      <c r="AY98" s="3">
        <f t="shared" si="92"/>
        <v>-49.571428571428569</v>
      </c>
      <c r="AZ98" s="3">
        <f t="shared" si="92"/>
        <v>-35.857142857142854</v>
      </c>
      <c r="BA98" s="3">
        <f t="shared" si="92"/>
        <v>-41.857142857142854</v>
      </c>
      <c r="BB98" s="3" t="e">
        <f t="shared" si="92"/>
        <v>#N/A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3.346385542168675</v>
      </c>
      <c r="R99" s="14">
        <f t="shared" ref="R99:CC99" si="94">IF(K95&lt;&gt;0,SUM(L95:R95)/SUM(E95:K95)-1,0)</f>
        <v>3.1240875912408761</v>
      </c>
      <c r="S99" s="14">
        <f t="shared" si="94"/>
        <v>2.3913043478260869</v>
      </c>
      <c r="T99" s="14">
        <f t="shared" si="94"/>
        <v>1.9874999999999998</v>
      </c>
      <c r="U99" s="14">
        <f t="shared" si="94"/>
        <v>0</v>
      </c>
      <c r="V99" s="14">
        <f t="shared" si="94"/>
        <v>1.5874649204864357</v>
      </c>
      <c r="W99" s="14">
        <f t="shared" si="94"/>
        <v>1.8013245033112582</v>
      </c>
      <c r="X99" s="14">
        <f t="shared" si="94"/>
        <v>1.5412335412335412</v>
      </c>
      <c r="Y99" s="14">
        <f t="shared" si="94"/>
        <v>1.3120943952802362</v>
      </c>
      <c r="Z99" s="14">
        <f t="shared" si="94"/>
        <v>1.3060897435897436</v>
      </c>
      <c r="AA99" s="14">
        <f t="shared" si="94"/>
        <v>1.1036727103672712</v>
      </c>
      <c r="AB99" s="14">
        <f t="shared" si="94"/>
        <v>0.86578743211792086</v>
      </c>
      <c r="AC99" s="14">
        <f t="shared" si="94"/>
        <v>0.84454085321764283</v>
      </c>
      <c r="AD99" s="14">
        <f t="shared" si="94"/>
        <v>0.53605200945626486</v>
      </c>
      <c r="AE99" s="14">
        <f t="shared" si="94"/>
        <v>0.44614125988546505</v>
      </c>
      <c r="AF99" s="14">
        <f t="shared" si="94"/>
        <v>0.40699157948456244</v>
      </c>
      <c r="AG99" s="14">
        <f t="shared" si="94"/>
        <v>0.29905026638869581</v>
      </c>
      <c r="AH99" s="14">
        <f t="shared" si="94"/>
        <v>0.24906077348066291</v>
      </c>
      <c r="AI99" s="14">
        <f t="shared" si="94"/>
        <v>0.18503118503118499</v>
      </c>
      <c r="AJ99" s="14">
        <f t="shared" si="94"/>
        <v>8.7220697765582056E-2</v>
      </c>
      <c r="AK99" s="14">
        <f t="shared" si="94"/>
        <v>2.7125817622162263E-2</v>
      </c>
      <c r="AL99" s="14">
        <f t="shared" si="94"/>
        <v>-3.6771638695078268E-2</v>
      </c>
      <c r="AM99" s="14">
        <f t="shared" si="94"/>
        <v>-0.10554951033732318</v>
      </c>
      <c r="AN99" s="14">
        <f t="shared" si="94"/>
        <v>-0.16208987161198285</v>
      </c>
      <c r="AO99" s="14">
        <f t="shared" si="94"/>
        <v>-0.20134465675866953</v>
      </c>
      <c r="AP99" s="14">
        <f t="shared" si="94"/>
        <v>-0.2343859649122807</v>
      </c>
      <c r="AQ99" s="14">
        <f t="shared" si="94"/>
        <v>-0.24860284838651525</v>
      </c>
      <c r="AR99" s="14">
        <f t="shared" si="94"/>
        <v>-0.2309421239932572</v>
      </c>
      <c r="AS99" s="14">
        <f t="shared" si="94"/>
        <v>-0.21456538762725141</v>
      </c>
      <c r="AT99" s="14">
        <f t="shared" si="94"/>
        <v>-0.2007299270072993</v>
      </c>
      <c r="AU99" s="14">
        <f t="shared" si="94"/>
        <v>-0.16152372845286234</v>
      </c>
      <c r="AV99" s="14">
        <f t="shared" si="94"/>
        <v>-0.11918475852902077</v>
      </c>
      <c r="AW99" s="14">
        <f t="shared" si="94"/>
        <v>-0.10838680109990839</v>
      </c>
      <c r="AX99" s="14">
        <f t="shared" si="94"/>
        <v>-6.5259117082533624E-2</v>
      </c>
      <c r="AY99" s="14">
        <f t="shared" si="94"/>
        <v>-8.4510472479298548E-2</v>
      </c>
      <c r="AZ99" s="14">
        <f t="shared" si="94"/>
        <v>-6.2562313060817498E-2</v>
      </c>
      <c r="BA99" s="14">
        <f t="shared" si="94"/>
        <v>-7.4327752409944159E-2</v>
      </c>
      <c r="BB99" s="14" t="e">
        <f t="shared" si="94"/>
        <v>#N/A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6" priority="8">
      <formula>B6&gt;C6</formula>
    </cfRule>
  </conditionalFormatting>
  <conditionalFormatting sqref="C6:C8 C14:C15 C17 C11:C12">
    <cfRule type="expression" dxfId="5" priority="7">
      <formula>C6&gt;B6</formula>
    </cfRule>
  </conditionalFormatting>
  <conditionalFormatting sqref="B7">
    <cfRule type="expression" dxfId="4" priority="6">
      <formula>$B$6&gt;$C$6</formula>
    </cfRule>
  </conditionalFormatting>
  <conditionalFormatting sqref="B16 B22">
    <cfRule type="expression" dxfId="3" priority="5">
      <formula>B16&lt;C16</formula>
    </cfRule>
  </conditionalFormatting>
  <conditionalFormatting sqref="C16 C22">
    <cfRule type="expression" dxfId="2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173" workbookViewId="0">
      <selection activeCell="D4" sqref="D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72179226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50199700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 t="e">
        <v>#N/A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workbookViewId="0">
      <selection activeCell="B3" sqref="B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E1" workbookViewId="0">
      <selection activeCell="E1" sqref="E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</row>
    <row r="141" spans="2:94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</row>
    <row r="145" spans="2:94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</row>
    <row r="209" spans="1:94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</row>
    <row r="211" spans="1:94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I1" workbookViewId="0">
      <selection activeCell="CM3" sqref="CM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A2" workbookViewId="0">
      <selection activeCell="FI1" sqref="FI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</row>
    <row r="141" spans="2:94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</row>
    <row r="145" spans="2:94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</row>
    <row r="209" spans="1:94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</row>
    <row r="211" spans="1:94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2020-04-21T16:17:42Z</dcterms:modified>
</cp:coreProperties>
</file>