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4E0265AB-9A24-4065-BD70-17ABBB413E15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5" r:id="rId8"/>
    <pivotCache cacheId="8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1" i="2"/>
  <c r="C4" i="2" s="1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56" i="2" s="1"/>
  <c r="BB81" i="2"/>
  <c r="BB82" i="2" s="1"/>
  <c r="BB94" i="2"/>
  <c r="BB95" i="2" s="1"/>
  <c r="BB68" i="2"/>
  <c r="BB69" i="2" s="1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BA72" i="2"/>
  <c r="BA73" i="2"/>
  <c r="BB97" i="2"/>
  <c r="BA57" i="2"/>
  <c r="BA60" i="2"/>
  <c r="BA96" i="2"/>
  <c r="BA99" i="2"/>
  <c r="BB71" i="2"/>
  <c r="BA70" i="2"/>
  <c r="BB63" i="2"/>
  <c r="BB58" i="2"/>
  <c r="BB85" i="2"/>
  <c r="BB89" i="2"/>
  <c r="BB84" i="2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6" i="2"/>
  <c r="C11" i="2" s="1"/>
  <c r="DI95" i="2"/>
  <c r="C7" i="2"/>
  <c r="DI69" i="2"/>
  <c r="B7" i="2"/>
  <c r="B12" i="2" s="1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C23" i="2" s="1"/>
  <c r="DI97" i="2"/>
  <c r="C21" i="2" s="1"/>
  <c r="C22" i="2" s="1"/>
  <c r="DH57" i="2"/>
  <c r="DH60" i="2"/>
  <c r="DH86" i="2"/>
  <c r="DH83" i="2"/>
  <c r="DH96" i="2"/>
  <c r="DI72" i="2"/>
  <c r="B23" i="2" s="1"/>
  <c r="DI71" i="2"/>
  <c r="B21" i="2" s="1"/>
  <c r="B22" i="2" s="1"/>
  <c r="DI89" i="2"/>
  <c r="DI85" i="2"/>
  <c r="C17" i="2" s="1"/>
  <c r="DI84" i="2"/>
  <c r="C15" i="2" s="1"/>
  <c r="C16" i="2" s="1"/>
  <c r="DN99" i="2" l="1"/>
  <c r="DI99" i="2"/>
  <c r="C24" i="2" s="1"/>
  <c r="C12" i="2"/>
  <c r="C8" i="2"/>
  <c r="DL73" i="2"/>
  <c r="DK73" i="2"/>
  <c r="DM73" i="2"/>
  <c r="DJ73" i="2"/>
  <c r="DN73" i="2"/>
  <c r="DI73" i="2"/>
  <c r="B24" i="2" s="1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C18" i="2" s="1"/>
  <c r="DI83" i="2"/>
  <c r="C14" i="2" s="1"/>
  <c r="DP73" i="2"/>
  <c r="DI70" i="2"/>
  <c r="B20" i="2" s="1"/>
  <c r="DK87" i="2"/>
  <c r="DK88" i="2" s="1"/>
  <c r="DK61" i="2"/>
  <c r="DK62" i="2" s="1"/>
  <c r="DL54" i="2"/>
  <c r="DJ98" i="2"/>
  <c r="DJ97" i="2"/>
  <c r="DP99" i="2"/>
  <c r="DI96" i="2"/>
  <c r="C20" i="2" s="1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6" i="2" l="1"/>
  <c r="B11" i="2" s="1"/>
  <c r="B15" i="2"/>
  <c r="B16" i="2" s="1"/>
  <c r="B14" i="2"/>
  <c r="B18" i="2"/>
  <c r="B17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<sst xmlns="http://schemas.openxmlformats.org/spreadsheetml/2006/main" count="1840" uniqueCount="565">
  <si>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</si>
  <si>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</si>
  <si>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</si>
  <si>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</si>
  <si>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</si>
  <si>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</si>
  <si>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</si>
  <si>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</si>
  <si>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</si>
  <si>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</si>
  <si>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</si>
  <si>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</si>
  <si>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</si>
  <si>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</si>
  <si>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</si>
  <si>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</si>
  <si>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</si>
  <si>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</si>
  <si>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</si>
  <si>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</si>
  <si>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</si>
  <si>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</si>
  <si>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</si>
  <si>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</si>
  <si>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</si>
  <si>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</si>
  <si>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</si>
  <si>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</si>
  <si>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</si>
  <si>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</si>
  <si>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</si>
  <si>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</si>
  <si>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</si>
  <si>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</si>
  <si>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</si>
  <si>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</si>
  <si>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</si>
  <si>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</si>
  <si>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</si>
  <si>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</si>
  <si>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</si>
  <si>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</si>
  <si>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</si>
  <si>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</si>
  <si>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</si>
  <si>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</si>
  <si>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</si>
  <si>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</si>
  <si>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</si>
  <si>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</si>
  <si>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</si>
  <si>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</si>
  <si>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</si>
  <si>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</si>
  <si>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</si>
  <si>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</si>
  <si>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</si>
  <si>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</si>
  <si>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</si>
  <si>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</si>
  <si>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</si>
  <si>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</si>
  <si>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</si>
  <si>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</si>
  <si>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</si>
  <si>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</si>
  <si>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</si>
  <si>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</si>
  <si>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</si>
  <si>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</si>
  <si>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</si>
  <si>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</si>
  <si>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</si>
  <si>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</si>
  <si>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</si>
  <si>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</si>
  <si>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</si>
  <si>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</si>
  <si>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</si>
  <si>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</si>
  <si>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</si>
  <si>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</si>
  <si>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</si>
  <si>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</si>
  <si>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</si>
  <si>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</si>
  <si>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</si>
  <si>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</si>
  <si>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</si>
  <si>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</si>
  <si>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</si>
  <si>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</si>
  <si>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</si>
  <si>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</si>
  <si>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</si>
  <si>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</si>
  <si>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</si>
  <si>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</si>
  <si>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</si>
  <si>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</si>
  <si>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</si>
  <si>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</si>
  <si>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</si>
  <si>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</si>
  <si>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</si>
  <si>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</si>
  <si>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</si>
  <si>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</si>
  <si>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</si>
  <si>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</si>
  <si>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</si>
  <si>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</si>
  <si>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</si>
  <si>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</si>
  <si>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</si>
  <si>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</si>
  <si>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</si>
  <si>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</si>
  <si>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</si>
  <si>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</si>
  <si>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</si>
  <si>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</si>
  <si>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</si>
  <si>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</si>
  <si>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</si>
  <si>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</si>
  <si>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</si>
  <si>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</si>
  <si>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</si>
  <si>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</si>
  <si>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</si>
  <si>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</si>
  <si>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</si>
  <si>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</si>
  <si>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</si>
  <si>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</si>
  <si>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</si>
  <si>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</si>
  <si>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</si>
  <si>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</si>
  <si>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</si>
  <si>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</si>
  <si>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</si>
  <si>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</si>
  <si>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</si>
  <si>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</si>
  <si>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</si>
  <si>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</si>
  <si>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</si>
  <si>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</si>
  <si>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</si>
  <si>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</si>
  <si>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</si>
  <si>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</si>
  <si>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</si>
  <si>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</si>
  <si>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</si>
  <si>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</si>
  <si>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</si>
  <si>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</si>
  <si>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</si>
  <si>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</si>
  <si>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</si>
  <si>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</si>
  <si>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</si>
  <si>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</si>
  <si>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</si>
  <si>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</si>
  <si>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</si>
  <si>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</si>
  <si>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</si>
  <si>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</si>
  <si>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</si>
  <si>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</si>
  <si>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</si>
  <si>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</si>
  <si>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</si>
  <si>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</si>
  <si>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</si>
  <si>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</si>
  <si>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</si>
  <si>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</si>
  <si>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</si>
  <si>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</si>
  <si>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</si>
  <si>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</si>
  <si>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</si>
  <si>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</si>
  <si>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</si>
  <si>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</si>
  <si>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</si>
  <si>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</si>
  <si>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</si>
  <si>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</si>
  <si>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</si>
  <si>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</si>
  <si>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</si>
  <si>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</si>
  <si>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</si>
  <si>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</si>
  <si>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</si>
  <si>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</si>
  <si>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</si>
  <si>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</si>
  <si>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</si>
  <si>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</si>
  <si>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</si>
  <si>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</si>
  <si>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</si>
  <si>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</si>
  <si>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</si>
  <si>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</si>
  <si>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</si>
  <si>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</si>
  <si>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</si>
  <si>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</si>
  <si>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</si>
  <si>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</si>
  <si>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</si>
  <si>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</si>
  <si>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</si>
  <si>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</si>
  <si>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</si>
  <si>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</si>
  <si>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</si>
  <si>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</si>
  <si>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</si>
  <si>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</si>
  <si>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</si>
  <si>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</si>
  <si>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</si>
  <si>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</si>
  <si>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</si>
  <si>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</si>
  <si>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</si>
  <si>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</si>
  <si>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</si>
  <si>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</si>
  <si>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</si>
  <si>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</si>
  <si>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</si>
  <si>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</si>
  <si>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</si>
  <si>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</si>
  <si>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</si>
  <si>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</si>
  <si>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</si>
  <si>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</si>
  <si>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</si>
  <si>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</si>
  <si>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</si>
  <si>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</si>
  <si>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</si>
  <si>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</si>
  <si>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</si>
  <si>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</si>
  <si>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</si>
  <si>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</si>
  <si>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</si>
  <si>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</si>
  <si>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</si>
  <si>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</si>
  <si>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</si>
  <si>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</si>
  <si>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</si>
  <si>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</si>
  <si>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</si>
  <si>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</si>
  <si>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</si>
  <si>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</si>
  <si>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</si>
  <si>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</si>
  <si>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</si>
  <si>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</si>
  <si>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</si>
  <si>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</si>
  <si>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</si>
  <si>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</si>
  <si>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</si>
  <si>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</si>
  <si>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</si>
  <si>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</si>
  <si>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</si>
  <si>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</si>
  <si>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</si>
  <si>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</si>
  <si>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</si>
  <si>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</si>
  <si>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</si>
  <si>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</si>
  <si>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</si>
  <si>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</si>
  <si>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</si>
  <si>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</si>
  <si>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</si>
  <si>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</si>
  <si>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</si>
  <si>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</si>
  <si>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</si>
  <si>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</si>
  <si>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</si>
  <si>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</si>
  <si>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</si>
  <si>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</si>
  <si>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</si>
  <si>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</si>
  <si>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</si>
  <si>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</si>
  <si>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</si>
  <si>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</si>
  <si>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</si>
  <si>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</si>
  <si>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</si>
  <si>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</si>
  <si>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</si>
  <si>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</si>
  <si>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</si>
  <si>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</si>
  <si>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</si>
  <si>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</si>
  <si>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</si>
  <si>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</si>
  <si>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</si>
  <si>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</si>
  <si>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</si>
  <si>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</si>
  <si>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</si>
  <si>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</si>
  <si>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</si>
  <si>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</si>
  <si>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</si>
  <si>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</si>
  <si>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</si>
  <si>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</si>
  <si>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</si>
  <si>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</si>
  <si>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</si>
  <si>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</si>
  <si>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</si>
  <si>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</si>
  <si>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</si>
  <si>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</si>
  <si>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</si>
  <si>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</si>
  <si>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</si>
  <si>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</si>
  <si>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</si>
  <si>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</si>
  <si>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</si>
  <si>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</si>
  <si>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</si>
  <si>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</si>
  <si>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</si>
  <si>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</si>
  <si>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</si>
  <si>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</si>
  <si>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</si>
  <si>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</si>
  <si>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</si>
  <si>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</si>
  <si>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</si>
  <si>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</si>
  <si>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</si>
  <si>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</si>
  <si>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</si>
  <si>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</si>
  <si>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</si>
  <si>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</si>
  <si>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</si>
  <si>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</si>
  <si>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</si>
  <si>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</si>
  <si>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</si>
  <si>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</si>
  <si>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</si>
  <si>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</si>
  <si>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</si>
  <si>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</si>
  <si>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</si>
  <si>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</si>
  <si>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</si>
  <si>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</si>
  <si>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</si>
  <si>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</si>
  <si>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</si>
  <si>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</si>
  <si>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</si>
  <si>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</si>
  <si>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</si>
  <si>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</si>
  <si>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</si>
  <si>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</si>
  <si>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</si>
  <si>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</si>
  <si>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</si>
  <si>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</si>
  <si>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</si>
  <si>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</si>
  <si>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</si>
  <si>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</si>
  <si>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</si>
  <si>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</si>
  <si>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</si>
  <si>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</si>
  <si>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</si>
  <si>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</si>
  <si>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</si>
  <si>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</si>
  <si>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</si>
  <si>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</si>
  <si>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</si>
  <si>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</si>
  <si>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</si>
  <si>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</si>
  <si>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</si>
  <si>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</si>
  <si>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</si>
  <si>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</si>
  <si>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</si>
  <si>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</si>
  <si>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</si>
  <si>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</si>
  <si>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</si>
  <si>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</si>
  <si>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</si>
  <si>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</si>
  <si>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</si>
  <si>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</si>
  <si>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</si>
  <si>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</si>
  <si>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</si>
  <si>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</si>
  <si>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</si>
  <si>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</si>
  <si>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</si>
  <si>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</si>
  <si>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</si>
  <si>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</si>
  <si>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</si>
  <si>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</si>
  <si>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</si>
  <si>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</si>
  <si>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</si>
  <si>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</si>
  <si>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</si>
  <si>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</si>
  <si>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</si>
  <si>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</si>
  <si>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</si>
  <si>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</si>
  <si>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</si>
  <si>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</si>
  <si>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</si>
  <si>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</si>
  <si>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</si>
  <si>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</si>
  <si>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</si>
  <si>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</si>
  <si>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</si>
  <si>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</si>
  <si>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</si>
  <si>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</si>
  <si>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</si>
  <si>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</si>
  <si>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</si>
  <si>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</si>
  <si>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</si>
  <si>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</si>
  <si>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</si>
  <si>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</si>
  <si>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</si>
  <si>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</si>
  <si>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</si>
  <si>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</si>
  <si>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</si>
  <si>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</si>
  <si>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</si>
  <si>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</si>
  <si>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</si>
  <si>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</si>
  <si>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</si>
  <si>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</si>
  <si>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</si>
  <si>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</si>
  <si>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</si>
  <si>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</si>
  <si>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</si>
  <si>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</si>
  <si>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</si>
  <si>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</si>
  <si>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</si>
  <si>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</si>
  <si>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</si>
  <si>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</si>
  <si>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</si>
  <si>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</si>
  <si>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</si>
  <si>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</si>
  <si>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</si>
  <si>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</si>
  <si>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</si>
  <si>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</si>
  <si>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</si>
  <si>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</si>
  <si>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</si>
  <si>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</si>
  <si>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</si>
  <si>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</si>
  <si>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</si>
  <si>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</si>
  <si>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</si>
  <si>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</si>
  <si>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</si>
  <si>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</si>
  <si>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</si>
  <si>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</si>
  <si>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</si>
  <si>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</si>
  <si>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</si>
  <si>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</si>
  <si>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</si>
  <si>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</si>
  <si>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</si>
  <si>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</si>
  <si>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</si>
  <si>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</si>
  <si>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</si>
  <si>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</si>
  <si>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</si>
  <si>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</si>
  <si>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</si>
  <si>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</si>
  <si>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</si>
  <si>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</si>
  <si>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</si>
  <si>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</si>
  <si>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</si>
  <si>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</si>
  <si>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</si>
  <si>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</si>
  <si>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</si>
  <si>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</si>
  <si>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</si>
  <si>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</si>
  <si>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</si>
  <si>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</si>
  <si>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</si>
  <si>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</si>
  <si>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</si>
  <si>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</si>
  <si>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</si>
  <si>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</si>
  <si>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</si>
  <si>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</si>
  <si>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</si>
  <si>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</si>
  <si>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</si>
  <si>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Today is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</si>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</sst>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Sweden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1</c:v>
                </c:pt>
                <c:pt idx="2">
                  <c:v>6</c:v>
                </c:pt>
                <c:pt idx="3">
                  <c:v>14</c:v>
                </c:pt>
                <c:pt idx="4">
                  <c:v>59</c:v>
                </c:pt>
                <c:pt idx="5">
                  <c:v>7</c:v>
                </c:pt>
                <c:pt idx="6">
                  <c:v>60</c:v>
                </c:pt>
                <c:pt idx="7">
                  <c:v>42</c:v>
                </c:pt>
                <c:pt idx="8">
                  <c:v>45</c:v>
                </c:pt>
                <c:pt idx="9">
                  <c:v>107</c:v>
                </c:pt>
                <c:pt idx="10">
                  <c:v>145</c:v>
                </c:pt>
                <c:pt idx="11">
                  <c:v>99</c:v>
                </c:pt>
                <c:pt idx="12">
                  <c:v>215</c:v>
                </c:pt>
                <c:pt idx="13">
                  <c:v>147</c:v>
                </c:pt>
                <c:pt idx="14">
                  <c:v>61</c:v>
                </c:pt>
                <c:pt idx="15">
                  <c:v>81</c:v>
                </c:pt>
                <c:pt idx="16">
                  <c:v>87</c:v>
                </c:pt>
                <c:pt idx="17">
                  <c:v>89</c:v>
                </c:pt>
                <c:pt idx="18">
                  <c:v>160</c:v>
                </c:pt>
                <c:pt idx="19">
                  <c:v>200</c:v>
                </c:pt>
                <c:pt idx="20">
                  <c:v>124</c:v>
                </c:pt>
                <c:pt idx="21">
                  <c:v>171</c:v>
                </c:pt>
                <c:pt idx="22">
                  <c:v>112</c:v>
                </c:pt>
                <c:pt idx="23">
                  <c:v>240</c:v>
                </c:pt>
                <c:pt idx="24">
                  <c:v>240</c:v>
                </c:pt>
                <c:pt idx="25">
                  <c:v>314</c:v>
                </c:pt>
                <c:pt idx="26">
                  <c:v>229</c:v>
                </c:pt>
                <c:pt idx="27">
                  <c:v>378</c:v>
                </c:pt>
                <c:pt idx="28">
                  <c:v>253</c:v>
                </c:pt>
                <c:pt idx="29">
                  <c:v>328</c:v>
                </c:pt>
                <c:pt idx="30">
                  <c:v>407</c:v>
                </c:pt>
                <c:pt idx="31">
                  <c:v>512</c:v>
                </c:pt>
                <c:pt idx="32">
                  <c:v>621</c:v>
                </c:pt>
                <c:pt idx="33">
                  <c:v>563</c:v>
                </c:pt>
                <c:pt idx="34">
                  <c:v>312</c:v>
                </c:pt>
                <c:pt idx="35">
                  <c:v>387</c:v>
                </c:pt>
                <c:pt idx="36">
                  <c:v>376</c:v>
                </c:pt>
                <c:pt idx="37">
                  <c:v>487</c:v>
                </c:pt>
                <c:pt idx="38">
                  <c:v>726</c:v>
                </c:pt>
                <c:pt idx="39">
                  <c:v>722</c:v>
                </c:pt>
                <c:pt idx="40">
                  <c:v>544</c:v>
                </c:pt>
                <c:pt idx="41">
                  <c:v>466</c:v>
                </c:pt>
                <c:pt idx="42">
                  <c:v>332</c:v>
                </c:pt>
                <c:pt idx="43">
                  <c:v>465</c:v>
                </c:pt>
                <c:pt idx="44">
                  <c:v>497</c:v>
                </c:pt>
                <c:pt idx="45">
                  <c:v>482</c:v>
                </c:pt>
                <c:pt idx="46">
                  <c:v>613</c:v>
                </c:pt>
                <c:pt idx="47">
                  <c:v>676</c:v>
                </c:pt>
                <c:pt idx="48">
                  <c:v>606</c:v>
                </c:pt>
                <c:pt idx="49">
                  <c:v>563</c:v>
                </c:pt>
                <c:pt idx="50">
                  <c:v>392</c:v>
                </c:pt>
                <c:pt idx="51">
                  <c:v>545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Norway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6</c:v>
                </c:pt>
                <c:pt idx="2">
                  <c:v>7</c:v>
                </c:pt>
                <c:pt idx="3">
                  <c:v>24</c:v>
                </c:pt>
                <c:pt idx="4">
                  <c:v>31</c:v>
                </c:pt>
                <c:pt idx="5">
                  <c:v>21</c:v>
                </c:pt>
                <c:pt idx="6">
                  <c:v>39</c:v>
                </c:pt>
                <c:pt idx="7">
                  <c:v>29</c:v>
                </c:pt>
                <c:pt idx="8">
                  <c:v>29</c:v>
                </c:pt>
                <c:pt idx="9">
                  <c:v>195</c:v>
                </c:pt>
                <c:pt idx="10">
                  <c:v>198</c:v>
                </c:pt>
                <c:pt idx="11">
                  <c:v>104</c:v>
                </c:pt>
                <c:pt idx="12">
                  <c:v>294</c:v>
                </c:pt>
                <c:pt idx="13">
                  <c:v>94</c:v>
                </c:pt>
                <c:pt idx="14">
                  <c:v>131</c:v>
                </c:pt>
                <c:pt idx="15">
                  <c:v>112</c:v>
                </c:pt>
                <c:pt idx="16">
                  <c:v>130</c:v>
                </c:pt>
                <c:pt idx="17">
                  <c:v>87</c:v>
                </c:pt>
                <c:pt idx="18">
                  <c:v>196</c:v>
                </c:pt>
                <c:pt idx="19">
                  <c:v>168</c:v>
                </c:pt>
                <c:pt idx="20">
                  <c:v>204</c:v>
                </c:pt>
                <c:pt idx="21">
                  <c:v>267</c:v>
                </c:pt>
                <c:pt idx="22">
                  <c:v>236</c:v>
                </c:pt>
                <c:pt idx="23">
                  <c:v>242</c:v>
                </c:pt>
                <c:pt idx="24">
                  <c:v>221</c:v>
                </c:pt>
                <c:pt idx="25">
                  <c:v>285</c:v>
                </c:pt>
                <c:pt idx="26">
                  <c:v>386</c:v>
                </c:pt>
                <c:pt idx="27">
                  <c:v>260</c:v>
                </c:pt>
                <c:pt idx="28">
                  <c:v>269</c:v>
                </c:pt>
                <c:pt idx="29">
                  <c:v>161</c:v>
                </c:pt>
                <c:pt idx="30">
                  <c:v>196</c:v>
                </c:pt>
                <c:pt idx="31">
                  <c:v>222</c:v>
                </c:pt>
                <c:pt idx="32">
                  <c:v>284</c:v>
                </c:pt>
                <c:pt idx="33">
                  <c:v>223</c:v>
                </c:pt>
                <c:pt idx="34">
                  <c:v>180</c:v>
                </c:pt>
                <c:pt idx="35">
                  <c:v>137</c:v>
                </c:pt>
                <c:pt idx="36">
                  <c:v>178</c:v>
                </c:pt>
                <c:pt idx="37">
                  <c:v>221</c:v>
                </c:pt>
                <c:pt idx="38">
                  <c:v>0</c:v>
                </c:pt>
                <c:pt idx="39">
                  <c:v>125</c:v>
                </c:pt>
                <c:pt idx="40">
                  <c:v>103</c:v>
                </c:pt>
                <c:pt idx="41">
                  <c:v>95</c:v>
                </c:pt>
                <c:pt idx="42">
                  <c:v>116</c:v>
                </c:pt>
                <c:pt idx="43">
                  <c:v>78</c:v>
                </c:pt>
                <c:pt idx="44">
                  <c:v>20</c:v>
                </c:pt>
                <c:pt idx="45">
                  <c:v>117</c:v>
                </c:pt>
                <c:pt idx="46">
                  <c:v>156</c:v>
                </c:pt>
                <c:pt idx="47">
                  <c:v>41</c:v>
                </c:pt>
                <c:pt idx="48">
                  <c:v>99</c:v>
                </c:pt>
                <c:pt idx="49">
                  <c:v>42</c:v>
                </c:pt>
                <c:pt idx="50">
                  <c:v>78</c:v>
                </c:pt>
                <c:pt idx="51">
                  <c:v>35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Sweden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14</c:v>
                </c:pt>
                <c:pt idx="1">
                  <c:v>15</c:v>
                </c:pt>
                <c:pt idx="2">
                  <c:v>21</c:v>
                </c:pt>
                <c:pt idx="3">
                  <c:v>35</c:v>
                </c:pt>
                <c:pt idx="4">
                  <c:v>94</c:v>
                </c:pt>
                <c:pt idx="5">
                  <c:v>101</c:v>
                </c:pt>
                <c:pt idx="6">
                  <c:v>161</c:v>
                </c:pt>
                <c:pt idx="7">
                  <c:v>203</c:v>
                </c:pt>
                <c:pt idx="8">
                  <c:v>248</c:v>
                </c:pt>
                <c:pt idx="9">
                  <c:v>355</c:v>
                </c:pt>
                <c:pt idx="10">
                  <c:v>500</c:v>
                </c:pt>
                <c:pt idx="11">
                  <c:v>599</c:v>
                </c:pt>
                <c:pt idx="12">
                  <c:v>814</c:v>
                </c:pt>
                <c:pt idx="13">
                  <c:v>961</c:v>
                </c:pt>
                <c:pt idx="14">
                  <c:v>1022</c:v>
                </c:pt>
                <c:pt idx="15">
                  <c:v>1103</c:v>
                </c:pt>
                <c:pt idx="16">
                  <c:v>1190</c:v>
                </c:pt>
                <c:pt idx="17">
                  <c:v>1279</c:v>
                </c:pt>
                <c:pt idx="18">
                  <c:v>1439</c:v>
                </c:pt>
                <c:pt idx="19">
                  <c:v>1639</c:v>
                </c:pt>
                <c:pt idx="20">
                  <c:v>1763</c:v>
                </c:pt>
                <c:pt idx="21">
                  <c:v>1934</c:v>
                </c:pt>
                <c:pt idx="22">
                  <c:v>2046</c:v>
                </c:pt>
                <c:pt idx="23">
                  <c:v>2286</c:v>
                </c:pt>
                <c:pt idx="24">
                  <c:v>2526</c:v>
                </c:pt>
                <c:pt idx="25">
                  <c:v>2840</c:v>
                </c:pt>
                <c:pt idx="26">
                  <c:v>3069</c:v>
                </c:pt>
                <c:pt idx="27">
                  <c:v>3447</c:v>
                </c:pt>
                <c:pt idx="28">
                  <c:v>3700</c:v>
                </c:pt>
                <c:pt idx="29">
                  <c:v>4028</c:v>
                </c:pt>
                <c:pt idx="30">
                  <c:v>4435</c:v>
                </c:pt>
                <c:pt idx="31">
                  <c:v>4947</c:v>
                </c:pt>
                <c:pt idx="32">
                  <c:v>5568</c:v>
                </c:pt>
                <c:pt idx="33">
                  <c:v>6131</c:v>
                </c:pt>
                <c:pt idx="34">
                  <c:v>6443</c:v>
                </c:pt>
                <c:pt idx="35">
                  <c:v>6830</c:v>
                </c:pt>
                <c:pt idx="36">
                  <c:v>7206</c:v>
                </c:pt>
                <c:pt idx="37">
                  <c:v>7693</c:v>
                </c:pt>
                <c:pt idx="38">
                  <c:v>8419</c:v>
                </c:pt>
                <c:pt idx="39">
                  <c:v>9141</c:v>
                </c:pt>
                <c:pt idx="40">
                  <c:v>9685</c:v>
                </c:pt>
                <c:pt idx="41">
                  <c:v>10151</c:v>
                </c:pt>
                <c:pt idx="42">
                  <c:v>10483</c:v>
                </c:pt>
                <c:pt idx="43">
                  <c:v>10948</c:v>
                </c:pt>
                <c:pt idx="44">
                  <c:v>11445</c:v>
                </c:pt>
                <c:pt idx="45">
                  <c:v>11927</c:v>
                </c:pt>
                <c:pt idx="46">
                  <c:v>12540</c:v>
                </c:pt>
                <c:pt idx="47">
                  <c:v>13216</c:v>
                </c:pt>
                <c:pt idx="48">
                  <c:v>13822</c:v>
                </c:pt>
                <c:pt idx="49">
                  <c:v>14385</c:v>
                </c:pt>
                <c:pt idx="50">
                  <c:v>14777</c:v>
                </c:pt>
                <c:pt idx="51">
                  <c:v>15322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Norway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56</c:v>
                </c:pt>
                <c:pt idx="4">
                  <c:v>87</c:v>
                </c:pt>
                <c:pt idx="5">
                  <c:v>108</c:v>
                </c:pt>
                <c:pt idx="6">
                  <c:v>147</c:v>
                </c:pt>
                <c:pt idx="7">
                  <c:v>176</c:v>
                </c:pt>
                <c:pt idx="8">
                  <c:v>205</c:v>
                </c:pt>
                <c:pt idx="9">
                  <c:v>400</c:v>
                </c:pt>
                <c:pt idx="10">
                  <c:v>598</c:v>
                </c:pt>
                <c:pt idx="11">
                  <c:v>702</c:v>
                </c:pt>
                <c:pt idx="12">
                  <c:v>996</c:v>
                </c:pt>
                <c:pt idx="13">
                  <c:v>1090</c:v>
                </c:pt>
                <c:pt idx="14">
                  <c:v>1221</c:v>
                </c:pt>
                <c:pt idx="15">
                  <c:v>1333</c:v>
                </c:pt>
                <c:pt idx="16">
                  <c:v>1463</c:v>
                </c:pt>
                <c:pt idx="17">
                  <c:v>1550</c:v>
                </c:pt>
                <c:pt idx="18">
                  <c:v>1746</c:v>
                </c:pt>
                <c:pt idx="19">
                  <c:v>1914</c:v>
                </c:pt>
                <c:pt idx="20">
                  <c:v>2118</c:v>
                </c:pt>
                <c:pt idx="21">
                  <c:v>2385</c:v>
                </c:pt>
                <c:pt idx="22">
                  <c:v>2621</c:v>
                </c:pt>
                <c:pt idx="23">
                  <c:v>2863</c:v>
                </c:pt>
                <c:pt idx="24">
                  <c:v>3084</c:v>
                </c:pt>
                <c:pt idx="25">
                  <c:v>3369</c:v>
                </c:pt>
                <c:pt idx="26">
                  <c:v>3755</c:v>
                </c:pt>
                <c:pt idx="27">
                  <c:v>4015</c:v>
                </c:pt>
                <c:pt idx="28">
                  <c:v>4284</c:v>
                </c:pt>
                <c:pt idx="29">
                  <c:v>4445</c:v>
                </c:pt>
                <c:pt idx="30">
                  <c:v>4641</c:v>
                </c:pt>
                <c:pt idx="31">
                  <c:v>4863</c:v>
                </c:pt>
                <c:pt idx="32">
                  <c:v>5147</c:v>
                </c:pt>
                <c:pt idx="33">
                  <c:v>5370</c:v>
                </c:pt>
                <c:pt idx="34">
                  <c:v>5550</c:v>
                </c:pt>
                <c:pt idx="35">
                  <c:v>5687</c:v>
                </c:pt>
                <c:pt idx="36">
                  <c:v>5865</c:v>
                </c:pt>
                <c:pt idx="37">
                  <c:v>6086</c:v>
                </c:pt>
                <c:pt idx="38">
                  <c:v>6086</c:v>
                </c:pt>
                <c:pt idx="39">
                  <c:v>6211</c:v>
                </c:pt>
                <c:pt idx="40">
                  <c:v>6314</c:v>
                </c:pt>
                <c:pt idx="41">
                  <c:v>6409</c:v>
                </c:pt>
                <c:pt idx="42">
                  <c:v>6525</c:v>
                </c:pt>
                <c:pt idx="43">
                  <c:v>6603</c:v>
                </c:pt>
                <c:pt idx="44">
                  <c:v>6623</c:v>
                </c:pt>
                <c:pt idx="45">
                  <c:v>6740</c:v>
                </c:pt>
                <c:pt idx="46">
                  <c:v>6896</c:v>
                </c:pt>
                <c:pt idx="47">
                  <c:v>6937</c:v>
                </c:pt>
                <c:pt idx="48">
                  <c:v>7036</c:v>
                </c:pt>
                <c:pt idx="49">
                  <c:v>7078</c:v>
                </c:pt>
                <c:pt idx="50">
                  <c:v>7156</c:v>
                </c:pt>
                <c:pt idx="51">
                  <c:v>7191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Sweden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5</c:v>
                </c:pt>
                <c:pt idx="20">
                  <c:v>4</c:v>
                </c:pt>
                <c:pt idx="21">
                  <c:v>1</c:v>
                </c:pt>
                <c:pt idx="22">
                  <c:v>4</c:v>
                </c:pt>
                <c:pt idx="23">
                  <c:v>11</c:v>
                </c:pt>
                <c:pt idx="24">
                  <c:v>26</c:v>
                </c:pt>
                <c:pt idx="25">
                  <c:v>15</c:v>
                </c:pt>
                <c:pt idx="26">
                  <c:v>28</c:v>
                </c:pt>
                <c:pt idx="27">
                  <c:v>0</c:v>
                </c:pt>
                <c:pt idx="28">
                  <c:v>5</c:v>
                </c:pt>
                <c:pt idx="29">
                  <c:v>36</c:v>
                </c:pt>
                <c:pt idx="30">
                  <c:v>34</c:v>
                </c:pt>
                <c:pt idx="31">
                  <c:v>59</c:v>
                </c:pt>
                <c:pt idx="32">
                  <c:v>69</c:v>
                </c:pt>
                <c:pt idx="33">
                  <c:v>50</c:v>
                </c:pt>
                <c:pt idx="34">
                  <c:v>15</c:v>
                </c:pt>
                <c:pt idx="35">
                  <c:v>28</c:v>
                </c:pt>
                <c:pt idx="36">
                  <c:v>76</c:v>
                </c:pt>
                <c:pt idx="37">
                  <c:v>114</c:v>
                </c:pt>
                <c:pt idx="38">
                  <c:v>96</c:v>
                </c:pt>
                <c:pt idx="39">
                  <c:v>106</c:v>
                </c:pt>
                <c:pt idx="40">
                  <c:v>77</c:v>
                </c:pt>
                <c:pt idx="41">
                  <c:v>17</c:v>
                </c:pt>
                <c:pt idx="42">
                  <c:v>12</c:v>
                </c:pt>
                <c:pt idx="43">
                  <c:v>20</c:v>
                </c:pt>
                <c:pt idx="44">
                  <c:v>114</c:v>
                </c:pt>
                <c:pt idx="45">
                  <c:v>170</c:v>
                </c:pt>
                <c:pt idx="46">
                  <c:v>130</c:v>
                </c:pt>
                <c:pt idx="47">
                  <c:v>67</c:v>
                </c:pt>
                <c:pt idx="48">
                  <c:v>111</c:v>
                </c:pt>
                <c:pt idx="49">
                  <c:v>29</c:v>
                </c:pt>
                <c:pt idx="50">
                  <c:v>40</c:v>
                </c:pt>
                <c:pt idx="51">
                  <c:v>185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Norway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2</c:v>
                </c:pt>
                <c:pt idx="24">
                  <c:v>2</c:v>
                </c:pt>
                <c:pt idx="25">
                  <c:v>0</c:v>
                </c:pt>
                <c:pt idx="26">
                  <c:v>5</c:v>
                </c:pt>
                <c:pt idx="27">
                  <c:v>4</c:v>
                </c:pt>
                <c:pt idx="28">
                  <c:v>2</c:v>
                </c:pt>
                <c:pt idx="29">
                  <c:v>7</c:v>
                </c:pt>
                <c:pt idx="30">
                  <c:v>7</c:v>
                </c:pt>
                <c:pt idx="31">
                  <c:v>5</c:v>
                </c:pt>
                <c:pt idx="32">
                  <c:v>6</c:v>
                </c:pt>
                <c:pt idx="33">
                  <c:v>9</c:v>
                </c:pt>
                <c:pt idx="34">
                  <c:v>3</c:v>
                </c:pt>
                <c:pt idx="35">
                  <c:v>9</c:v>
                </c:pt>
                <c:pt idx="36">
                  <c:v>5</c:v>
                </c:pt>
                <c:pt idx="37">
                  <c:v>13</c:v>
                </c:pt>
                <c:pt idx="38">
                  <c:v>12</c:v>
                </c:pt>
                <c:pt idx="39">
                  <c:v>7</c:v>
                </c:pt>
                <c:pt idx="40">
                  <c:v>5</c:v>
                </c:pt>
                <c:pt idx="41">
                  <c:v>6</c:v>
                </c:pt>
                <c:pt idx="42">
                  <c:v>9</c:v>
                </c:pt>
                <c:pt idx="43">
                  <c:v>6</c:v>
                </c:pt>
                <c:pt idx="44">
                  <c:v>5</c:v>
                </c:pt>
                <c:pt idx="45">
                  <c:v>11</c:v>
                </c:pt>
                <c:pt idx="46">
                  <c:v>2</c:v>
                </c:pt>
                <c:pt idx="47">
                  <c:v>9</c:v>
                </c:pt>
                <c:pt idx="48">
                  <c:v>3</c:v>
                </c:pt>
                <c:pt idx="49">
                  <c:v>1</c:v>
                </c:pt>
                <c:pt idx="50">
                  <c:v>16</c:v>
                </c:pt>
                <c:pt idx="51">
                  <c:v>1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Sweden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7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20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62</c:v>
                </c:pt>
                <c:pt idx="25">
                  <c:v>77</c:v>
                </c:pt>
                <c:pt idx="26">
                  <c:v>105</c:v>
                </c:pt>
                <c:pt idx="27">
                  <c:v>105</c:v>
                </c:pt>
                <c:pt idx="28">
                  <c:v>110</c:v>
                </c:pt>
                <c:pt idx="29">
                  <c:v>146</c:v>
                </c:pt>
                <c:pt idx="30">
                  <c:v>180</c:v>
                </c:pt>
                <c:pt idx="31">
                  <c:v>239</c:v>
                </c:pt>
                <c:pt idx="32">
                  <c:v>308</c:v>
                </c:pt>
                <c:pt idx="33">
                  <c:v>358</c:v>
                </c:pt>
                <c:pt idx="34">
                  <c:v>373</c:v>
                </c:pt>
                <c:pt idx="35">
                  <c:v>401</c:v>
                </c:pt>
                <c:pt idx="36">
                  <c:v>477</c:v>
                </c:pt>
                <c:pt idx="37">
                  <c:v>591</c:v>
                </c:pt>
                <c:pt idx="38">
                  <c:v>687</c:v>
                </c:pt>
                <c:pt idx="39">
                  <c:v>793</c:v>
                </c:pt>
                <c:pt idx="40">
                  <c:v>870</c:v>
                </c:pt>
                <c:pt idx="41">
                  <c:v>887</c:v>
                </c:pt>
                <c:pt idx="42">
                  <c:v>899</c:v>
                </c:pt>
                <c:pt idx="43">
                  <c:v>919</c:v>
                </c:pt>
                <c:pt idx="44">
                  <c:v>1033</c:v>
                </c:pt>
                <c:pt idx="45">
                  <c:v>1203</c:v>
                </c:pt>
                <c:pt idx="46">
                  <c:v>1333</c:v>
                </c:pt>
                <c:pt idx="47">
                  <c:v>1400</c:v>
                </c:pt>
                <c:pt idx="48">
                  <c:v>1511</c:v>
                </c:pt>
                <c:pt idx="49">
                  <c:v>1540</c:v>
                </c:pt>
                <c:pt idx="50">
                  <c:v>1580</c:v>
                </c:pt>
                <c:pt idx="51">
                  <c:v>1765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Norway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6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10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19</c:v>
                </c:pt>
                <c:pt idx="27">
                  <c:v>23</c:v>
                </c:pt>
                <c:pt idx="28">
                  <c:v>25</c:v>
                </c:pt>
                <c:pt idx="29">
                  <c:v>32</c:v>
                </c:pt>
                <c:pt idx="30">
                  <c:v>39</c:v>
                </c:pt>
                <c:pt idx="31">
                  <c:v>44</c:v>
                </c:pt>
                <c:pt idx="32">
                  <c:v>50</c:v>
                </c:pt>
                <c:pt idx="33">
                  <c:v>59</c:v>
                </c:pt>
                <c:pt idx="34">
                  <c:v>62</c:v>
                </c:pt>
                <c:pt idx="35">
                  <c:v>71</c:v>
                </c:pt>
                <c:pt idx="36">
                  <c:v>76</c:v>
                </c:pt>
                <c:pt idx="37">
                  <c:v>89</c:v>
                </c:pt>
                <c:pt idx="38">
                  <c:v>101</c:v>
                </c:pt>
                <c:pt idx="39">
                  <c:v>108</c:v>
                </c:pt>
                <c:pt idx="40">
                  <c:v>113</c:v>
                </c:pt>
                <c:pt idx="41">
                  <c:v>119</c:v>
                </c:pt>
                <c:pt idx="42">
                  <c:v>128</c:v>
                </c:pt>
                <c:pt idx="43">
                  <c:v>134</c:v>
                </c:pt>
                <c:pt idx="44">
                  <c:v>139</c:v>
                </c:pt>
                <c:pt idx="45">
                  <c:v>150</c:v>
                </c:pt>
                <c:pt idx="46">
                  <c:v>152</c:v>
                </c:pt>
                <c:pt idx="47">
                  <c:v>161</c:v>
                </c:pt>
                <c:pt idx="48">
                  <c:v>164</c:v>
                </c:pt>
                <c:pt idx="49">
                  <c:v>165</c:v>
                </c:pt>
                <c:pt idx="50">
                  <c:v>181</c:v>
                </c:pt>
                <c:pt idx="51">
                  <c:v>182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Norway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0.37438509964818878</c:v>
                </c:pt>
                <c:pt idx="8" formatCode="0.0%">
                  <c:v>0.3506562608315249</c:v>
                </c:pt>
                <c:pt idx="9" formatCode="0.0%">
                  <c:v>0.43450289958509303</c:v>
                </c:pt>
                <c:pt idx="10" formatCode="0.0%">
                  <c:v>0.40258907246025988</c:v>
                </c:pt>
                <c:pt idx="11" formatCode="0.0%">
                  <c:v>0.34755161385056144</c:v>
                </c:pt>
                <c:pt idx="12" formatCode="0.0%">
                  <c:v>0.37351578446807943</c:v>
                </c:pt>
                <c:pt idx="13" formatCode="0.0%">
                  <c:v>0.33137779379372567</c:v>
                </c:pt>
                <c:pt idx="14" formatCode="0.0%">
                  <c:v>0.31877849498688571</c:v>
                </c:pt>
                <c:pt idx="15" formatCode="0.0%">
                  <c:v>0.30663340030889152</c:v>
                </c:pt>
                <c:pt idx="16" formatCode="0.0%">
                  <c:v>0.20352441517508479</c:v>
                </c:pt>
                <c:pt idx="17" formatCode="0.0%">
                  <c:v>0.14575054752344552</c:v>
                </c:pt>
                <c:pt idx="18" formatCode="0.0%">
                  <c:v>0.13901538329443675</c:v>
                </c:pt>
                <c:pt idx="19" formatCode="0.0%">
                  <c:v>9.780722582065593E-2</c:v>
                </c:pt>
                <c:pt idx="20" formatCode="0.0%">
                  <c:v>9.9548038809045725E-2</c:v>
                </c:pt>
                <c:pt idx="21" formatCode="0.0%">
                  <c:v>0.10037055349094581</c:v>
                </c:pt>
                <c:pt idx="22" formatCode="0.0%">
                  <c:v>0.10140774101585981</c:v>
                </c:pt>
                <c:pt idx="23" formatCode="0.0%">
                  <c:v>0.10066171466356422</c:v>
                </c:pt>
                <c:pt idx="24" formatCode="0.0%">
                  <c:v>0.10327363196223582</c:v>
                </c:pt>
                <c:pt idx="25" formatCode="0.0%">
                  <c:v>9.8448091939970617E-2</c:v>
                </c:pt>
                <c:pt idx="26" formatCode="0.0%">
                  <c:v>0.10105677971971438</c:v>
                </c:pt>
                <c:pt idx="27" formatCode="0.0%">
                  <c:v>9.5670432341996348E-2</c:v>
                </c:pt>
                <c:pt idx="28" formatCode="0.0%">
                  <c:v>8.7269729227375636E-2</c:v>
                </c:pt>
                <c:pt idx="29" formatCode="0.0%">
                  <c:v>7.8380699338217674E-2</c:v>
                </c:pt>
                <c:pt idx="30" formatCode="0.0%">
                  <c:v>7.1445367539976212E-2</c:v>
                </c:pt>
                <c:pt idx="31" formatCode="0.0%">
                  <c:v>6.7224287075173361E-2</c:v>
                </c:pt>
                <c:pt idx="32" formatCode="0.0%">
                  <c:v>6.2412833575983262E-2</c:v>
                </c:pt>
                <c:pt idx="33" formatCode="0.0%">
                  <c:v>5.2434088091250608E-2</c:v>
                </c:pt>
                <c:pt idx="34" formatCode="0.0%">
                  <c:v>4.7337795312356157E-2</c:v>
                </c:pt>
                <c:pt idx="35" formatCode="0.0%">
                  <c:v>4.1300920489252047E-2</c:v>
                </c:pt>
                <c:pt idx="36" formatCode="0.0%">
                  <c:v>4.0397894082870422E-2</c:v>
                </c:pt>
                <c:pt idx="37" formatCode="0.0%">
                  <c:v>3.9482535507838534E-2</c:v>
                </c:pt>
                <c:pt idx="38" formatCode="0.0%">
                  <c:v>3.2566996538093029E-2</c:v>
                </c:pt>
                <c:pt idx="39" formatCode="0.0%">
                  <c:v>2.7207530171305283E-2</c:v>
                </c:pt>
                <c:pt idx="40" formatCode="0.0%">
                  <c:v>2.3404175464881272E-2</c:v>
                </c:pt>
                <c:pt idx="41" formatCode="0.0%">
                  <c:v>2.07706727651078E-2</c:v>
                </c:pt>
                <c:pt idx="42" formatCode="0.0%">
                  <c:v>1.983094082428094E-2</c:v>
                </c:pt>
                <c:pt idx="43" formatCode="0.0%">
                  <c:v>1.7075811406358277E-2</c:v>
                </c:pt>
                <c:pt idx="44" formatCode="0.0%">
                  <c:v>1.2152880214274298E-2</c:v>
                </c:pt>
                <c:pt idx="45" formatCode="0.0%">
                  <c:v>1.4688092902987782E-2</c:v>
                </c:pt>
                <c:pt idx="46" formatCode="0.0%">
                  <c:v>1.5057904839202552E-2</c:v>
                </c:pt>
                <c:pt idx="47" formatCode="0.0%">
                  <c:v>1.3533620654428313E-2</c:v>
                </c:pt>
                <c:pt idx="48" formatCode="0.0%">
                  <c:v>1.3423087822002966E-2</c:v>
                </c:pt>
                <c:pt idx="49" formatCode="0.0%">
                  <c:v>1.1689281688792574E-2</c:v>
                </c:pt>
                <c:pt idx="50" formatCode="0.0%">
                  <c:v>1.1555840828676889E-2</c:v>
                </c:pt>
                <c:pt idx="51" formatCode="0.0%">
                  <c:v>1.1823899646915326E-2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Norway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#N/A</c:v>
                </c:pt>
                <c:pt idx="18" formatCode="0.0%">
                  <c:v>#N/A</c:v>
                </c:pt>
                <c:pt idx="19" formatCode="0.0%">
                  <c:v>#N/A</c:v>
                </c:pt>
                <c:pt idx="20" formatCode="0.0%">
                  <c:v>0.12867293805389113</c:v>
                </c:pt>
                <c:pt idx="21" formatCode="0.0%">
                  <c:v>0.12867293805389113</c:v>
                </c:pt>
                <c:pt idx="22" formatCode="0.0%">
                  <c:v>0.18767321898012002</c:v>
                </c:pt>
                <c:pt idx="23" formatCode="0.0%">
                  <c:v>0.21901365420447538</c:v>
                </c:pt>
                <c:pt idx="24" formatCode="0.0%">
                  <c:v>0.12867293805389113</c:v>
                </c:pt>
                <c:pt idx="25" formatCode="0.0%">
                  <c:v>0.10408951367381225</c:v>
                </c:pt>
                <c:pt idx="26" formatCode="0.0%">
                  <c:v>0.15332257892916967</c:v>
                </c:pt>
                <c:pt idx="27" formatCode="0.0%">
                  <c:v>0.1852344237624306</c:v>
                </c:pt>
                <c:pt idx="28" formatCode="0.0%">
                  <c:v>0.19943695126408056</c:v>
                </c:pt>
                <c:pt idx="29" formatCode="0.0%">
                  <c:v>0.18076720554999315</c:v>
                </c:pt>
                <c:pt idx="30" formatCode="0.0%">
                  <c:v>0.18338536608467271</c:v>
                </c:pt>
                <c:pt idx="31" formatCode="0.0%">
                  <c:v>0.17773173393181829</c:v>
                </c:pt>
                <c:pt idx="32" formatCode="0.0%">
                  <c:v>0.19943695126408056</c:v>
                </c:pt>
                <c:pt idx="33" formatCode="0.0%">
                  <c:v>0.17570881114843595</c:v>
                </c:pt>
                <c:pt idx="34" formatCode="0.0%">
                  <c:v>0.15218815888546677</c:v>
                </c:pt>
                <c:pt idx="35" formatCode="0.0%">
                  <c:v>0.16080631710044457</c:v>
                </c:pt>
                <c:pt idx="36" formatCode="0.0%">
                  <c:v>0.13153041106277152</c:v>
                </c:pt>
                <c:pt idx="37" formatCode="0.0%">
                  <c:v>0.12509538379461249</c:v>
                </c:pt>
                <c:pt idx="38" formatCode="0.0%">
                  <c:v>0.12603702588559473</c:v>
                </c:pt>
                <c:pt idx="39" formatCode="0.0%">
                  <c:v>0.1162953285217172</c:v>
                </c:pt>
                <c:pt idx="40" formatCode="0.0%">
                  <c:v>9.7281511544948795E-2</c:v>
                </c:pt>
                <c:pt idx="41" formatCode="0.0%">
                  <c:v>9.7616818832418684E-2</c:v>
                </c:pt>
                <c:pt idx="42" formatCode="0.0%">
                  <c:v>8.7838731160670314E-2</c:v>
                </c:pt>
                <c:pt idx="43" formatCode="0.0%">
                  <c:v>8.4387388372443528E-2</c:v>
                </c:pt>
                <c:pt idx="44" formatCode="0.0%">
                  <c:v>6.5763112879311691E-2</c:v>
                </c:pt>
                <c:pt idx="45" formatCode="0.0%">
                  <c:v>5.8128848546413092E-2</c:v>
                </c:pt>
                <c:pt idx="46" formatCode="0.0%">
                  <c:v>5.0032722190271217E-2</c:v>
                </c:pt>
                <c:pt idx="47" formatCode="0.0%">
                  <c:v>5.1874480754294572E-2</c:v>
                </c:pt>
                <c:pt idx="48" formatCode="0.0%">
                  <c:v>4.6886393425997985E-2</c:v>
                </c:pt>
                <c:pt idx="49" formatCode="0.0%">
                  <c:v>3.6939515813037227E-2</c:v>
                </c:pt>
                <c:pt idx="50" formatCode="0.0%">
                  <c:v>4.3886777642217156E-2</c:v>
                </c:pt>
                <c:pt idx="51" formatCode="0.0%">
                  <c:v>3.9255591163981585E-2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Sweden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0.46524320016850362</c:v>
                </c:pt>
                <c:pt idx="8" formatCode="0.0%">
                  <c:v>0.49297140189374944</c:v>
                </c:pt>
                <c:pt idx="9" formatCode="0.0%">
                  <c:v>0.49771736606879258</c:v>
                </c:pt>
                <c:pt idx="10" formatCode="0.0%">
                  <c:v>0.46213002094830213</c:v>
                </c:pt>
                <c:pt idx="11" formatCode="0.0%">
                  <c:v>0.30286630581459062</c:v>
                </c:pt>
                <c:pt idx="12" formatCode="0.0%">
                  <c:v>0.34732342796140347</c:v>
                </c:pt>
                <c:pt idx="13" formatCode="0.0%">
                  <c:v>0.2907510935501354</c:v>
                </c:pt>
                <c:pt idx="14" formatCode="0.0%">
                  <c:v>0.25973520192457844</c:v>
                </c:pt>
                <c:pt idx="15" formatCode="0.0%">
                  <c:v>0.23762512904269739</c:v>
                </c:pt>
                <c:pt idx="16" formatCode="0.0%">
                  <c:v>0.18862679287029982</c:v>
                </c:pt>
                <c:pt idx="17" formatCode="0.0%">
                  <c:v>0.14359304577231091</c:v>
                </c:pt>
                <c:pt idx="18" formatCode="0.0%">
                  <c:v>0.13338192330439957</c:v>
                </c:pt>
                <c:pt idx="19" formatCode="0.0%">
                  <c:v>0.1051521639170927</c:v>
                </c:pt>
                <c:pt idx="20" formatCode="0.0%">
                  <c:v>9.0553533462116365E-2</c:v>
                </c:pt>
                <c:pt idx="21" formatCode="0.0%">
                  <c:v>9.5398709256075742E-2</c:v>
                </c:pt>
                <c:pt idx="22" formatCode="0.0%">
                  <c:v>9.227721379648135E-2</c:v>
                </c:pt>
                <c:pt idx="23" formatCode="0.0%">
                  <c:v>9.7751857556309885E-2</c:v>
                </c:pt>
                <c:pt idx="24" formatCode="0.0%">
                  <c:v>0.1021057224839661</c:v>
                </c:pt>
                <c:pt idx="25" formatCode="0.0%">
                  <c:v>0.10199506449196849</c:v>
                </c:pt>
                <c:pt idx="26" formatCode="0.0%">
                  <c:v>9.3746932043067943E-2</c:v>
                </c:pt>
                <c:pt idx="27" formatCode="0.0%">
                  <c:v>0.10052122888565052</c:v>
                </c:pt>
                <c:pt idx="28" formatCode="0.0%">
                  <c:v>9.7107848795874752E-2</c:v>
                </c:pt>
                <c:pt idx="29" formatCode="0.0%">
                  <c:v>0.10160592163535553</c:v>
                </c:pt>
                <c:pt idx="30" formatCode="0.0%">
                  <c:v>9.9301374937796005E-2</c:v>
                </c:pt>
                <c:pt idx="31" formatCode="0.0%">
                  <c:v>0.10078175689764013</c:v>
                </c:pt>
                <c:pt idx="32" formatCode="0.0%">
                  <c:v>0.10095279432763538</c:v>
                </c:pt>
                <c:pt idx="33" formatCode="0.0%">
                  <c:v>0.1039095479637846</c:v>
                </c:pt>
                <c:pt idx="34" formatCode="0.0%">
                  <c:v>9.3469547179970691E-2</c:v>
                </c:pt>
                <c:pt idx="35" formatCode="0.0%">
                  <c:v>9.151895716159042E-2</c:v>
                </c:pt>
                <c:pt idx="36" formatCode="0.0%">
                  <c:v>8.664178080958429E-2</c:v>
                </c:pt>
                <c:pt idx="37" formatCode="0.0%">
                  <c:v>8.1861659029855982E-2</c:v>
                </c:pt>
                <c:pt idx="38" formatCode="0.0%">
                  <c:v>7.8917832681882683E-2</c:v>
                </c:pt>
                <c:pt idx="39" formatCode="0.0%">
                  <c:v>7.3387057989246829E-2</c:v>
                </c:pt>
                <c:pt idx="40" formatCode="0.0%">
                  <c:v>6.7497585200902543E-2</c:v>
                </c:pt>
                <c:pt idx="41" formatCode="0.0%">
                  <c:v>6.7094684660560899E-2</c:v>
                </c:pt>
                <c:pt idx="42" formatCode="0.0%">
                  <c:v>6.3116105434064762E-2</c:v>
                </c:pt>
                <c:pt idx="43" formatCode="0.0%">
                  <c:v>6.1570025480113699E-2</c:v>
                </c:pt>
                <c:pt idx="44" formatCode="0.0%">
                  <c:v>5.8389989427598765E-2</c:v>
                </c:pt>
                <c:pt idx="45" formatCode="0.0%">
                  <c:v>5.1017872853988733E-2</c:v>
                </c:pt>
                <c:pt idx="46" formatCode="0.0%">
                  <c:v>4.6200281405789578E-2</c:v>
                </c:pt>
                <c:pt idx="47" formatCode="0.0%">
                  <c:v>4.5407886653225926E-2</c:v>
                </c:pt>
                <c:pt idx="48" formatCode="0.0%">
                  <c:v>4.5085261288350775E-2</c:v>
                </c:pt>
                <c:pt idx="49" formatCode="0.0%">
                  <c:v>4.624173462510095E-2</c:v>
                </c:pt>
                <c:pt idx="50" formatCode="0.0%">
                  <c:v>4.3776115915335589E-2</c:v>
                </c:pt>
                <c:pt idx="51" formatCode="0.0%">
                  <c:v>4.2557343225348765E-2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Sweden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#N/A</c:v>
                </c:pt>
                <c:pt idx="10" formatCode="0.0%">
                  <c:v>#N/A</c:v>
                </c:pt>
                <c:pt idx="11" formatCode="0.0%">
                  <c:v>#N/A</c:v>
                </c:pt>
                <c:pt idx="12" formatCode="0.0%">
                  <c:v>#N/A</c:v>
                </c:pt>
                <c:pt idx="13" formatCode="0.0%">
                  <c:v>#N/A</c:v>
                </c:pt>
                <c:pt idx="14" formatCode="0.0%">
                  <c:v>#N/A</c:v>
                </c:pt>
                <c:pt idx="15" formatCode="0.0%">
                  <c:v>#N/A</c:v>
                </c:pt>
                <c:pt idx="16" formatCode="0.0%">
                  <c:v>#N/A</c:v>
                </c:pt>
                <c:pt idx="17" formatCode="0.0%">
                  <c:v>0.38949549437313769</c:v>
                </c:pt>
                <c:pt idx="18" formatCode="0.0%">
                  <c:v>0.40854388842869938</c:v>
                </c:pt>
                <c:pt idx="19" formatCode="0.0%">
                  <c:v>0.48599428913694842</c:v>
                </c:pt>
                <c:pt idx="20" formatCode="0.0%">
                  <c:v>0.38949549437313769</c:v>
                </c:pt>
                <c:pt idx="21" formatCode="0.0%">
                  <c:v>0.32046924775612373</c:v>
                </c:pt>
                <c:pt idx="22" formatCode="0.0%">
                  <c:v>0.22614336159122739</c:v>
                </c:pt>
                <c:pt idx="23" formatCode="0.0%">
                  <c:v>0.26357387259273812</c:v>
                </c:pt>
                <c:pt idx="24" formatCode="0.0%">
                  <c:v>0.2977732340069208</c:v>
                </c:pt>
                <c:pt idx="25" formatCode="0.0%">
                  <c:v>0.32046924775612373</c:v>
                </c:pt>
                <c:pt idx="26" formatCode="0.0%">
                  <c:v>0.30835075109542021</c:v>
                </c:pt>
                <c:pt idx="27" formatCode="0.0%">
                  <c:v>0.26730135870245286</c:v>
                </c:pt>
                <c:pt idx="28" formatCode="0.0%">
                  <c:v>0.26689043072198282</c:v>
                </c:pt>
                <c:pt idx="29" formatCode="0.0%">
                  <c:v>0.28673036434207178</c:v>
                </c:pt>
                <c:pt idx="30" formatCode="0.0%">
                  <c:v>0.25849895064182671</c:v>
                </c:pt>
                <c:pt idx="31" formatCode="0.0%">
                  <c:v>0.21259332453376234</c:v>
                </c:pt>
                <c:pt idx="32" formatCode="0.0%">
                  <c:v>0.21901365420447538</c:v>
                </c:pt>
                <c:pt idx="33" formatCode="0.0%">
                  <c:v>0.19151387481684501</c:v>
                </c:pt>
                <c:pt idx="34" formatCode="0.0%">
                  <c:v>0.19852099880115026</c:v>
                </c:pt>
                <c:pt idx="35" formatCode="0.0%">
                  <c:v>0.20295738062458724</c:v>
                </c:pt>
                <c:pt idx="36" formatCode="0.0%">
                  <c:v>0.18427406241588851</c:v>
                </c:pt>
                <c:pt idx="37" formatCode="0.0%">
                  <c:v>0.18511169056634458</c:v>
                </c:pt>
                <c:pt idx="38" formatCode="0.0%">
                  <c:v>0.16280905531912127</c:v>
                </c:pt>
                <c:pt idx="39" formatCode="0.0%">
                  <c:v>0.14465507648658082</c:v>
                </c:pt>
                <c:pt idx="40" formatCode="0.0%">
                  <c:v>0.13524837631414055</c:v>
                </c:pt>
                <c:pt idx="41" formatCode="0.0%">
                  <c:v>0.13173558019482678</c:v>
                </c:pt>
                <c:pt idx="42" formatCode="0.0%">
                  <c:v>0.12224557776747291</c:v>
                </c:pt>
                <c:pt idx="43" formatCode="0.0%">
                  <c:v>9.820977409078302E-2</c:v>
                </c:pt>
                <c:pt idx="44" formatCode="0.0%">
                  <c:v>8.3040485707408962E-2</c:v>
                </c:pt>
                <c:pt idx="45" formatCode="0.0%">
                  <c:v>8.3324120402132662E-2</c:v>
                </c:pt>
                <c:pt idx="46" formatCode="0.0%">
                  <c:v>7.7016664599790952E-2</c:v>
                </c:pt>
                <c:pt idx="47" formatCode="0.0%">
                  <c:v>7.0324681845593595E-2</c:v>
                </c:pt>
                <c:pt idx="48" formatCode="0.0%">
                  <c:v>7.9067697971878292E-2</c:v>
                </c:pt>
                <c:pt idx="49" formatCode="0.0%">
                  <c:v>7.9927082864758026E-2</c:v>
                </c:pt>
                <c:pt idx="50" formatCode="0.0%">
                  <c:v>8.0488689525925805E-2</c:v>
                </c:pt>
                <c:pt idx="51" formatCode="0.0%">
                  <c:v>7.9530489125135384E-2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8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5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6" sqref="C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557</v>
      </c>
      <c r="C1" s="27">
        <f ca="1">TODAY()</f>
        <v>43943</v>
      </c>
      <c r="D1" s="19"/>
      <c r="E1" s="19"/>
      <c r="F1" s="19"/>
      <c r="G1" s="19"/>
      <c r="H1" s="19"/>
      <c r="I1" s="19"/>
      <c r="L1" t="s">
        <v>561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558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560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562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559</v>
      </c>
      <c r="B4" s="27">
        <f ca="1">C1+B3</f>
        <v>43943</v>
      </c>
      <c r="C4" s="27">
        <f ca="1">C1+C3</f>
        <v>43943</v>
      </c>
      <c r="D4" s="22"/>
      <c r="E4" s="19"/>
      <c r="F4" s="19"/>
      <c r="G4" s="19"/>
      <c r="H4" s="19"/>
      <c r="I4" s="19"/>
      <c r="L4" t="s">
        <v>563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122</v>
      </c>
      <c r="C5" s="41" t="s">
        <v>121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 t="e">
        <f>SUM(M54:M79)</f>
        <v>#N/A</v>
      </c>
      <c r="EE5">
        <v>1</v>
      </c>
    </row>
    <row r="6" spans="1:140" x14ac:dyDescent="0.35">
      <c r="A6" s="21" t="s">
        <v>277</v>
      </c>
      <c r="B6" s="33">
        <f ca="1">HLOOKUP(TODAY()-1+$B$3,AA_Infection,2,FALSE)</f>
        <v>15322</v>
      </c>
      <c r="C6" s="33">
        <f ca="1">HLOOKUP(TODAY()-1+$C$3,AA_Infection_2,2,FALSE)</f>
        <v>7191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 ca="1">HLOOKUP(TODAY()-1+$B$3,AA_Deaths,2,FALSE)</f>
        <v>1765</v>
      </c>
      <c r="C7" s="34">
        <f ca="1">HLOOKUP(TODAY()-1+$C$3,AA_Deaths_2,2,FALSE)</f>
        <v>182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 ca="1">B7/B6</f>
        <v>0.11519383892442239</v>
      </c>
      <c r="C8" s="35">
        <f ca="1">C7/C6</f>
        <v>2.5309414545960227E-2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7484656</v>
      </c>
      <c r="C10" s="34">
        <f>VLOOKUP(C5,Countries!$C$5:$D$189,2,FALSE)</f>
        <v>3581239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 ca="1">B6*100000/B$10</f>
        <v>204.71214709132926</v>
      </c>
      <c r="C11" s="34">
        <f ca="1">C6*100000/C$10</f>
        <v>200.79642827524216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 ca="1">B7*100000/B$10</f>
        <v>23.581578097911247</v>
      </c>
      <c r="C12" s="34">
        <f ca="1">C7*100000/C$10</f>
        <v>5.0820400425662742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 ca="1">HLOOKUP(TODAY()-1+$B$3,AA_Infection,4,FALSE)</f>
        <v>553.85714285714289</v>
      </c>
      <c r="C14" s="34">
        <f ca="1">HLOOKUP(TODAY()-1+$C$3,AA_Infection_2,4,FALSE)</f>
        <v>81.142857142857139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 ca="1">HLOOKUP(TODAY()-1+$B$3,AA_Infection,5,FALSE)</f>
        <v>4.2557343225348765E-2</v>
      </c>
      <c r="C15" s="32">
        <f ca="1">HLOOKUP(TODAY()-1+$C$3,AA_Infection_2,5,FALSE)</f>
        <v>1.1823899646915326E-2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 ca="1">70/(B15*100)</f>
        <v>16.448395199234465</v>
      </c>
      <c r="C16" s="37">
        <f ca="1">70/(C15*100)</f>
        <v>59.202126278416046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 ca="1">HLOOKUP(TODAY()-1+$B$3,AA_Infection,6,FALSE)</f>
        <v>17.857142857142858</v>
      </c>
      <c r="C17" s="34">
        <f ca="1">HLOOKUP(TODAY()-1+$C$3,AA_Infection_2,6,FALSE)</f>
        <v>4.4285714285714288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 ca="1">HLOOKUP(TODAY()-1+$B$3,AA_Infection,7,FALSE)</f>
        <v>3.3315565031982963E-2</v>
      </c>
      <c r="C18" s="35">
        <f ca="1">HLOOKUP(TODAY()-1+$C$3,AA_Infection_2,7,FALSE)</f>
        <v>5.7728119180633142E-2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 ca="1">HLOOKUP(TODAY()-1+$B$3,AA_Deaths,4,FALSE)</f>
        <v>104.57142857142857</v>
      </c>
      <c r="C20" s="34">
        <f ca="1">HLOOKUP(TODAY()-1+$C$3,AA_Deaths_2,4,FALSE)</f>
        <v>6.1428571428571432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 ca="1">HLOOKUP(TODAY()-1+$B$3,AA_Deaths,5,FALSE)</f>
        <v>7.9530489125135384E-2</v>
      </c>
      <c r="C21" s="31">
        <f ca="1">HLOOKUP(TODAY()-1+$C$3,AA_Deaths_2,5,FALSE)</f>
        <v>3.9255591163981585E-2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 ca="1">70/(B21*100)</f>
        <v>8.8016559146090678</v>
      </c>
      <c r="C22" s="37">
        <f ca="1">70/(C21*100)</f>
        <v>17.83185475607549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 ca="1">HLOOKUP(TODAY()-1+$B$3,AA_Deaths,6,FALSE)</f>
        <v>41.428571428571431</v>
      </c>
      <c r="C23" s="34">
        <f ca="1">HLOOKUP(TODAY()-1+$C$3,AA_Deaths_2,6,FALSE)</f>
        <v>-1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 ca="1">HLOOKUP(TODAY()-1+$B$3,AA_Deaths,7,FALSE)</f>
        <v>0.65610859728506776</v>
      </c>
      <c r="C24" s="38">
        <f ca="1">HLOOKUP(TODAY()-1+$C$3,AA_Deaths_2,7,FALSE)</f>
        <v>-0.14000000000000001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161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Sweden Infections Cumulated</v>
      </c>
      <c r="C55">
        <f t="shared" ref="C55:AH55" si="3">INDEX(_Inf_Data,MATCH($B$5,_Inf_Country,0),MATCH(C$54,_Inf_Day,0))</f>
        <v>14</v>
      </c>
      <c r="D55">
        <f t="shared" si="3"/>
        <v>15</v>
      </c>
      <c r="E55">
        <f t="shared" si="3"/>
        <v>21</v>
      </c>
      <c r="F55">
        <f t="shared" si="3"/>
        <v>35</v>
      </c>
      <c r="G55">
        <f t="shared" si="3"/>
        <v>94</v>
      </c>
      <c r="H55">
        <f t="shared" si="3"/>
        <v>101</v>
      </c>
      <c r="I55">
        <f t="shared" si="3"/>
        <v>161</v>
      </c>
      <c r="J55">
        <f t="shared" si="3"/>
        <v>203</v>
      </c>
      <c r="K55">
        <f t="shared" si="3"/>
        <v>248</v>
      </c>
      <c r="L55">
        <f t="shared" si="3"/>
        <v>355</v>
      </c>
      <c r="M55">
        <f t="shared" si="3"/>
        <v>500</v>
      </c>
      <c r="N55">
        <f t="shared" si="3"/>
        <v>599</v>
      </c>
      <c r="O55">
        <f t="shared" si="3"/>
        <v>814</v>
      </c>
      <c r="P55">
        <f t="shared" si="3"/>
        <v>961</v>
      </c>
      <c r="Q55">
        <f t="shared" si="3"/>
        <v>1022</v>
      </c>
      <c r="R55">
        <f t="shared" si="3"/>
        <v>1103</v>
      </c>
      <c r="S55">
        <f t="shared" si="3"/>
        <v>1190</v>
      </c>
      <c r="T55">
        <f t="shared" si="3"/>
        <v>1279</v>
      </c>
      <c r="U55">
        <f t="shared" si="3"/>
        <v>1439</v>
      </c>
      <c r="V55">
        <f t="shared" si="3"/>
        <v>1639</v>
      </c>
      <c r="W55">
        <f t="shared" si="3"/>
        <v>1763</v>
      </c>
      <c r="X55">
        <f t="shared" si="3"/>
        <v>1934</v>
      </c>
      <c r="Y55">
        <f t="shared" si="3"/>
        <v>2046</v>
      </c>
      <c r="Z55">
        <f t="shared" si="3"/>
        <v>2286</v>
      </c>
      <c r="AA55">
        <f t="shared" si="3"/>
        <v>2526</v>
      </c>
      <c r="AB55">
        <f t="shared" si="3"/>
        <v>2840</v>
      </c>
      <c r="AC55">
        <f t="shared" si="3"/>
        <v>3069</v>
      </c>
      <c r="AD55">
        <f t="shared" si="3"/>
        <v>3447</v>
      </c>
      <c r="AE55">
        <f t="shared" si="3"/>
        <v>3700</v>
      </c>
      <c r="AF55">
        <f t="shared" si="3"/>
        <v>4028</v>
      </c>
      <c r="AG55">
        <f t="shared" si="3"/>
        <v>4435</v>
      </c>
      <c r="AH55">
        <f t="shared" si="3"/>
        <v>4947</v>
      </c>
      <c r="AI55">
        <f t="shared" ref="AI55:BN55" si="4">INDEX(_Inf_Data,MATCH($B$5,_Inf_Country,0),MATCH(AI$54,_Inf_Day,0))</f>
        <v>5568</v>
      </c>
      <c r="AJ55">
        <f t="shared" si="4"/>
        <v>6131</v>
      </c>
      <c r="AK55">
        <f t="shared" si="4"/>
        <v>6443</v>
      </c>
      <c r="AL55">
        <f t="shared" si="4"/>
        <v>6830</v>
      </c>
      <c r="AM55">
        <f t="shared" si="4"/>
        <v>7206</v>
      </c>
      <c r="AN55">
        <f t="shared" si="4"/>
        <v>7693</v>
      </c>
      <c r="AO55">
        <f t="shared" si="4"/>
        <v>8419</v>
      </c>
      <c r="AP55">
        <f t="shared" si="4"/>
        <v>9141</v>
      </c>
      <c r="AQ55">
        <f t="shared" si="4"/>
        <v>9685</v>
      </c>
      <c r="AR55">
        <f t="shared" si="4"/>
        <v>10151</v>
      </c>
      <c r="AS55">
        <f t="shared" si="4"/>
        <v>10483</v>
      </c>
      <c r="AT55">
        <f t="shared" si="4"/>
        <v>10948</v>
      </c>
      <c r="AU55">
        <f t="shared" si="4"/>
        <v>11445</v>
      </c>
      <c r="AV55">
        <f t="shared" si="4"/>
        <v>11927</v>
      </c>
      <c r="AW55">
        <f t="shared" si="4"/>
        <v>12540</v>
      </c>
      <c r="AX55">
        <f t="shared" si="4"/>
        <v>13216</v>
      </c>
      <c r="AY55">
        <f t="shared" si="4"/>
        <v>13822</v>
      </c>
      <c r="AZ55">
        <f t="shared" si="4"/>
        <v>14385</v>
      </c>
      <c r="BA55">
        <f t="shared" si="4"/>
        <v>14777</v>
      </c>
      <c r="BB55">
        <f t="shared" si="4"/>
        <v>15322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Sweden Infections per Day</v>
      </c>
      <c r="D56">
        <f>IF(D55&gt;C55,D55-C55,0)</f>
        <v>1</v>
      </c>
      <c r="E56">
        <f t="shared" ref="E56:BP56" si="7">IF(E55&gt;D55,E55-D55,0)</f>
        <v>6</v>
      </c>
      <c r="F56">
        <f t="shared" si="7"/>
        <v>14</v>
      </c>
      <c r="G56">
        <f t="shared" si="7"/>
        <v>59</v>
      </c>
      <c r="H56">
        <f t="shared" si="7"/>
        <v>7</v>
      </c>
      <c r="I56">
        <f t="shared" si="7"/>
        <v>60</v>
      </c>
      <c r="J56">
        <f t="shared" si="7"/>
        <v>42</v>
      </c>
      <c r="K56">
        <f t="shared" si="7"/>
        <v>45</v>
      </c>
      <c r="L56">
        <f t="shared" si="7"/>
        <v>107</v>
      </c>
      <c r="M56">
        <f t="shared" si="7"/>
        <v>145</v>
      </c>
      <c r="N56">
        <f t="shared" si="7"/>
        <v>99</v>
      </c>
      <c r="O56">
        <f t="shared" si="7"/>
        <v>215</v>
      </c>
      <c r="P56">
        <f t="shared" si="7"/>
        <v>147</v>
      </c>
      <c r="Q56">
        <f t="shared" si="7"/>
        <v>61</v>
      </c>
      <c r="R56">
        <f t="shared" si="7"/>
        <v>81</v>
      </c>
      <c r="S56">
        <f t="shared" si="7"/>
        <v>87</v>
      </c>
      <c r="T56">
        <f t="shared" si="7"/>
        <v>89</v>
      </c>
      <c r="U56">
        <f t="shared" si="7"/>
        <v>160</v>
      </c>
      <c r="V56">
        <f t="shared" si="7"/>
        <v>200</v>
      </c>
      <c r="W56">
        <f t="shared" si="7"/>
        <v>124</v>
      </c>
      <c r="X56">
        <f t="shared" si="7"/>
        <v>171</v>
      </c>
      <c r="Y56">
        <f t="shared" si="7"/>
        <v>112</v>
      </c>
      <c r="Z56">
        <f t="shared" si="7"/>
        <v>240</v>
      </c>
      <c r="AA56">
        <f t="shared" si="7"/>
        <v>240</v>
      </c>
      <c r="AB56">
        <f t="shared" si="7"/>
        <v>314</v>
      </c>
      <c r="AC56">
        <f t="shared" si="7"/>
        <v>229</v>
      </c>
      <c r="AD56">
        <f t="shared" si="7"/>
        <v>378</v>
      </c>
      <c r="AE56">
        <f t="shared" si="7"/>
        <v>253</v>
      </c>
      <c r="AF56">
        <f t="shared" si="7"/>
        <v>328</v>
      </c>
      <c r="AG56">
        <f t="shared" si="7"/>
        <v>407</v>
      </c>
      <c r="AH56">
        <f t="shared" si="7"/>
        <v>512</v>
      </c>
      <c r="AI56">
        <f t="shared" si="7"/>
        <v>621</v>
      </c>
      <c r="AJ56">
        <f t="shared" si="7"/>
        <v>563</v>
      </c>
      <c r="AK56">
        <f t="shared" si="7"/>
        <v>312</v>
      </c>
      <c r="AL56">
        <f t="shared" si="7"/>
        <v>387</v>
      </c>
      <c r="AM56">
        <f t="shared" si="7"/>
        <v>376</v>
      </c>
      <c r="AN56">
        <f t="shared" si="7"/>
        <v>487</v>
      </c>
      <c r="AO56">
        <f t="shared" si="7"/>
        <v>726</v>
      </c>
      <c r="AP56">
        <f t="shared" si="7"/>
        <v>722</v>
      </c>
      <c r="AQ56">
        <f t="shared" si="7"/>
        <v>544</v>
      </c>
      <c r="AR56">
        <f t="shared" si="7"/>
        <v>466</v>
      </c>
      <c r="AS56">
        <f t="shared" si="7"/>
        <v>332</v>
      </c>
      <c r="AT56">
        <f t="shared" si="7"/>
        <v>465</v>
      </c>
      <c r="AU56">
        <f t="shared" si="7"/>
        <v>497</v>
      </c>
      <c r="AV56">
        <f t="shared" si="7"/>
        <v>482</v>
      </c>
      <c r="AW56">
        <f t="shared" si="7"/>
        <v>613</v>
      </c>
      <c r="AX56">
        <f t="shared" si="7"/>
        <v>676</v>
      </c>
      <c r="AY56">
        <f t="shared" si="7"/>
        <v>606</v>
      </c>
      <c r="AZ56">
        <f t="shared" si="7"/>
        <v>563</v>
      </c>
      <c r="BA56">
        <f t="shared" si="7"/>
        <v>392</v>
      </c>
      <c r="BB56">
        <f t="shared" si="7"/>
        <v>545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21</v>
      </c>
      <c r="J57" s="13">
        <f t="shared" ref="J57:BU57" si="10">IF(J56&lt;&gt;0,SUM(D56:J56)/7,"")</f>
        <v>27</v>
      </c>
      <c r="K57" s="13">
        <f t="shared" si="10"/>
        <v>33.285714285714285</v>
      </c>
      <c r="L57" s="13">
        <f t="shared" si="10"/>
        <v>47.714285714285715</v>
      </c>
      <c r="M57" s="13">
        <f t="shared" si="10"/>
        <v>66.428571428571431</v>
      </c>
      <c r="N57" s="13">
        <f t="shared" si="10"/>
        <v>72.142857142857139</v>
      </c>
      <c r="O57" s="13">
        <f t="shared" si="10"/>
        <v>101.85714285714286</v>
      </c>
      <c r="P57" s="13">
        <f t="shared" si="10"/>
        <v>114.28571428571429</v>
      </c>
      <c r="Q57" s="13">
        <f t="shared" si="10"/>
        <v>117</v>
      </c>
      <c r="R57" s="13">
        <f t="shared" si="10"/>
        <v>122.14285714285714</v>
      </c>
      <c r="S57" s="13">
        <f t="shared" si="10"/>
        <v>119.28571428571429</v>
      </c>
      <c r="T57" s="13">
        <f t="shared" si="10"/>
        <v>111.28571428571429</v>
      </c>
      <c r="U57" s="13">
        <f t="shared" si="10"/>
        <v>120</v>
      </c>
      <c r="V57" s="13">
        <f t="shared" si="10"/>
        <v>117.85714285714286</v>
      </c>
      <c r="W57" s="13">
        <f t="shared" si="10"/>
        <v>114.57142857142857</v>
      </c>
      <c r="X57" s="13">
        <f t="shared" si="10"/>
        <v>130.28571428571428</v>
      </c>
      <c r="Y57" s="13">
        <f t="shared" si="10"/>
        <v>134.71428571428572</v>
      </c>
      <c r="Z57" s="13">
        <f t="shared" si="10"/>
        <v>156.57142857142858</v>
      </c>
      <c r="AA57" s="13">
        <f t="shared" si="10"/>
        <v>178.14285714285714</v>
      </c>
      <c r="AB57" s="13">
        <f t="shared" si="10"/>
        <v>200.14285714285714</v>
      </c>
      <c r="AC57" s="13">
        <f t="shared" si="10"/>
        <v>204.28571428571428</v>
      </c>
      <c r="AD57" s="13">
        <f t="shared" si="10"/>
        <v>240.57142857142858</v>
      </c>
      <c r="AE57" s="13">
        <f t="shared" si="10"/>
        <v>252.28571428571428</v>
      </c>
      <c r="AF57" s="13">
        <f t="shared" si="10"/>
        <v>283.14285714285717</v>
      </c>
      <c r="AG57" s="13">
        <f t="shared" si="10"/>
        <v>307</v>
      </c>
      <c r="AH57" s="13">
        <f t="shared" si="10"/>
        <v>345.85714285714283</v>
      </c>
      <c r="AI57" s="13">
        <f t="shared" si="10"/>
        <v>389.71428571428572</v>
      </c>
      <c r="AJ57" s="13">
        <f t="shared" si="10"/>
        <v>437.42857142857144</v>
      </c>
      <c r="AK57" s="13">
        <f t="shared" si="10"/>
        <v>428</v>
      </c>
      <c r="AL57" s="13">
        <f t="shared" si="10"/>
        <v>447.14285714285717</v>
      </c>
      <c r="AM57" s="13">
        <f t="shared" si="10"/>
        <v>454</v>
      </c>
      <c r="AN57" s="13">
        <f t="shared" si="10"/>
        <v>465.42857142857144</v>
      </c>
      <c r="AO57" s="13">
        <f t="shared" si="10"/>
        <v>496</v>
      </c>
      <c r="AP57" s="13">
        <f t="shared" si="10"/>
        <v>510.42857142857144</v>
      </c>
      <c r="AQ57" s="13">
        <f t="shared" si="10"/>
        <v>507.71428571428572</v>
      </c>
      <c r="AR57" s="13">
        <f t="shared" si="10"/>
        <v>529.71428571428567</v>
      </c>
      <c r="AS57" s="13">
        <f t="shared" si="10"/>
        <v>521.85714285714289</v>
      </c>
      <c r="AT57" s="13">
        <f t="shared" si="10"/>
        <v>534.57142857142856</v>
      </c>
      <c r="AU57" s="13">
        <f t="shared" si="10"/>
        <v>536</v>
      </c>
      <c r="AV57" s="13">
        <f t="shared" si="10"/>
        <v>501.14285714285717</v>
      </c>
      <c r="AW57" s="13">
        <f t="shared" si="10"/>
        <v>485.57142857142856</v>
      </c>
      <c r="AX57" s="13">
        <f t="shared" si="10"/>
        <v>504.42857142857144</v>
      </c>
      <c r="AY57" s="13">
        <f t="shared" si="10"/>
        <v>524.42857142857144</v>
      </c>
      <c r="AZ57" s="13">
        <f t="shared" si="10"/>
        <v>557.42857142857144</v>
      </c>
      <c r="BA57" s="13">
        <f t="shared" si="10"/>
        <v>547</v>
      </c>
      <c r="BB57" s="13">
        <f t="shared" si="10"/>
        <v>553.85714285714289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Sweden Infection Growth against cum last 7 days</v>
      </c>
      <c r="J58" s="14">
        <f>IF(AND(C55&lt;&gt;0,J55&lt;&gt;0),(J55/C55)^(1/7)-1,#N/A)</f>
        <v>0.46524320016850362</v>
      </c>
      <c r="K58" s="14">
        <f t="shared" ref="K58:BV58" si="12">IF(AND(D55&lt;&gt;0,K55&lt;&gt;0),(K55/D55)^(1/7)-1,#N/A)</f>
        <v>0.49297140189374944</v>
      </c>
      <c r="L58" s="14">
        <f t="shared" si="12"/>
        <v>0.49771736606879258</v>
      </c>
      <c r="M58" s="14">
        <f t="shared" si="12"/>
        <v>0.46213002094830213</v>
      </c>
      <c r="N58" s="14">
        <f t="shared" si="12"/>
        <v>0.30286630581459062</v>
      </c>
      <c r="O58" s="14">
        <f t="shared" si="12"/>
        <v>0.34732342796140347</v>
      </c>
      <c r="P58" s="14">
        <f t="shared" si="12"/>
        <v>0.2907510935501354</v>
      </c>
      <c r="Q58" s="14">
        <f t="shared" si="12"/>
        <v>0.25973520192457844</v>
      </c>
      <c r="R58" s="14">
        <f t="shared" si="12"/>
        <v>0.23762512904269739</v>
      </c>
      <c r="S58" s="14">
        <f t="shared" si="12"/>
        <v>0.18862679287029982</v>
      </c>
      <c r="T58" s="14">
        <f t="shared" si="12"/>
        <v>0.14359304577231091</v>
      </c>
      <c r="U58" s="14">
        <f t="shared" si="12"/>
        <v>0.13338192330439957</v>
      </c>
      <c r="V58" s="14">
        <f t="shared" si="12"/>
        <v>0.1051521639170927</v>
      </c>
      <c r="W58" s="14">
        <f t="shared" si="12"/>
        <v>9.0553533462116365E-2</v>
      </c>
      <c r="X58" s="14">
        <f t="shared" si="12"/>
        <v>9.5398709256075742E-2</v>
      </c>
      <c r="Y58" s="14">
        <f t="shared" si="12"/>
        <v>9.227721379648135E-2</v>
      </c>
      <c r="Z58" s="14">
        <f t="shared" si="12"/>
        <v>9.7751857556309885E-2</v>
      </c>
      <c r="AA58" s="14">
        <f t="shared" si="12"/>
        <v>0.1021057224839661</v>
      </c>
      <c r="AB58" s="14">
        <f t="shared" si="12"/>
        <v>0.10199506449196849</v>
      </c>
      <c r="AC58" s="14">
        <f t="shared" si="12"/>
        <v>9.3746932043067943E-2</v>
      </c>
      <c r="AD58" s="14">
        <f t="shared" si="12"/>
        <v>0.10052122888565052</v>
      </c>
      <c r="AE58" s="14">
        <f t="shared" si="12"/>
        <v>9.7107848795874752E-2</v>
      </c>
      <c r="AF58" s="14">
        <f t="shared" si="12"/>
        <v>0.10160592163535553</v>
      </c>
      <c r="AG58" s="14">
        <f t="shared" si="12"/>
        <v>9.9301374937796005E-2</v>
      </c>
      <c r="AH58" s="14">
        <f t="shared" si="12"/>
        <v>0.10078175689764013</v>
      </c>
      <c r="AI58" s="14">
        <f t="shared" si="12"/>
        <v>0.10095279432763538</v>
      </c>
      <c r="AJ58" s="14">
        <f t="shared" si="12"/>
        <v>0.1039095479637846</v>
      </c>
      <c r="AK58" s="14">
        <f t="shared" si="12"/>
        <v>9.3469547179970691E-2</v>
      </c>
      <c r="AL58" s="14">
        <f t="shared" si="12"/>
        <v>9.151895716159042E-2</v>
      </c>
      <c r="AM58" s="14">
        <f t="shared" si="12"/>
        <v>8.664178080958429E-2</v>
      </c>
      <c r="AN58" s="14">
        <f t="shared" si="12"/>
        <v>8.1861659029855982E-2</v>
      </c>
      <c r="AO58" s="14">
        <f t="shared" si="12"/>
        <v>7.8917832681882683E-2</v>
      </c>
      <c r="AP58" s="14">
        <f t="shared" si="12"/>
        <v>7.3387057989246829E-2</v>
      </c>
      <c r="AQ58" s="14">
        <f t="shared" si="12"/>
        <v>6.7497585200902543E-2</v>
      </c>
      <c r="AR58" s="14">
        <f t="shared" si="12"/>
        <v>6.7094684660560899E-2</v>
      </c>
      <c r="AS58" s="14">
        <f t="shared" si="12"/>
        <v>6.3116105434064762E-2</v>
      </c>
      <c r="AT58" s="14">
        <f t="shared" si="12"/>
        <v>6.1570025480113699E-2</v>
      </c>
      <c r="AU58" s="14">
        <f t="shared" si="12"/>
        <v>5.8389989427598765E-2</v>
      </c>
      <c r="AV58" s="14">
        <f t="shared" si="12"/>
        <v>5.1017872853988733E-2</v>
      </c>
      <c r="AW58" s="14">
        <f t="shared" si="12"/>
        <v>4.6200281405789578E-2</v>
      </c>
      <c r="AX58" s="14">
        <f t="shared" si="12"/>
        <v>4.5407886653225926E-2</v>
      </c>
      <c r="AY58" s="14">
        <f t="shared" si="12"/>
        <v>4.5085261288350775E-2</v>
      </c>
      <c r="AZ58" s="14">
        <f t="shared" si="12"/>
        <v>4.624173462510095E-2</v>
      </c>
      <c r="BA58" s="14">
        <f t="shared" si="12"/>
        <v>4.3776115915335589E-2</v>
      </c>
      <c r="BB58" s="14">
        <f t="shared" si="12"/>
        <v>4.2557343225348765E-2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90</v>
      </c>
      <c r="R59" s="3">
        <f t="shared" ref="R59:CC59" si="14">IF(R55&lt;&gt;0,(SUM(L56:R56)-SUM(E56:K56))/7,"")</f>
        <v>88.857142857142861</v>
      </c>
      <c r="S59" s="3">
        <f t="shared" si="14"/>
        <v>71.571428571428569</v>
      </c>
      <c r="T59" s="3">
        <f t="shared" si="14"/>
        <v>44.857142857142854</v>
      </c>
      <c r="U59" s="3">
        <f t="shared" si="14"/>
        <v>47.857142857142854</v>
      </c>
      <c r="V59" s="3">
        <f t="shared" si="14"/>
        <v>16</v>
      </c>
      <c r="W59" s="3">
        <f t="shared" si="14"/>
        <v>0.2857142857142857</v>
      </c>
      <c r="X59" s="3">
        <f t="shared" si="14"/>
        <v>13.285714285714286</v>
      </c>
      <c r="Y59" s="3">
        <f t="shared" si="14"/>
        <v>12.571428571428571</v>
      </c>
      <c r="Z59" s="3">
        <f t="shared" si="14"/>
        <v>37.285714285714285</v>
      </c>
      <c r="AA59" s="3">
        <f t="shared" si="14"/>
        <v>66.857142857142861</v>
      </c>
      <c r="AB59" s="3">
        <f t="shared" si="14"/>
        <v>80.142857142857139</v>
      </c>
      <c r="AC59" s="3">
        <f t="shared" si="14"/>
        <v>86.428571428571431</v>
      </c>
      <c r="AD59" s="3">
        <f t="shared" si="14"/>
        <v>126</v>
      </c>
      <c r="AE59" s="3">
        <f t="shared" si="14"/>
        <v>122</v>
      </c>
      <c r="AF59" s="3">
        <f t="shared" si="14"/>
        <v>148.42857142857142</v>
      </c>
      <c r="AG59" s="3">
        <f t="shared" si="14"/>
        <v>150.42857142857142</v>
      </c>
      <c r="AH59" s="3">
        <f t="shared" si="14"/>
        <v>167.71428571428572</v>
      </c>
      <c r="AI59" s="3">
        <f t="shared" si="14"/>
        <v>189.57142857142858</v>
      </c>
      <c r="AJ59" s="3">
        <f t="shared" si="14"/>
        <v>233.14285714285714</v>
      </c>
      <c r="AK59" s="3">
        <f t="shared" si="14"/>
        <v>187.42857142857142</v>
      </c>
      <c r="AL59" s="3">
        <f t="shared" si="14"/>
        <v>194.85714285714286</v>
      </c>
      <c r="AM59" s="3">
        <f t="shared" si="14"/>
        <v>170.85714285714286</v>
      </c>
      <c r="AN59" s="3">
        <f t="shared" si="14"/>
        <v>158.42857142857142</v>
      </c>
      <c r="AO59" s="3">
        <f t="shared" si="14"/>
        <v>150.14285714285714</v>
      </c>
      <c r="AP59" s="3">
        <f t="shared" si="14"/>
        <v>120.71428571428571</v>
      </c>
      <c r="AQ59" s="3">
        <f t="shared" si="14"/>
        <v>70.285714285714292</v>
      </c>
      <c r="AR59" s="3">
        <f t="shared" si="14"/>
        <v>101.71428571428571</v>
      </c>
      <c r="AS59" s="3">
        <f t="shared" si="14"/>
        <v>74.714285714285708</v>
      </c>
      <c r="AT59" s="3">
        <f t="shared" si="14"/>
        <v>80.571428571428569</v>
      </c>
      <c r="AU59" s="3">
        <f t="shared" si="14"/>
        <v>70.571428571428569</v>
      </c>
      <c r="AV59" s="3">
        <f t="shared" si="14"/>
        <v>5.1428571428571432</v>
      </c>
      <c r="AW59" s="3">
        <f t="shared" si="14"/>
        <v>-24.857142857142858</v>
      </c>
      <c r="AX59" s="3">
        <f t="shared" si="14"/>
        <v>-3.2857142857142856</v>
      </c>
      <c r="AY59" s="3">
        <f t="shared" si="14"/>
        <v>-5.2857142857142856</v>
      </c>
      <c r="AZ59" s="3">
        <f t="shared" si="14"/>
        <v>35.571428571428569</v>
      </c>
      <c r="BA59" s="3">
        <f t="shared" si="14"/>
        <v>12.428571428571429</v>
      </c>
      <c r="BB59" s="3">
        <f t="shared" si="14"/>
        <v>17.857142857142858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3.333333333333333</v>
      </c>
      <c r="R60" s="14">
        <f t="shared" ref="R60:CC60" si="16">IF(R56&lt;&gt;0,SUM(L56:R56)/SUM(E56:K56)-1,"")</f>
        <v>2.6695278969957084</v>
      </c>
      <c r="S60" s="14">
        <f t="shared" si="16"/>
        <v>1.5</v>
      </c>
      <c r="T60" s="14">
        <f t="shared" si="16"/>
        <v>0.6752688172043011</v>
      </c>
      <c r="U60" s="14">
        <f t="shared" si="16"/>
        <v>0.66336633663366329</v>
      </c>
      <c r="V60" s="14">
        <f t="shared" si="16"/>
        <v>0.15708274894810659</v>
      </c>
      <c r="W60" s="14">
        <f t="shared" si="16"/>
        <v>2.4999999999999467E-3</v>
      </c>
      <c r="X60" s="14">
        <f t="shared" si="16"/>
        <v>0.11355311355311359</v>
      </c>
      <c r="Y60" s="14">
        <f t="shared" si="16"/>
        <v>0.10292397660818708</v>
      </c>
      <c r="Z60" s="14">
        <f t="shared" si="16"/>
        <v>0.31257485029940124</v>
      </c>
      <c r="AA60" s="14">
        <f t="shared" si="16"/>
        <v>0.60077021822849797</v>
      </c>
      <c r="AB60" s="14">
        <f t="shared" si="16"/>
        <v>0.66785714285714293</v>
      </c>
      <c r="AC60" s="14">
        <f t="shared" si="16"/>
        <v>0.73333333333333339</v>
      </c>
      <c r="AD60" s="14">
        <f t="shared" si="16"/>
        <v>1.0997506234413965</v>
      </c>
      <c r="AE60" s="14">
        <f t="shared" si="16"/>
        <v>0.93640350877192979</v>
      </c>
      <c r="AF60" s="14">
        <f t="shared" si="16"/>
        <v>1.1018027571580062</v>
      </c>
      <c r="AG60" s="14">
        <f t="shared" si="16"/>
        <v>0.96076642335766427</v>
      </c>
      <c r="AH60" s="14">
        <f t="shared" si="16"/>
        <v>0.94145950280673607</v>
      </c>
      <c r="AI60" s="14">
        <f t="shared" si="16"/>
        <v>0.94718058529621696</v>
      </c>
      <c r="AJ60" s="14">
        <f t="shared" si="16"/>
        <v>1.1412587412587412</v>
      </c>
      <c r="AK60" s="14">
        <f t="shared" si="16"/>
        <v>0.7790973871733966</v>
      </c>
      <c r="AL60" s="14">
        <f t="shared" si="16"/>
        <v>0.77236693091732733</v>
      </c>
      <c r="AM60" s="14">
        <f t="shared" si="16"/>
        <v>0.60343087790110994</v>
      </c>
      <c r="AN60" s="14">
        <f t="shared" si="16"/>
        <v>0.51605397859469515</v>
      </c>
      <c r="AO60" s="14">
        <f t="shared" si="16"/>
        <v>0.43411813300289137</v>
      </c>
      <c r="AP60" s="14">
        <f t="shared" si="16"/>
        <v>0.30975073313782997</v>
      </c>
      <c r="AQ60" s="14">
        <f t="shared" si="16"/>
        <v>0.16067929457870678</v>
      </c>
      <c r="AR60" s="14">
        <f t="shared" si="16"/>
        <v>0.23765020026702266</v>
      </c>
      <c r="AS60" s="14">
        <f t="shared" si="16"/>
        <v>0.16709265175718846</v>
      </c>
      <c r="AT60" s="14">
        <f t="shared" si="16"/>
        <v>0.17747010698552557</v>
      </c>
      <c r="AU60" s="14">
        <f t="shared" si="16"/>
        <v>0.15162676488643334</v>
      </c>
      <c r="AV60" s="14">
        <f t="shared" si="16"/>
        <v>1.0368663594469973E-2</v>
      </c>
      <c r="AW60" s="14">
        <f t="shared" si="16"/>
        <v>-4.8698572628043668E-2</v>
      </c>
      <c r="AX60" s="14">
        <f t="shared" si="16"/>
        <v>-6.4715813168261249E-3</v>
      </c>
      <c r="AY60" s="14">
        <f t="shared" si="16"/>
        <v>-9.9784250269686625E-3</v>
      </c>
      <c r="AZ60" s="14">
        <f t="shared" si="16"/>
        <v>6.8163153572406321E-2</v>
      </c>
      <c r="BA60" s="14">
        <f t="shared" si="16"/>
        <v>2.3249599144842259E-2</v>
      </c>
      <c r="BB60" s="14">
        <f t="shared" si="16"/>
        <v>3.3315565031982963E-2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282414.71637255227</v>
      </c>
      <c r="D63" s="9">
        <f t="shared" ref="D63:BO63" si="24">IF(D55=0,0,ABS(+D61-D55)^2)</f>
        <v>427525.24473072146</v>
      </c>
      <c r="E63" s="9">
        <f t="shared" si="24"/>
        <v>638687.07932602696</v>
      </c>
      <c r="F63" s="9">
        <f t="shared" si="24"/>
        <v>942240.22970691486</v>
      </c>
      <c r="G63" s="9">
        <f t="shared" si="24"/>
        <v>1297519.6896280986</v>
      </c>
      <c r="H63" s="9">
        <f t="shared" si="24"/>
        <v>1990323.0977308701</v>
      </c>
      <c r="I63" s="9">
        <f t="shared" si="24"/>
        <v>2863919.3576480774</v>
      </c>
      <c r="J63" s="9">
        <f t="shared" si="24"/>
        <v>4279663.128437873</v>
      </c>
      <c r="K63" s="9">
        <f t="shared" si="24"/>
        <v>6432535.1044863518</v>
      </c>
      <c r="L63" s="9">
        <f t="shared" si="24"/>
        <v>9344064.2546076551</v>
      </c>
      <c r="M63" s="9">
        <f t="shared" si="24"/>
        <v>13542121.802943069</v>
      </c>
      <c r="N63" s="9">
        <f t="shared" si="24"/>
        <v>20437463.991203025</v>
      </c>
      <c r="O63" s="9">
        <f t="shared" si="24"/>
        <v>29756860.642158508</v>
      </c>
      <c r="P63" s="9">
        <f t="shared" si="24"/>
        <v>45054492.871955402</v>
      </c>
      <c r="Q63" s="9">
        <f t="shared" si="24"/>
        <v>69986725.416623577</v>
      </c>
      <c r="R63" s="9">
        <f t="shared" si="24"/>
        <v>107662090.07753523</v>
      </c>
      <c r="S63" s="9">
        <f t="shared" si="24"/>
        <v>164776824.05358109</v>
      </c>
      <c r="T63" s="9">
        <f t="shared" si="24"/>
        <v>251102085.46589914</v>
      </c>
      <c r="U63" s="9">
        <f t="shared" si="24"/>
        <v>378237594.09064335</v>
      </c>
      <c r="V63" s="9">
        <f t="shared" si="24"/>
        <v>566716928.55845869</v>
      </c>
      <c r="W63" s="9">
        <f t="shared" si="24"/>
        <v>851934145.54762578</v>
      </c>
      <c r="X63" s="9">
        <f t="shared" si="24"/>
        <v>1270736439.5058155</v>
      </c>
      <c r="Y63" s="9">
        <f t="shared" si="24"/>
        <v>1891255249.824291</v>
      </c>
      <c r="Z63" s="9">
        <f t="shared" si="24"/>
        <v>2781874056.2022891</v>
      </c>
      <c r="AA63" s="9">
        <f t="shared" si="24"/>
        <v>4067309726.2267613</v>
      </c>
      <c r="AB63" s="9">
        <f t="shared" si="24"/>
        <v>5891207443.6579142</v>
      </c>
      <c r="AC63" s="9">
        <f t="shared" si="24"/>
        <v>8478403031.0606184</v>
      </c>
      <c r="AD63" s="9">
        <f t="shared" si="24"/>
        <v>12040998848.630167</v>
      </c>
      <c r="AE63" s="9">
        <f t="shared" si="24"/>
        <v>16942002391.039883</v>
      </c>
      <c r="AF63" s="9">
        <f t="shared" si="24"/>
        <v>23491812360.492172</v>
      </c>
      <c r="AG63" s="9">
        <f t="shared" si="24"/>
        <v>32061283773.653152</v>
      </c>
      <c r="AH63" s="9">
        <f t="shared" si="24"/>
        <v>43002420836.170448</v>
      </c>
      <c r="AI63" s="9">
        <f t="shared" si="24"/>
        <v>56614553957.483643</v>
      </c>
      <c r="AJ63" s="9">
        <f t="shared" si="24"/>
        <v>73174421741.072952</v>
      </c>
      <c r="AK63" s="9">
        <f t="shared" si="24"/>
        <v>92850812035.093842</v>
      </c>
      <c r="AL63" s="9">
        <f t="shared" si="24"/>
        <v>115306368178.44905</v>
      </c>
      <c r="AM63" s="9">
        <f t="shared" si="24"/>
        <v>140199708830.42065</v>
      </c>
      <c r="AN63" s="9">
        <f t="shared" si="24"/>
        <v>166842934734.46338</v>
      </c>
      <c r="AO63" s="9">
        <f t="shared" si="24"/>
        <v>194366971789.04422</v>
      </c>
      <c r="AP63" s="9">
        <f t="shared" si="24"/>
        <v>222159111753.49396</v>
      </c>
      <c r="AQ63" s="9">
        <f t="shared" si="24"/>
        <v>249619323286.37094</v>
      </c>
      <c r="AR63" s="9">
        <f t="shared" si="24"/>
        <v>275988880105.3186</v>
      </c>
      <c r="AS63" s="9">
        <f t="shared" si="24"/>
        <v>300798916745.79199</v>
      </c>
      <c r="AT63" s="9">
        <f t="shared" si="24"/>
        <v>323384821284.09998</v>
      </c>
      <c r="AU63" s="9">
        <f t="shared" si="24"/>
        <v>343634641674.45245</v>
      </c>
      <c r="AV63" s="9">
        <f t="shared" si="24"/>
        <v>361531176364.79755</v>
      </c>
      <c r="AW63" s="9">
        <f t="shared" si="24"/>
        <v>376939961721.71222</v>
      </c>
      <c r="AX63" s="9">
        <f t="shared" si="24"/>
        <v>390063144456.57794</v>
      </c>
      <c r="AY63" s="9">
        <f t="shared" si="24"/>
        <v>401245300284.67828</v>
      </c>
      <c r="AZ63" s="9">
        <f t="shared" si="24"/>
        <v>410662367995.04688</v>
      </c>
      <c r="BA63" s="9">
        <f t="shared" si="24"/>
        <v>418696889125.22351</v>
      </c>
      <c r="BB63" s="9">
        <f t="shared" si="24"/>
        <v>425141830881.33643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Sweden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0</v>
      </c>
      <c r="F68">
        <f t="shared" si="30"/>
        <v>0</v>
      </c>
      <c r="G68">
        <f t="shared" si="30"/>
        <v>0</v>
      </c>
      <c r="H68">
        <f t="shared" si="30"/>
        <v>0</v>
      </c>
      <c r="I68">
        <f t="shared" si="30"/>
        <v>0</v>
      </c>
      <c r="J68">
        <f t="shared" si="30"/>
        <v>0</v>
      </c>
      <c r="K68">
        <f t="shared" si="30"/>
        <v>0</v>
      </c>
      <c r="L68">
        <f t="shared" si="30"/>
        <v>0</v>
      </c>
      <c r="M68">
        <f t="shared" si="30"/>
        <v>1</v>
      </c>
      <c r="N68">
        <f t="shared" si="30"/>
        <v>1</v>
      </c>
      <c r="O68">
        <f t="shared" si="30"/>
        <v>1</v>
      </c>
      <c r="P68">
        <f t="shared" si="30"/>
        <v>2</v>
      </c>
      <c r="Q68">
        <f t="shared" si="30"/>
        <v>3</v>
      </c>
      <c r="R68">
        <f t="shared" si="30"/>
        <v>6</v>
      </c>
      <c r="S68">
        <f t="shared" si="30"/>
        <v>7</v>
      </c>
      <c r="T68">
        <f t="shared" si="30"/>
        <v>10</v>
      </c>
      <c r="U68">
        <f t="shared" si="30"/>
        <v>11</v>
      </c>
      <c r="V68">
        <f t="shared" si="30"/>
        <v>16</v>
      </c>
      <c r="W68">
        <f t="shared" si="30"/>
        <v>20</v>
      </c>
      <c r="X68">
        <f t="shared" si="30"/>
        <v>21</v>
      </c>
      <c r="Y68">
        <f t="shared" si="30"/>
        <v>25</v>
      </c>
      <c r="Z68">
        <f t="shared" si="30"/>
        <v>36</v>
      </c>
      <c r="AA68">
        <f t="shared" si="30"/>
        <v>62</v>
      </c>
      <c r="AB68">
        <f t="shared" si="30"/>
        <v>77</v>
      </c>
      <c r="AC68">
        <f t="shared" si="30"/>
        <v>105</v>
      </c>
      <c r="AD68">
        <f t="shared" si="30"/>
        <v>105</v>
      </c>
      <c r="AE68">
        <f t="shared" si="30"/>
        <v>110</v>
      </c>
      <c r="AF68">
        <f t="shared" si="30"/>
        <v>146</v>
      </c>
      <c r="AG68">
        <f t="shared" si="30"/>
        <v>180</v>
      </c>
      <c r="AH68">
        <f t="shared" si="30"/>
        <v>239</v>
      </c>
      <c r="AI68">
        <f t="shared" ref="AI68:BN68" si="31">INDEX(_Death_Data,MATCH($B$5,_Death_Country,0),MATCH(AI$54,_Death_Day,0))</f>
        <v>308</v>
      </c>
      <c r="AJ68">
        <f t="shared" si="31"/>
        <v>358</v>
      </c>
      <c r="AK68">
        <f t="shared" si="31"/>
        <v>373</v>
      </c>
      <c r="AL68">
        <f t="shared" si="31"/>
        <v>401</v>
      </c>
      <c r="AM68">
        <f t="shared" si="31"/>
        <v>477</v>
      </c>
      <c r="AN68">
        <f t="shared" si="31"/>
        <v>591</v>
      </c>
      <c r="AO68">
        <f t="shared" si="31"/>
        <v>687</v>
      </c>
      <c r="AP68">
        <f t="shared" si="31"/>
        <v>793</v>
      </c>
      <c r="AQ68">
        <f t="shared" si="31"/>
        <v>870</v>
      </c>
      <c r="AR68">
        <f t="shared" si="31"/>
        <v>887</v>
      </c>
      <c r="AS68">
        <f t="shared" si="31"/>
        <v>899</v>
      </c>
      <c r="AT68">
        <f t="shared" si="31"/>
        <v>919</v>
      </c>
      <c r="AU68">
        <f t="shared" si="31"/>
        <v>1033</v>
      </c>
      <c r="AV68">
        <f t="shared" si="31"/>
        <v>1203</v>
      </c>
      <c r="AW68">
        <f t="shared" si="31"/>
        <v>1333</v>
      </c>
      <c r="AX68">
        <f t="shared" si="31"/>
        <v>1400</v>
      </c>
      <c r="AY68">
        <f t="shared" si="31"/>
        <v>1511</v>
      </c>
      <c r="AZ68">
        <f t="shared" si="31"/>
        <v>1540</v>
      </c>
      <c r="BA68">
        <f t="shared" si="31"/>
        <v>1580</v>
      </c>
      <c r="BB68">
        <f t="shared" si="31"/>
        <v>1765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Sweden Deaths Day</v>
      </c>
      <c r="D69">
        <f>IF(D68&gt;C68,D68-C68,0)</f>
        <v>0</v>
      </c>
      <c r="E69">
        <f t="shared" ref="E69:BP69" si="34">IF(E68&gt;D68,E68-D68,0)</f>
        <v>0</v>
      </c>
      <c r="F69">
        <f t="shared" si="34"/>
        <v>0</v>
      </c>
      <c r="G69">
        <f t="shared" si="34"/>
        <v>0</v>
      </c>
      <c r="H69">
        <f t="shared" si="34"/>
        <v>0</v>
      </c>
      <c r="I69">
        <f t="shared" si="34"/>
        <v>0</v>
      </c>
      <c r="J69">
        <f t="shared" si="34"/>
        <v>0</v>
      </c>
      <c r="K69">
        <f t="shared" si="34"/>
        <v>0</v>
      </c>
      <c r="L69">
        <f t="shared" si="34"/>
        <v>0</v>
      </c>
      <c r="M69">
        <f t="shared" si="34"/>
        <v>1</v>
      </c>
      <c r="N69">
        <f t="shared" si="34"/>
        <v>0</v>
      </c>
      <c r="O69">
        <f t="shared" si="34"/>
        <v>0</v>
      </c>
      <c r="P69">
        <f t="shared" si="34"/>
        <v>1</v>
      </c>
      <c r="Q69">
        <f t="shared" si="34"/>
        <v>1</v>
      </c>
      <c r="R69">
        <f t="shared" si="34"/>
        <v>3</v>
      </c>
      <c r="S69">
        <f t="shared" si="34"/>
        <v>1</v>
      </c>
      <c r="T69">
        <f t="shared" si="34"/>
        <v>3</v>
      </c>
      <c r="U69">
        <f t="shared" si="34"/>
        <v>1</v>
      </c>
      <c r="V69">
        <f t="shared" si="34"/>
        <v>5</v>
      </c>
      <c r="W69">
        <f t="shared" si="34"/>
        <v>4</v>
      </c>
      <c r="X69">
        <f t="shared" si="34"/>
        <v>1</v>
      </c>
      <c r="Y69">
        <f t="shared" si="34"/>
        <v>4</v>
      </c>
      <c r="Z69">
        <f t="shared" si="34"/>
        <v>11</v>
      </c>
      <c r="AA69">
        <f t="shared" si="34"/>
        <v>26</v>
      </c>
      <c r="AB69">
        <f t="shared" si="34"/>
        <v>15</v>
      </c>
      <c r="AC69">
        <f t="shared" si="34"/>
        <v>28</v>
      </c>
      <c r="AD69">
        <f t="shared" si="34"/>
        <v>0</v>
      </c>
      <c r="AE69">
        <f t="shared" si="34"/>
        <v>5</v>
      </c>
      <c r="AF69">
        <f t="shared" si="34"/>
        <v>36</v>
      </c>
      <c r="AG69">
        <f t="shared" si="34"/>
        <v>34</v>
      </c>
      <c r="AH69">
        <f t="shared" si="34"/>
        <v>59</v>
      </c>
      <c r="AI69">
        <f t="shared" si="34"/>
        <v>69</v>
      </c>
      <c r="AJ69">
        <f t="shared" si="34"/>
        <v>50</v>
      </c>
      <c r="AK69">
        <f t="shared" si="34"/>
        <v>15</v>
      </c>
      <c r="AL69">
        <f t="shared" si="34"/>
        <v>28</v>
      </c>
      <c r="AM69">
        <f t="shared" si="34"/>
        <v>76</v>
      </c>
      <c r="AN69">
        <f t="shared" si="34"/>
        <v>114</v>
      </c>
      <c r="AO69">
        <f t="shared" si="34"/>
        <v>96</v>
      </c>
      <c r="AP69">
        <f t="shared" si="34"/>
        <v>106</v>
      </c>
      <c r="AQ69">
        <f t="shared" si="34"/>
        <v>77</v>
      </c>
      <c r="AR69">
        <f t="shared" si="34"/>
        <v>17</v>
      </c>
      <c r="AS69">
        <f t="shared" si="34"/>
        <v>12</v>
      </c>
      <c r="AT69">
        <f t="shared" si="34"/>
        <v>20</v>
      </c>
      <c r="AU69">
        <f t="shared" si="34"/>
        <v>114</v>
      </c>
      <c r="AV69">
        <f t="shared" si="34"/>
        <v>170</v>
      </c>
      <c r="AW69">
        <f t="shared" si="34"/>
        <v>130</v>
      </c>
      <c r="AX69">
        <f t="shared" si="34"/>
        <v>67</v>
      </c>
      <c r="AY69">
        <f t="shared" si="34"/>
        <v>111</v>
      </c>
      <c r="AZ69">
        <f t="shared" si="34"/>
        <v>29</v>
      </c>
      <c r="BA69">
        <f t="shared" si="34"/>
        <v>40</v>
      </c>
      <c r="BB69">
        <f t="shared" si="34"/>
        <v>185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0</v>
      </c>
      <c r="J70" s="13">
        <f t="shared" ref="J70:BU70" si="37">IF(J69&lt;&gt;0,SUM(D69:J69)/7,0)</f>
        <v>0</v>
      </c>
      <c r="K70" s="13">
        <f t="shared" si="37"/>
        <v>0</v>
      </c>
      <c r="L70" s="13">
        <f t="shared" si="37"/>
        <v>0</v>
      </c>
      <c r="M70" s="13">
        <f t="shared" si="37"/>
        <v>0.14285714285714285</v>
      </c>
      <c r="N70" s="13">
        <f t="shared" si="37"/>
        <v>0</v>
      </c>
      <c r="O70" s="13">
        <f t="shared" si="37"/>
        <v>0</v>
      </c>
      <c r="P70" s="13">
        <f t="shared" si="37"/>
        <v>0.2857142857142857</v>
      </c>
      <c r="Q70" s="13">
        <f t="shared" si="37"/>
        <v>0.42857142857142855</v>
      </c>
      <c r="R70" s="13">
        <f t="shared" si="37"/>
        <v>0.8571428571428571</v>
      </c>
      <c r="S70" s="13">
        <f t="shared" si="37"/>
        <v>1</v>
      </c>
      <c r="T70" s="13">
        <f t="shared" si="37"/>
        <v>1.2857142857142858</v>
      </c>
      <c r="U70" s="13">
        <f t="shared" si="37"/>
        <v>1.4285714285714286</v>
      </c>
      <c r="V70" s="13">
        <f t="shared" si="37"/>
        <v>2.1428571428571428</v>
      </c>
      <c r="W70" s="13">
        <f t="shared" si="37"/>
        <v>2.5714285714285716</v>
      </c>
      <c r="X70" s="13">
        <f t="shared" si="37"/>
        <v>2.5714285714285716</v>
      </c>
      <c r="Y70" s="13">
        <f t="shared" si="37"/>
        <v>2.7142857142857144</v>
      </c>
      <c r="Z70" s="13">
        <f t="shared" si="37"/>
        <v>4.1428571428571432</v>
      </c>
      <c r="AA70" s="13">
        <f t="shared" si="37"/>
        <v>7.4285714285714288</v>
      </c>
      <c r="AB70" s="13">
        <f t="shared" si="37"/>
        <v>9.4285714285714288</v>
      </c>
      <c r="AC70" s="13">
        <f t="shared" si="37"/>
        <v>12.714285714285714</v>
      </c>
      <c r="AD70" s="13">
        <f t="shared" si="37"/>
        <v>0</v>
      </c>
      <c r="AE70" s="13">
        <f t="shared" si="37"/>
        <v>12.714285714285714</v>
      </c>
      <c r="AF70" s="13">
        <f t="shared" si="37"/>
        <v>17.285714285714285</v>
      </c>
      <c r="AG70" s="13">
        <f t="shared" si="37"/>
        <v>20.571428571428573</v>
      </c>
      <c r="AH70" s="13">
        <f t="shared" si="37"/>
        <v>25.285714285714285</v>
      </c>
      <c r="AI70" s="13">
        <f t="shared" si="37"/>
        <v>33</v>
      </c>
      <c r="AJ70" s="13">
        <f t="shared" si="37"/>
        <v>36.142857142857146</v>
      </c>
      <c r="AK70" s="13">
        <f t="shared" si="37"/>
        <v>38.285714285714285</v>
      </c>
      <c r="AL70" s="13">
        <f t="shared" si="37"/>
        <v>41.571428571428569</v>
      </c>
      <c r="AM70" s="13">
        <f t="shared" si="37"/>
        <v>47.285714285714285</v>
      </c>
      <c r="AN70" s="13">
        <f t="shared" si="37"/>
        <v>58.714285714285715</v>
      </c>
      <c r="AO70" s="13">
        <f t="shared" si="37"/>
        <v>64</v>
      </c>
      <c r="AP70" s="13">
        <f t="shared" si="37"/>
        <v>69.285714285714292</v>
      </c>
      <c r="AQ70" s="13">
        <f t="shared" si="37"/>
        <v>73.142857142857139</v>
      </c>
      <c r="AR70" s="13">
        <f t="shared" si="37"/>
        <v>73.428571428571431</v>
      </c>
      <c r="AS70" s="13">
        <f t="shared" si="37"/>
        <v>71.142857142857139</v>
      </c>
      <c r="AT70" s="13">
        <f t="shared" si="37"/>
        <v>63.142857142857146</v>
      </c>
      <c r="AU70" s="13">
        <f t="shared" si="37"/>
        <v>63.142857142857146</v>
      </c>
      <c r="AV70" s="13">
        <f t="shared" si="37"/>
        <v>73.714285714285708</v>
      </c>
      <c r="AW70" s="13">
        <f t="shared" si="37"/>
        <v>77.142857142857139</v>
      </c>
      <c r="AX70" s="13">
        <f t="shared" si="37"/>
        <v>75.714285714285708</v>
      </c>
      <c r="AY70" s="13">
        <f t="shared" si="37"/>
        <v>89.142857142857139</v>
      </c>
      <c r="AZ70" s="13">
        <f t="shared" si="37"/>
        <v>91.571428571428569</v>
      </c>
      <c r="BA70" s="13">
        <f t="shared" si="37"/>
        <v>94.428571428571431</v>
      </c>
      <c r="BB70" s="13">
        <f t="shared" si="37"/>
        <v>104.57142857142857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Sweden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 t="e">
        <f t="shared" si="39"/>
        <v>#N/A</v>
      </c>
      <c r="M71" s="14" t="e">
        <f t="shared" si="39"/>
        <v>#N/A</v>
      </c>
      <c r="N71" s="14" t="e">
        <f t="shared" si="39"/>
        <v>#N/A</v>
      </c>
      <c r="O71" s="14" t="e">
        <f t="shared" si="39"/>
        <v>#N/A</v>
      </c>
      <c r="P71" s="14" t="e">
        <f t="shared" si="39"/>
        <v>#N/A</v>
      </c>
      <c r="Q71" s="14" t="e">
        <f t="shared" si="39"/>
        <v>#N/A</v>
      </c>
      <c r="R71" s="14" t="e">
        <f t="shared" si="39"/>
        <v>#N/A</v>
      </c>
      <c r="S71" s="14" t="e">
        <f t="shared" si="39"/>
        <v>#N/A</v>
      </c>
      <c r="T71" s="14">
        <f t="shared" si="39"/>
        <v>0.38949549437313769</v>
      </c>
      <c r="U71" s="14">
        <f t="shared" si="39"/>
        <v>0.40854388842869938</v>
      </c>
      <c r="V71" s="14">
        <f t="shared" si="39"/>
        <v>0.48599428913694842</v>
      </c>
      <c r="W71" s="14">
        <f t="shared" si="39"/>
        <v>0.38949549437313769</v>
      </c>
      <c r="X71" s="14">
        <f t="shared" si="39"/>
        <v>0.32046924775612373</v>
      </c>
      <c r="Y71" s="14">
        <f t="shared" si="39"/>
        <v>0.22614336159122739</v>
      </c>
      <c r="Z71" s="14">
        <f t="shared" si="39"/>
        <v>0.26357387259273812</v>
      </c>
      <c r="AA71" s="14">
        <f t="shared" si="39"/>
        <v>0.2977732340069208</v>
      </c>
      <c r="AB71" s="14">
        <f t="shared" si="39"/>
        <v>0.32046924775612373</v>
      </c>
      <c r="AC71" s="14">
        <f t="shared" si="39"/>
        <v>0.30835075109542021</v>
      </c>
      <c r="AD71" s="14">
        <f t="shared" si="39"/>
        <v>0.26730135870245286</v>
      </c>
      <c r="AE71" s="14">
        <f t="shared" si="39"/>
        <v>0.26689043072198282</v>
      </c>
      <c r="AF71" s="14">
        <f t="shared" si="39"/>
        <v>0.28673036434207178</v>
      </c>
      <c r="AG71" s="14">
        <f t="shared" si="39"/>
        <v>0.25849895064182671</v>
      </c>
      <c r="AH71" s="14">
        <f t="shared" si="39"/>
        <v>0.21259332453376234</v>
      </c>
      <c r="AI71" s="14">
        <f t="shared" si="39"/>
        <v>0.21901365420447538</v>
      </c>
      <c r="AJ71" s="14">
        <f t="shared" si="39"/>
        <v>0.19151387481684501</v>
      </c>
      <c r="AK71" s="14">
        <f t="shared" si="39"/>
        <v>0.19852099880115026</v>
      </c>
      <c r="AL71" s="14">
        <f t="shared" si="39"/>
        <v>0.20295738062458724</v>
      </c>
      <c r="AM71" s="14">
        <f t="shared" si="39"/>
        <v>0.18427406241588851</v>
      </c>
      <c r="AN71" s="14">
        <f t="shared" si="39"/>
        <v>0.18511169056634458</v>
      </c>
      <c r="AO71" s="14">
        <f t="shared" si="39"/>
        <v>0.16280905531912127</v>
      </c>
      <c r="AP71" s="14">
        <f t="shared" si="39"/>
        <v>0.14465507648658082</v>
      </c>
      <c r="AQ71" s="14">
        <f t="shared" si="39"/>
        <v>0.13524837631414055</v>
      </c>
      <c r="AR71" s="14">
        <f t="shared" si="39"/>
        <v>0.13173558019482678</v>
      </c>
      <c r="AS71" s="14">
        <f t="shared" si="39"/>
        <v>0.12224557776747291</v>
      </c>
      <c r="AT71" s="14">
        <f t="shared" si="39"/>
        <v>9.820977409078302E-2</v>
      </c>
      <c r="AU71" s="14">
        <f t="shared" si="39"/>
        <v>8.3040485707408962E-2</v>
      </c>
      <c r="AV71" s="14">
        <f t="shared" si="39"/>
        <v>8.3324120402132662E-2</v>
      </c>
      <c r="AW71" s="14">
        <f t="shared" si="39"/>
        <v>7.7016664599790952E-2</v>
      </c>
      <c r="AX71" s="14">
        <f t="shared" si="39"/>
        <v>7.0324681845593595E-2</v>
      </c>
      <c r="AY71" s="14">
        <f t="shared" si="39"/>
        <v>7.9067697971878292E-2</v>
      </c>
      <c r="AZ71" s="14">
        <f t="shared" si="39"/>
        <v>7.9927082864758026E-2</v>
      </c>
      <c r="BA71" s="14">
        <f t="shared" si="39"/>
        <v>8.0488689525925805E-2</v>
      </c>
      <c r="BB71" s="14">
        <f t="shared" si="39"/>
        <v>7.9530489125135384E-2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0.42857142857142855</v>
      </c>
      <c r="R72" s="3">
        <f t="shared" ref="R72:CC72" si="41">IF(R68&lt;&gt;0,(SUM(L69:R69)-SUM(E69:K69))/7,0)</f>
        <v>0.8571428571428571</v>
      </c>
      <c r="S72" s="3">
        <f t="shared" si="41"/>
        <v>1</v>
      </c>
      <c r="T72" s="3">
        <f t="shared" si="41"/>
        <v>1.1428571428571428</v>
      </c>
      <c r="U72" s="3">
        <f t="shared" si="41"/>
        <v>1.2857142857142858</v>
      </c>
      <c r="V72" s="3">
        <f t="shared" si="41"/>
        <v>2</v>
      </c>
      <c r="W72" s="3">
        <f t="shared" si="41"/>
        <v>2.2857142857142856</v>
      </c>
      <c r="X72" s="3">
        <f t="shared" si="41"/>
        <v>2.1428571428571428</v>
      </c>
      <c r="Y72" s="3">
        <f t="shared" si="41"/>
        <v>1.8571428571428572</v>
      </c>
      <c r="Z72" s="3">
        <f t="shared" si="41"/>
        <v>3.1428571428571428</v>
      </c>
      <c r="AA72" s="3">
        <f t="shared" si="41"/>
        <v>6.1428571428571432</v>
      </c>
      <c r="AB72" s="3">
        <f t="shared" si="41"/>
        <v>8</v>
      </c>
      <c r="AC72" s="3">
        <f t="shared" si="41"/>
        <v>10.571428571428571</v>
      </c>
      <c r="AD72" s="3">
        <f t="shared" si="41"/>
        <v>9.5714285714285712</v>
      </c>
      <c r="AE72" s="3">
        <f t="shared" si="41"/>
        <v>10.142857142857142</v>
      </c>
      <c r="AF72" s="3">
        <f t="shared" si="41"/>
        <v>14.571428571428571</v>
      </c>
      <c r="AG72" s="3">
        <f t="shared" si="41"/>
        <v>16.428571428571427</v>
      </c>
      <c r="AH72" s="3">
        <f t="shared" si="41"/>
        <v>17.857142857142858</v>
      </c>
      <c r="AI72" s="3">
        <f t="shared" si="41"/>
        <v>23.571428571428573</v>
      </c>
      <c r="AJ72" s="3">
        <f t="shared" si="41"/>
        <v>23.428571428571427</v>
      </c>
      <c r="AK72" s="3">
        <f t="shared" si="41"/>
        <v>26.142857142857142</v>
      </c>
      <c r="AL72" s="3">
        <f t="shared" si="41"/>
        <v>28.857142857142858</v>
      </c>
      <c r="AM72" s="3">
        <f t="shared" si="41"/>
        <v>30</v>
      </c>
      <c r="AN72" s="3">
        <f t="shared" si="41"/>
        <v>38.142857142857146</v>
      </c>
      <c r="AO72" s="3">
        <f t="shared" si="41"/>
        <v>38.714285714285715</v>
      </c>
      <c r="AP72" s="3">
        <f t="shared" si="41"/>
        <v>36.285714285714285</v>
      </c>
      <c r="AQ72" s="3">
        <f t="shared" si="41"/>
        <v>37</v>
      </c>
      <c r="AR72" s="3">
        <f t="shared" si="41"/>
        <v>35.142857142857146</v>
      </c>
      <c r="AS72" s="3">
        <f t="shared" si="41"/>
        <v>29.571428571428573</v>
      </c>
      <c r="AT72" s="3">
        <f t="shared" si="41"/>
        <v>15.857142857142858</v>
      </c>
      <c r="AU72" s="3">
        <f t="shared" si="41"/>
        <v>4.4285714285714288</v>
      </c>
      <c r="AV72" s="3">
        <f t="shared" si="41"/>
        <v>9.7142857142857135</v>
      </c>
      <c r="AW72" s="3">
        <f t="shared" si="41"/>
        <v>7.8571428571428568</v>
      </c>
      <c r="AX72" s="3">
        <f t="shared" si="41"/>
        <v>2.5714285714285716</v>
      </c>
      <c r="AY72" s="3">
        <f t="shared" si="41"/>
        <v>15.714285714285714</v>
      </c>
      <c r="AZ72" s="3">
        <f t="shared" si="41"/>
        <v>20.428571428571427</v>
      </c>
      <c r="BA72" s="3">
        <f t="shared" si="41"/>
        <v>31.285714285714285</v>
      </c>
      <c r="BB72" s="3">
        <f t="shared" si="41"/>
        <v>41.428571428571431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0</v>
      </c>
      <c r="R73" s="14">
        <f t="shared" ref="R73:CC73" si="43">IF(K69&lt;&gt;0,SUM(L69:R69)/SUM(E69:K69)-1,0)</f>
        <v>0</v>
      </c>
      <c r="S73" s="14">
        <f t="shared" si="43"/>
        <v>0</v>
      </c>
      <c r="T73" s="14">
        <f t="shared" si="43"/>
        <v>8</v>
      </c>
      <c r="U73" s="14">
        <f t="shared" si="43"/>
        <v>0</v>
      </c>
      <c r="V73" s="14">
        <f t="shared" si="43"/>
        <v>0</v>
      </c>
      <c r="W73" s="14">
        <f t="shared" si="43"/>
        <v>8</v>
      </c>
      <c r="X73" s="14">
        <f t="shared" si="43"/>
        <v>5</v>
      </c>
      <c r="Y73" s="14">
        <f t="shared" si="43"/>
        <v>2.1666666666666665</v>
      </c>
      <c r="Z73" s="14">
        <f t="shared" si="43"/>
        <v>3.1428571428571432</v>
      </c>
      <c r="AA73" s="14">
        <f t="shared" si="43"/>
        <v>4.7777777777777777</v>
      </c>
      <c r="AB73" s="14">
        <f t="shared" si="43"/>
        <v>5.6</v>
      </c>
      <c r="AC73" s="14">
        <f t="shared" si="43"/>
        <v>4.9333333333333336</v>
      </c>
      <c r="AD73" s="14">
        <f t="shared" si="43"/>
        <v>3.7222222222222223</v>
      </c>
      <c r="AE73" s="14">
        <f t="shared" si="43"/>
        <v>3.9444444444444446</v>
      </c>
      <c r="AF73" s="14">
        <f t="shared" si="43"/>
        <v>5.3684210526315788</v>
      </c>
      <c r="AG73" s="14">
        <f t="shared" si="43"/>
        <v>3.9655172413793105</v>
      </c>
      <c r="AH73" s="14">
        <f t="shared" si="43"/>
        <v>2.4038461538461537</v>
      </c>
      <c r="AI73" s="14">
        <f t="shared" si="43"/>
        <v>2.5</v>
      </c>
      <c r="AJ73" s="14">
        <f t="shared" si="43"/>
        <v>1.8426966292134832</v>
      </c>
      <c r="AK73" s="14">
        <f t="shared" si="43"/>
        <v>0</v>
      </c>
      <c r="AL73" s="14">
        <f t="shared" si="43"/>
        <v>2.2696629213483148</v>
      </c>
      <c r="AM73" s="14">
        <f t="shared" si="43"/>
        <v>1.7355371900826446</v>
      </c>
      <c r="AN73" s="14">
        <f t="shared" si="43"/>
        <v>1.8541666666666665</v>
      </c>
      <c r="AO73" s="14">
        <f t="shared" si="43"/>
        <v>1.5310734463276838</v>
      </c>
      <c r="AP73" s="14">
        <f t="shared" si="43"/>
        <v>1.0995670995670994</v>
      </c>
      <c r="AQ73" s="14">
        <f t="shared" si="43"/>
        <v>1.0237154150197627</v>
      </c>
      <c r="AR73" s="14">
        <f t="shared" si="43"/>
        <v>0.91791044776119413</v>
      </c>
      <c r="AS73" s="14">
        <f t="shared" si="43"/>
        <v>0.71134020618556693</v>
      </c>
      <c r="AT73" s="14">
        <f t="shared" si="43"/>
        <v>0.33534743202416917</v>
      </c>
      <c r="AU73" s="14">
        <f t="shared" si="43"/>
        <v>7.5425790754257926E-2</v>
      </c>
      <c r="AV73" s="14">
        <f t="shared" si="43"/>
        <v>0.15178571428571419</v>
      </c>
      <c r="AW73" s="14">
        <f t="shared" si="43"/>
        <v>0.11340206185567014</v>
      </c>
      <c r="AX73" s="14">
        <f t="shared" si="43"/>
        <v>3.515625E-2</v>
      </c>
      <c r="AY73" s="14">
        <f t="shared" si="43"/>
        <v>0.21400778210116722</v>
      </c>
      <c r="AZ73" s="14">
        <f t="shared" si="43"/>
        <v>0.28714859437751006</v>
      </c>
      <c r="BA73" s="14">
        <f t="shared" si="43"/>
        <v>0.49547511312217196</v>
      </c>
      <c r="BB73" s="14">
        <f t="shared" si="43"/>
        <v>0.65610859728506776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Norway Infections Cumulated</v>
      </c>
      <c r="C81">
        <f t="shared" ref="C81:AH81" si="54">INDEX(_Inf_Data,MATCH($C$5,_Inf_Country,0),MATCH(C$54,_Inf_Day,0))</f>
        <v>19</v>
      </c>
      <c r="D81">
        <f t="shared" si="54"/>
        <v>25</v>
      </c>
      <c r="E81">
        <f t="shared" si="54"/>
        <v>32</v>
      </c>
      <c r="F81">
        <f t="shared" si="54"/>
        <v>56</v>
      </c>
      <c r="G81">
        <f t="shared" si="54"/>
        <v>87</v>
      </c>
      <c r="H81">
        <f t="shared" si="54"/>
        <v>108</v>
      </c>
      <c r="I81">
        <f t="shared" si="54"/>
        <v>147</v>
      </c>
      <c r="J81">
        <f t="shared" si="54"/>
        <v>176</v>
      </c>
      <c r="K81">
        <f t="shared" si="54"/>
        <v>205</v>
      </c>
      <c r="L81">
        <f t="shared" si="54"/>
        <v>400</v>
      </c>
      <c r="M81">
        <f t="shared" si="54"/>
        <v>598</v>
      </c>
      <c r="N81">
        <f t="shared" si="54"/>
        <v>702</v>
      </c>
      <c r="O81">
        <f t="shared" si="54"/>
        <v>996</v>
      </c>
      <c r="P81">
        <f t="shared" si="54"/>
        <v>1090</v>
      </c>
      <c r="Q81">
        <f t="shared" si="54"/>
        <v>1221</v>
      </c>
      <c r="R81">
        <f t="shared" si="54"/>
        <v>1333</v>
      </c>
      <c r="S81">
        <f t="shared" si="54"/>
        <v>1463</v>
      </c>
      <c r="T81">
        <f t="shared" si="54"/>
        <v>1550</v>
      </c>
      <c r="U81">
        <f t="shared" si="54"/>
        <v>1746</v>
      </c>
      <c r="V81">
        <f t="shared" si="54"/>
        <v>1914</v>
      </c>
      <c r="W81">
        <f t="shared" si="54"/>
        <v>2118</v>
      </c>
      <c r="X81">
        <f t="shared" si="54"/>
        <v>2385</v>
      </c>
      <c r="Y81">
        <f t="shared" si="54"/>
        <v>2621</v>
      </c>
      <c r="Z81">
        <f t="shared" si="54"/>
        <v>2863</v>
      </c>
      <c r="AA81">
        <f t="shared" si="54"/>
        <v>3084</v>
      </c>
      <c r="AB81">
        <f t="shared" si="54"/>
        <v>3369</v>
      </c>
      <c r="AC81">
        <f t="shared" si="54"/>
        <v>3755</v>
      </c>
      <c r="AD81">
        <f t="shared" si="54"/>
        <v>4015</v>
      </c>
      <c r="AE81">
        <f t="shared" si="54"/>
        <v>4284</v>
      </c>
      <c r="AF81">
        <f t="shared" si="54"/>
        <v>4445</v>
      </c>
      <c r="AG81">
        <f t="shared" si="54"/>
        <v>4641</v>
      </c>
      <c r="AH81">
        <f t="shared" si="54"/>
        <v>4863</v>
      </c>
      <c r="AI81">
        <f t="shared" ref="AI81:BN81" si="55">INDEX(_Inf_Data,MATCH($C$5,_Inf_Country,0),MATCH(AI$54,_Inf_Day,0))</f>
        <v>5147</v>
      </c>
      <c r="AJ81">
        <f t="shared" si="55"/>
        <v>5370</v>
      </c>
      <c r="AK81">
        <f t="shared" si="55"/>
        <v>5550</v>
      </c>
      <c r="AL81">
        <f t="shared" si="55"/>
        <v>5687</v>
      </c>
      <c r="AM81">
        <f t="shared" si="55"/>
        <v>5865</v>
      </c>
      <c r="AN81">
        <f t="shared" si="55"/>
        <v>6086</v>
      </c>
      <c r="AO81">
        <f t="shared" si="55"/>
        <v>6086</v>
      </c>
      <c r="AP81">
        <f t="shared" si="55"/>
        <v>6211</v>
      </c>
      <c r="AQ81">
        <f t="shared" si="55"/>
        <v>6314</v>
      </c>
      <c r="AR81">
        <f t="shared" si="55"/>
        <v>6409</v>
      </c>
      <c r="AS81">
        <f t="shared" si="55"/>
        <v>6525</v>
      </c>
      <c r="AT81">
        <f t="shared" si="55"/>
        <v>6603</v>
      </c>
      <c r="AU81">
        <f t="shared" si="55"/>
        <v>6623</v>
      </c>
      <c r="AV81">
        <f t="shared" si="55"/>
        <v>6740</v>
      </c>
      <c r="AW81">
        <f t="shared" si="55"/>
        <v>6896</v>
      </c>
      <c r="AX81">
        <f t="shared" si="55"/>
        <v>6937</v>
      </c>
      <c r="AY81">
        <f t="shared" si="55"/>
        <v>7036</v>
      </c>
      <c r="AZ81">
        <f t="shared" si="55"/>
        <v>7078</v>
      </c>
      <c r="BA81">
        <f t="shared" si="55"/>
        <v>7156</v>
      </c>
      <c r="BB81">
        <f t="shared" si="55"/>
        <v>7191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Norway Infections per Day</v>
      </c>
      <c r="D82">
        <f>IF(D81&gt;C81,D81-C81,0)</f>
        <v>6</v>
      </c>
      <c r="E82">
        <f t="shared" ref="E82:BP82" si="58">IF(E81&gt;D81,E81-D81,0)</f>
        <v>7</v>
      </c>
      <c r="F82">
        <f t="shared" si="58"/>
        <v>24</v>
      </c>
      <c r="G82">
        <f t="shared" si="58"/>
        <v>31</v>
      </c>
      <c r="H82">
        <f t="shared" si="58"/>
        <v>21</v>
      </c>
      <c r="I82">
        <f t="shared" si="58"/>
        <v>39</v>
      </c>
      <c r="J82">
        <f t="shared" si="58"/>
        <v>29</v>
      </c>
      <c r="K82">
        <f t="shared" si="58"/>
        <v>29</v>
      </c>
      <c r="L82">
        <f t="shared" si="58"/>
        <v>195</v>
      </c>
      <c r="M82">
        <f t="shared" si="58"/>
        <v>198</v>
      </c>
      <c r="N82">
        <f t="shared" si="58"/>
        <v>104</v>
      </c>
      <c r="O82">
        <f t="shared" si="58"/>
        <v>294</v>
      </c>
      <c r="P82">
        <f t="shared" si="58"/>
        <v>94</v>
      </c>
      <c r="Q82">
        <f t="shared" si="58"/>
        <v>131</v>
      </c>
      <c r="R82">
        <f t="shared" si="58"/>
        <v>112</v>
      </c>
      <c r="S82">
        <f t="shared" si="58"/>
        <v>130</v>
      </c>
      <c r="T82">
        <f t="shared" si="58"/>
        <v>87</v>
      </c>
      <c r="U82">
        <f t="shared" si="58"/>
        <v>196</v>
      </c>
      <c r="V82">
        <f t="shared" si="58"/>
        <v>168</v>
      </c>
      <c r="W82">
        <f t="shared" si="58"/>
        <v>204</v>
      </c>
      <c r="X82">
        <f t="shared" si="58"/>
        <v>267</v>
      </c>
      <c r="Y82">
        <f t="shared" si="58"/>
        <v>236</v>
      </c>
      <c r="Z82">
        <f t="shared" si="58"/>
        <v>242</v>
      </c>
      <c r="AA82">
        <f t="shared" si="58"/>
        <v>221</v>
      </c>
      <c r="AB82">
        <f t="shared" si="58"/>
        <v>285</v>
      </c>
      <c r="AC82">
        <f t="shared" si="58"/>
        <v>386</v>
      </c>
      <c r="AD82">
        <f t="shared" si="58"/>
        <v>260</v>
      </c>
      <c r="AE82">
        <f t="shared" si="58"/>
        <v>269</v>
      </c>
      <c r="AF82">
        <f t="shared" si="58"/>
        <v>161</v>
      </c>
      <c r="AG82">
        <f t="shared" si="58"/>
        <v>196</v>
      </c>
      <c r="AH82">
        <f t="shared" si="58"/>
        <v>222</v>
      </c>
      <c r="AI82">
        <f t="shared" si="58"/>
        <v>284</v>
      </c>
      <c r="AJ82">
        <f t="shared" si="58"/>
        <v>223</v>
      </c>
      <c r="AK82">
        <f t="shared" si="58"/>
        <v>180</v>
      </c>
      <c r="AL82">
        <f t="shared" si="58"/>
        <v>137</v>
      </c>
      <c r="AM82">
        <f t="shared" si="58"/>
        <v>178</v>
      </c>
      <c r="AN82">
        <f t="shared" si="58"/>
        <v>221</v>
      </c>
      <c r="AO82">
        <f t="shared" si="58"/>
        <v>0</v>
      </c>
      <c r="AP82">
        <f t="shared" si="58"/>
        <v>125</v>
      </c>
      <c r="AQ82">
        <f t="shared" si="58"/>
        <v>103</v>
      </c>
      <c r="AR82">
        <f t="shared" si="58"/>
        <v>95</v>
      </c>
      <c r="AS82">
        <f t="shared" si="58"/>
        <v>116</v>
      </c>
      <c r="AT82">
        <f t="shared" si="58"/>
        <v>78</v>
      </c>
      <c r="AU82">
        <f t="shared" si="58"/>
        <v>20</v>
      </c>
      <c r="AV82">
        <f t="shared" si="58"/>
        <v>117</v>
      </c>
      <c r="AW82">
        <f t="shared" si="58"/>
        <v>156</v>
      </c>
      <c r="AX82">
        <f t="shared" si="58"/>
        <v>41</v>
      </c>
      <c r="AY82">
        <f t="shared" si="58"/>
        <v>99</v>
      </c>
      <c r="AZ82">
        <f t="shared" si="58"/>
        <v>42</v>
      </c>
      <c r="BA82">
        <f t="shared" si="58"/>
        <v>78</v>
      </c>
      <c r="BB82">
        <f t="shared" si="58"/>
        <v>35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18.285714285714285</v>
      </c>
      <c r="J83" s="13">
        <f t="shared" ref="J83:BU83" si="61">IF(J82&lt;&gt;0,SUM(D82:J82)/7,"")</f>
        <v>22.428571428571427</v>
      </c>
      <c r="K83" s="13">
        <f t="shared" si="61"/>
        <v>25.714285714285715</v>
      </c>
      <c r="L83" s="13">
        <f t="shared" si="61"/>
        <v>52.571428571428569</v>
      </c>
      <c r="M83" s="13">
        <f t="shared" si="61"/>
        <v>77.428571428571431</v>
      </c>
      <c r="N83" s="13">
        <f t="shared" si="61"/>
        <v>87.857142857142861</v>
      </c>
      <c r="O83" s="13">
        <f t="shared" si="61"/>
        <v>126.85714285714286</v>
      </c>
      <c r="P83" s="13">
        <f t="shared" si="61"/>
        <v>134.71428571428572</v>
      </c>
      <c r="Q83" s="13">
        <f t="shared" si="61"/>
        <v>149.28571428571428</v>
      </c>
      <c r="R83" s="13">
        <f t="shared" si="61"/>
        <v>161.14285714285714</v>
      </c>
      <c r="S83" s="13">
        <f t="shared" si="61"/>
        <v>151.85714285714286</v>
      </c>
      <c r="T83" s="13">
        <f t="shared" si="61"/>
        <v>136</v>
      </c>
      <c r="U83" s="13">
        <f t="shared" si="61"/>
        <v>149.14285714285714</v>
      </c>
      <c r="V83" s="13">
        <f t="shared" si="61"/>
        <v>131.14285714285714</v>
      </c>
      <c r="W83" s="13">
        <f t="shared" si="61"/>
        <v>146.85714285714286</v>
      </c>
      <c r="X83" s="13">
        <f t="shared" si="61"/>
        <v>166.28571428571428</v>
      </c>
      <c r="Y83" s="13">
        <f t="shared" si="61"/>
        <v>184</v>
      </c>
      <c r="Z83" s="13">
        <f t="shared" si="61"/>
        <v>200</v>
      </c>
      <c r="AA83" s="13">
        <f t="shared" si="61"/>
        <v>219.14285714285714</v>
      </c>
      <c r="AB83" s="13">
        <f t="shared" si="61"/>
        <v>231.85714285714286</v>
      </c>
      <c r="AC83" s="13">
        <f t="shared" si="61"/>
        <v>263</v>
      </c>
      <c r="AD83" s="13">
        <f t="shared" si="61"/>
        <v>271</v>
      </c>
      <c r="AE83" s="13">
        <f t="shared" si="61"/>
        <v>271.28571428571428</v>
      </c>
      <c r="AF83" s="13">
        <f t="shared" si="61"/>
        <v>260.57142857142856</v>
      </c>
      <c r="AG83" s="13">
        <f t="shared" si="61"/>
        <v>254</v>
      </c>
      <c r="AH83" s="13">
        <f t="shared" si="61"/>
        <v>254.14285714285714</v>
      </c>
      <c r="AI83" s="13">
        <f t="shared" si="61"/>
        <v>254</v>
      </c>
      <c r="AJ83" s="13">
        <f t="shared" si="61"/>
        <v>230.71428571428572</v>
      </c>
      <c r="AK83" s="13">
        <f t="shared" si="61"/>
        <v>219.28571428571428</v>
      </c>
      <c r="AL83" s="13">
        <f t="shared" si="61"/>
        <v>200.42857142857142</v>
      </c>
      <c r="AM83" s="13">
        <f t="shared" si="61"/>
        <v>202.85714285714286</v>
      </c>
      <c r="AN83" s="13">
        <f t="shared" si="61"/>
        <v>206.42857142857142</v>
      </c>
      <c r="AO83" s="13" t="str">
        <f t="shared" si="61"/>
        <v/>
      </c>
      <c r="AP83" s="13">
        <f t="shared" si="61"/>
        <v>152</v>
      </c>
      <c r="AQ83" s="13">
        <f t="shared" si="61"/>
        <v>134.85714285714286</v>
      </c>
      <c r="AR83" s="13">
        <f t="shared" si="61"/>
        <v>122.71428571428571</v>
      </c>
      <c r="AS83" s="13">
        <f t="shared" si="61"/>
        <v>119.71428571428571</v>
      </c>
      <c r="AT83" s="13">
        <f t="shared" si="61"/>
        <v>105.42857142857143</v>
      </c>
      <c r="AU83" s="13">
        <f t="shared" si="61"/>
        <v>76.714285714285708</v>
      </c>
      <c r="AV83" s="13">
        <f t="shared" si="61"/>
        <v>93.428571428571431</v>
      </c>
      <c r="AW83" s="13">
        <f t="shared" si="61"/>
        <v>97.857142857142861</v>
      </c>
      <c r="AX83" s="13">
        <f t="shared" si="61"/>
        <v>89</v>
      </c>
      <c r="AY83" s="13">
        <f t="shared" si="61"/>
        <v>89.571428571428569</v>
      </c>
      <c r="AZ83" s="13">
        <f t="shared" si="61"/>
        <v>79</v>
      </c>
      <c r="BA83" s="13">
        <f t="shared" si="61"/>
        <v>79</v>
      </c>
      <c r="BB83" s="13">
        <f t="shared" si="61"/>
        <v>81.142857142857139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Norway Infection Growth against cum last 7 days</v>
      </c>
      <c r="J84" s="14">
        <f>IF(AND(C81&lt;&gt;0,J81&lt;&gt;0),(J81/C81)^(1/7)-1,#N/A)</f>
        <v>0.37438509964818878</v>
      </c>
      <c r="K84" s="14">
        <f t="shared" ref="K84:BV84" si="63">IF(AND(D81&lt;&gt;0,K81&lt;&gt;0),(K81/D81)^(1/7)-1,#N/A)</f>
        <v>0.3506562608315249</v>
      </c>
      <c r="L84" s="14">
        <f t="shared" si="63"/>
        <v>0.43450289958509303</v>
      </c>
      <c r="M84" s="14">
        <f t="shared" si="63"/>
        <v>0.40258907246025988</v>
      </c>
      <c r="N84" s="14">
        <f t="shared" si="63"/>
        <v>0.34755161385056144</v>
      </c>
      <c r="O84" s="14">
        <f t="shared" si="63"/>
        <v>0.37351578446807943</v>
      </c>
      <c r="P84" s="14">
        <f t="shared" si="63"/>
        <v>0.33137779379372567</v>
      </c>
      <c r="Q84" s="14">
        <f t="shared" si="63"/>
        <v>0.31877849498688571</v>
      </c>
      <c r="R84" s="14">
        <f t="shared" si="63"/>
        <v>0.30663340030889152</v>
      </c>
      <c r="S84" s="14">
        <f t="shared" si="63"/>
        <v>0.20352441517508479</v>
      </c>
      <c r="T84" s="14">
        <f t="shared" si="63"/>
        <v>0.14575054752344552</v>
      </c>
      <c r="U84" s="14">
        <f t="shared" si="63"/>
        <v>0.13901538329443675</v>
      </c>
      <c r="V84" s="14">
        <f t="shared" si="63"/>
        <v>9.780722582065593E-2</v>
      </c>
      <c r="W84" s="14">
        <f t="shared" si="63"/>
        <v>9.9548038809045725E-2</v>
      </c>
      <c r="X84" s="14">
        <f t="shared" si="63"/>
        <v>0.10037055349094581</v>
      </c>
      <c r="Y84" s="14">
        <f t="shared" si="63"/>
        <v>0.10140774101585981</v>
      </c>
      <c r="Z84" s="14">
        <f t="shared" si="63"/>
        <v>0.10066171466356422</v>
      </c>
      <c r="AA84" s="14">
        <f t="shared" si="63"/>
        <v>0.10327363196223582</v>
      </c>
      <c r="AB84" s="14">
        <f t="shared" si="63"/>
        <v>9.8448091939970617E-2</v>
      </c>
      <c r="AC84" s="14">
        <f t="shared" si="63"/>
        <v>0.10105677971971438</v>
      </c>
      <c r="AD84" s="14">
        <f t="shared" si="63"/>
        <v>9.5670432341996348E-2</v>
      </c>
      <c r="AE84" s="14">
        <f t="shared" si="63"/>
        <v>8.7269729227375636E-2</v>
      </c>
      <c r="AF84" s="14">
        <f t="shared" si="63"/>
        <v>7.8380699338217674E-2</v>
      </c>
      <c r="AG84" s="14">
        <f t="shared" si="63"/>
        <v>7.1445367539976212E-2</v>
      </c>
      <c r="AH84" s="14">
        <f t="shared" si="63"/>
        <v>6.7224287075173361E-2</v>
      </c>
      <c r="AI84" s="14">
        <f t="shared" si="63"/>
        <v>6.2412833575983262E-2</v>
      </c>
      <c r="AJ84" s="14">
        <f t="shared" si="63"/>
        <v>5.2434088091250608E-2</v>
      </c>
      <c r="AK84" s="14">
        <f t="shared" si="63"/>
        <v>4.7337795312356157E-2</v>
      </c>
      <c r="AL84" s="14">
        <f t="shared" si="63"/>
        <v>4.1300920489252047E-2</v>
      </c>
      <c r="AM84" s="14">
        <f t="shared" si="63"/>
        <v>4.0397894082870422E-2</v>
      </c>
      <c r="AN84" s="14">
        <f t="shared" si="63"/>
        <v>3.9482535507838534E-2</v>
      </c>
      <c r="AO84" s="14">
        <f t="shared" si="63"/>
        <v>3.2566996538093029E-2</v>
      </c>
      <c r="AP84" s="14">
        <f t="shared" si="63"/>
        <v>2.7207530171305283E-2</v>
      </c>
      <c r="AQ84" s="14">
        <f t="shared" si="63"/>
        <v>2.3404175464881272E-2</v>
      </c>
      <c r="AR84" s="14">
        <f t="shared" si="63"/>
        <v>2.07706727651078E-2</v>
      </c>
      <c r="AS84" s="14">
        <f t="shared" si="63"/>
        <v>1.983094082428094E-2</v>
      </c>
      <c r="AT84" s="14">
        <f t="shared" si="63"/>
        <v>1.7075811406358277E-2</v>
      </c>
      <c r="AU84" s="14">
        <f t="shared" si="63"/>
        <v>1.2152880214274298E-2</v>
      </c>
      <c r="AV84" s="14">
        <f t="shared" si="63"/>
        <v>1.4688092902987782E-2</v>
      </c>
      <c r="AW84" s="14">
        <f t="shared" si="63"/>
        <v>1.5057904839202552E-2</v>
      </c>
      <c r="AX84" s="14">
        <f t="shared" si="63"/>
        <v>1.3533620654428313E-2</v>
      </c>
      <c r="AY84" s="14">
        <f t="shared" si="63"/>
        <v>1.3423087822002966E-2</v>
      </c>
      <c r="AZ84" s="14">
        <f t="shared" si="63"/>
        <v>1.1689281688792574E-2</v>
      </c>
      <c r="BA84" s="14">
        <f t="shared" si="63"/>
        <v>1.1555840828676889E-2</v>
      </c>
      <c r="BB84" s="14">
        <f t="shared" si="63"/>
        <v>1.1823899646915326E-2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126.85714285714286</v>
      </c>
      <c r="R85" s="3">
        <f t="shared" ref="R85:CC85" si="65">IF(R81&lt;&gt;0,(SUM(L82:R82)-SUM(E82:K82))/7,"")</f>
        <v>135.42857142857142</v>
      </c>
      <c r="S85" s="3">
        <f t="shared" si="65"/>
        <v>99.285714285714292</v>
      </c>
      <c r="T85" s="3">
        <f t="shared" si="65"/>
        <v>58.571428571428569</v>
      </c>
      <c r="U85" s="3">
        <f t="shared" si="65"/>
        <v>61.285714285714285</v>
      </c>
      <c r="V85" s="3">
        <f t="shared" si="65"/>
        <v>4.2857142857142856</v>
      </c>
      <c r="W85" s="3">
        <f t="shared" si="65"/>
        <v>12.142857142857142</v>
      </c>
      <c r="X85" s="3">
        <f t="shared" si="65"/>
        <v>17</v>
      </c>
      <c r="Y85" s="3">
        <f t="shared" si="65"/>
        <v>22.857142857142858</v>
      </c>
      <c r="Z85" s="3">
        <f t="shared" si="65"/>
        <v>48.142857142857146</v>
      </c>
      <c r="AA85" s="3">
        <f t="shared" si="65"/>
        <v>83.142857142857139</v>
      </c>
      <c r="AB85" s="3">
        <f t="shared" si="65"/>
        <v>82.714285714285708</v>
      </c>
      <c r="AC85" s="3">
        <f t="shared" si="65"/>
        <v>131.85714285714286</v>
      </c>
      <c r="AD85" s="3">
        <f t="shared" si="65"/>
        <v>124.14285714285714</v>
      </c>
      <c r="AE85" s="3">
        <f t="shared" si="65"/>
        <v>105</v>
      </c>
      <c r="AF85" s="3">
        <f t="shared" si="65"/>
        <v>76.571428571428569</v>
      </c>
      <c r="AG85" s="3">
        <f t="shared" si="65"/>
        <v>54</v>
      </c>
      <c r="AH85" s="3">
        <f t="shared" si="65"/>
        <v>35</v>
      </c>
      <c r="AI85" s="3">
        <f t="shared" si="65"/>
        <v>22.142857142857142</v>
      </c>
      <c r="AJ85" s="3">
        <f t="shared" si="65"/>
        <v>-32.285714285714285</v>
      </c>
      <c r="AK85" s="3">
        <f t="shared" si="65"/>
        <v>-51.714285714285715</v>
      </c>
      <c r="AL85" s="3">
        <f t="shared" si="65"/>
        <v>-70.857142857142861</v>
      </c>
      <c r="AM85" s="3">
        <f t="shared" si="65"/>
        <v>-57.714285714285715</v>
      </c>
      <c r="AN85" s="3">
        <f t="shared" si="65"/>
        <v>-47.571428571428569</v>
      </c>
      <c r="AO85" s="3">
        <f t="shared" si="65"/>
        <v>-79.428571428571431</v>
      </c>
      <c r="AP85" s="3">
        <f t="shared" si="65"/>
        <v>-102</v>
      </c>
      <c r="AQ85" s="3">
        <f t="shared" si="65"/>
        <v>-95.857142857142861</v>
      </c>
      <c r="AR85" s="3">
        <f t="shared" si="65"/>
        <v>-96.571428571428569</v>
      </c>
      <c r="AS85" s="3">
        <f t="shared" si="65"/>
        <v>-80.714285714285708</v>
      </c>
      <c r="AT85" s="3">
        <f t="shared" si="65"/>
        <v>-97.428571428571431</v>
      </c>
      <c r="AU85" s="3">
        <f t="shared" si="65"/>
        <v>-129.71428571428572</v>
      </c>
      <c r="AV85" s="3">
        <f t="shared" si="65"/>
        <v>-81.285714285714292</v>
      </c>
      <c r="AW85" s="3">
        <f t="shared" si="65"/>
        <v>-54.142857142857146</v>
      </c>
      <c r="AX85" s="3">
        <f t="shared" si="65"/>
        <v>-45.857142857142854</v>
      </c>
      <c r="AY85" s="3">
        <f t="shared" si="65"/>
        <v>-33.142857142857146</v>
      </c>
      <c r="AZ85" s="3">
        <f t="shared" si="65"/>
        <v>-40.714285714285715</v>
      </c>
      <c r="BA85" s="3">
        <f t="shared" si="65"/>
        <v>-26.428571428571427</v>
      </c>
      <c r="BB85" s="3">
        <f t="shared" si="65"/>
        <v>4.4285714285714288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5.6560509554140124</v>
      </c>
      <c r="R86" s="14">
        <f t="shared" ref="R86:CC86" si="67">IF(R82&lt;&gt;0,SUM(L82:R82)/SUM(E82:K82)-1,"")</f>
        <v>5.2666666666666666</v>
      </c>
      <c r="S86" s="14">
        <f t="shared" si="67"/>
        <v>1.8885869565217392</v>
      </c>
      <c r="T86" s="14">
        <f t="shared" si="67"/>
        <v>0.75645756457564572</v>
      </c>
      <c r="U86" s="14">
        <f t="shared" si="67"/>
        <v>0.69756097560975605</v>
      </c>
      <c r="V86" s="14">
        <f t="shared" si="67"/>
        <v>3.3783783783783772E-2</v>
      </c>
      <c r="W86" s="14">
        <f t="shared" si="67"/>
        <v>9.013785790031803E-2</v>
      </c>
      <c r="X86" s="14">
        <f t="shared" si="67"/>
        <v>0.11387559808612435</v>
      </c>
      <c r="Y86" s="14">
        <f t="shared" si="67"/>
        <v>0.14184397163120566</v>
      </c>
      <c r="Z86" s="14">
        <f t="shared" si="67"/>
        <v>0.31702728127939794</v>
      </c>
      <c r="AA86" s="14">
        <f t="shared" si="67"/>
        <v>0.6113445378151261</v>
      </c>
      <c r="AB86" s="14">
        <f t="shared" si="67"/>
        <v>0.55459770114942519</v>
      </c>
      <c r="AC86" s="14">
        <f t="shared" si="67"/>
        <v>1.005446623093682</v>
      </c>
      <c r="AD86" s="14">
        <f t="shared" si="67"/>
        <v>0.845330739299611</v>
      </c>
      <c r="AE86" s="14">
        <f t="shared" si="67"/>
        <v>0.63144329896907214</v>
      </c>
      <c r="AF86" s="14">
        <f t="shared" si="67"/>
        <v>0.41614906832298137</v>
      </c>
      <c r="AG86" s="14">
        <f t="shared" si="67"/>
        <v>0.27</v>
      </c>
      <c r="AH86" s="14">
        <f t="shared" si="67"/>
        <v>0.15971316818774439</v>
      </c>
      <c r="AI86" s="14">
        <f t="shared" si="67"/>
        <v>9.5502156500308022E-2</v>
      </c>
      <c r="AJ86" s="14">
        <f t="shared" si="67"/>
        <v>-0.1227593699076589</v>
      </c>
      <c r="AK86" s="14">
        <f t="shared" si="67"/>
        <v>-0.19082762256193986</v>
      </c>
      <c r="AL86" s="14">
        <f t="shared" si="67"/>
        <v>-0.2611901000526593</v>
      </c>
      <c r="AM86" s="14">
        <f t="shared" si="67"/>
        <v>-0.22149122807017541</v>
      </c>
      <c r="AN86" s="14">
        <f t="shared" si="67"/>
        <v>-0.18728908886389206</v>
      </c>
      <c r="AO86" s="14" t="str">
        <f t="shared" si="67"/>
        <v/>
      </c>
      <c r="AP86" s="14">
        <f t="shared" si="67"/>
        <v>-0.40157480314960625</v>
      </c>
      <c r="AQ86" s="14">
        <f t="shared" si="67"/>
        <v>-0.41547987616099069</v>
      </c>
      <c r="AR86" s="14">
        <f t="shared" si="67"/>
        <v>-0.44039087947882738</v>
      </c>
      <c r="AS86" s="14">
        <f t="shared" si="67"/>
        <v>-0.40270848182466146</v>
      </c>
      <c r="AT86" s="14">
        <f t="shared" si="67"/>
        <v>-0.4802816901408451</v>
      </c>
      <c r="AU86" s="14">
        <f t="shared" si="67"/>
        <v>-0.62837370242214541</v>
      </c>
      <c r="AV86" s="14">
        <f t="shared" si="67"/>
        <v>-0.46524938675388394</v>
      </c>
      <c r="AW86" s="14">
        <f t="shared" si="67"/>
        <v>-0.35620300751879697</v>
      </c>
      <c r="AX86" s="14">
        <f t="shared" si="67"/>
        <v>-0.34004237288135597</v>
      </c>
      <c r="AY86" s="14">
        <f t="shared" si="67"/>
        <v>-0.270081490104773</v>
      </c>
      <c r="AZ86" s="14">
        <f t="shared" si="67"/>
        <v>-0.34009546539379476</v>
      </c>
      <c r="BA86" s="14">
        <f t="shared" si="67"/>
        <v>-0.25067750677506773</v>
      </c>
      <c r="BB86" s="14">
        <f t="shared" si="67"/>
        <v>5.7728119180633142E-2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277125.44580762472</v>
      </c>
      <c r="D89" s="9">
        <f t="shared" ref="D89:BO89" si="75">IF(D81=0,0,ABS(+D87-D81)^2)</f>
        <v>414548.16180323763</v>
      </c>
      <c r="E89" s="9">
        <f t="shared" si="75"/>
        <v>621226.14125328313</v>
      </c>
      <c r="F89" s="9">
        <f t="shared" si="75"/>
        <v>901912.22474968061</v>
      </c>
      <c r="G89" s="9">
        <f t="shared" si="75"/>
        <v>1313515.9106765166</v>
      </c>
      <c r="H89" s="9">
        <f t="shared" si="75"/>
        <v>1970621.0641590478</v>
      </c>
      <c r="I89" s="9">
        <f t="shared" si="75"/>
        <v>2911500.0891171498</v>
      </c>
      <c r="J89" s="9">
        <f t="shared" si="75"/>
        <v>4392103.8005340546</v>
      </c>
      <c r="K89" s="9">
        <f t="shared" si="75"/>
        <v>6652501.1135268686</v>
      </c>
      <c r="L89" s="9">
        <f t="shared" si="75"/>
        <v>9070976.6949846502</v>
      </c>
      <c r="M89" s="9">
        <f t="shared" si="75"/>
        <v>12830453.211489698</v>
      </c>
      <c r="N89" s="9">
        <f t="shared" si="75"/>
        <v>19516792.033633996</v>
      </c>
      <c r="O89" s="9">
        <f t="shared" si="75"/>
        <v>27804370.125782423</v>
      </c>
      <c r="P89" s="9">
        <f t="shared" si="75"/>
        <v>43339369.666432939</v>
      </c>
      <c r="Q89" s="9">
        <f t="shared" si="75"/>
        <v>66696735.262608588</v>
      </c>
      <c r="R89" s="9">
        <f t="shared" si="75"/>
        <v>102942014.24893454</v>
      </c>
      <c r="S89" s="9">
        <f t="shared" si="75"/>
        <v>157842600.83370933</v>
      </c>
      <c r="T89" s="9">
        <f t="shared" si="75"/>
        <v>242586885.53529757</v>
      </c>
      <c r="U89" s="9">
        <f t="shared" si="75"/>
        <v>366390567.61346775</v>
      </c>
      <c r="V89" s="9">
        <f t="shared" si="75"/>
        <v>553699354.14468157</v>
      </c>
      <c r="W89" s="9">
        <f t="shared" si="75"/>
        <v>831336753.77406836</v>
      </c>
      <c r="X89" s="9">
        <f t="shared" si="75"/>
        <v>1238785894.4007463</v>
      </c>
      <c r="Y89" s="9">
        <f t="shared" si="75"/>
        <v>1841574025.549418</v>
      </c>
      <c r="Z89" s="9">
        <f t="shared" si="75"/>
        <v>2721341016.1339378</v>
      </c>
      <c r="AA89" s="9">
        <f t="shared" si="75"/>
        <v>3996447673.1218657</v>
      </c>
      <c r="AB89" s="9">
        <f t="shared" si="75"/>
        <v>5810281339.5001698</v>
      </c>
      <c r="AC89" s="9">
        <f t="shared" si="75"/>
        <v>8352542276.1962347</v>
      </c>
      <c r="AD89" s="9">
        <f t="shared" si="75"/>
        <v>11916666505.420025</v>
      </c>
      <c r="AE89" s="9">
        <f t="shared" si="75"/>
        <v>16790314876.46871</v>
      </c>
      <c r="AF89" s="9">
        <f t="shared" si="75"/>
        <v>23364158744.477737</v>
      </c>
      <c r="AG89" s="9">
        <f t="shared" si="75"/>
        <v>31987554870.009121</v>
      </c>
      <c r="AH89" s="9">
        <f t="shared" si="75"/>
        <v>43037266094.272163</v>
      </c>
      <c r="AI89" s="9">
        <f t="shared" si="75"/>
        <v>56815075104.385254</v>
      </c>
      <c r="AJ89" s="9">
        <f t="shared" si="75"/>
        <v>73586713598.301071</v>
      </c>
      <c r="AK89" s="9">
        <f t="shared" si="75"/>
        <v>93395829245.611465</v>
      </c>
      <c r="AL89" s="9">
        <f t="shared" si="75"/>
        <v>116083926878.71887</v>
      </c>
      <c r="AM89" s="9">
        <f t="shared" si="75"/>
        <v>141205735118.5889</v>
      </c>
      <c r="AN89" s="9">
        <f t="shared" si="75"/>
        <v>168158320854.9422</v>
      </c>
      <c r="AO89" s="9">
        <f t="shared" si="75"/>
        <v>196429517351.91727</v>
      </c>
      <c r="AP89" s="9">
        <f t="shared" si="75"/>
        <v>224929734856.33807</v>
      </c>
      <c r="AQ89" s="9">
        <f t="shared" si="75"/>
        <v>252999119427.20776</v>
      </c>
      <c r="AR89" s="9">
        <f t="shared" si="75"/>
        <v>279934575412.63568</v>
      </c>
      <c r="AS89" s="9">
        <f t="shared" si="75"/>
        <v>305156123637.63831</v>
      </c>
      <c r="AT89" s="9">
        <f t="shared" si="75"/>
        <v>328345436896.83636</v>
      </c>
      <c r="AU89" s="9">
        <f t="shared" si="75"/>
        <v>349311240720.73883</v>
      </c>
      <c r="AV89" s="9">
        <f t="shared" si="75"/>
        <v>367795704308.17761</v>
      </c>
      <c r="AW89" s="9">
        <f t="shared" si="75"/>
        <v>383902133324.49261</v>
      </c>
      <c r="AX89" s="9">
        <f t="shared" si="75"/>
        <v>397945673640.84839</v>
      </c>
      <c r="AY89" s="9">
        <f t="shared" si="75"/>
        <v>409888387762.12836</v>
      </c>
      <c r="AZ89" s="9">
        <f t="shared" si="75"/>
        <v>420080841643.99664</v>
      </c>
      <c r="BA89" s="9">
        <f t="shared" si="75"/>
        <v>428617577956.13055</v>
      </c>
      <c r="BB89" s="9">
        <f t="shared" si="75"/>
        <v>435811239815.42371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Norway Deaths Cum</v>
      </c>
      <c r="C94">
        <f t="shared" ref="C94:AH94" si="81">INDEX(_Death_Data,MATCH($C$5,_Death_Country,0),MATCH(C$54,_Death_Day,0))</f>
        <v>0</v>
      </c>
      <c r="D94">
        <f t="shared" si="81"/>
        <v>0</v>
      </c>
      <c r="E94">
        <f t="shared" si="81"/>
        <v>0</v>
      </c>
      <c r="F94">
        <f t="shared" si="81"/>
        <v>0</v>
      </c>
      <c r="G94">
        <f t="shared" si="81"/>
        <v>0</v>
      </c>
      <c r="H94">
        <f t="shared" si="81"/>
        <v>0</v>
      </c>
      <c r="I94">
        <f t="shared" si="81"/>
        <v>0</v>
      </c>
      <c r="J94">
        <f t="shared" si="81"/>
        <v>0</v>
      </c>
      <c r="K94">
        <f t="shared" si="81"/>
        <v>0</v>
      </c>
      <c r="L94">
        <f t="shared" si="81"/>
        <v>0</v>
      </c>
      <c r="M94">
        <f t="shared" si="81"/>
        <v>0</v>
      </c>
      <c r="N94">
        <f t="shared" si="81"/>
        <v>0</v>
      </c>
      <c r="O94">
        <f t="shared" si="81"/>
        <v>0</v>
      </c>
      <c r="P94">
        <f t="shared" si="81"/>
        <v>3</v>
      </c>
      <c r="Q94">
        <f t="shared" si="81"/>
        <v>3</v>
      </c>
      <c r="R94">
        <f t="shared" si="81"/>
        <v>3</v>
      </c>
      <c r="S94">
        <f t="shared" si="81"/>
        <v>3</v>
      </c>
      <c r="T94">
        <f t="shared" si="81"/>
        <v>6</v>
      </c>
      <c r="U94">
        <f t="shared" si="81"/>
        <v>7</v>
      </c>
      <c r="V94">
        <f t="shared" si="81"/>
        <v>7</v>
      </c>
      <c r="W94">
        <f t="shared" si="81"/>
        <v>7</v>
      </c>
      <c r="X94">
        <f t="shared" si="81"/>
        <v>7</v>
      </c>
      <c r="Y94">
        <f t="shared" si="81"/>
        <v>10</v>
      </c>
      <c r="Z94">
        <f t="shared" si="81"/>
        <v>12</v>
      </c>
      <c r="AA94">
        <f t="shared" si="81"/>
        <v>14</v>
      </c>
      <c r="AB94">
        <f t="shared" si="81"/>
        <v>14</v>
      </c>
      <c r="AC94">
        <f t="shared" si="81"/>
        <v>19</v>
      </c>
      <c r="AD94">
        <f t="shared" si="81"/>
        <v>23</v>
      </c>
      <c r="AE94">
        <f t="shared" si="81"/>
        <v>25</v>
      </c>
      <c r="AF94">
        <f t="shared" si="81"/>
        <v>32</v>
      </c>
      <c r="AG94">
        <f t="shared" si="81"/>
        <v>39</v>
      </c>
      <c r="AH94">
        <f t="shared" si="81"/>
        <v>44</v>
      </c>
      <c r="AI94">
        <f t="shared" ref="AI94:BN94" si="82">INDEX(_Death_Data,MATCH($C$5,_Death_Country,0),MATCH(AI$54,_Death_Day,0))</f>
        <v>50</v>
      </c>
      <c r="AJ94">
        <f t="shared" si="82"/>
        <v>59</v>
      </c>
      <c r="AK94">
        <f t="shared" si="82"/>
        <v>62</v>
      </c>
      <c r="AL94">
        <f t="shared" si="82"/>
        <v>71</v>
      </c>
      <c r="AM94">
        <f t="shared" si="82"/>
        <v>76</v>
      </c>
      <c r="AN94">
        <f t="shared" si="82"/>
        <v>89</v>
      </c>
      <c r="AO94">
        <f t="shared" si="82"/>
        <v>101</v>
      </c>
      <c r="AP94">
        <f t="shared" si="82"/>
        <v>108</v>
      </c>
      <c r="AQ94">
        <f t="shared" si="82"/>
        <v>113</v>
      </c>
      <c r="AR94">
        <f t="shared" si="82"/>
        <v>119</v>
      </c>
      <c r="AS94">
        <f t="shared" si="82"/>
        <v>128</v>
      </c>
      <c r="AT94">
        <f t="shared" si="82"/>
        <v>134</v>
      </c>
      <c r="AU94">
        <f t="shared" si="82"/>
        <v>139</v>
      </c>
      <c r="AV94">
        <f t="shared" si="82"/>
        <v>150</v>
      </c>
      <c r="AW94">
        <f t="shared" si="82"/>
        <v>152</v>
      </c>
      <c r="AX94">
        <f t="shared" si="82"/>
        <v>161</v>
      </c>
      <c r="AY94">
        <f t="shared" si="82"/>
        <v>164</v>
      </c>
      <c r="AZ94">
        <f t="shared" si="82"/>
        <v>165</v>
      </c>
      <c r="BA94">
        <f t="shared" si="82"/>
        <v>181</v>
      </c>
      <c r="BB94">
        <f t="shared" si="82"/>
        <v>182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Norway Deaths Day</v>
      </c>
      <c r="D95">
        <f>IF(D94&gt;C94,D94-C94,0)</f>
        <v>0</v>
      </c>
      <c r="E95">
        <f t="shared" ref="E95:BP95" si="85">IF(E94&gt;D94,E94-D94,0)</f>
        <v>0</v>
      </c>
      <c r="F95">
        <f t="shared" si="85"/>
        <v>0</v>
      </c>
      <c r="G95">
        <f t="shared" si="85"/>
        <v>0</v>
      </c>
      <c r="H95">
        <f t="shared" si="85"/>
        <v>0</v>
      </c>
      <c r="I95">
        <f t="shared" si="85"/>
        <v>0</v>
      </c>
      <c r="J95">
        <f t="shared" si="85"/>
        <v>0</v>
      </c>
      <c r="K95">
        <f t="shared" si="85"/>
        <v>0</v>
      </c>
      <c r="L95">
        <f t="shared" si="85"/>
        <v>0</v>
      </c>
      <c r="M95">
        <f t="shared" si="85"/>
        <v>0</v>
      </c>
      <c r="N95">
        <f t="shared" si="85"/>
        <v>0</v>
      </c>
      <c r="O95">
        <f t="shared" si="85"/>
        <v>0</v>
      </c>
      <c r="P95">
        <f t="shared" si="85"/>
        <v>3</v>
      </c>
      <c r="Q95">
        <f t="shared" si="85"/>
        <v>0</v>
      </c>
      <c r="R95">
        <f t="shared" si="85"/>
        <v>0</v>
      </c>
      <c r="S95">
        <f t="shared" si="85"/>
        <v>0</v>
      </c>
      <c r="T95">
        <f t="shared" si="85"/>
        <v>3</v>
      </c>
      <c r="U95">
        <f t="shared" si="85"/>
        <v>1</v>
      </c>
      <c r="V95">
        <f t="shared" si="85"/>
        <v>0</v>
      </c>
      <c r="W95">
        <f t="shared" si="85"/>
        <v>0</v>
      </c>
      <c r="X95">
        <f t="shared" si="85"/>
        <v>0</v>
      </c>
      <c r="Y95">
        <f t="shared" si="85"/>
        <v>3</v>
      </c>
      <c r="Z95">
        <f t="shared" si="85"/>
        <v>2</v>
      </c>
      <c r="AA95">
        <f t="shared" si="85"/>
        <v>2</v>
      </c>
      <c r="AB95">
        <f t="shared" si="85"/>
        <v>0</v>
      </c>
      <c r="AC95">
        <f t="shared" si="85"/>
        <v>5</v>
      </c>
      <c r="AD95">
        <f t="shared" si="85"/>
        <v>4</v>
      </c>
      <c r="AE95">
        <f t="shared" si="85"/>
        <v>2</v>
      </c>
      <c r="AF95">
        <f t="shared" si="85"/>
        <v>7</v>
      </c>
      <c r="AG95">
        <f t="shared" si="85"/>
        <v>7</v>
      </c>
      <c r="AH95">
        <f t="shared" si="85"/>
        <v>5</v>
      </c>
      <c r="AI95">
        <f t="shared" si="85"/>
        <v>6</v>
      </c>
      <c r="AJ95">
        <f t="shared" si="85"/>
        <v>9</v>
      </c>
      <c r="AK95">
        <f t="shared" si="85"/>
        <v>3</v>
      </c>
      <c r="AL95">
        <f t="shared" si="85"/>
        <v>9</v>
      </c>
      <c r="AM95">
        <f t="shared" si="85"/>
        <v>5</v>
      </c>
      <c r="AN95">
        <f t="shared" si="85"/>
        <v>13</v>
      </c>
      <c r="AO95">
        <f t="shared" si="85"/>
        <v>12</v>
      </c>
      <c r="AP95">
        <f t="shared" si="85"/>
        <v>7</v>
      </c>
      <c r="AQ95">
        <f t="shared" si="85"/>
        <v>5</v>
      </c>
      <c r="AR95">
        <f t="shared" si="85"/>
        <v>6</v>
      </c>
      <c r="AS95">
        <f t="shared" si="85"/>
        <v>9</v>
      </c>
      <c r="AT95">
        <f t="shared" si="85"/>
        <v>6</v>
      </c>
      <c r="AU95">
        <f t="shared" si="85"/>
        <v>5</v>
      </c>
      <c r="AV95">
        <f t="shared" si="85"/>
        <v>11</v>
      </c>
      <c r="AW95">
        <f t="shared" si="85"/>
        <v>2</v>
      </c>
      <c r="AX95">
        <f t="shared" si="85"/>
        <v>9</v>
      </c>
      <c r="AY95">
        <f t="shared" si="85"/>
        <v>3</v>
      </c>
      <c r="AZ95">
        <f t="shared" si="85"/>
        <v>1</v>
      </c>
      <c r="BA95">
        <f t="shared" si="85"/>
        <v>16</v>
      </c>
      <c r="BB95">
        <f t="shared" si="85"/>
        <v>1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0</v>
      </c>
      <c r="J96" s="13">
        <f t="shared" ref="J96:BU96" si="88">IF(J95&lt;&gt;0,SUM(D95:J95)/7,0)</f>
        <v>0</v>
      </c>
      <c r="K96" s="13">
        <f t="shared" si="88"/>
        <v>0</v>
      </c>
      <c r="L96" s="13">
        <f t="shared" si="88"/>
        <v>0</v>
      </c>
      <c r="M96" s="13">
        <f t="shared" si="88"/>
        <v>0</v>
      </c>
      <c r="N96" s="13">
        <f t="shared" si="88"/>
        <v>0</v>
      </c>
      <c r="O96" s="13">
        <f t="shared" si="88"/>
        <v>0</v>
      </c>
      <c r="P96" s="13">
        <f t="shared" si="88"/>
        <v>0.42857142857142855</v>
      </c>
      <c r="Q96" s="13">
        <f t="shared" si="88"/>
        <v>0</v>
      </c>
      <c r="R96" s="13">
        <f t="shared" si="88"/>
        <v>0</v>
      </c>
      <c r="S96" s="13">
        <f t="shared" si="88"/>
        <v>0</v>
      </c>
      <c r="T96" s="13">
        <f t="shared" si="88"/>
        <v>0.8571428571428571</v>
      </c>
      <c r="U96" s="13">
        <f t="shared" si="88"/>
        <v>1</v>
      </c>
      <c r="V96" s="13">
        <f t="shared" si="88"/>
        <v>0</v>
      </c>
      <c r="W96" s="13">
        <f t="shared" si="88"/>
        <v>0</v>
      </c>
      <c r="X96" s="13">
        <f t="shared" si="88"/>
        <v>0</v>
      </c>
      <c r="Y96" s="13">
        <f t="shared" si="88"/>
        <v>1</v>
      </c>
      <c r="Z96" s="13">
        <f t="shared" si="88"/>
        <v>1.2857142857142858</v>
      </c>
      <c r="AA96" s="13">
        <f t="shared" si="88"/>
        <v>1.1428571428571428</v>
      </c>
      <c r="AB96" s="13">
        <f t="shared" si="88"/>
        <v>0</v>
      </c>
      <c r="AC96" s="13">
        <f t="shared" si="88"/>
        <v>1.7142857142857142</v>
      </c>
      <c r="AD96" s="13">
        <f t="shared" si="88"/>
        <v>2.2857142857142856</v>
      </c>
      <c r="AE96" s="13">
        <f t="shared" si="88"/>
        <v>2.5714285714285716</v>
      </c>
      <c r="AF96" s="13">
        <f t="shared" si="88"/>
        <v>3.1428571428571428</v>
      </c>
      <c r="AG96" s="13">
        <f t="shared" si="88"/>
        <v>3.8571428571428572</v>
      </c>
      <c r="AH96" s="13">
        <f t="shared" si="88"/>
        <v>4.2857142857142856</v>
      </c>
      <c r="AI96" s="13">
        <f t="shared" si="88"/>
        <v>5.1428571428571432</v>
      </c>
      <c r="AJ96" s="13">
        <f t="shared" si="88"/>
        <v>5.7142857142857144</v>
      </c>
      <c r="AK96" s="13">
        <f t="shared" si="88"/>
        <v>5.5714285714285712</v>
      </c>
      <c r="AL96" s="13">
        <f t="shared" si="88"/>
        <v>6.5714285714285712</v>
      </c>
      <c r="AM96" s="13">
        <f t="shared" si="88"/>
        <v>6.2857142857142856</v>
      </c>
      <c r="AN96" s="13">
        <f t="shared" si="88"/>
        <v>7.1428571428571432</v>
      </c>
      <c r="AO96" s="13">
        <f t="shared" si="88"/>
        <v>8.1428571428571423</v>
      </c>
      <c r="AP96" s="13">
        <f t="shared" si="88"/>
        <v>8.2857142857142865</v>
      </c>
      <c r="AQ96" s="13">
        <f t="shared" si="88"/>
        <v>7.7142857142857144</v>
      </c>
      <c r="AR96" s="13">
        <f t="shared" si="88"/>
        <v>8.1428571428571423</v>
      </c>
      <c r="AS96" s="13">
        <f t="shared" si="88"/>
        <v>8.1428571428571423</v>
      </c>
      <c r="AT96" s="13">
        <f t="shared" si="88"/>
        <v>8.2857142857142865</v>
      </c>
      <c r="AU96" s="13">
        <f t="shared" si="88"/>
        <v>7.1428571428571432</v>
      </c>
      <c r="AV96" s="13">
        <f t="shared" si="88"/>
        <v>7</v>
      </c>
      <c r="AW96" s="13">
        <f t="shared" si="88"/>
        <v>6.2857142857142856</v>
      </c>
      <c r="AX96" s="13">
        <f t="shared" si="88"/>
        <v>6.8571428571428568</v>
      </c>
      <c r="AY96" s="13">
        <f t="shared" si="88"/>
        <v>6.4285714285714288</v>
      </c>
      <c r="AZ96" s="13">
        <f t="shared" si="88"/>
        <v>5.2857142857142856</v>
      </c>
      <c r="BA96" s="13">
        <f t="shared" si="88"/>
        <v>6.7142857142857144</v>
      </c>
      <c r="BB96" s="13">
        <f t="shared" si="88"/>
        <v>6.1428571428571432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Norway Deaths Growth against cum last 7 days</v>
      </c>
      <c r="J97" s="14" t="e">
        <f>IF(AND(C94&lt;&gt;0,J94&lt;&gt;0),(J94/C94)^(1/7)-1,#N/A)</f>
        <v>#N/A</v>
      </c>
      <c r="K97" s="14" t="e">
        <f t="shared" ref="K97:BV97" si="90">IF(AND(D94&lt;&gt;0,K94&lt;&gt;0),(K94/D94)^(1/7)-1,#N/A)</f>
        <v>#N/A</v>
      </c>
      <c r="L97" s="14" t="e">
        <f t="shared" si="90"/>
        <v>#N/A</v>
      </c>
      <c r="M97" s="14" t="e">
        <f t="shared" si="90"/>
        <v>#N/A</v>
      </c>
      <c r="N97" s="14" t="e">
        <f t="shared" si="90"/>
        <v>#N/A</v>
      </c>
      <c r="O97" s="14" t="e">
        <f t="shared" si="90"/>
        <v>#N/A</v>
      </c>
      <c r="P97" s="14" t="e">
        <f t="shared" si="90"/>
        <v>#N/A</v>
      </c>
      <c r="Q97" s="14" t="e">
        <f t="shared" si="90"/>
        <v>#N/A</v>
      </c>
      <c r="R97" s="14" t="e">
        <f t="shared" si="90"/>
        <v>#N/A</v>
      </c>
      <c r="S97" s="14" t="e">
        <f t="shared" si="90"/>
        <v>#N/A</v>
      </c>
      <c r="T97" s="14" t="e">
        <f t="shared" si="90"/>
        <v>#N/A</v>
      </c>
      <c r="U97" s="14" t="e">
        <f t="shared" si="90"/>
        <v>#N/A</v>
      </c>
      <c r="V97" s="14" t="e">
        <f t="shared" si="90"/>
        <v>#N/A</v>
      </c>
      <c r="W97" s="14">
        <f t="shared" si="90"/>
        <v>0.12867293805389113</v>
      </c>
      <c r="X97" s="14">
        <f t="shared" si="90"/>
        <v>0.12867293805389113</v>
      </c>
      <c r="Y97" s="14">
        <f t="shared" si="90"/>
        <v>0.18767321898012002</v>
      </c>
      <c r="Z97" s="14">
        <f t="shared" si="90"/>
        <v>0.21901365420447538</v>
      </c>
      <c r="AA97" s="14">
        <f t="shared" si="90"/>
        <v>0.12867293805389113</v>
      </c>
      <c r="AB97" s="14">
        <f t="shared" si="90"/>
        <v>0.10408951367381225</v>
      </c>
      <c r="AC97" s="14">
        <f t="shared" si="90"/>
        <v>0.15332257892916967</v>
      </c>
      <c r="AD97" s="14">
        <f t="shared" si="90"/>
        <v>0.1852344237624306</v>
      </c>
      <c r="AE97" s="14">
        <f t="shared" si="90"/>
        <v>0.19943695126408056</v>
      </c>
      <c r="AF97" s="14">
        <f t="shared" si="90"/>
        <v>0.18076720554999315</v>
      </c>
      <c r="AG97" s="14">
        <f t="shared" si="90"/>
        <v>0.18338536608467271</v>
      </c>
      <c r="AH97" s="14">
        <f t="shared" si="90"/>
        <v>0.17773173393181829</v>
      </c>
      <c r="AI97" s="14">
        <f t="shared" si="90"/>
        <v>0.19943695126408056</v>
      </c>
      <c r="AJ97" s="14">
        <f t="shared" si="90"/>
        <v>0.17570881114843595</v>
      </c>
      <c r="AK97" s="14">
        <f t="shared" si="90"/>
        <v>0.15218815888546677</v>
      </c>
      <c r="AL97" s="14">
        <f t="shared" si="90"/>
        <v>0.16080631710044457</v>
      </c>
      <c r="AM97" s="14">
        <f t="shared" si="90"/>
        <v>0.13153041106277152</v>
      </c>
      <c r="AN97" s="14">
        <f t="shared" si="90"/>
        <v>0.12509538379461249</v>
      </c>
      <c r="AO97" s="14">
        <f t="shared" si="90"/>
        <v>0.12603702588559473</v>
      </c>
      <c r="AP97" s="14">
        <f t="shared" si="90"/>
        <v>0.1162953285217172</v>
      </c>
      <c r="AQ97" s="14">
        <f t="shared" si="90"/>
        <v>9.7281511544948795E-2</v>
      </c>
      <c r="AR97" s="14">
        <f t="shared" si="90"/>
        <v>9.7616818832418684E-2</v>
      </c>
      <c r="AS97" s="14">
        <f t="shared" si="90"/>
        <v>8.7838731160670314E-2</v>
      </c>
      <c r="AT97" s="14">
        <f t="shared" si="90"/>
        <v>8.4387388372443528E-2</v>
      </c>
      <c r="AU97" s="14">
        <f t="shared" si="90"/>
        <v>6.5763112879311691E-2</v>
      </c>
      <c r="AV97" s="14">
        <f t="shared" si="90"/>
        <v>5.8128848546413092E-2</v>
      </c>
      <c r="AW97" s="14">
        <f t="shared" si="90"/>
        <v>5.0032722190271217E-2</v>
      </c>
      <c r="AX97" s="14">
        <f t="shared" si="90"/>
        <v>5.1874480754294572E-2</v>
      </c>
      <c r="AY97" s="14">
        <f t="shared" si="90"/>
        <v>4.6886393425997985E-2</v>
      </c>
      <c r="AZ97" s="14">
        <f t="shared" si="90"/>
        <v>3.6939515813037227E-2</v>
      </c>
      <c r="BA97" s="14">
        <f t="shared" si="90"/>
        <v>4.3886777642217156E-2</v>
      </c>
      <c r="BB97" s="14">
        <f t="shared" si="90"/>
        <v>3.9255591163981585E-2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0.42857142857142855</v>
      </c>
      <c r="R98" s="3">
        <f t="shared" ref="R98:CC98" si="92">IF(R94&lt;&gt;0,(SUM(L95:R95)-SUM(E95:K95))/7,0)</f>
        <v>0.42857142857142855</v>
      </c>
      <c r="S98" s="3">
        <f t="shared" si="92"/>
        <v>0.42857142857142855</v>
      </c>
      <c r="T98" s="3">
        <f t="shared" si="92"/>
        <v>0.8571428571428571</v>
      </c>
      <c r="U98" s="3">
        <f t="shared" si="92"/>
        <v>1</v>
      </c>
      <c r="V98" s="3">
        <f t="shared" si="92"/>
        <v>1</v>
      </c>
      <c r="W98" s="3">
        <f t="shared" si="92"/>
        <v>0.14285714285714285</v>
      </c>
      <c r="X98" s="3">
        <f t="shared" si="92"/>
        <v>0.14285714285714285</v>
      </c>
      <c r="Y98" s="3">
        <f t="shared" si="92"/>
        <v>0.5714285714285714</v>
      </c>
      <c r="Z98" s="3">
        <f t="shared" si="92"/>
        <v>0.8571428571428571</v>
      </c>
      <c r="AA98" s="3">
        <f t="shared" si="92"/>
        <v>0.2857142857142857</v>
      </c>
      <c r="AB98" s="3">
        <f t="shared" si="92"/>
        <v>0</v>
      </c>
      <c r="AC98" s="3">
        <f t="shared" si="92"/>
        <v>0.7142857142857143</v>
      </c>
      <c r="AD98" s="3">
        <f t="shared" si="92"/>
        <v>1.7142857142857142</v>
      </c>
      <c r="AE98" s="3">
        <f t="shared" si="92"/>
        <v>2</v>
      </c>
      <c r="AF98" s="3">
        <f t="shared" si="92"/>
        <v>2.1428571428571428</v>
      </c>
      <c r="AG98" s="3">
        <f t="shared" si="92"/>
        <v>2.5714285714285716</v>
      </c>
      <c r="AH98" s="3">
        <f t="shared" si="92"/>
        <v>3.1428571428571428</v>
      </c>
      <c r="AI98" s="3">
        <f t="shared" si="92"/>
        <v>4.1428571428571432</v>
      </c>
      <c r="AJ98" s="3">
        <f t="shared" si="92"/>
        <v>4</v>
      </c>
      <c r="AK98" s="3">
        <f t="shared" si="92"/>
        <v>3.2857142857142856</v>
      </c>
      <c r="AL98" s="3">
        <f t="shared" si="92"/>
        <v>4</v>
      </c>
      <c r="AM98" s="3">
        <f t="shared" si="92"/>
        <v>3.1428571428571428</v>
      </c>
      <c r="AN98" s="3">
        <f t="shared" si="92"/>
        <v>3.2857142857142856</v>
      </c>
      <c r="AO98" s="3">
        <f t="shared" si="92"/>
        <v>3.8571428571428572</v>
      </c>
      <c r="AP98" s="3">
        <f t="shared" si="92"/>
        <v>3.1428571428571428</v>
      </c>
      <c r="AQ98" s="3">
        <f t="shared" si="92"/>
        <v>2</v>
      </c>
      <c r="AR98" s="3">
        <f t="shared" si="92"/>
        <v>2.5714285714285716</v>
      </c>
      <c r="AS98" s="3">
        <f t="shared" si="92"/>
        <v>1.5714285714285714</v>
      </c>
      <c r="AT98" s="3">
        <f t="shared" si="92"/>
        <v>2</v>
      </c>
      <c r="AU98" s="3">
        <f t="shared" si="92"/>
        <v>0</v>
      </c>
      <c r="AV98" s="3">
        <f t="shared" si="92"/>
        <v>-1.1428571428571428</v>
      </c>
      <c r="AW98" s="3">
        <f t="shared" si="92"/>
        <v>-2</v>
      </c>
      <c r="AX98" s="3">
        <f t="shared" si="92"/>
        <v>-0.8571428571428571</v>
      </c>
      <c r="AY98" s="3">
        <f t="shared" si="92"/>
        <v>-1.7142857142857142</v>
      </c>
      <c r="AZ98" s="3">
        <f t="shared" si="92"/>
        <v>-2.8571428571428572</v>
      </c>
      <c r="BA98" s="3">
        <f t="shared" si="92"/>
        <v>-1.5714285714285714</v>
      </c>
      <c r="BB98" s="3">
        <f t="shared" si="92"/>
        <v>-1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0</v>
      </c>
      <c r="R99" s="14">
        <f t="shared" ref="R99:CC99" si="94">IF(K95&lt;&gt;0,SUM(L95:R95)/SUM(E95:K95)-1,0)</f>
        <v>0</v>
      </c>
      <c r="S99" s="14">
        <f t="shared" si="94"/>
        <v>0</v>
      </c>
      <c r="T99" s="14">
        <f t="shared" si="94"/>
        <v>0</v>
      </c>
      <c r="U99" s="14">
        <f t="shared" si="94"/>
        <v>0</v>
      </c>
      <c r="V99" s="14">
        <f t="shared" si="94"/>
        <v>0</v>
      </c>
      <c r="W99" s="14">
        <f t="shared" si="94"/>
        <v>0.33333333333333326</v>
      </c>
      <c r="X99" s="14">
        <f t="shared" si="94"/>
        <v>0</v>
      </c>
      <c r="Y99" s="14">
        <f t="shared" si="94"/>
        <v>0</v>
      </c>
      <c r="Z99" s="14">
        <f t="shared" si="94"/>
        <v>0</v>
      </c>
      <c r="AA99" s="14">
        <f t="shared" si="94"/>
        <v>0.33333333333333326</v>
      </c>
      <c r="AB99" s="14">
        <f t="shared" si="94"/>
        <v>0</v>
      </c>
      <c r="AC99" s="14">
        <f t="shared" si="94"/>
        <v>0</v>
      </c>
      <c r="AD99" s="14">
        <f t="shared" si="94"/>
        <v>0</v>
      </c>
      <c r="AE99" s="14">
        <f t="shared" si="94"/>
        <v>0</v>
      </c>
      <c r="AF99" s="14">
        <f t="shared" si="94"/>
        <v>2.1428571428571428</v>
      </c>
      <c r="AG99" s="14">
        <f t="shared" si="94"/>
        <v>2</v>
      </c>
      <c r="AH99" s="14">
        <f t="shared" si="94"/>
        <v>2.75</v>
      </c>
      <c r="AI99" s="14">
        <f t="shared" si="94"/>
        <v>0</v>
      </c>
      <c r="AJ99" s="14">
        <f t="shared" si="94"/>
        <v>2.3333333333333335</v>
      </c>
      <c r="AK99" s="14">
        <f t="shared" si="94"/>
        <v>1.4375</v>
      </c>
      <c r="AL99" s="14">
        <f t="shared" si="94"/>
        <v>1.5555555555555554</v>
      </c>
      <c r="AM99" s="14">
        <f t="shared" si="94"/>
        <v>1</v>
      </c>
      <c r="AN99" s="14">
        <f t="shared" si="94"/>
        <v>0.85185185185185186</v>
      </c>
      <c r="AO99" s="14">
        <f t="shared" si="94"/>
        <v>0.89999999999999991</v>
      </c>
      <c r="AP99" s="14">
        <f t="shared" si="94"/>
        <v>0.61111111111111116</v>
      </c>
      <c r="AQ99" s="14">
        <f t="shared" si="94"/>
        <v>0.35000000000000009</v>
      </c>
      <c r="AR99" s="14">
        <f t="shared" si="94"/>
        <v>0.46153846153846145</v>
      </c>
      <c r="AS99" s="14">
        <f t="shared" si="94"/>
        <v>0.23913043478260865</v>
      </c>
      <c r="AT99" s="14">
        <f t="shared" si="94"/>
        <v>0.31818181818181812</v>
      </c>
      <c r="AU99" s="14">
        <f t="shared" si="94"/>
        <v>0</v>
      </c>
      <c r="AV99" s="14">
        <f t="shared" si="94"/>
        <v>-0.14035087719298245</v>
      </c>
      <c r="AW99" s="14">
        <f t="shared" si="94"/>
        <v>-0.24137931034482762</v>
      </c>
      <c r="AX99" s="14">
        <f t="shared" si="94"/>
        <v>-0.11111111111111116</v>
      </c>
      <c r="AY99" s="14">
        <f t="shared" si="94"/>
        <v>-0.21052631578947367</v>
      </c>
      <c r="AZ99" s="14">
        <f t="shared" si="94"/>
        <v>-0.35087719298245612</v>
      </c>
      <c r="BA99" s="14">
        <f t="shared" si="94"/>
        <v>-0.18965517241379315</v>
      </c>
      <c r="BB99" s="14">
        <f t="shared" si="94"/>
        <v>-0.14000000000000001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173" workbookViewId="0">
      <selection activeCell="D4" sqref="D4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72179226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7" sqref="CM7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564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564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2020-04-22T04:07:29Z</dcterms:modified>
</cp:coreProperties>
</file>