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1FEB625F-3B9B-40FC-835E-834916F58358}" xr6:coauthVersionLast="45" xr6:coauthVersionMax="45" xr10:uidLastSave="{00000000-0000-0000-0000-000000000000}"/>
  <bookViews>
    <workbookView xWindow="-110" yWindow="-110" windowWidth="19420" windowHeight="10560" activeTab="1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13" r:id="rId8"/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81" i="2"/>
  <c r="BB94" i="2"/>
  <c r="BB68" i="2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56" i="2" l="1"/>
  <c r="B6" i="2"/>
  <c r="BB69" i="2"/>
  <c r="B7" i="2"/>
  <c r="BB95" i="2"/>
  <c r="C7" i="2"/>
  <c r="BB82" i="2"/>
  <c r="BB85" i="2" s="1"/>
  <c r="C17" i="2" s="1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21" i="2" s="1"/>
  <c r="BA70" i="2"/>
  <c r="BB63" i="2"/>
  <c r="BB58" i="2"/>
  <c r="B15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23" i="2" s="1"/>
  <c r="BB73" i="2"/>
  <c r="B24" i="2" s="1"/>
  <c r="BC97" i="2"/>
  <c r="BB86" i="2"/>
  <c r="C18" i="2" s="1"/>
  <c r="BB83" i="2"/>
  <c r="C14" i="2" s="1"/>
  <c r="BB60" i="2"/>
  <c r="B18" i="2" s="1"/>
  <c r="BB57" i="2"/>
  <c r="B14" i="2" s="1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17" i="2" s="1"/>
  <c r="BB70" i="2"/>
  <c r="B20" i="2" s="1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<sst xmlns="http://schemas.openxmlformats.org/spreadsheetml/2006/main" count="1840" uniqueCount="564">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</sst>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0</c:v>
                </c:pt>
                <c:pt idx="2">
                  <c:v>5198</c:v>
                </c:pt>
                <c:pt idx="3">
                  <c:v>3497</c:v>
                </c:pt>
                <c:pt idx="4">
                  <c:v>3590</c:v>
                </c:pt>
                <c:pt idx="5">
                  <c:v>3233</c:v>
                </c:pt>
                <c:pt idx="6">
                  <c:v>3526</c:v>
                </c:pt>
                <c:pt idx="7">
                  <c:v>4207</c:v>
                </c:pt>
                <c:pt idx="8">
                  <c:v>5322</c:v>
                </c:pt>
                <c:pt idx="9">
                  <c:v>5986</c:v>
                </c:pt>
                <c:pt idx="10">
                  <c:v>6557</c:v>
                </c:pt>
                <c:pt idx="11">
                  <c:v>5560</c:v>
                </c:pt>
                <c:pt idx="12">
                  <c:v>4789</c:v>
                </c:pt>
                <c:pt idx="13">
                  <c:v>5249</c:v>
                </c:pt>
                <c:pt idx="14">
                  <c:v>5210</c:v>
                </c:pt>
                <c:pt idx="15">
                  <c:v>6203</c:v>
                </c:pt>
                <c:pt idx="16">
                  <c:v>5909</c:v>
                </c:pt>
                <c:pt idx="17">
                  <c:v>5974</c:v>
                </c:pt>
                <c:pt idx="18">
                  <c:v>5217</c:v>
                </c:pt>
                <c:pt idx="19">
                  <c:v>4050</c:v>
                </c:pt>
                <c:pt idx="20">
                  <c:v>4053</c:v>
                </c:pt>
                <c:pt idx="21">
                  <c:v>4782</c:v>
                </c:pt>
                <c:pt idx="22">
                  <c:v>4668</c:v>
                </c:pt>
                <c:pt idx="23">
                  <c:v>4585</c:v>
                </c:pt>
                <c:pt idx="24">
                  <c:v>4805</c:v>
                </c:pt>
                <c:pt idx="25">
                  <c:v>4316</c:v>
                </c:pt>
                <c:pt idx="26">
                  <c:v>3599</c:v>
                </c:pt>
                <c:pt idx="27">
                  <c:v>3039</c:v>
                </c:pt>
                <c:pt idx="28">
                  <c:v>3836</c:v>
                </c:pt>
                <c:pt idx="29">
                  <c:v>4204</c:v>
                </c:pt>
                <c:pt idx="30">
                  <c:v>3951</c:v>
                </c:pt>
                <c:pt idx="31">
                  <c:v>4694</c:v>
                </c:pt>
                <c:pt idx="32">
                  <c:v>4092</c:v>
                </c:pt>
                <c:pt idx="33">
                  <c:v>3153</c:v>
                </c:pt>
                <c:pt idx="34">
                  <c:v>2972</c:v>
                </c:pt>
                <c:pt idx="35">
                  <c:v>2667</c:v>
                </c:pt>
                <c:pt idx="36">
                  <c:v>3786</c:v>
                </c:pt>
                <c:pt idx="37">
                  <c:v>3493</c:v>
                </c:pt>
                <c:pt idx="38">
                  <c:v>3491</c:v>
                </c:pt>
                <c:pt idx="39">
                  <c:v>3047</c:v>
                </c:pt>
                <c:pt idx="40">
                  <c:v>2256</c:v>
                </c:pt>
                <c:pt idx="41">
                  <c:v>2729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Ireland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47</c:v>
                </c:pt>
                <c:pt idx="3">
                  <c:v>39</c:v>
                </c:pt>
                <c:pt idx="4">
                  <c:v>0</c:v>
                </c:pt>
                <c:pt idx="5">
                  <c:v>40</c:v>
                </c:pt>
                <c:pt idx="6">
                  <c:v>54</c:v>
                </c:pt>
                <c:pt idx="7">
                  <c:v>69</c:v>
                </c:pt>
                <c:pt idx="8">
                  <c:v>265</c:v>
                </c:pt>
                <c:pt idx="9">
                  <c:v>126</c:v>
                </c:pt>
                <c:pt idx="10">
                  <c:v>102</c:v>
                </c:pt>
                <c:pt idx="11">
                  <c:v>121</c:v>
                </c:pt>
                <c:pt idx="12">
                  <c:v>219</c:v>
                </c:pt>
                <c:pt idx="13">
                  <c:v>204</c:v>
                </c:pt>
                <c:pt idx="14">
                  <c:v>235</c:v>
                </c:pt>
                <c:pt idx="15">
                  <c:v>255</c:v>
                </c:pt>
                <c:pt idx="16">
                  <c:v>302</c:v>
                </c:pt>
                <c:pt idx="17">
                  <c:v>294</c:v>
                </c:pt>
                <c:pt idx="18">
                  <c:v>200</c:v>
                </c:pt>
                <c:pt idx="19">
                  <c:v>295</c:v>
                </c:pt>
                <c:pt idx="20">
                  <c:v>325</c:v>
                </c:pt>
                <c:pt idx="21">
                  <c:v>212</c:v>
                </c:pt>
                <c:pt idx="22">
                  <c:v>402</c:v>
                </c:pt>
                <c:pt idx="23">
                  <c:v>424</c:v>
                </c:pt>
                <c:pt idx="24">
                  <c:v>331</c:v>
                </c:pt>
                <c:pt idx="25">
                  <c:v>390</c:v>
                </c:pt>
                <c:pt idx="26">
                  <c:v>370</c:v>
                </c:pt>
                <c:pt idx="27">
                  <c:v>345</c:v>
                </c:pt>
                <c:pt idx="28">
                  <c:v>365</c:v>
                </c:pt>
                <c:pt idx="29">
                  <c:v>500</c:v>
                </c:pt>
                <c:pt idx="30">
                  <c:v>1515</c:v>
                </c:pt>
                <c:pt idx="31">
                  <c:v>839</c:v>
                </c:pt>
                <c:pt idx="32">
                  <c:v>727</c:v>
                </c:pt>
                <c:pt idx="33">
                  <c:v>992</c:v>
                </c:pt>
                <c:pt idx="34">
                  <c:v>832</c:v>
                </c:pt>
                <c:pt idx="35">
                  <c:v>1068</c:v>
                </c:pt>
                <c:pt idx="36">
                  <c:v>724</c:v>
                </c:pt>
                <c:pt idx="37">
                  <c:v>709</c:v>
                </c:pt>
                <c:pt idx="38">
                  <c:v>778</c:v>
                </c:pt>
                <c:pt idx="39">
                  <c:v>493</c:v>
                </c:pt>
                <c:pt idx="40">
                  <c:v>401</c:v>
                </c:pt>
                <c:pt idx="41">
                  <c:v>388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12462</c:v>
                </c:pt>
                <c:pt idx="1">
                  <c:v>12462</c:v>
                </c:pt>
                <c:pt idx="2">
                  <c:v>17660</c:v>
                </c:pt>
                <c:pt idx="3">
                  <c:v>21157</c:v>
                </c:pt>
                <c:pt idx="4">
                  <c:v>24747</c:v>
                </c:pt>
                <c:pt idx="5">
                  <c:v>27980</c:v>
                </c:pt>
                <c:pt idx="6">
                  <c:v>31506</c:v>
                </c:pt>
                <c:pt idx="7">
                  <c:v>35713</c:v>
                </c:pt>
                <c:pt idx="8">
                  <c:v>41035</c:v>
                </c:pt>
                <c:pt idx="9">
                  <c:v>47021</c:v>
                </c:pt>
                <c:pt idx="10">
                  <c:v>53578</c:v>
                </c:pt>
                <c:pt idx="11">
                  <c:v>59138</c:v>
                </c:pt>
                <c:pt idx="12">
                  <c:v>63927</c:v>
                </c:pt>
                <c:pt idx="13">
                  <c:v>69176</c:v>
                </c:pt>
                <c:pt idx="14">
                  <c:v>74386</c:v>
                </c:pt>
                <c:pt idx="15">
                  <c:v>80589</c:v>
                </c:pt>
                <c:pt idx="16">
                  <c:v>86498</c:v>
                </c:pt>
                <c:pt idx="17">
                  <c:v>92472</c:v>
                </c:pt>
                <c:pt idx="18">
                  <c:v>97689</c:v>
                </c:pt>
                <c:pt idx="19">
                  <c:v>101739</c:v>
                </c:pt>
                <c:pt idx="20">
                  <c:v>105792</c:v>
                </c:pt>
                <c:pt idx="21">
                  <c:v>110574</c:v>
                </c:pt>
                <c:pt idx="22">
                  <c:v>115242</c:v>
                </c:pt>
                <c:pt idx="23">
                  <c:v>119827</c:v>
                </c:pt>
                <c:pt idx="24">
                  <c:v>124632</c:v>
                </c:pt>
                <c:pt idx="25">
                  <c:v>128948</c:v>
                </c:pt>
                <c:pt idx="26">
                  <c:v>132547</c:v>
                </c:pt>
                <c:pt idx="27">
                  <c:v>135586</c:v>
                </c:pt>
                <c:pt idx="28">
                  <c:v>139422</c:v>
                </c:pt>
                <c:pt idx="29">
                  <c:v>143626</c:v>
                </c:pt>
                <c:pt idx="30">
                  <c:v>147577</c:v>
                </c:pt>
                <c:pt idx="31">
                  <c:v>152271</c:v>
                </c:pt>
                <c:pt idx="32">
                  <c:v>156363</c:v>
                </c:pt>
                <c:pt idx="33">
                  <c:v>159516</c:v>
                </c:pt>
                <c:pt idx="34">
                  <c:v>162488</c:v>
                </c:pt>
                <c:pt idx="35">
                  <c:v>165155</c:v>
                </c:pt>
                <c:pt idx="36">
                  <c:v>168941</c:v>
                </c:pt>
                <c:pt idx="37">
                  <c:v>172434</c:v>
                </c:pt>
                <c:pt idx="38">
                  <c:v>175925</c:v>
                </c:pt>
                <c:pt idx="39">
                  <c:v>178972</c:v>
                </c:pt>
                <c:pt idx="40">
                  <c:v>181228</c:v>
                </c:pt>
                <c:pt idx="41">
                  <c:v>183957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Ireland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43</c:v>
                </c:pt>
                <c:pt idx="1">
                  <c:v>43</c:v>
                </c:pt>
                <c:pt idx="2">
                  <c:v>90</c:v>
                </c:pt>
                <c:pt idx="3">
                  <c:v>129</c:v>
                </c:pt>
                <c:pt idx="4">
                  <c:v>129</c:v>
                </c:pt>
                <c:pt idx="5">
                  <c:v>169</c:v>
                </c:pt>
                <c:pt idx="6">
                  <c:v>223</c:v>
                </c:pt>
                <c:pt idx="7">
                  <c:v>292</c:v>
                </c:pt>
                <c:pt idx="8">
                  <c:v>557</c:v>
                </c:pt>
                <c:pt idx="9">
                  <c:v>683</c:v>
                </c:pt>
                <c:pt idx="10">
                  <c:v>785</c:v>
                </c:pt>
                <c:pt idx="11">
                  <c:v>906</c:v>
                </c:pt>
                <c:pt idx="12">
                  <c:v>1125</c:v>
                </c:pt>
                <c:pt idx="13">
                  <c:v>1329</c:v>
                </c:pt>
                <c:pt idx="14">
                  <c:v>1564</c:v>
                </c:pt>
                <c:pt idx="15">
                  <c:v>1819</c:v>
                </c:pt>
                <c:pt idx="16">
                  <c:v>2121</c:v>
                </c:pt>
                <c:pt idx="17">
                  <c:v>2415</c:v>
                </c:pt>
                <c:pt idx="18">
                  <c:v>2615</c:v>
                </c:pt>
                <c:pt idx="19">
                  <c:v>2910</c:v>
                </c:pt>
                <c:pt idx="20">
                  <c:v>3235</c:v>
                </c:pt>
                <c:pt idx="21">
                  <c:v>3447</c:v>
                </c:pt>
                <c:pt idx="22">
                  <c:v>3849</c:v>
                </c:pt>
                <c:pt idx="23">
                  <c:v>4273</c:v>
                </c:pt>
                <c:pt idx="24">
                  <c:v>4604</c:v>
                </c:pt>
                <c:pt idx="25">
                  <c:v>4994</c:v>
                </c:pt>
                <c:pt idx="26">
                  <c:v>5364</c:v>
                </c:pt>
                <c:pt idx="27">
                  <c:v>5709</c:v>
                </c:pt>
                <c:pt idx="28">
                  <c:v>6074</c:v>
                </c:pt>
                <c:pt idx="29">
                  <c:v>6574</c:v>
                </c:pt>
                <c:pt idx="30">
                  <c:v>8089</c:v>
                </c:pt>
                <c:pt idx="31">
                  <c:v>8928</c:v>
                </c:pt>
                <c:pt idx="32">
                  <c:v>9655</c:v>
                </c:pt>
                <c:pt idx="33">
                  <c:v>10647</c:v>
                </c:pt>
                <c:pt idx="34">
                  <c:v>11479</c:v>
                </c:pt>
                <c:pt idx="35">
                  <c:v>12547</c:v>
                </c:pt>
                <c:pt idx="36">
                  <c:v>13271</c:v>
                </c:pt>
                <c:pt idx="37">
                  <c:v>13980</c:v>
                </c:pt>
                <c:pt idx="38">
                  <c:v>14758</c:v>
                </c:pt>
                <c:pt idx="39">
                  <c:v>15251</c:v>
                </c:pt>
                <c:pt idx="40">
                  <c:v>15652</c:v>
                </c:pt>
                <c:pt idx="41">
                  <c:v>16040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439</c:v>
                </c:pt>
                <c:pt idx="3">
                  <c:v>175</c:v>
                </c:pt>
                <c:pt idx="4">
                  <c:v>368</c:v>
                </c:pt>
                <c:pt idx="5">
                  <c:v>349</c:v>
                </c:pt>
                <c:pt idx="6">
                  <c:v>345</c:v>
                </c:pt>
                <c:pt idx="7">
                  <c:v>475</c:v>
                </c:pt>
                <c:pt idx="8">
                  <c:v>427</c:v>
                </c:pt>
                <c:pt idx="9">
                  <c:v>627</c:v>
                </c:pt>
                <c:pt idx="10">
                  <c:v>793</c:v>
                </c:pt>
                <c:pt idx="11">
                  <c:v>651</c:v>
                </c:pt>
                <c:pt idx="12">
                  <c:v>601</c:v>
                </c:pt>
                <c:pt idx="13">
                  <c:v>743</c:v>
                </c:pt>
                <c:pt idx="14">
                  <c:v>683</c:v>
                </c:pt>
                <c:pt idx="15">
                  <c:v>712</c:v>
                </c:pt>
                <c:pt idx="16">
                  <c:v>919</c:v>
                </c:pt>
                <c:pt idx="17">
                  <c:v>889</c:v>
                </c:pt>
                <c:pt idx="18">
                  <c:v>756</c:v>
                </c:pt>
                <c:pt idx="19">
                  <c:v>812</c:v>
                </c:pt>
                <c:pt idx="20">
                  <c:v>837</c:v>
                </c:pt>
                <c:pt idx="21">
                  <c:v>727</c:v>
                </c:pt>
                <c:pt idx="22">
                  <c:v>760</c:v>
                </c:pt>
                <c:pt idx="23">
                  <c:v>766</c:v>
                </c:pt>
                <c:pt idx="24">
                  <c:v>681</c:v>
                </c:pt>
                <c:pt idx="25">
                  <c:v>525</c:v>
                </c:pt>
                <c:pt idx="26">
                  <c:v>636</c:v>
                </c:pt>
                <c:pt idx="27">
                  <c:v>604</c:v>
                </c:pt>
                <c:pt idx="28">
                  <c:v>542</c:v>
                </c:pt>
                <c:pt idx="29">
                  <c:v>610</c:v>
                </c:pt>
                <c:pt idx="30">
                  <c:v>570</c:v>
                </c:pt>
                <c:pt idx="31">
                  <c:v>619</c:v>
                </c:pt>
                <c:pt idx="32">
                  <c:v>431</c:v>
                </c:pt>
                <c:pt idx="33">
                  <c:v>566</c:v>
                </c:pt>
                <c:pt idx="34">
                  <c:v>602</c:v>
                </c:pt>
                <c:pt idx="35">
                  <c:v>578</c:v>
                </c:pt>
                <c:pt idx="36">
                  <c:v>525</c:v>
                </c:pt>
                <c:pt idx="37">
                  <c:v>575</c:v>
                </c:pt>
                <c:pt idx="38">
                  <c:v>482</c:v>
                </c:pt>
                <c:pt idx="39">
                  <c:v>433</c:v>
                </c:pt>
                <c:pt idx="40">
                  <c:v>454</c:v>
                </c:pt>
                <c:pt idx="41">
                  <c:v>534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Ireland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10</c:v>
                </c:pt>
                <c:pt idx="16">
                  <c:v>3</c:v>
                </c:pt>
                <c:pt idx="17">
                  <c:v>14</c:v>
                </c:pt>
                <c:pt idx="18">
                  <c:v>10</c:v>
                </c:pt>
                <c:pt idx="19">
                  <c:v>8</c:v>
                </c:pt>
                <c:pt idx="20">
                  <c:v>17</c:v>
                </c:pt>
                <c:pt idx="21">
                  <c:v>14</c:v>
                </c:pt>
                <c:pt idx="22">
                  <c:v>13</c:v>
                </c:pt>
                <c:pt idx="23">
                  <c:v>22</c:v>
                </c:pt>
                <c:pt idx="24">
                  <c:v>17</c:v>
                </c:pt>
                <c:pt idx="25">
                  <c:v>21</c:v>
                </c:pt>
                <c:pt idx="26">
                  <c:v>16</c:v>
                </c:pt>
                <c:pt idx="27">
                  <c:v>36</c:v>
                </c:pt>
                <c:pt idx="28">
                  <c:v>25</c:v>
                </c:pt>
                <c:pt idx="29">
                  <c:v>28</c:v>
                </c:pt>
                <c:pt idx="30">
                  <c:v>24</c:v>
                </c:pt>
                <c:pt idx="31">
                  <c:v>33</c:v>
                </c:pt>
                <c:pt idx="32">
                  <c:v>14</c:v>
                </c:pt>
                <c:pt idx="33">
                  <c:v>31</c:v>
                </c:pt>
                <c:pt idx="34">
                  <c:v>41</c:v>
                </c:pt>
                <c:pt idx="35">
                  <c:v>38</c:v>
                </c:pt>
                <c:pt idx="36">
                  <c:v>42</c:v>
                </c:pt>
                <c:pt idx="37">
                  <c:v>44</c:v>
                </c:pt>
                <c:pt idx="38">
                  <c:v>41</c:v>
                </c:pt>
                <c:pt idx="39">
                  <c:v>39</c:v>
                </c:pt>
                <c:pt idx="40">
                  <c:v>77</c:v>
                </c:pt>
                <c:pt idx="41">
                  <c:v>43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827</c:v>
                </c:pt>
                <c:pt idx="1">
                  <c:v>827</c:v>
                </c:pt>
                <c:pt idx="2">
                  <c:v>1266</c:v>
                </c:pt>
                <c:pt idx="3">
                  <c:v>1441</c:v>
                </c:pt>
                <c:pt idx="4">
                  <c:v>1809</c:v>
                </c:pt>
                <c:pt idx="5">
                  <c:v>2158</c:v>
                </c:pt>
                <c:pt idx="6">
                  <c:v>2503</c:v>
                </c:pt>
                <c:pt idx="7">
                  <c:v>2978</c:v>
                </c:pt>
                <c:pt idx="8">
                  <c:v>3405</c:v>
                </c:pt>
                <c:pt idx="9">
                  <c:v>4032</c:v>
                </c:pt>
                <c:pt idx="10">
                  <c:v>4825</c:v>
                </c:pt>
                <c:pt idx="11">
                  <c:v>5476</c:v>
                </c:pt>
                <c:pt idx="12">
                  <c:v>6077</c:v>
                </c:pt>
                <c:pt idx="13">
                  <c:v>6820</c:v>
                </c:pt>
                <c:pt idx="14">
                  <c:v>7503</c:v>
                </c:pt>
                <c:pt idx="15">
                  <c:v>8215</c:v>
                </c:pt>
                <c:pt idx="16">
                  <c:v>9134</c:v>
                </c:pt>
                <c:pt idx="17">
                  <c:v>10023</c:v>
                </c:pt>
                <c:pt idx="18">
                  <c:v>10779</c:v>
                </c:pt>
                <c:pt idx="19">
                  <c:v>11591</c:v>
                </c:pt>
                <c:pt idx="20">
                  <c:v>12428</c:v>
                </c:pt>
                <c:pt idx="21">
                  <c:v>13155</c:v>
                </c:pt>
                <c:pt idx="22">
                  <c:v>13915</c:v>
                </c:pt>
                <c:pt idx="23">
                  <c:v>14681</c:v>
                </c:pt>
                <c:pt idx="24">
                  <c:v>15362</c:v>
                </c:pt>
                <c:pt idx="25">
                  <c:v>15887</c:v>
                </c:pt>
                <c:pt idx="26">
                  <c:v>16523</c:v>
                </c:pt>
                <c:pt idx="27">
                  <c:v>17127</c:v>
                </c:pt>
                <c:pt idx="28">
                  <c:v>17669</c:v>
                </c:pt>
                <c:pt idx="29">
                  <c:v>18279</c:v>
                </c:pt>
                <c:pt idx="30">
                  <c:v>18849</c:v>
                </c:pt>
                <c:pt idx="31">
                  <c:v>19468</c:v>
                </c:pt>
                <c:pt idx="32">
                  <c:v>19899</c:v>
                </c:pt>
                <c:pt idx="33">
                  <c:v>20465</c:v>
                </c:pt>
                <c:pt idx="34">
                  <c:v>21067</c:v>
                </c:pt>
                <c:pt idx="35">
                  <c:v>21645</c:v>
                </c:pt>
                <c:pt idx="36">
                  <c:v>22170</c:v>
                </c:pt>
                <c:pt idx="37">
                  <c:v>22745</c:v>
                </c:pt>
                <c:pt idx="38">
                  <c:v>23227</c:v>
                </c:pt>
                <c:pt idx="39">
                  <c:v>23660</c:v>
                </c:pt>
                <c:pt idx="40">
                  <c:v>24114</c:v>
                </c:pt>
                <c:pt idx="41">
                  <c:v>24648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Ireland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  <c:pt idx="14">
                  <c:v>9</c:v>
                </c:pt>
                <c:pt idx="15">
                  <c:v>19</c:v>
                </c:pt>
                <c:pt idx="16">
                  <c:v>22</c:v>
                </c:pt>
                <c:pt idx="17">
                  <c:v>36</c:v>
                </c:pt>
                <c:pt idx="18">
                  <c:v>46</c:v>
                </c:pt>
                <c:pt idx="19">
                  <c:v>54</c:v>
                </c:pt>
                <c:pt idx="20">
                  <c:v>71</c:v>
                </c:pt>
                <c:pt idx="21">
                  <c:v>85</c:v>
                </c:pt>
                <c:pt idx="22">
                  <c:v>98</c:v>
                </c:pt>
                <c:pt idx="23">
                  <c:v>120</c:v>
                </c:pt>
                <c:pt idx="24">
                  <c:v>137</c:v>
                </c:pt>
                <c:pt idx="25">
                  <c:v>158</c:v>
                </c:pt>
                <c:pt idx="26">
                  <c:v>174</c:v>
                </c:pt>
                <c:pt idx="27">
                  <c:v>210</c:v>
                </c:pt>
                <c:pt idx="28">
                  <c:v>235</c:v>
                </c:pt>
                <c:pt idx="29">
                  <c:v>263</c:v>
                </c:pt>
                <c:pt idx="30">
                  <c:v>287</c:v>
                </c:pt>
                <c:pt idx="31">
                  <c:v>320</c:v>
                </c:pt>
                <c:pt idx="32">
                  <c:v>334</c:v>
                </c:pt>
                <c:pt idx="33">
                  <c:v>365</c:v>
                </c:pt>
                <c:pt idx="34">
                  <c:v>406</c:v>
                </c:pt>
                <c:pt idx="35">
                  <c:v>444</c:v>
                </c:pt>
                <c:pt idx="36">
                  <c:v>486</c:v>
                </c:pt>
                <c:pt idx="37">
                  <c:v>530</c:v>
                </c:pt>
                <c:pt idx="38">
                  <c:v>571</c:v>
                </c:pt>
                <c:pt idx="39">
                  <c:v>610</c:v>
                </c:pt>
                <c:pt idx="40">
                  <c:v>687</c:v>
                </c:pt>
                <c:pt idx="41">
                  <c:v>730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Ireland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0.3147552500257631</c:v>
                </c:pt>
                <c:pt idx="8" formatCode="0.0%">
                  <c:v>0.44182446823648203</c:v>
                </c:pt>
                <c:pt idx="9" formatCode="0.0%">
                  <c:v>0.33579478009971764</c:v>
                </c:pt>
                <c:pt idx="10" formatCode="0.0%">
                  <c:v>0.29431502398081677</c:v>
                </c:pt>
                <c:pt idx="11" formatCode="0.0%">
                  <c:v>0.32109506312761948</c:v>
                </c:pt>
                <c:pt idx="12" formatCode="0.0%">
                  <c:v>0.31102025814888146</c:v>
                </c:pt>
                <c:pt idx="13" formatCode="0.0%">
                  <c:v>0.29046351734647557</c:v>
                </c:pt>
                <c:pt idx="14" formatCode="0.0%">
                  <c:v>0.27093103621007941</c:v>
                </c:pt>
                <c:pt idx="15" formatCode="0.0%">
                  <c:v>0.18420082061401644</c:v>
                </c:pt>
                <c:pt idx="16" formatCode="0.0%">
                  <c:v>0.17571714699622221</c:v>
                </c:pt>
                <c:pt idx="17" formatCode="0.0%">
                  <c:v>0.1741432029324943</c:v>
                </c:pt>
                <c:pt idx="18" formatCode="0.0%">
                  <c:v>0.16349187948556421</c:v>
                </c:pt>
                <c:pt idx="19" formatCode="0.0%">
                  <c:v>0.14541515189054377</c:v>
                </c:pt>
                <c:pt idx="20" formatCode="0.0%">
                  <c:v>0.1355146918879051</c:v>
                </c:pt>
                <c:pt idx="21" formatCode="0.0%">
                  <c:v>0.1195132015440783</c:v>
                </c:pt>
                <c:pt idx="22" formatCode="0.0%">
                  <c:v>0.11301796217011129</c:v>
                </c:pt>
                <c:pt idx="23" formatCode="0.0%">
                  <c:v>0.10523856940726839</c:v>
                </c:pt>
                <c:pt idx="24" formatCode="0.0%">
                  <c:v>9.6556891283152035E-2</c:v>
                </c:pt>
                <c:pt idx="25" formatCode="0.0%">
                  <c:v>9.6830577561723752E-2</c:v>
                </c:pt>
                <c:pt idx="26" formatCode="0.0%">
                  <c:v>9.1295223433643935E-2</c:v>
                </c:pt>
                <c:pt idx="27" formatCode="0.0%">
                  <c:v>8.4528133849733456E-2</c:v>
                </c:pt>
                <c:pt idx="28" formatCode="0.0%">
                  <c:v>8.4295470209409418E-2</c:v>
                </c:pt>
                <c:pt idx="29" formatCode="0.0%">
                  <c:v>7.9472751316737256E-2</c:v>
                </c:pt>
                <c:pt idx="30" formatCode="0.0%">
                  <c:v>9.5455053652595545E-2</c:v>
                </c:pt>
                <c:pt idx="31" formatCode="0.0%">
                  <c:v>9.9229587309845657E-2</c:v>
                </c:pt>
                <c:pt idx="32" formatCode="0.0%">
                  <c:v>9.8754164882891571E-2</c:v>
                </c:pt>
                <c:pt idx="33" formatCode="0.0%">
                  <c:v>0.1028947496733208</c:v>
                </c:pt>
                <c:pt idx="34" formatCode="0.0%">
                  <c:v>0.10493023839237026</c:v>
                </c:pt>
                <c:pt idx="35" formatCode="0.0%">
                  <c:v>0.10919857123051324</c:v>
                </c:pt>
                <c:pt idx="36" formatCode="0.0%">
                  <c:v>0.1055591741037385</c:v>
                </c:pt>
                <c:pt idx="37" formatCode="0.0%">
                  <c:v>8.129605727603062E-2</c:v>
                </c:pt>
                <c:pt idx="38" formatCode="0.0%">
                  <c:v>7.4439345157691239E-2</c:v>
                </c:pt>
                <c:pt idx="39" formatCode="0.0%">
                  <c:v>6.7489766681283259E-2</c:v>
                </c:pt>
                <c:pt idx="40" formatCode="0.0%">
                  <c:v>5.6588996591558915E-2</c:v>
                </c:pt>
                <c:pt idx="41" formatCode="0.0%">
                  <c:v>4.8955795690146076E-2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Ireland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0.10408951367381225</c:v>
                </c:pt>
                <c:pt idx="8" formatCode="0.0%">
                  <c:v>0.16993081275868693</c:v>
                </c:pt>
                <c:pt idx="9" formatCode="0.0%">
                  <c:v>0.16993081275868693</c:v>
                </c:pt>
                <c:pt idx="10" formatCode="0.0%">
                  <c:v>5.9634022667048425E-2</c:v>
                </c:pt>
                <c:pt idx="11" formatCode="0.0%">
                  <c:v>0.10408951367381225</c:v>
                </c:pt>
                <c:pt idx="12" formatCode="0.0%">
                  <c:v>0.16993081275868693</c:v>
                </c:pt>
                <c:pt idx="13" formatCode="0.0%">
                  <c:v>0.19598024562548089</c:v>
                </c:pt>
                <c:pt idx="14" formatCode="0.0%">
                  <c:v>0.23969849336561677</c:v>
                </c:pt>
                <c:pt idx="15" formatCode="0.0%">
                  <c:v>0.30172398368387654</c:v>
                </c:pt>
                <c:pt idx="16" formatCode="0.0%">
                  <c:v>0.32927393637612856</c:v>
                </c:pt>
                <c:pt idx="17" formatCode="0.0%">
                  <c:v>0.42616163522737893</c:v>
                </c:pt>
                <c:pt idx="18" formatCode="0.0%">
                  <c:v>0.41751695725516691</c:v>
                </c:pt>
                <c:pt idx="19" formatCode="0.0%">
                  <c:v>0.36873810664220175</c:v>
                </c:pt>
                <c:pt idx="20" formatCode="0.0%">
                  <c:v>0.39231398999104283</c:v>
                </c:pt>
                <c:pt idx="21" formatCode="0.0%">
                  <c:v>0.37819578262926101</c:v>
                </c:pt>
                <c:pt idx="22" formatCode="0.0%">
                  <c:v>0.26410102100829524</c:v>
                </c:pt>
                <c:pt idx="23" formatCode="0.0%">
                  <c:v>0.27423996946343077</c:v>
                </c:pt>
                <c:pt idx="24" formatCode="0.0%">
                  <c:v>0.21036642101778247</c:v>
                </c:pt>
                <c:pt idx="25" formatCode="0.0%">
                  <c:v>0.19277090374703754</c:v>
                </c:pt>
                <c:pt idx="26" formatCode="0.0%">
                  <c:v>0.18193513020295993</c:v>
                </c:pt>
                <c:pt idx="27" formatCode="0.0%">
                  <c:v>0.16756249290216241</c:v>
                </c:pt>
                <c:pt idx="28" formatCode="0.0%">
                  <c:v>0.15635905417585061</c:v>
                </c:pt>
                <c:pt idx="29" formatCode="0.0%">
                  <c:v>0.15145533443741122</c:v>
                </c:pt>
                <c:pt idx="30" formatCode="0.0%">
                  <c:v>0.13266138050848464</c:v>
                </c:pt>
                <c:pt idx="31" formatCode="0.0%">
                  <c:v>0.12884099538535909</c:v>
                </c:pt>
                <c:pt idx="32" formatCode="0.0%">
                  <c:v>0.11286206871688909</c:v>
                </c:pt>
                <c:pt idx="33" formatCode="0.0%">
                  <c:v>0.11163797324830482</c:v>
                </c:pt>
                <c:pt idx="34" formatCode="0.0%">
                  <c:v>9.8755248704166965E-2</c:v>
                </c:pt>
                <c:pt idx="35" formatCode="0.0%">
                  <c:v>9.5149947897707143E-2</c:v>
                </c:pt>
                <c:pt idx="36" formatCode="0.0%">
                  <c:v>9.1684683805056233E-2</c:v>
                </c:pt>
                <c:pt idx="37" formatCode="0.0%">
                  <c:v>9.1581789429205473E-2</c:v>
                </c:pt>
                <c:pt idx="38" formatCode="0.0%">
                  <c:v>8.6241997576067542E-2</c:v>
                </c:pt>
                <c:pt idx="39" formatCode="0.0%">
                  <c:v>8.9855832199032148E-2</c:v>
                </c:pt>
                <c:pt idx="40" formatCode="0.0%">
                  <c:v>9.4555269388514773E-2</c:v>
                </c:pt>
                <c:pt idx="41" formatCode="0.0%">
                  <c:v>8.7425584404736467E-2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0.16230417587979029</c:v>
                </c:pt>
                <c:pt idx="8" formatCode="0.0%">
                  <c:v>0.18559974899865717</c:v>
                </c:pt>
                <c:pt idx="9" formatCode="0.0%">
                  <c:v>0.15015748169955101</c:v>
                </c:pt>
                <c:pt idx="10" formatCode="0.0%">
                  <c:v>0.1419510479827244</c:v>
                </c:pt>
                <c:pt idx="11" formatCode="0.0%">
                  <c:v>0.13252853573899381</c:v>
                </c:pt>
                <c:pt idx="12" formatCode="0.0%">
                  <c:v>0.12528459486063315</c:v>
                </c:pt>
                <c:pt idx="13" formatCode="0.0%">
                  <c:v>0.11890856104891778</c:v>
                </c:pt>
                <c:pt idx="14" formatCode="0.0%">
                  <c:v>0.11051276026786905</c:v>
                </c:pt>
                <c:pt idx="15" formatCode="0.0%">
                  <c:v>0.10122097690921983</c:v>
                </c:pt>
                <c:pt idx="16" formatCode="0.0%">
                  <c:v>9.0978808917188125E-2</c:v>
                </c:pt>
                <c:pt idx="17" formatCode="0.0%">
                  <c:v>8.1086728917480144E-2</c:v>
                </c:pt>
                <c:pt idx="18" formatCode="0.0%">
                  <c:v>7.4335338992788103E-2</c:v>
                </c:pt>
                <c:pt idx="19" formatCode="0.0%">
                  <c:v>6.8634079606118226E-2</c:v>
                </c:pt>
                <c:pt idx="20" formatCode="0.0%">
                  <c:v>6.2568088369348018E-2</c:v>
                </c:pt>
                <c:pt idx="21" formatCode="0.0%">
                  <c:v>5.8265272933889278E-2</c:v>
                </c:pt>
                <c:pt idx="22" formatCode="0.0%">
                  <c:v>5.2423936372134383E-2</c:v>
                </c:pt>
                <c:pt idx="23" formatCode="0.0%">
                  <c:v>4.7662095796715542E-2</c:v>
                </c:pt>
                <c:pt idx="24" formatCode="0.0%">
                  <c:v>4.3559088589162354E-2</c:v>
                </c:pt>
                <c:pt idx="25" formatCode="0.0%">
                  <c:v>4.045699720328666E-2</c:v>
                </c:pt>
                <c:pt idx="26" formatCode="0.0%">
                  <c:v>3.8512616190257143E-2</c:v>
                </c:pt>
                <c:pt idx="27" formatCode="0.0%">
                  <c:v>3.6083063338971266E-2</c:v>
                </c:pt>
                <c:pt idx="28" formatCode="0.0%">
                  <c:v>3.367166739125671E-2</c:v>
                </c:pt>
                <c:pt idx="29" formatCode="0.0%">
                  <c:v>3.1953968541971411E-2</c:v>
                </c:pt>
                <c:pt idx="30" formatCode="0.0%">
                  <c:v>3.0204463793616743E-2</c:v>
                </c:pt>
                <c:pt idx="31" formatCode="0.0%">
                  <c:v>2.90270828924859E-2</c:v>
                </c:pt>
                <c:pt idx="32" formatCode="0.0%">
                  <c:v>2.7921410301666505E-2</c:v>
                </c:pt>
                <c:pt idx="33" formatCode="0.0%">
                  <c:v>2.681125687880459E-2</c:v>
                </c:pt>
                <c:pt idx="34" formatCode="0.0%">
                  <c:v>2.6194049650891893E-2</c:v>
                </c:pt>
                <c:pt idx="35" formatCode="0.0%">
                  <c:v>2.4492140784519778E-2</c:v>
                </c:pt>
                <c:pt idx="36" formatCode="0.0%">
                  <c:v>2.3461979141577105E-2</c:v>
                </c:pt>
                <c:pt idx="37" formatCode="0.0%">
                  <c:v>2.2486885579844129E-2</c:v>
                </c:pt>
                <c:pt idx="38" formatCode="0.0%">
                  <c:v>2.0842218897922704E-2</c:v>
                </c:pt>
                <c:pt idx="39" formatCode="0.0%">
                  <c:v>1.9480041962945505E-2</c:v>
                </c:pt>
                <c:pt idx="40" formatCode="0.0%">
                  <c:v>1.8397424696103837E-2</c:v>
                </c:pt>
                <c:pt idx="41" formatCode="0.0%">
                  <c:v>1.788634735126271E-2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0.20084914955435429</c:v>
                </c:pt>
                <c:pt idx="8" formatCode="0.0%">
                  <c:v>0.2240570458368818</c:v>
                </c:pt>
                <c:pt idx="9" formatCode="0.0%">
                  <c:v>0.17996614084161888</c:v>
                </c:pt>
                <c:pt idx="10" formatCode="0.0%">
                  <c:v>0.18843707280611088</c:v>
                </c:pt>
                <c:pt idx="11" formatCode="0.0%">
                  <c:v>0.17143403774687727</c:v>
                </c:pt>
                <c:pt idx="12" formatCode="0.0%">
                  <c:v>0.15940180151899175</c:v>
                </c:pt>
                <c:pt idx="13" formatCode="0.0%">
                  <c:v>0.15395553605037682</c:v>
                </c:pt>
                <c:pt idx="14" formatCode="0.0%">
                  <c:v>0.14111663411399866</c:v>
                </c:pt>
                <c:pt idx="15" formatCode="0.0%">
                  <c:v>0.134074259140607</c:v>
                </c:pt>
                <c:pt idx="16" formatCode="0.0%">
                  <c:v>0.1239172965043962</c:v>
                </c:pt>
                <c:pt idx="17" formatCode="0.0%">
                  <c:v>0.11008747302932731</c:v>
                </c:pt>
                <c:pt idx="18" formatCode="0.0%">
                  <c:v>0.10158099132377574</c:v>
                </c:pt>
                <c:pt idx="19" formatCode="0.0%">
                  <c:v>9.6633900164486697E-2</c:v>
                </c:pt>
                <c:pt idx="20" formatCode="0.0%">
                  <c:v>8.9509399601822581E-2</c:v>
                </c:pt>
                <c:pt idx="21" formatCode="0.0%">
                  <c:v>8.35190666672041E-2</c:v>
                </c:pt>
                <c:pt idx="22" formatCode="0.0%">
                  <c:v>7.81930310368677E-2</c:v>
                </c:pt>
                <c:pt idx="23" formatCode="0.0%">
                  <c:v>7.0143678037754897E-2</c:v>
                </c:pt>
                <c:pt idx="24" formatCode="0.0%">
                  <c:v>6.2901112193627595E-2</c:v>
                </c:pt>
                <c:pt idx="25" formatCode="0.0%">
                  <c:v>5.6978621594173218E-2</c:v>
                </c:pt>
                <c:pt idx="26" formatCode="0.0%">
                  <c:v>5.1950799794883595E-2</c:v>
                </c:pt>
                <c:pt idx="27" formatCode="0.0%">
                  <c:v>4.6880596593809942E-2</c:v>
                </c:pt>
                <c:pt idx="28" formatCode="0.0%">
                  <c:v>4.3044931174522016E-2</c:v>
                </c:pt>
                <c:pt idx="29" formatCode="0.0%">
                  <c:v>3.973861739478779E-2</c:v>
                </c:pt>
                <c:pt idx="30" formatCode="0.0%">
                  <c:v>3.6345743421142496E-2</c:v>
                </c:pt>
                <c:pt idx="31" formatCode="0.0%">
                  <c:v>3.4418371855779339E-2</c:v>
                </c:pt>
                <c:pt idx="32" formatCode="0.0%">
                  <c:v>3.2689848993511239E-2</c:v>
                </c:pt>
                <c:pt idx="33" formatCode="0.0%">
                  <c:v>3.1038048288874132E-2</c:v>
                </c:pt>
                <c:pt idx="34" formatCode="0.0%">
                  <c:v>3.0020608122929726E-2</c:v>
                </c:pt>
                <c:pt idx="35" formatCode="0.0%">
                  <c:v>2.9419122253744101E-2</c:v>
                </c:pt>
                <c:pt idx="36" formatCode="0.0%">
                  <c:v>2.795315282574462E-2</c:v>
                </c:pt>
                <c:pt idx="37" formatCode="0.0%">
                  <c:v>2.7204241061948187E-2</c:v>
                </c:pt>
                <c:pt idx="38" formatCode="0.0%">
                  <c:v>2.5541198592129E-2</c:v>
                </c:pt>
                <c:pt idx="39" formatCode="0.0%">
                  <c:v>2.5039256964064949E-2</c:v>
                </c:pt>
                <c:pt idx="40" formatCode="0.0%">
                  <c:v>2.3716360340457543E-2</c:v>
                </c:pt>
                <c:pt idx="41" formatCode="0.0%">
                  <c:v>2.2680218885558823E-2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1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zoomScaleNormal="100" workbookViewId="0">
      <selection activeCell="B6" sqref="B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43901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115</v>
      </c>
      <c r="C5" s="41" t="s">
        <v>134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512180317.27188218</v>
      </c>
      <c r="EE5">
        <v>1</v>
      </c>
    </row>
    <row r="6" spans="1:140" x14ac:dyDescent="0.35">
      <c r="A6" s="21" t="s">
        <v>277</v>
      </c>
      <c r="B6" s="33">
        <f>HLOOKUP($C$1+$B$3,AA_Infection,2,FALSE)</f>
        <v>183957</v>
      </c>
      <c r="C6" s="33">
        <f>HLOOKUP($C$1+$C$3,AA_Infection_2,2,FALSE)</f>
        <v>16040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24648</v>
      </c>
      <c r="C7" s="34">
        <f>HLOOKUP($C$1+$C$3,AA_Deaths_2,2,FALSE)</f>
        <v>730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0.13398783411340695</v>
      </c>
      <c r="C8" s="35">
        <f>C7/C6</f>
        <v>4.5511221945137161E-2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60900000</v>
      </c>
      <c r="C10" s="34">
        <f>VLOOKUP(C5,Countries!$C$5:$D$189,2,FALSE)</f>
        <v>4700000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302.06403940886702</v>
      </c>
      <c r="C11" s="34">
        <f>C6*100000/C$10</f>
        <v>341.27659574468083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40.47290640394089</v>
      </c>
      <c r="C12" s="34">
        <f>C7*100000/C$10</f>
        <v>15.531914893617021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3067</v>
      </c>
      <c r="C14" s="34">
        <f>HLOOKUP($C$1+$C$3,AA_Infection_2,4,FALSE)</f>
        <v>651.57142857142856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1.788634735126271E-2</v>
      </c>
      <c r="C15" s="32">
        <f>HLOOKUP($C$1+$C$3,AA_Infection_2,5,FALSE)</f>
        <v>4.8955795690146076E-2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39.135994971638667</v>
      </c>
      <c r="C16" s="37">
        <f>70/(C15*100)</f>
        <v>14.298613476338563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-776.14285714285711</v>
      </c>
      <c r="C17" s="34">
        <f>HLOOKUP($C$1+$C$3,AA_Infection_2,6,FALSE)</f>
        <v>-172.71428571428572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-0.20195524496319972</v>
      </c>
      <c r="C18" s="35">
        <f>HLOOKUP($C$1+$C$3,AA_Infection_2,7,FALSE)</f>
        <v>-0.2095320623916811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511.57142857142856</v>
      </c>
      <c r="C20" s="34">
        <f>HLOOKUP($C$1+$C$3,AA_Deaths_2,4,FALSE)</f>
        <v>46.285714285714285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2.2680218885558823E-2</v>
      </c>
      <c r="C21" s="31">
        <f>HLOOKUP($C$1+$C$3,AA_Deaths_2,5,FALSE)</f>
        <v>8.7425584404736467E-2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30.863899662172621</v>
      </c>
      <c r="C22" s="37">
        <f>70/(C21*100)</f>
        <v>8.0068095028035753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-51.285714285714285</v>
      </c>
      <c r="C23" s="34">
        <f>HLOOKUP($C$1+$C$3,AA_Deaths_2,6,FALSE)</f>
        <v>18.285714285714285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-9.1116751269035512E-2</v>
      </c>
      <c r="C24" s="38">
        <f>HLOOKUP($C$1+$C$3,AA_Deaths_2,7,FALSE)</f>
        <v>0.65306122448979598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85</v>
      </c>
    </row>
    <row r="50" spans="1:135" x14ac:dyDescent="0.35">
      <c r="B50">
        <f>MATCH(C$54,_Inf_Day,0)</f>
        <v>50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12462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43901</v>
      </c>
      <c r="D54" s="12">
        <f>C54+1</f>
        <v>43902</v>
      </c>
      <c r="E54" s="12">
        <f t="shared" si="0"/>
        <v>43903</v>
      </c>
      <c r="F54" s="12">
        <f t="shared" si="0"/>
        <v>43904</v>
      </c>
      <c r="G54" s="12">
        <f t="shared" si="0"/>
        <v>43905</v>
      </c>
      <c r="H54" s="12">
        <f t="shared" si="0"/>
        <v>43906</v>
      </c>
      <c r="I54" s="12">
        <f t="shared" si="0"/>
        <v>43907</v>
      </c>
      <c r="J54" s="12">
        <f t="shared" si="0"/>
        <v>43908</v>
      </c>
      <c r="K54" s="12">
        <f t="shared" si="0"/>
        <v>43909</v>
      </c>
      <c r="L54" s="12">
        <f t="shared" si="0"/>
        <v>43910</v>
      </c>
      <c r="M54" s="12">
        <f t="shared" si="0"/>
        <v>43911</v>
      </c>
      <c r="N54" s="12">
        <f t="shared" si="0"/>
        <v>43912</v>
      </c>
      <c r="O54" s="12">
        <f t="shared" si="0"/>
        <v>43913</v>
      </c>
      <c r="P54" s="12">
        <f t="shared" si="0"/>
        <v>43914</v>
      </c>
      <c r="Q54" s="12">
        <f t="shared" si="0"/>
        <v>43915</v>
      </c>
      <c r="R54" s="12">
        <f t="shared" si="0"/>
        <v>43916</v>
      </c>
      <c r="S54" s="12">
        <f t="shared" si="0"/>
        <v>43917</v>
      </c>
      <c r="T54" s="12">
        <f t="shared" si="0"/>
        <v>43918</v>
      </c>
      <c r="U54" s="12">
        <f t="shared" si="0"/>
        <v>43919</v>
      </c>
      <c r="V54" s="12">
        <f t="shared" si="0"/>
        <v>43920</v>
      </c>
      <c r="W54" s="12">
        <f t="shared" si="0"/>
        <v>43921</v>
      </c>
      <c r="X54" s="12">
        <f t="shared" si="0"/>
        <v>43922</v>
      </c>
      <c r="Y54" s="12">
        <f t="shared" si="0"/>
        <v>43923</v>
      </c>
      <c r="Z54" s="12">
        <f t="shared" si="0"/>
        <v>43924</v>
      </c>
      <c r="AA54" s="12">
        <f t="shared" si="0"/>
        <v>43925</v>
      </c>
      <c r="AB54" s="12">
        <f t="shared" si="0"/>
        <v>43926</v>
      </c>
      <c r="AC54" s="12">
        <f t="shared" si="0"/>
        <v>43927</v>
      </c>
      <c r="AD54" s="12">
        <f t="shared" si="0"/>
        <v>43928</v>
      </c>
      <c r="AE54" s="12">
        <f t="shared" si="0"/>
        <v>43929</v>
      </c>
      <c r="AF54" s="12">
        <f t="shared" si="0"/>
        <v>43930</v>
      </c>
      <c r="AG54" s="12">
        <f t="shared" si="0"/>
        <v>43931</v>
      </c>
      <c r="AH54" s="12">
        <f t="shared" si="0"/>
        <v>43932</v>
      </c>
      <c r="AI54" s="12">
        <f t="shared" si="0"/>
        <v>43933</v>
      </c>
      <c r="AJ54" s="12">
        <f t="shared" si="0"/>
        <v>43934</v>
      </c>
      <c r="AK54" s="12">
        <f t="shared" si="0"/>
        <v>43935</v>
      </c>
      <c r="AL54" s="12">
        <f t="shared" si="0"/>
        <v>43936</v>
      </c>
      <c r="AM54" s="12">
        <f t="shared" si="0"/>
        <v>43937</v>
      </c>
      <c r="AN54" s="12">
        <f t="shared" si="0"/>
        <v>43938</v>
      </c>
      <c r="AO54" s="12">
        <f t="shared" si="0"/>
        <v>43939</v>
      </c>
      <c r="AP54" s="12">
        <f t="shared" si="0"/>
        <v>43940</v>
      </c>
      <c r="AQ54" s="12">
        <f t="shared" si="0"/>
        <v>43941</v>
      </c>
      <c r="AR54" s="12">
        <f t="shared" si="0"/>
        <v>43942</v>
      </c>
      <c r="AS54" s="12">
        <f t="shared" si="0"/>
        <v>43943</v>
      </c>
      <c r="AT54" s="12">
        <f t="shared" si="0"/>
        <v>43944</v>
      </c>
      <c r="AU54" s="12">
        <f t="shared" si="0"/>
        <v>43945</v>
      </c>
      <c r="AV54" s="12">
        <f t="shared" si="0"/>
        <v>43946</v>
      </c>
      <c r="AW54" s="12">
        <f t="shared" si="0"/>
        <v>43947</v>
      </c>
      <c r="AX54" s="12">
        <f t="shared" si="0"/>
        <v>43948</v>
      </c>
      <c r="AY54" s="12">
        <f t="shared" si="0"/>
        <v>43949</v>
      </c>
      <c r="AZ54" s="12">
        <f t="shared" si="0"/>
        <v>43950</v>
      </c>
      <c r="BA54" s="12">
        <f t="shared" si="0"/>
        <v>43951</v>
      </c>
      <c r="BB54" s="12">
        <f t="shared" si="0"/>
        <v>43952</v>
      </c>
      <c r="BC54" s="12">
        <f t="shared" si="0"/>
        <v>43953</v>
      </c>
      <c r="BD54" s="12">
        <f t="shared" si="0"/>
        <v>43954</v>
      </c>
      <c r="BE54" s="12">
        <f t="shared" si="0"/>
        <v>43955</v>
      </c>
      <c r="BF54" s="12">
        <f t="shared" si="0"/>
        <v>43956</v>
      </c>
      <c r="BG54" s="12">
        <f t="shared" si="0"/>
        <v>43957</v>
      </c>
      <c r="BH54" s="12">
        <f t="shared" si="0"/>
        <v>43958</v>
      </c>
      <c r="BI54" s="12">
        <f t="shared" si="0"/>
        <v>43959</v>
      </c>
      <c r="BJ54" s="12">
        <f t="shared" si="0"/>
        <v>43960</v>
      </c>
      <c r="BK54" s="12">
        <f t="shared" si="0"/>
        <v>43961</v>
      </c>
      <c r="BL54" s="12">
        <f t="shared" si="0"/>
        <v>43962</v>
      </c>
      <c r="BM54" s="12">
        <f t="shared" si="0"/>
        <v>43963</v>
      </c>
      <c r="BN54" s="12">
        <f t="shared" si="0"/>
        <v>43964</v>
      </c>
      <c r="BO54" s="12">
        <f t="shared" si="0"/>
        <v>43965</v>
      </c>
      <c r="BP54" s="12">
        <f t="shared" si="0"/>
        <v>43966</v>
      </c>
      <c r="BQ54" s="12">
        <f t="shared" si="1"/>
        <v>43967</v>
      </c>
      <c r="BR54" s="12">
        <f t="shared" si="1"/>
        <v>43968</v>
      </c>
      <c r="BS54" s="12">
        <f t="shared" si="1"/>
        <v>43969</v>
      </c>
      <c r="BT54" s="12">
        <f t="shared" si="1"/>
        <v>43970</v>
      </c>
      <c r="BU54" s="12">
        <f t="shared" si="1"/>
        <v>43971</v>
      </c>
      <c r="BV54" s="12">
        <f t="shared" si="1"/>
        <v>43972</v>
      </c>
      <c r="BW54" s="12">
        <f t="shared" si="1"/>
        <v>43973</v>
      </c>
      <c r="BX54" s="12">
        <f t="shared" si="1"/>
        <v>43974</v>
      </c>
      <c r="BY54" s="12">
        <f t="shared" si="1"/>
        <v>43975</v>
      </c>
      <c r="BZ54" s="12">
        <f t="shared" si="1"/>
        <v>43976</v>
      </c>
      <c r="CA54" s="12">
        <f t="shared" si="1"/>
        <v>43977</v>
      </c>
      <c r="CB54" s="12">
        <f t="shared" si="1"/>
        <v>43978</v>
      </c>
      <c r="CC54" s="12">
        <f t="shared" si="1"/>
        <v>43979</v>
      </c>
      <c r="CD54" s="12">
        <f t="shared" si="1"/>
        <v>43980</v>
      </c>
      <c r="CE54" s="12">
        <f t="shared" si="1"/>
        <v>43981</v>
      </c>
      <c r="CF54" s="12">
        <f t="shared" si="1"/>
        <v>43982</v>
      </c>
      <c r="CG54" s="12">
        <f t="shared" si="1"/>
        <v>43983</v>
      </c>
      <c r="CH54" s="12">
        <f t="shared" si="1"/>
        <v>43984</v>
      </c>
      <c r="CI54" s="12">
        <f t="shared" si="1"/>
        <v>43985</v>
      </c>
      <c r="CJ54" s="12">
        <f t="shared" si="1"/>
        <v>43986</v>
      </c>
      <c r="CK54" s="12">
        <f t="shared" si="1"/>
        <v>43987</v>
      </c>
      <c r="CL54" s="12">
        <f t="shared" si="1"/>
        <v>43988</v>
      </c>
      <c r="CM54" s="12">
        <f t="shared" si="1"/>
        <v>43989</v>
      </c>
      <c r="CN54" s="12">
        <f t="shared" si="1"/>
        <v>43990</v>
      </c>
      <c r="CO54" s="12">
        <f t="shared" si="1"/>
        <v>43991</v>
      </c>
      <c r="CP54" s="12">
        <f t="shared" si="1"/>
        <v>43992</v>
      </c>
      <c r="CQ54" s="12">
        <f t="shared" si="1"/>
        <v>43993</v>
      </c>
      <c r="CR54" s="12">
        <f t="shared" si="1"/>
        <v>43994</v>
      </c>
      <c r="CS54" s="12">
        <f t="shared" si="1"/>
        <v>43995</v>
      </c>
      <c r="CT54" s="12">
        <f t="shared" si="1"/>
        <v>43996</v>
      </c>
      <c r="CU54" s="12">
        <f t="shared" si="1"/>
        <v>43997</v>
      </c>
      <c r="CV54" s="12">
        <f t="shared" si="1"/>
        <v>43998</v>
      </c>
      <c r="CW54" s="12">
        <f t="shared" si="1"/>
        <v>43999</v>
      </c>
      <c r="CX54" s="12">
        <f t="shared" si="1"/>
        <v>44000</v>
      </c>
      <c r="CY54" s="12">
        <f t="shared" si="1"/>
        <v>44001</v>
      </c>
      <c r="CZ54" s="12">
        <f t="shared" si="1"/>
        <v>44002</v>
      </c>
      <c r="DA54" s="12">
        <f t="shared" si="1"/>
        <v>44003</v>
      </c>
      <c r="DB54" s="12">
        <f t="shared" si="1"/>
        <v>44004</v>
      </c>
      <c r="DC54" s="12">
        <f t="shared" si="1"/>
        <v>44005</v>
      </c>
      <c r="DD54" s="12">
        <f t="shared" si="1"/>
        <v>44006</v>
      </c>
      <c r="DE54" s="12">
        <f t="shared" si="1"/>
        <v>44007</v>
      </c>
      <c r="DF54" s="12">
        <f t="shared" si="1"/>
        <v>44008</v>
      </c>
      <c r="DG54" s="12">
        <f t="shared" si="1"/>
        <v>44009</v>
      </c>
      <c r="DH54" s="12">
        <f t="shared" si="1"/>
        <v>44010</v>
      </c>
      <c r="DI54" s="12">
        <f t="shared" si="1"/>
        <v>44011</v>
      </c>
      <c r="DJ54" s="12">
        <f t="shared" si="1"/>
        <v>44012</v>
      </c>
      <c r="DK54" s="12">
        <f t="shared" si="1"/>
        <v>44013</v>
      </c>
      <c r="DL54" s="12">
        <f t="shared" si="1"/>
        <v>44014</v>
      </c>
      <c r="DM54" s="12">
        <f t="shared" si="1"/>
        <v>44015</v>
      </c>
      <c r="DN54" s="12">
        <f t="shared" si="1"/>
        <v>44016</v>
      </c>
      <c r="DO54" s="12">
        <f t="shared" si="1"/>
        <v>44017</v>
      </c>
      <c r="DP54" s="12">
        <f t="shared" si="1"/>
        <v>44018</v>
      </c>
      <c r="DQ54" s="12">
        <f t="shared" si="1"/>
        <v>44019</v>
      </c>
      <c r="DR54" s="12">
        <f t="shared" si="1"/>
        <v>44020</v>
      </c>
      <c r="DS54" s="12">
        <f t="shared" si="1"/>
        <v>44021</v>
      </c>
      <c r="DT54" s="12">
        <f t="shared" si="1"/>
        <v>44022</v>
      </c>
      <c r="DU54" s="12">
        <f t="shared" si="1"/>
        <v>44023</v>
      </c>
      <c r="DV54" s="12">
        <f t="shared" si="1"/>
        <v>44024</v>
      </c>
      <c r="DW54" s="12">
        <f t="shared" si="1"/>
        <v>44025</v>
      </c>
      <c r="DX54" s="12">
        <f t="shared" si="1"/>
        <v>44026</v>
      </c>
      <c r="DY54" s="12">
        <f t="shared" si="1"/>
        <v>44027</v>
      </c>
      <c r="DZ54" s="12">
        <f t="shared" si="1"/>
        <v>44028</v>
      </c>
      <c r="EA54" s="12">
        <f t="shared" si="1"/>
        <v>44029</v>
      </c>
      <c r="EB54" s="12">
        <f t="shared" si="1"/>
        <v>44030</v>
      </c>
      <c r="EC54" s="12">
        <f t="shared" si="2"/>
        <v>44031</v>
      </c>
      <c r="ED54" s="12">
        <f t="shared" si="2"/>
        <v>44032</v>
      </c>
      <c r="EE54">
        <v>1</v>
      </c>
    </row>
    <row r="55" spans="1:135" x14ac:dyDescent="0.35">
      <c r="B55" t="str">
        <f>$B$5&amp;" Infections Cumulated"</f>
        <v>Italy Infections Cumulated</v>
      </c>
      <c r="C55">
        <f t="shared" ref="C55:AH55" si="3">INDEX(_Inf_Data,MATCH($B$5,_Inf_Country,0),MATCH(C$54,_Inf_Day,0))</f>
        <v>12462</v>
      </c>
      <c r="D55">
        <f t="shared" si="3"/>
        <v>12462</v>
      </c>
      <c r="E55">
        <f t="shared" si="3"/>
        <v>17660</v>
      </c>
      <c r="F55">
        <f t="shared" si="3"/>
        <v>21157</v>
      </c>
      <c r="G55">
        <f t="shared" si="3"/>
        <v>24747</v>
      </c>
      <c r="H55">
        <f t="shared" si="3"/>
        <v>27980</v>
      </c>
      <c r="I55">
        <f t="shared" si="3"/>
        <v>31506</v>
      </c>
      <c r="J55">
        <f t="shared" si="3"/>
        <v>35713</v>
      </c>
      <c r="K55">
        <f t="shared" si="3"/>
        <v>41035</v>
      </c>
      <c r="L55">
        <f t="shared" si="3"/>
        <v>47021</v>
      </c>
      <c r="M55">
        <f t="shared" si="3"/>
        <v>53578</v>
      </c>
      <c r="N55">
        <f t="shared" si="3"/>
        <v>59138</v>
      </c>
      <c r="O55">
        <f t="shared" si="3"/>
        <v>63927</v>
      </c>
      <c r="P55">
        <f t="shared" si="3"/>
        <v>69176</v>
      </c>
      <c r="Q55">
        <f t="shared" si="3"/>
        <v>74386</v>
      </c>
      <c r="R55">
        <f t="shared" si="3"/>
        <v>80589</v>
      </c>
      <c r="S55">
        <f t="shared" si="3"/>
        <v>86498</v>
      </c>
      <c r="T55">
        <f t="shared" si="3"/>
        <v>92472</v>
      </c>
      <c r="U55">
        <f t="shared" si="3"/>
        <v>97689</v>
      </c>
      <c r="V55">
        <f t="shared" si="3"/>
        <v>101739</v>
      </c>
      <c r="W55">
        <f t="shared" si="3"/>
        <v>105792</v>
      </c>
      <c r="X55">
        <f t="shared" si="3"/>
        <v>110574</v>
      </c>
      <c r="Y55">
        <f t="shared" si="3"/>
        <v>115242</v>
      </c>
      <c r="Z55">
        <f t="shared" si="3"/>
        <v>119827</v>
      </c>
      <c r="AA55">
        <f t="shared" si="3"/>
        <v>124632</v>
      </c>
      <c r="AB55">
        <f t="shared" si="3"/>
        <v>128948</v>
      </c>
      <c r="AC55">
        <f t="shared" si="3"/>
        <v>132547</v>
      </c>
      <c r="AD55">
        <f t="shared" si="3"/>
        <v>135586</v>
      </c>
      <c r="AE55">
        <f t="shared" si="3"/>
        <v>139422</v>
      </c>
      <c r="AF55">
        <f t="shared" si="3"/>
        <v>143626</v>
      </c>
      <c r="AG55">
        <f t="shared" si="3"/>
        <v>147577</v>
      </c>
      <c r="AH55">
        <f t="shared" si="3"/>
        <v>152271</v>
      </c>
      <c r="AI55">
        <f t="shared" ref="AI55:BN55" si="4">INDEX(_Inf_Data,MATCH($B$5,_Inf_Country,0),MATCH(AI$54,_Inf_Day,0))</f>
        <v>156363</v>
      </c>
      <c r="AJ55">
        <f t="shared" si="4"/>
        <v>159516</v>
      </c>
      <c r="AK55">
        <f t="shared" si="4"/>
        <v>162488</v>
      </c>
      <c r="AL55">
        <f t="shared" si="4"/>
        <v>165155</v>
      </c>
      <c r="AM55">
        <f t="shared" si="4"/>
        <v>168941</v>
      </c>
      <c r="AN55">
        <f t="shared" si="4"/>
        <v>172434</v>
      </c>
      <c r="AO55">
        <f t="shared" si="4"/>
        <v>175925</v>
      </c>
      <c r="AP55">
        <f t="shared" si="4"/>
        <v>178972</v>
      </c>
      <c r="AQ55">
        <f t="shared" si="4"/>
        <v>181228</v>
      </c>
      <c r="AR55">
        <f t="shared" si="4"/>
        <v>183957</v>
      </c>
      <c r="AS55" t="e">
        <f t="shared" si="4"/>
        <v>#N/A</v>
      </c>
      <c r="AT55" t="e">
        <f t="shared" si="4"/>
        <v>#N/A</v>
      </c>
      <c r="AU55" t="e">
        <f t="shared" si="4"/>
        <v>#N/A</v>
      </c>
      <c r="AV55" t="e">
        <f t="shared" si="4"/>
        <v>#N/A</v>
      </c>
      <c r="AW55" t="e">
        <f t="shared" si="4"/>
        <v>#N/A</v>
      </c>
      <c r="AX55" t="e">
        <f t="shared" si="4"/>
        <v>#N/A</v>
      </c>
      <c r="AY55" t="e">
        <f t="shared" si="4"/>
        <v>#N/A</v>
      </c>
      <c r="AZ55" t="e">
        <f t="shared" si="4"/>
        <v>#N/A</v>
      </c>
      <c r="BA55" t="e">
        <f t="shared" si="4"/>
        <v>#N/A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Italy Infections per Day</v>
      </c>
      <c r="D56">
        <f>IF(D55&gt;C55,D55-C55,0)</f>
        <v>0</v>
      </c>
      <c r="E56">
        <f t="shared" ref="E56:BP56" si="7">IF(E55&gt;D55,E55-D55,0)</f>
        <v>5198</v>
      </c>
      <c r="F56">
        <f t="shared" si="7"/>
        <v>3497</v>
      </c>
      <c r="G56">
        <f t="shared" si="7"/>
        <v>3590</v>
      </c>
      <c r="H56">
        <f t="shared" si="7"/>
        <v>3233</v>
      </c>
      <c r="I56">
        <f t="shared" si="7"/>
        <v>3526</v>
      </c>
      <c r="J56">
        <f t="shared" si="7"/>
        <v>4207</v>
      </c>
      <c r="K56">
        <f t="shared" si="7"/>
        <v>5322</v>
      </c>
      <c r="L56">
        <f t="shared" si="7"/>
        <v>5986</v>
      </c>
      <c r="M56">
        <f t="shared" si="7"/>
        <v>6557</v>
      </c>
      <c r="N56">
        <f t="shared" si="7"/>
        <v>5560</v>
      </c>
      <c r="O56">
        <f t="shared" si="7"/>
        <v>4789</v>
      </c>
      <c r="P56">
        <f t="shared" si="7"/>
        <v>5249</v>
      </c>
      <c r="Q56">
        <f t="shared" si="7"/>
        <v>5210</v>
      </c>
      <c r="R56">
        <f t="shared" si="7"/>
        <v>6203</v>
      </c>
      <c r="S56">
        <f t="shared" si="7"/>
        <v>5909</v>
      </c>
      <c r="T56">
        <f t="shared" si="7"/>
        <v>5974</v>
      </c>
      <c r="U56">
        <f t="shared" si="7"/>
        <v>5217</v>
      </c>
      <c r="V56">
        <f t="shared" si="7"/>
        <v>4050</v>
      </c>
      <c r="W56">
        <f t="shared" si="7"/>
        <v>4053</v>
      </c>
      <c r="X56">
        <f t="shared" si="7"/>
        <v>4782</v>
      </c>
      <c r="Y56">
        <f t="shared" si="7"/>
        <v>4668</v>
      </c>
      <c r="Z56">
        <f t="shared" si="7"/>
        <v>4585</v>
      </c>
      <c r="AA56">
        <f t="shared" si="7"/>
        <v>4805</v>
      </c>
      <c r="AB56">
        <f t="shared" si="7"/>
        <v>4316</v>
      </c>
      <c r="AC56">
        <f t="shared" si="7"/>
        <v>3599</v>
      </c>
      <c r="AD56">
        <f t="shared" si="7"/>
        <v>3039</v>
      </c>
      <c r="AE56">
        <f t="shared" si="7"/>
        <v>3836</v>
      </c>
      <c r="AF56">
        <f t="shared" si="7"/>
        <v>4204</v>
      </c>
      <c r="AG56">
        <f t="shared" si="7"/>
        <v>3951</v>
      </c>
      <c r="AH56">
        <f t="shared" si="7"/>
        <v>4694</v>
      </c>
      <c r="AI56">
        <f t="shared" si="7"/>
        <v>4092</v>
      </c>
      <c r="AJ56">
        <f t="shared" si="7"/>
        <v>3153</v>
      </c>
      <c r="AK56">
        <f t="shared" si="7"/>
        <v>2972</v>
      </c>
      <c r="AL56">
        <f t="shared" si="7"/>
        <v>2667</v>
      </c>
      <c r="AM56">
        <f t="shared" si="7"/>
        <v>3786</v>
      </c>
      <c r="AN56">
        <f t="shared" si="7"/>
        <v>3493</v>
      </c>
      <c r="AO56">
        <f t="shared" si="7"/>
        <v>3491</v>
      </c>
      <c r="AP56">
        <f t="shared" si="7"/>
        <v>3047</v>
      </c>
      <c r="AQ56">
        <f t="shared" si="7"/>
        <v>2256</v>
      </c>
      <c r="AR56">
        <f t="shared" si="7"/>
        <v>2729</v>
      </c>
      <c r="AS56" t="e">
        <f t="shared" si="7"/>
        <v>#N/A</v>
      </c>
      <c r="AT56" t="e">
        <f t="shared" si="7"/>
        <v>#N/A</v>
      </c>
      <c r="AU56" t="e">
        <f t="shared" si="7"/>
        <v>#N/A</v>
      </c>
      <c r="AV56" t="e">
        <f t="shared" si="7"/>
        <v>#N/A</v>
      </c>
      <c r="AW56" t="e">
        <f t="shared" si="7"/>
        <v>#N/A</v>
      </c>
      <c r="AX56" t="e">
        <f t="shared" si="7"/>
        <v>#N/A</v>
      </c>
      <c r="AY56" t="e">
        <f t="shared" si="7"/>
        <v>#N/A</v>
      </c>
      <c r="AZ56" t="e">
        <f t="shared" si="7"/>
        <v>#N/A</v>
      </c>
      <c r="BA56" t="e">
        <f t="shared" si="7"/>
        <v>#N/A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2720.5714285714284</v>
      </c>
      <c r="J57" s="13">
        <f t="shared" ref="J57:BU57" si="10">IF(J56&lt;&gt;0,SUM(D56:J56)/7,"")</f>
        <v>3321.5714285714284</v>
      </c>
      <c r="K57" s="13">
        <f t="shared" si="10"/>
        <v>4081.8571428571427</v>
      </c>
      <c r="L57" s="13">
        <f t="shared" si="10"/>
        <v>4194.4285714285716</v>
      </c>
      <c r="M57" s="13">
        <f t="shared" si="10"/>
        <v>4631.5714285714284</v>
      </c>
      <c r="N57" s="13">
        <f t="shared" si="10"/>
        <v>4913</v>
      </c>
      <c r="O57" s="13">
        <f t="shared" si="10"/>
        <v>5135.2857142857147</v>
      </c>
      <c r="P57" s="13">
        <f t="shared" si="10"/>
        <v>5381.4285714285716</v>
      </c>
      <c r="Q57" s="13">
        <f t="shared" si="10"/>
        <v>5524.7142857142853</v>
      </c>
      <c r="R57" s="13">
        <f t="shared" si="10"/>
        <v>5650.5714285714284</v>
      </c>
      <c r="S57" s="13">
        <f t="shared" si="10"/>
        <v>5639.5714285714284</v>
      </c>
      <c r="T57" s="13">
        <f t="shared" si="10"/>
        <v>5556.2857142857147</v>
      </c>
      <c r="U57" s="13">
        <f t="shared" si="10"/>
        <v>5507.2857142857147</v>
      </c>
      <c r="V57" s="13">
        <f t="shared" si="10"/>
        <v>5401.7142857142853</v>
      </c>
      <c r="W57" s="13">
        <f t="shared" si="10"/>
        <v>5230.8571428571431</v>
      </c>
      <c r="X57" s="13">
        <f t="shared" si="10"/>
        <v>5169.7142857142853</v>
      </c>
      <c r="Y57" s="13">
        <f t="shared" si="10"/>
        <v>4950.4285714285716</v>
      </c>
      <c r="Z57" s="13">
        <f t="shared" si="10"/>
        <v>4761.2857142857147</v>
      </c>
      <c r="AA57" s="13">
        <f t="shared" si="10"/>
        <v>4594.2857142857147</v>
      </c>
      <c r="AB57" s="13">
        <f t="shared" si="10"/>
        <v>4465.5714285714284</v>
      </c>
      <c r="AC57" s="13">
        <f t="shared" si="10"/>
        <v>4401.1428571428569</v>
      </c>
      <c r="AD57" s="13">
        <f t="shared" si="10"/>
        <v>4256.2857142857147</v>
      </c>
      <c r="AE57" s="13">
        <f t="shared" si="10"/>
        <v>4121.1428571428569</v>
      </c>
      <c r="AF57" s="13">
        <f t="shared" si="10"/>
        <v>4054.8571428571427</v>
      </c>
      <c r="AG57" s="13">
        <f t="shared" si="10"/>
        <v>3964.2857142857142</v>
      </c>
      <c r="AH57" s="13">
        <f t="shared" si="10"/>
        <v>3948.4285714285716</v>
      </c>
      <c r="AI57" s="13">
        <f t="shared" si="10"/>
        <v>3916.4285714285716</v>
      </c>
      <c r="AJ57" s="13">
        <f t="shared" si="10"/>
        <v>3852.7142857142858</v>
      </c>
      <c r="AK57" s="13">
        <f t="shared" si="10"/>
        <v>3843.1428571428573</v>
      </c>
      <c r="AL57" s="13">
        <f t="shared" si="10"/>
        <v>3676.1428571428573</v>
      </c>
      <c r="AM57" s="13">
        <f t="shared" si="10"/>
        <v>3616.4285714285716</v>
      </c>
      <c r="AN57" s="13">
        <f t="shared" si="10"/>
        <v>3551</v>
      </c>
      <c r="AO57" s="13">
        <f t="shared" si="10"/>
        <v>3379.1428571428573</v>
      </c>
      <c r="AP57" s="13">
        <f t="shared" si="10"/>
        <v>3229.8571428571427</v>
      </c>
      <c r="AQ57" s="13">
        <f t="shared" si="10"/>
        <v>3101.7142857142858</v>
      </c>
      <c r="AR57" s="13">
        <f t="shared" si="10"/>
        <v>3067</v>
      </c>
      <c r="AS57" s="13" t="e">
        <f t="shared" si="10"/>
        <v>#N/A</v>
      </c>
      <c r="AT57" s="13" t="e">
        <f t="shared" si="10"/>
        <v>#N/A</v>
      </c>
      <c r="AU57" s="13" t="e">
        <f t="shared" si="10"/>
        <v>#N/A</v>
      </c>
      <c r="AV57" s="13" t="e">
        <f t="shared" si="10"/>
        <v>#N/A</v>
      </c>
      <c r="AW57" s="13" t="e">
        <f t="shared" si="10"/>
        <v>#N/A</v>
      </c>
      <c r="AX57" s="13" t="e">
        <f t="shared" si="10"/>
        <v>#N/A</v>
      </c>
      <c r="AY57" s="13" t="e">
        <f t="shared" si="10"/>
        <v>#N/A</v>
      </c>
      <c r="AZ57" s="13" t="e">
        <f t="shared" si="10"/>
        <v>#N/A</v>
      </c>
      <c r="BA57" s="13" t="e">
        <f t="shared" si="10"/>
        <v>#N/A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Italy Infection Growth against cum last 7 days</v>
      </c>
      <c r="J58" s="14">
        <f>IF(AND(C55&lt;&gt;0,J55&lt;&gt;0),(J55/C55)^(1/7)-1,#N/A)</f>
        <v>0.16230417587979029</v>
      </c>
      <c r="K58" s="14">
        <f t="shared" ref="K58:BV58" si="12">IF(AND(D55&lt;&gt;0,K55&lt;&gt;0),(K55/D55)^(1/7)-1,#N/A)</f>
        <v>0.18559974899865717</v>
      </c>
      <c r="L58" s="14">
        <f t="shared" si="12"/>
        <v>0.15015748169955101</v>
      </c>
      <c r="M58" s="14">
        <f t="shared" si="12"/>
        <v>0.1419510479827244</v>
      </c>
      <c r="N58" s="14">
        <f t="shared" si="12"/>
        <v>0.13252853573899381</v>
      </c>
      <c r="O58" s="14">
        <f t="shared" si="12"/>
        <v>0.12528459486063315</v>
      </c>
      <c r="P58" s="14">
        <f t="shared" si="12"/>
        <v>0.11890856104891778</v>
      </c>
      <c r="Q58" s="14">
        <f t="shared" si="12"/>
        <v>0.11051276026786905</v>
      </c>
      <c r="R58" s="14">
        <f t="shared" si="12"/>
        <v>0.10122097690921983</v>
      </c>
      <c r="S58" s="14">
        <f t="shared" si="12"/>
        <v>9.0978808917188125E-2</v>
      </c>
      <c r="T58" s="14">
        <f t="shared" si="12"/>
        <v>8.1086728917480144E-2</v>
      </c>
      <c r="U58" s="14">
        <f t="shared" si="12"/>
        <v>7.4335338992788103E-2</v>
      </c>
      <c r="V58" s="14">
        <f t="shared" si="12"/>
        <v>6.8634079606118226E-2</v>
      </c>
      <c r="W58" s="14">
        <f t="shared" si="12"/>
        <v>6.2568088369348018E-2</v>
      </c>
      <c r="X58" s="14">
        <f t="shared" si="12"/>
        <v>5.8265272933889278E-2</v>
      </c>
      <c r="Y58" s="14">
        <f t="shared" si="12"/>
        <v>5.2423936372134383E-2</v>
      </c>
      <c r="Z58" s="14">
        <f t="shared" si="12"/>
        <v>4.7662095796715542E-2</v>
      </c>
      <c r="AA58" s="14">
        <f t="shared" si="12"/>
        <v>4.3559088589162354E-2</v>
      </c>
      <c r="AB58" s="14">
        <f t="shared" si="12"/>
        <v>4.045699720328666E-2</v>
      </c>
      <c r="AC58" s="14">
        <f t="shared" si="12"/>
        <v>3.8512616190257143E-2</v>
      </c>
      <c r="AD58" s="14">
        <f t="shared" si="12"/>
        <v>3.6083063338971266E-2</v>
      </c>
      <c r="AE58" s="14">
        <f t="shared" si="12"/>
        <v>3.367166739125671E-2</v>
      </c>
      <c r="AF58" s="14">
        <f t="shared" si="12"/>
        <v>3.1953968541971411E-2</v>
      </c>
      <c r="AG58" s="14">
        <f t="shared" si="12"/>
        <v>3.0204463793616743E-2</v>
      </c>
      <c r="AH58" s="14">
        <f t="shared" si="12"/>
        <v>2.90270828924859E-2</v>
      </c>
      <c r="AI58" s="14">
        <f t="shared" si="12"/>
        <v>2.7921410301666505E-2</v>
      </c>
      <c r="AJ58" s="14">
        <f t="shared" si="12"/>
        <v>2.681125687880459E-2</v>
      </c>
      <c r="AK58" s="14">
        <f t="shared" si="12"/>
        <v>2.6194049650891893E-2</v>
      </c>
      <c r="AL58" s="14">
        <f t="shared" si="12"/>
        <v>2.4492140784519778E-2</v>
      </c>
      <c r="AM58" s="14">
        <f t="shared" si="12"/>
        <v>2.3461979141577105E-2</v>
      </c>
      <c r="AN58" s="14">
        <f t="shared" si="12"/>
        <v>2.2486885579844129E-2</v>
      </c>
      <c r="AO58" s="14">
        <f t="shared" si="12"/>
        <v>2.0842218897922704E-2</v>
      </c>
      <c r="AP58" s="14">
        <f t="shared" si="12"/>
        <v>1.9480041962945505E-2</v>
      </c>
      <c r="AQ58" s="14">
        <f t="shared" si="12"/>
        <v>1.8397424696103837E-2</v>
      </c>
      <c r="AR58" s="14">
        <f t="shared" si="12"/>
        <v>1.788634735126271E-2</v>
      </c>
      <c r="AS58" s="14" t="e">
        <f t="shared" si="12"/>
        <v>#N/A</v>
      </c>
      <c r="AT58" s="14" t="e">
        <f t="shared" si="12"/>
        <v>#N/A</v>
      </c>
      <c r="AU58" s="14" t="e">
        <f t="shared" si="12"/>
        <v>#N/A</v>
      </c>
      <c r="AV58" s="14" t="e">
        <f t="shared" si="12"/>
        <v>#N/A</v>
      </c>
      <c r="AW58" s="14" t="e">
        <f t="shared" si="12"/>
        <v>#N/A</v>
      </c>
      <c r="AX58" s="14" t="e">
        <f t="shared" si="12"/>
        <v>#N/A</v>
      </c>
      <c r="AY58" s="14" t="e">
        <f t="shared" si="12"/>
        <v>#N/A</v>
      </c>
      <c r="AZ58" s="14" t="e">
        <f t="shared" si="12"/>
        <v>#N/A</v>
      </c>
      <c r="BA58" s="14" t="e">
        <f t="shared" si="12"/>
        <v>#N/A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2203.1428571428573</v>
      </c>
      <c r="R59" s="3">
        <f t="shared" ref="R59:CC59" si="14">IF(R55&lt;&gt;0,(SUM(L56:R56)-SUM(E56:K56))/7,"")</f>
        <v>1568.7142857142858</v>
      </c>
      <c r="S59" s="3">
        <f t="shared" si="14"/>
        <v>1445.1428571428571</v>
      </c>
      <c r="T59" s="3">
        <f t="shared" si="14"/>
        <v>924.71428571428567</v>
      </c>
      <c r="U59" s="3">
        <f t="shared" si="14"/>
        <v>594.28571428571433</v>
      </c>
      <c r="V59" s="3">
        <f t="shared" si="14"/>
        <v>266.42857142857144</v>
      </c>
      <c r="W59" s="3">
        <f t="shared" si="14"/>
        <v>-150.57142857142858</v>
      </c>
      <c r="X59" s="3">
        <f t="shared" si="14"/>
        <v>-355</v>
      </c>
      <c r="Y59" s="3">
        <f t="shared" si="14"/>
        <v>-700.14285714285711</v>
      </c>
      <c r="Z59" s="3">
        <f t="shared" si="14"/>
        <v>-878.28571428571433</v>
      </c>
      <c r="AA59" s="3">
        <f t="shared" si="14"/>
        <v>-962</v>
      </c>
      <c r="AB59" s="3">
        <f t="shared" si="14"/>
        <v>-1041.7142857142858</v>
      </c>
      <c r="AC59" s="3">
        <f t="shared" si="14"/>
        <v>-1000.5714285714286</v>
      </c>
      <c r="AD59" s="3">
        <f t="shared" si="14"/>
        <v>-974.57142857142856</v>
      </c>
      <c r="AE59" s="3">
        <f t="shared" si="14"/>
        <v>-1048.5714285714287</v>
      </c>
      <c r="AF59" s="3">
        <f t="shared" si="14"/>
        <v>-895.57142857142856</v>
      </c>
      <c r="AG59" s="3">
        <f t="shared" si="14"/>
        <v>-797</v>
      </c>
      <c r="AH59" s="3">
        <f t="shared" si="14"/>
        <v>-645.85714285714289</v>
      </c>
      <c r="AI59" s="3">
        <f t="shared" si="14"/>
        <v>-549.14285714285711</v>
      </c>
      <c r="AJ59" s="3">
        <f t="shared" si="14"/>
        <v>-548.42857142857144</v>
      </c>
      <c r="AK59" s="3">
        <f t="shared" si="14"/>
        <v>-413.14285714285717</v>
      </c>
      <c r="AL59" s="3">
        <f t="shared" si="14"/>
        <v>-445</v>
      </c>
      <c r="AM59" s="3">
        <f t="shared" si="14"/>
        <v>-438.42857142857144</v>
      </c>
      <c r="AN59" s="3">
        <f t="shared" si="14"/>
        <v>-413.28571428571428</v>
      </c>
      <c r="AO59" s="3">
        <f t="shared" si="14"/>
        <v>-569.28571428571433</v>
      </c>
      <c r="AP59" s="3">
        <f t="shared" si="14"/>
        <v>-686.57142857142856</v>
      </c>
      <c r="AQ59" s="3">
        <f t="shared" si="14"/>
        <v>-751</v>
      </c>
      <c r="AR59" s="3">
        <f t="shared" si="14"/>
        <v>-776.14285714285711</v>
      </c>
      <c r="AS59" s="3" t="e">
        <f t="shared" si="14"/>
        <v>#N/A</v>
      </c>
      <c r="AT59" s="3" t="e">
        <f t="shared" si="14"/>
        <v>#N/A</v>
      </c>
      <c r="AU59" s="3" t="e">
        <f t="shared" si="14"/>
        <v>#N/A</v>
      </c>
      <c r="AV59" s="3" t="e">
        <f t="shared" si="14"/>
        <v>#N/A</v>
      </c>
      <c r="AW59" s="3" t="e">
        <f t="shared" si="14"/>
        <v>#N/A</v>
      </c>
      <c r="AX59" s="3" t="e">
        <f t="shared" si="14"/>
        <v>#N/A</v>
      </c>
      <c r="AY59" s="3" t="e">
        <f t="shared" si="14"/>
        <v>#N/A</v>
      </c>
      <c r="AZ59" s="3" t="e">
        <f t="shared" si="14"/>
        <v>#N/A</v>
      </c>
      <c r="BA59" s="3" t="e">
        <f t="shared" si="14"/>
        <v>#N/A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0.66328329964302601</v>
      </c>
      <c r="R60" s="14">
        <f t="shared" ref="R60:CC60" si="16">IF(R56&lt;&gt;0,SUM(L56:R56)/SUM(E56:K56)-1,"")</f>
        <v>0.38431386273754953</v>
      </c>
      <c r="S60" s="14">
        <f t="shared" si="16"/>
        <v>0.34453867375089398</v>
      </c>
      <c r="T60" s="14">
        <f t="shared" si="16"/>
        <v>0.19965454489374168</v>
      </c>
      <c r="U60" s="14">
        <f t="shared" si="16"/>
        <v>0.12096187956151327</v>
      </c>
      <c r="V60" s="14">
        <f t="shared" si="16"/>
        <v>5.1881937296575531E-2</v>
      </c>
      <c r="W60" s="14">
        <f t="shared" si="16"/>
        <v>-2.7979824794265973E-2</v>
      </c>
      <c r="X60" s="14">
        <f t="shared" si="16"/>
        <v>-6.4256716572285599E-2</v>
      </c>
      <c r="Y60" s="14">
        <f t="shared" si="16"/>
        <v>-0.12390655812307227</v>
      </c>
      <c r="Z60" s="14">
        <f t="shared" si="16"/>
        <v>-0.15573625148820835</v>
      </c>
      <c r="AA60" s="14">
        <f t="shared" si="16"/>
        <v>-0.1731372448192523</v>
      </c>
      <c r="AB60" s="14">
        <f t="shared" si="16"/>
        <v>-0.18915203237270106</v>
      </c>
      <c r="AC60" s="14">
        <f t="shared" si="16"/>
        <v>-0.18523220141753938</v>
      </c>
      <c r="AD60" s="14">
        <f t="shared" si="16"/>
        <v>-0.1863119947563906</v>
      </c>
      <c r="AE60" s="14">
        <f t="shared" si="16"/>
        <v>-0.20282966729302532</v>
      </c>
      <c r="AF60" s="14">
        <f t="shared" si="16"/>
        <v>-0.18090785790552044</v>
      </c>
      <c r="AG60" s="14">
        <f t="shared" si="16"/>
        <v>-0.16739176092892072</v>
      </c>
      <c r="AH60" s="14">
        <f t="shared" si="16"/>
        <v>-0.14057835820895526</v>
      </c>
      <c r="AI60" s="14">
        <f t="shared" si="16"/>
        <v>-0.12297258389583798</v>
      </c>
      <c r="AJ60" s="14">
        <f t="shared" si="16"/>
        <v>-0.12461049078161512</v>
      </c>
      <c r="AK60" s="14">
        <f t="shared" si="16"/>
        <v>-9.7066523461099563E-2</v>
      </c>
      <c r="AL60" s="14">
        <f t="shared" si="16"/>
        <v>-0.10797975596228504</v>
      </c>
      <c r="AM60" s="14">
        <f t="shared" si="16"/>
        <v>-0.10812429537767754</v>
      </c>
      <c r="AN60" s="14">
        <f t="shared" si="16"/>
        <v>-0.10425225225225221</v>
      </c>
      <c r="AO60" s="14">
        <f t="shared" si="16"/>
        <v>-0.14418032490321642</v>
      </c>
      <c r="AP60" s="14">
        <f t="shared" si="16"/>
        <v>-0.17530548969542226</v>
      </c>
      <c r="AQ60" s="14">
        <f t="shared" si="16"/>
        <v>-0.1949275093626015</v>
      </c>
      <c r="AR60" s="14">
        <f t="shared" si="16"/>
        <v>-0.20195524496319972</v>
      </c>
      <c r="AS60" s="14" t="e">
        <f t="shared" si="16"/>
        <v>#N/A</v>
      </c>
      <c r="AT60" s="14" t="e">
        <f t="shared" si="16"/>
        <v>#N/A</v>
      </c>
      <c r="AU60" s="14" t="e">
        <f t="shared" si="16"/>
        <v>#N/A</v>
      </c>
      <c r="AV60" s="14" t="e">
        <f t="shared" si="16"/>
        <v>#N/A</v>
      </c>
      <c r="AW60" s="14" t="e">
        <f t="shared" si="16"/>
        <v>#N/A</v>
      </c>
      <c r="AX60" s="14" t="e">
        <f t="shared" si="16"/>
        <v>#N/A</v>
      </c>
      <c r="AY60" s="14" t="e">
        <f t="shared" si="16"/>
        <v>#N/A</v>
      </c>
      <c r="AZ60" s="14" t="e">
        <f t="shared" si="16"/>
        <v>#N/A</v>
      </c>
      <c r="BA60" s="14" t="e">
        <f t="shared" si="16"/>
        <v>#N/A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4179.9622012927075</v>
      </c>
      <c r="D61" s="10">
        <f t="shared" si="18"/>
        <v>5119.7813474224813</v>
      </c>
      <c r="E61" s="10">
        <f t="shared" si="18"/>
        <v>6268.9849350991344</v>
      </c>
      <c r="F61" s="10">
        <f t="shared" si="18"/>
        <v>7673.2643624901575</v>
      </c>
      <c r="G61" s="10">
        <f t="shared" si="18"/>
        <v>9387.806919635641</v>
      </c>
      <c r="H61" s="10">
        <f t="shared" si="18"/>
        <v>11479.034410001503</v>
      </c>
      <c r="I61" s="10">
        <f t="shared" si="18"/>
        <v>14026.542527237663</v>
      </c>
      <c r="J61" s="10">
        <f t="shared" si="18"/>
        <v>17125.200978969664</v>
      </c>
      <c r="K61" s="10">
        <f t="shared" si="18"/>
        <v>20887.331396051522</v>
      </c>
      <c r="L61" s="10">
        <f t="shared" si="18"/>
        <v>25444.817115958416</v>
      </c>
      <c r="M61" s="10">
        <f t="shared" si="18"/>
        <v>30950.910948672325</v>
      </c>
      <c r="N61" s="10">
        <f t="shared" si="18"/>
        <v>37581.390360387049</v>
      </c>
      <c r="O61" s="10">
        <f t="shared" si="18"/>
        <v>45534.564586846172</v>
      </c>
      <c r="P61" s="10">
        <f t="shared" si="18"/>
        <v>55029.474062696034</v>
      </c>
      <c r="Q61" s="10">
        <f t="shared" si="18"/>
        <v>66301.463355641419</v>
      </c>
      <c r="R61" s="10">
        <f t="shared" si="18"/>
        <v>79594.201472348825</v>
      </c>
      <c r="S61" s="10">
        <f t="shared" si="18"/>
        <v>95147.244070250483</v>
      </c>
      <c r="T61" s="10">
        <f t="shared" si="18"/>
        <v>113178.48522019634</v>
      </c>
      <c r="U61" s="10">
        <f t="shared" si="18"/>
        <v>133861.44740682581</v>
      </c>
      <c r="V61" s="10">
        <f t="shared" si="18"/>
        <v>157298.38970555327</v>
      </c>
      <c r="W61" s="10">
        <f t="shared" si="18"/>
        <v>183491.64962143448</v>
      </c>
      <c r="X61" s="10">
        <f t="shared" si="18"/>
        <v>212317.25060545799</v>
      </c>
      <c r="Y61" s="10">
        <f t="shared" si="18"/>
        <v>243506.13052447824</v>
      </c>
      <c r="Z61" s="10">
        <f t="shared" si="18"/>
        <v>276638.71105658513</v>
      </c>
      <c r="AA61" s="10">
        <f t="shared" si="18"/>
        <v>311157.3121599211</v>
      </c>
      <c r="AB61" s="10">
        <f t="shared" si="18"/>
        <v>346397.91394130432</v>
      </c>
      <c r="AC61" s="10">
        <f t="shared" si="18"/>
        <v>381638.51572268753</v>
      </c>
      <c r="AD61" s="10">
        <f t="shared" si="18"/>
        <v>416157.1168260235</v>
      </c>
      <c r="AE61" s="10">
        <f t="shared" si="18"/>
        <v>449289.69735813042</v>
      </c>
      <c r="AF61" s="10">
        <f t="shared" si="18"/>
        <v>480478.57727715065</v>
      </c>
      <c r="AG61" s="10">
        <f t="shared" si="18"/>
        <v>509304.17826117418</v>
      </c>
      <c r="AH61" s="10">
        <f t="shared" si="18"/>
        <v>535497.43817705533</v>
      </c>
      <c r="AI61" s="10">
        <f t="shared" si="18"/>
        <v>558934.38047578291</v>
      </c>
      <c r="AJ61" s="10">
        <f t="shared" si="18"/>
        <v>579617.34266241221</v>
      </c>
      <c r="AK61" s="10">
        <f t="shared" si="18"/>
        <v>597648.58381235821</v>
      </c>
      <c r="AL61" s="10">
        <f t="shared" si="18"/>
        <v>613201.62641025987</v>
      </c>
      <c r="AM61" s="10">
        <f t="shared" si="18"/>
        <v>626494.36452696729</v>
      </c>
      <c r="AN61" s="10">
        <f t="shared" si="18"/>
        <v>637766.35381991253</v>
      </c>
      <c r="AO61" s="10">
        <f t="shared" si="18"/>
        <v>647261.26329576247</v>
      </c>
      <c r="AP61" s="10">
        <f t="shared" si="18"/>
        <v>655214.43752222159</v>
      </c>
      <c r="AQ61" s="10">
        <f t="shared" si="18"/>
        <v>661844.9169339363</v>
      </c>
      <c r="AR61" s="10">
        <f t="shared" si="18"/>
        <v>667351.0107666502</v>
      </c>
      <c r="AS61" s="10">
        <f t="shared" si="18"/>
        <v>671908.49648655707</v>
      </c>
      <c r="AT61" s="10">
        <f t="shared" si="18"/>
        <v>675670.62690363894</v>
      </c>
      <c r="AU61" s="10">
        <f t="shared" si="18"/>
        <v>678769.28535537096</v>
      </c>
      <c r="AV61" s="10">
        <f t="shared" si="18"/>
        <v>681316.79347260715</v>
      </c>
      <c r="AW61" s="10">
        <f t="shared" si="18"/>
        <v>683408.02096297289</v>
      </c>
      <c r="AX61" s="10">
        <f t="shared" si="18"/>
        <v>685122.56352011848</v>
      </c>
      <c r="AY61" s="10">
        <f t="shared" si="18"/>
        <v>686526.84294750961</v>
      </c>
      <c r="AZ61" s="10">
        <f t="shared" si="18"/>
        <v>687676.04653518612</v>
      </c>
      <c r="BA61" s="10">
        <f t="shared" si="18"/>
        <v>688615.86568131589</v>
      </c>
      <c r="BB61" s="10">
        <f t="shared" si="18"/>
        <v>689384.02166457521</v>
      </c>
      <c r="BC61" s="10">
        <f t="shared" si="18"/>
        <v>690011.58359143988</v>
      </c>
      <c r="BD61" s="10">
        <f t="shared" si="18"/>
        <v>690524.09321416088</v>
      </c>
      <c r="BE61" s="10">
        <f t="shared" si="18"/>
        <v>690942.51604442741</v>
      </c>
      <c r="BF61" s="10">
        <f t="shared" si="18"/>
        <v>691284.03977033566</v>
      </c>
      <c r="BG61" s="10">
        <f t="shared" si="18"/>
        <v>691562.74066486442</v>
      </c>
      <c r="BH61" s="10">
        <f t="shared" si="18"/>
        <v>691790.1372883888</v>
      </c>
      <c r="BI61" s="10">
        <f t="shared" si="18"/>
        <v>691975.64887930208</v>
      </c>
      <c r="BJ61" s="10">
        <f t="shared" si="18"/>
        <v>692126.97373623447</v>
      </c>
      <c r="BK61" s="10">
        <f t="shared" si="18"/>
        <v>692250.40082611586</v>
      </c>
      <c r="BL61" s="10">
        <f t="shared" si="18"/>
        <v>692351.06591766537</v>
      </c>
      <c r="BM61" s="10">
        <f t="shared" si="18"/>
        <v>692433.1617951045</v>
      </c>
      <c r="BN61" s="10">
        <f t="shared" si="18"/>
        <v>692500.11057151982</v>
      </c>
      <c r="BO61" s="10">
        <f t="shared" ref="BO61:DZ61" si="19">$P$1/(1+EXP(-((LN(81))/$P$2)*(BO$54-$P$3)))-$P$4</f>
        <v>692554.70479364519</v>
      </c>
      <c r="BP61" s="10">
        <f t="shared" si="19"/>
        <v>692599.22289649223</v>
      </c>
      <c r="BQ61" s="10">
        <f t="shared" si="19"/>
        <v>692635.52360816346</v>
      </c>
      <c r="BR61" s="10">
        <f t="shared" si="19"/>
        <v>692665.12310124165</v>
      </c>
      <c r="BS61" s="10">
        <f t="shared" si="19"/>
        <v>692689.25801646663</v>
      </c>
      <c r="BT61" s="10">
        <f t="shared" si="19"/>
        <v>692708.93692743371</v>
      </c>
      <c r="BU61" s="10">
        <f t="shared" si="19"/>
        <v>692724.98235415726</v>
      </c>
      <c r="BV61" s="10">
        <f t="shared" si="19"/>
        <v>692738.06505305937</v>
      </c>
      <c r="BW61" s="10">
        <f t="shared" si="19"/>
        <v>692748.73199788434</v>
      </c>
      <c r="BX61" s="10">
        <f t="shared" si="19"/>
        <v>692757.42920878658</v>
      </c>
      <c r="BY61" s="10">
        <f t="shared" si="19"/>
        <v>692764.52037577552</v>
      </c>
      <c r="BZ61" s="10">
        <f t="shared" si="19"/>
        <v>692770.302049716</v>
      </c>
      <c r="CA61" s="10">
        <f t="shared" si="19"/>
        <v>692775.01603246341</v>
      </c>
      <c r="CB61" s="10">
        <f t="shared" si="19"/>
        <v>692778.85948185145</v>
      </c>
      <c r="CC61" s="10">
        <f t="shared" si="19"/>
        <v>692781.99315252702</v>
      </c>
      <c r="CD61" s="10">
        <f t="shared" si="19"/>
        <v>692784.54811621923</v>
      </c>
      <c r="CE61" s="10">
        <f t="shared" si="19"/>
        <v>692786.63124180736</v>
      </c>
      <c r="CF61" s="10">
        <f t="shared" si="19"/>
        <v>692788.32966392732</v>
      </c>
      <c r="CG61" s="10">
        <f t="shared" si="19"/>
        <v>692789.7144267119</v>
      </c>
      <c r="CH61" s="10">
        <f t="shared" si="19"/>
        <v>692790.84345486737</v>
      </c>
      <c r="CI61" s="10">
        <f t="shared" si="19"/>
        <v>692791.76397622738</v>
      </c>
      <c r="CJ61" s="10">
        <f t="shared" si="19"/>
        <v>692792.51449702447</v>
      </c>
      <c r="CK61" s="10">
        <f t="shared" si="19"/>
        <v>692793.12641244603</v>
      </c>
      <c r="CL61" s="10">
        <f t="shared" si="19"/>
        <v>692793.62531980278</v>
      </c>
      <c r="CM61" s="10">
        <f t="shared" si="19"/>
        <v>692794.03208921594</v>
      </c>
      <c r="CN61" s="10">
        <f t="shared" si="19"/>
        <v>692794.36373659153</v>
      </c>
      <c r="CO61" s="10">
        <f t="shared" si="19"/>
        <v>692794.63413538889</v>
      </c>
      <c r="CP61" s="10">
        <f t="shared" si="19"/>
        <v>692794.85459694907</v>
      </c>
      <c r="CQ61" s="10">
        <f t="shared" si="19"/>
        <v>692795.0343436551</v>
      </c>
      <c r="CR61" s="10">
        <f t="shared" si="19"/>
        <v>692795.18089471327</v>
      </c>
      <c r="CS61" s="10">
        <f t="shared" si="19"/>
        <v>692795.30038069002</v>
      </c>
      <c r="CT61" s="10">
        <f t="shared" si="19"/>
        <v>692795.39779996383</v>
      </c>
      <c r="CU61" s="10">
        <f t="shared" si="19"/>
        <v>692795.47722781461</v>
      </c>
      <c r="CV61" s="10">
        <f t="shared" si="19"/>
        <v>692795.54198690131</v>
      </c>
      <c r="CW61" s="10">
        <f t="shared" si="19"/>
        <v>692795.59478625446</v>
      </c>
      <c r="CX61" s="10">
        <f t="shared" si="19"/>
        <v>692795.63783460099</v>
      </c>
      <c r="CY61" s="10">
        <f t="shared" si="19"/>
        <v>692795.67293275998</v>
      </c>
      <c r="CZ61" s="10">
        <f t="shared" si="19"/>
        <v>692795.70154897496</v>
      </c>
      <c r="DA61" s="10">
        <f t="shared" si="19"/>
        <v>692795.72488033411</v>
      </c>
      <c r="DB61" s="10">
        <f t="shared" si="19"/>
        <v>692795.74390284647</v>
      </c>
      <c r="DC61" s="10">
        <f t="shared" si="19"/>
        <v>692795.75941227202</v>
      </c>
      <c r="DD61" s="10">
        <f t="shared" si="19"/>
        <v>692795.77205740893</v>
      </c>
      <c r="DE61" s="10">
        <f t="shared" si="19"/>
        <v>692795.78236723586</v>
      </c>
      <c r="DF61" s="10">
        <f t="shared" si="19"/>
        <v>692795.79077303852</v>
      </c>
      <c r="DG61" s="10">
        <f t="shared" si="19"/>
        <v>692795.79762645334</v>
      </c>
      <c r="DH61" s="10">
        <f t="shared" si="19"/>
        <v>692795.80321417598</v>
      </c>
      <c r="DI61" s="10">
        <f t="shared" si="19"/>
        <v>692795.80776995502</v>
      </c>
      <c r="DJ61" s="10">
        <f t="shared" si="19"/>
        <v>692795.8114843705</v>
      </c>
      <c r="DK61" s="10">
        <f t="shared" si="19"/>
        <v>692795.81451280578</v>
      </c>
      <c r="DL61" s="10">
        <f t="shared" si="19"/>
        <v>692795.81698194798</v>
      </c>
      <c r="DM61" s="10">
        <f t="shared" si="19"/>
        <v>692795.81899508776</v>
      </c>
      <c r="DN61" s="10">
        <f t="shared" si="19"/>
        <v>692795.82063643984</v>
      </c>
      <c r="DO61" s="10">
        <f t="shared" si="19"/>
        <v>692795.82197466609</v>
      </c>
      <c r="DP61" s="10">
        <f t="shared" si="19"/>
        <v>692795.82306574809</v>
      </c>
      <c r="DQ61" s="10">
        <f t="shared" si="19"/>
        <v>692795.82395532832</v>
      </c>
      <c r="DR61" s="10">
        <f t="shared" si="19"/>
        <v>692795.82468062057</v>
      </c>
      <c r="DS61" s="10">
        <f t="shared" si="19"/>
        <v>692795.82527196547</v>
      </c>
      <c r="DT61" s="10">
        <f t="shared" si="19"/>
        <v>692795.82575410034</v>
      </c>
      <c r="DU61" s="10">
        <f t="shared" si="19"/>
        <v>692795.82614719449</v>
      </c>
      <c r="DV61" s="10">
        <f t="shared" si="19"/>
        <v>692795.82646769169</v>
      </c>
      <c r="DW61" s="10">
        <f t="shared" si="19"/>
        <v>692795.82672899938</v>
      </c>
      <c r="DX61" s="10">
        <f t="shared" si="19"/>
        <v>692795.8269420485</v>
      </c>
      <c r="DY61" s="10">
        <f t="shared" si="19"/>
        <v>692795.82711575157</v>
      </c>
      <c r="DZ61" s="10">
        <f t="shared" si="19"/>
        <v>692795.82725737512</v>
      </c>
      <c r="EA61" s="10">
        <f t="shared" ref="EA61:ED61" si="20">$P$1/(1+EXP(-((LN(81))/$P$2)*(EA$54-$P$3)))-$P$4</f>
        <v>692795.82737284352</v>
      </c>
      <c r="EB61" s="10">
        <f t="shared" si="20"/>
        <v>692795.82746698731</v>
      </c>
      <c r="EC61" s="10">
        <f t="shared" si="20"/>
        <v>692795.82754374447</v>
      </c>
      <c r="ED61" s="10">
        <f t="shared" si="20"/>
        <v>692795.82760632609</v>
      </c>
      <c r="EE61">
        <v>1</v>
      </c>
    </row>
    <row r="62" spans="1:135" x14ac:dyDescent="0.35">
      <c r="B62" t="s">
        <v>290</v>
      </c>
      <c r="D62" s="15">
        <f>D61-C61</f>
        <v>939.8191461297738</v>
      </c>
      <c r="E62" s="15">
        <f t="shared" ref="E62:BP62" si="21">E61-D61</f>
        <v>1149.2035876766531</v>
      </c>
      <c r="F62" s="15">
        <f t="shared" si="21"/>
        <v>1404.2794273910231</v>
      </c>
      <c r="G62" s="15">
        <f t="shared" si="21"/>
        <v>1714.5425571454834</v>
      </c>
      <c r="H62" s="15">
        <f t="shared" si="21"/>
        <v>2091.2274903658617</v>
      </c>
      <c r="I62" s="15">
        <f t="shared" si="21"/>
        <v>2547.5081172361606</v>
      </c>
      <c r="J62" s="15">
        <f t="shared" si="21"/>
        <v>3098.6584517320007</v>
      </c>
      <c r="K62" s="15">
        <f t="shared" si="21"/>
        <v>3762.1304170818585</v>
      </c>
      <c r="L62" s="15">
        <f t="shared" si="21"/>
        <v>4557.4857199068938</v>
      </c>
      <c r="M62" s="15">
        <f t="shared" si="21"/>
        <v>5506.0938327139083</v>
      </c>
      <c r="N62" s="15">
        <f t="shared" si="21"/>
        <v>6630.4794117147248</v>
      </c>
      <c r="O62" s="15">
        <f t="shared" si="21"/>
        <v>7953.174226459123</v>
      </c>
      <c r="P62" s="15">
        <f t="shared" si="21"/>
        <v>9494.9094758498613</v>
      </c>
      <c r="Q62" s="15">
        <f t="shared" si="21"/>
        <v>11271.989292945385</v>
      </c>
      <c r="R62" s="15">
        <f t="shared" si="21"/>
        <v>13292.738116707405</v>
      </c>
      <c r="S62" s="15">
        <f t="shared" si="21"/>
        <v>15553.042597901658</v>
      </c>
      <c r="T62" s="15">
        <f t="shared" si="21"/>
        <v>18031.241149945854</v>
      </c>
      <c r="U62" s="15">
        <f t="shared" si="21"/>
        <v>20682.962186629476</v>
      </c>
      <c r="V62" s="15">
        <f t="shared" si="21"/>
        <v>23436.942298727459</v>
      </c>
      <c r="W62" s="15">
        <f t="shared" si="21"/>
        <v>26193.259915881208</v>
      </c>
      <c r="X62" s="15">
        <f t="shared" si="21"/>
        <v>28825.600984023506</v>
      </c>
      <c r="Y62" s="15">
        <f t="shared" si="21"/>
        <v>31188.879919020255</v>
      </c>
      <c r="Z62" s="15">
        <f t="shared" si="21"/>
        <v>33132.580532106891</v>
      </c>
      <c r="AA62" s="15">
        <f t="shared" si="21"/>
        <v>34518.601103335968</v>
      </c>
      <c r="AB62" s="15">
        <f t="shared" si="21"/>
        <v>35240.601781383215</v>
      </c>
      <c r="AC62" s="15">
        <f t="shared" si="21"/>
        <v>35240.601781383215</v>
      </c>
      <c r="AD62" s="15">
        <f t="shared" si="21"/>
        <v>34518.601103335968</v>
      </c>
      <c r="AE62" s="15">
        <f t="shared" si="21"/>
        <v>33132.58053210692</v>
      </c>
      <c r="AF62" s="15">
        <f t="shared" si="21"/>
        <v>31188.879919020226</v>
      </c>
      <c r="AG62" s="15">
        <f t="shared" si="21"/>
        <v>28825.600984023535</v>
      </c>
      <c r="AH62" s="15">
        <f t="shared" si="21"/>
        <v>26193.25991588115</v>
      </c>
      <c r="AI62" s="15">
        <f t="shared" si="21"/>
        <v>23436.942298727576</v>
      </c>
      <c r="AJ62" s="15">
        <f t="shared" si="21"/>
        <v>20682.962186629302</v>
      </c>
      <c r="AK62" s="15">
        <f t="shared" si="21"/>
        <v>18031.241149945999</v>
      </c>
      <c r="AL62" s="15">
        <f t="shared" si="21"/>
        <v>15553.042597901658</v>
      </c>
      <c r="AM62" s="15">
        <f t="shared" si="21"/>
        <v>13292.73811670742</v>
      </c>
      <c r="AN62" s="15">
        <f t="shared" si="21"/>
        <v>11271.989292945247</v>
      </c>
      <c r="AO62" s="15">
        <f t="shared" si="21"/>
        <v>9494.9094758499414</v>
      </c>
      <c r="AP62" s="15">
        <f t="shared" si="21"/>
        <v>7953.1742264591157</v>
      </c>
      <c r="AQ62" s="15">
        <f t="shared" si="21"/>
        <v>6630.4794117147103</v>
      </c>
      <c r="AR62" s="15">
        <f t="shared" si="21"/>
        <v>5506.0938327139011</v>
      </c>
      <c r="AS62" s="15">
        <f t="shared" si="21"/>
        <v>4557.4857199068647</v>
      </c>
      <c r="AT62" s="15">
        <f t="shared" si="21"/>
        <v>3762.1304170818767</v>
      </c>
      <c r="AU62" s="15">
        <f t="shared" si="21"/>
        <v>3098.6584517320152</v>
      </c>
      <c r="AV62" s="15">
        <f t="shared" si="21"/>
        <v>2547.508117236197</v>
      </c>
      <c r="AW62" s="15">
        <f t="shared" si="21"/>
        <v>2091.227490365738</v>
      </c>
      <c r="AX62" s="15">
        <f t="shared" si="21"/>
        <v>1714.5425571455853</v>
      </c>
      <c r="AY62" s="15">
        <f t="shared" si="21"/>
        <v>1404.2794273911277</v>
      </c>
      <c r="AZ62" s="15">
        <f t="shared" si="21"/>
        <v>1149.2035876765149</v>
      </c>
      <c r="BA62" s="15">
        <f t="shared" si="21"/>
        <v>939.81914612976834</v>
      </c>
      <c r="BB62" s="15">
        <f t="shared" si="21"/>
        <v>768.15598325931933</v>
      </c>
      <c r="BC62" s="15">
        <f t="shared" si="21"/>
        <v>627.56192686466966</v>
      </c>
      <c r="BD62" s="15">
        <f t="shared" si="21"/>
        <v>512.50962272100151</v>
      </c>
      <c r="BE62" s="15">
        <f t="shared" si="21"/>
        <v>418.42283026652876</v>
      </c>
      <c r="BF62" s="15">
        <f t="shared" si="21"/>
        <v>341.52372590824962</v>
      </c>
      <c r="BG62" s="15">
        <f t="shared" si="21"/>
        <v>278.70089452876709</v>
      </c>
      <c r="BH62" s="15">
        <f t="shared" si="21"/>
        <v>227.39662352437153</v>
      </c>
      <c r="BI62" s="15">
        <f t="shared" si="21"/>
        <v>185.51159091328736</v>
      </c>
      <c r="BJ62" s="15">
        <f t="shared" si="21"/>
        <v>151.32485693239141</v>
      </c>
      <c r="BK62" s="15">
        <f t="shared" si="21"/>
        <v>123.42708988138475</v>
      </c>
      <c r="BL62" s="15">
        <f t="shared" si="21"/>
        <v>100.665091549512</v>
      </c>
      <c r="BM62" s="15">
        <f t="shared" si="21"/>
        <v>82.095877439132892</v>
      </c>
      <c r="BN62" s="15">
        <f t="shared" si="21"/>
        <v>66.948776415316388</v>
      </c>
      <c r="BO62" s="15">
        <f t="shared" si="21"/>
        <v>54.594222125364468</v>
      </c>
      <c r="BP62" s="15">
        <f t="shared" si="21"/>
        <v>44.5181028470397</v>
      </c>
      <c r="BQ62" s="15">
        <f t="shared" ref="BQ62:EB62" si="22">BQ61-BP61</f>
        <v>36.300711671239696</v>
      </c>
      <c r="BR62" s="15">
        <f t="shared" si="22"/>
        <v>29.599493078188971</v>
      </c>
      <c r="BS62" s="15">
        <f t="shared" si="22"/>
        <v>24.134915224974975</v>
      </c>
      <c r="BT62" s="15">
        <f t="shared" si="22"/>
        <v>19.678910967078991</v>
      </c>
      <c r="BU62" s="15">
        <f t="shared" si="22"/>
        <v>16.04542672354728</v>
      </c>
      <c r="BV62" s="15">
        <f t="shared" si="22"/>
        <v>13.082698902115226</v>
      </c>
      <c r="BW62" s="15">
        <f t="shared" si="22"/>
        <v>10.666944824974053</v>
      </c>
      <c r="BX62" s="15">
        <f t="shared" si="22"/>
        <v>8.6972109022317454</v>
      </c>
      <c r="BY62" s="15">
        <f t="shared" si="22"/>
        <v>7.0911669889464974</v>
      </c>
      <c r="BZ62" s="15">
        <f t="shared" si="22"/>
        <v>5.7816739404806867</v>
      </c>
      <c r="CA62" s="15">
        <f t="shared" si="22"/>
        <v>4.7139827474020422</v>
      </c>
      <c r="CB62" s="15">
        <f t="shared" si="22"/>
        <v>3.8434493880486116</v>
      </c>
      <c r="CC62" s="15">
        <f t="shared" si="22"/>
        <v>3.1336706755682826</v>
      </c>
      <c r="CD62" s="15">
        <f t="shared" si="22"/>
        <v>2.5549636922078207</v>
      </c>
      <c r="CE62" s="15">
        <f t="shared" si="22"/>
        <v>2.0831255881348625</v>
      </c>
      <c r="CF62" s="15">
        <f t="shared" si="22"/>
        <v>1.6984221199527383</v>
      </c>
      <c r="CG62" s="15">
        <f t="shared" si="22"/>
        <v>1.3847627845825627</v>
      </c>
      <c r="CH62" s="15">
        <f t="shared" si="22"/>
        <v>1.1290281554684043</v>
      </c>
      <c r="CI62" s="15">
        <f t="shared" si="22"/>
        <v>0.92052136000711471</v>
      </c>
      <c r="CJ62" s="15">
        <f t="shared" si="22"/>
        <v>0.75052079709712416</v>
      </c>
      <c r="CK62" s="15">
        <f t="shared" si="22"/>
        <v>0.61191542155575007</v>
      </c>
      <c r="CL62" s="15">
        <f t="shared" si="22"/>
        <v>0.498907356755808</v>
      </c>
      <c r="CM62" s="15">
        <f t="shared" si="22"/>
        <v>0.40676941315177828</v>
      </c>
      <c r="CN62" s="15">
        <f t="shared" si="22"/>
        <v>0.33164737559854984</v>
      </c>
      <c r="CO62" s="15">
        <f t="shared" si="22"/>
        <v>0.27039879735093564</v>
      </c>
      <c r="CP62" s="15">
        <f t="shared" si="22"/>
        <v>0.22046156018041074</v>
      </c>
      <c r="CQ62" s="15">
        <f t="shared" si="22"/>
        <v>0.17974670603871346</v>
      </c>
      <c r="CR62" s="15">
        <f t="shared" si="22"/>
        <v>0.14655105816200376</v>
      </c>
      <c r="CS62" s="15">
        <f t="shared" si="22"/>
        <v>0.11948597675655037</v>
      </c>
      <c r="CT62" s="15">
        <f t="shared" si="22"/>
        <v>9.7419273806735873E-2</v>
      </c>
      <c r="CU62" s="15">
        <f t="shared" si="22"/>
        <v>7.9427850781939924E-2</v>
      </c>
      <c r="CV62" s="15">
        <f t="shared" si="22"/>
        <v>6.4759086701087654E-2</v>
      </c>
      <c r="CW62" s="15">
        <f t="shared" si="22"/>
        <v>5.2799353143200278E-2</v>
      </c>
      <c r="CX62" s="15">
        <f t="shared" si="22"/>
        <v>4.3048346531577408E-2</v>
      </c>
      <c r="CY62" s="15">
        <f t="shared" si="22"/>
        <v>3.5098158987239003E-2</v>
      </c>
      <c r="CZ62" s="15">
        <f t="shared" si="22"/>
        <v>2.8616214985959232E-2</v>
      </c>
      <c r="DA62" s="15">
        <f t="shared" si="22"/>
        <v>2.3331359145231545E-2</v>
      </c>
      <c r="DB62" s="15">
        <f t="shared" si="22"/>
        <v>1.9022512366063893E-2</v>
      </c>
      <c r="DC62" s="15">
        <f t="shared" si="22"/>
        <v>1.5509425546042621E-2</v>
      </c>
      <c r="DD62" s="15">
        <f t="shared" si="22"/>
        <v>1.2645136914215982E-2</v>
      </c>
      <c r="DE62" s="15">
        <f t="shared" si="22"/>
        <v>1.0309826931916177E-2</v>
      </c>
      <c r="DF62" s="15">
        <f t="shared" si="22"/>
        <v>8.4058026550337672E-3</v>
      </c>
      <c r="DG62" s="15">
        <f t="shared" si="22"/>
        <v>6.8534148158505559E-3</v>
      </c>
      <c r="DH62" s="15">
        <f t="shared" si="22"/>
        <v>5.5877226404845715E-3</v>
      </c>
      <c r="DI62" s="15">
        <f t="shared" si="22"/>
        <v>4.555779043585062E-3</v>
      </c>
      <c r="DJ62" s="15">
        <f t="shared" si="22"/>
        <v>3.7144154775887728E-3</v>
      </c>
      <c r="DK62" s="15">
        <f t="shared" si="22"/>
        <v>3.0284352833405137E-3</v>
      </c>
      <c r="DL62" s="15">
        <f t="shared" si="22"/>
        <v>2.4691422004252672E-3</v>
      </c>
      <c r="DM62" s="15">
        <f t="shared" si="22"/>
        <v>2.0131397759541869E-3</v>
      </c>
      <c r="DN62" s="15">
        <f t="shared" si="22"/>
        <v>1.6413520788773894E-3</v>
      </c>
      <c r="DO62" s="15">
        <f t="shared" si="22"/>
        <v>1.3382262550294399E-3</v>
      </c>
      <c r="DP62" s="15">
        <f t="shared" si="22"/>
        <v>1.0910819983109832E-3</v>
      </c>
      <c r="DQ62" s="15">
        <f t="shared" si="22"/>
        <v>8.8958023115992546E-4</v>
      </c>
      <c r="DR62" s="15">
        <f t="shared" si="22"/>
        <v>7.2529225144535303E-4</v>
      </c>
      <c r="DS62" s="15">
        <f t="shared" si="22"/>
        <v>5.9134489856660366E-4</v>
      </c>
      <c r="DT62" s="15">
        <f t="shared" si="22"/>
        <v>4.8213487025350332E-4</v>
      </c>
      <c r="DU62" s="15">
        <f t="shared" si="22"/>
        <v>3.9309414569288492E-4</v>
      </c>
      <c r="DV62" s="15">
        <f t="shared" si="22"/>
        <v>3.2049720175564289E-4</v>
      </c>
      <c r="DW62" s="15">
        <f t="shared" si="22"/>
        <v>2.6130769401788712E-4</v>
      </c>
      <c r="DX62" s="15">
        <f t="shared" si="22"/>
        <v>2.1304911933839321E-4</v>
      </c>
      <c r="DY62" s="15">
        <f t="shared" si="22"/>
        <v>1.7370306886732578E-4</v>
      </c>
      <c r="DZ62" s="15">
        <f t="shared" si="22"/>
        <v>1.416235463693738E-4</v>
      </c>
      <c r="EA62" s="15">
        <f t="shared" si="22"/>
        <v>1.1546839959919453E-4</v>
      </c>
      <c r="EB62" s="15">
        <f t="shared" si="22"/>
        <v>9.4143790192902088E-5</v>
      </c>
      <c r="EC62" s="15">
        <f t="shared" ref="EC62:ED62" si="23">EC61-EB61</f>
        <v>7.6757161878049374E-5</v>
      </c>
      <c r="ED62" s="15">
        <f t="shared" si="23"/>
        <v>6.2581617385149002E-5</v>
      </c>
      <c r="EE62">
        <v>1</v>
      </c>
    </row>
    <row r="63" spans="1:135" x14ac:dyDescent="0.35">
      <c r="B63" t="s">
        <v>291</v>
      </c>
      <c r="C63" s="9">
        <f>IF(C55=0,0,ABS(+C61-C55)^2)</f>
        <v>68592150.099216357</v>
      </c>
      <c r="D63" s="9">
        <f t="shared" ref="D63:BO63" si="24">IF(D55=0,0,ABS(+D61-D55)^2)</f>
        <v>53908174.742257237</v>
      </c>
      <c r="E63" s="9">
        <f t="shared" si="24"/>
        <v>129755224.20879845</v>
      </c>
      <c r="F63" s="9">
        <f t="shared" si="24"/>
        <v>181811126.74225295</v>
      </c>
      <c r="G63" s="9">
        <f t="shared" si="24"/>
        <v>235904812.07991239</v>
      </c>
      <c r="H63" s="9">
        <f t="shared" si="24"/>
        <v>272281865.40231448</v>
      </c>
      <c r="I63" s="9">
        <f t="shared" si="24"/>
        <v>305531433.54210711</v>
      </c>
      <c r="J63" s="9">
        <f t="shared" si="24"/>
        <v>345506272.44621634</v>
      </c>
      <c r="K63" s="9">
        <f t="shared" si="24"/>
        <v>405928550.17453122</v>
      </c>
      <c r="L63" s="9">
        <f t="shared" si="24"/>
        <v>465531667.84560901</v>
      </c>
      <c r="M63" s="9">
        <f t="shared" si="24"/>
        <v>511985158.93671274</v>
      </c>
      <c r="N63" s="9">
        <f t="shared" si="24"/>
        <v>464687419.15465397</v>
      </c>
      <c r="O63" s="9">
        <f t="shared" si="24"/>
        <v>338281680.42703503</v>
      </c>
      <c r="P63" s="9">
        <f t="shared" si="24"/>
        <v>200124196.09481385</v>
      </c>
      <c r="Q63" s="9">
        <f t="shared" si="24"/>
        <v>65359732.753976703</v>
      </c>
      <c r="R63" s="9">
        <f t="shared" si="24"/>
        <v>989624.11061694636</v>
      </c>
      <c r="S63" s="9">
        <f t="shared" si="24"/>
        <v>74809422.986763135</v>
      </c>
      <c r="T63" s="9">
        <f t="shared" si="24"/>
        <v>428758530.17420936</v>
      </c>
      <c r="U63" s="9">
        <f t="shared" si="24"/>
        <v>1308445951.3995795</v>
      </c>
      <c r="V63" s="9">
        <f t="shared" si="24"/>
        <v>3086845784.4535389</v>
      </c>
      <c r="W63" s="9">
        <f t="shared" si="24"/>
        <v>6037235551.2936831</v>
      </c>
      <c r="X63" s="9">
        <f t="shared" si="24"/>
        <v>10351689043.765026</v>
      </c>
      <c r="Y63" s="9">
        <f t="shared" si="24"/>
        <v>16451687179.200392</v>
      </c>
      <c r="Z63" s="9">
        <f t="shared" si="24"/>
        <v>24589912724.493942</v>
      </c>
      <c r="AA63" s="9">
        <f t="shared" si="24"/>
        <v>34791692076.35601</v>
      </c>
      <c r="AB63" s="9">
        <f t="shared" si="24"/>
        <v>47284465073.08065</v>
      </c>
      <c r="AC63" s="9">
        <f t="shared" si="24"/>
        <v>62046583205.025887</v>
      </c>
      <c r="AD63" s="9">
        <f t="shared" si="24"/>
        <v>78720151597.002121</v>
      </c>
      <c r="AE63" s="9">
        <f t="shared" si="24"/>
        <v>96017989866.029907</v>
      </c>
      <c r="AF63" s="9">
        <f t="shared" si="24"/>
        <v>113469658818.25874</v>
      </c>
      <c r="AG63" s="9">
        <f t="shared" si="24"/>
        <v>130846551492.79128</v>
      </c>
      <c r="AH63" s="9">
        <f t="shared" si="24"/>
        <v>146862502917.87241</v>
      </c>
      <c r="AI63" s="9">
        <f t="shared" si="24"/>
        <v>162063716378.17755</v>
      </c>
      <c r="AJ63" s="9">
        <f t="shared" si="24"/>
        <v>176485138106.76147</v>
      </c>
      <c r="AK63" s="9">
        <f t="shared" si="24"/>
        <v>189364733703.91245</v>
      </c>
      <c r="AL63" s="9">
        <f t="shared" si="24"/>
        <v>200745779437.61496</v>
      </c>
      <c r="AM63" s="9">
        <f t="shared" si="24"/>
        <v>209355081389.94781</v>
      </c>
      <c r="AN63" s="9">
        <f t="shared" si="24"/>
        <v>216534199511.58026</v>
      </c>
      <c r="AO63" s="9">
        <f t="shared" si="24"/>
        <v>222157873097.61234</v>
      </c>
      <c r="AP63" s="9">
        <f t="shared" si="24"/>
        <v>226806859297.10715</v>
      </c>
      <c r="AQ63" s="9">
        <f t="shared" si="24"/>
        <v>230992620843.08221</v>
      </c>
      <c r="AR63" s="9">
        <f t="shared" si="24"/>
        <v>233669769645.06833</v>
      </c>
      <c r="AS63" s="9" t="e">
        <f t="shared" si="24"/>
        <v>#N/A</v>
      </c>
      <c r="AT63" s="9" t="e">
        <f t="shared" si="24"/>
        <v>#N/A</v>
      </c>
      <c r="AU63" s="9" t="e">
        <f t="shared" si="24"/>
        <v>#N/A</v>
      </c>
      <c r="AV63" s="9" t="e">
        <f t="shared" si="24"/>
        <v>#N/A</v>
      </c>
      <c r="AW63" s="9" t="e">
        <f t="shared" si="24"/>
        <v>#N/A</v>
      </c>
      <c r="AX63" s="9" t="e">
        <f t="shared" si="24"/>
        <v>#N/A</v>
      </c>
      <c r="AY63" s="9" t="e">
        <f t="shared" si="24"/>
        <v>#N/A</v>
      </c>
      <c r="AZ63" s="9" t="e">
        <f t="shared" si="24"/>
        <v>#N/A</v>
      </c>
      <c r="BA63" s="9" t="e">
        <f t="shared" si="24"/>
        <v>#N/A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43901</v>
      </c>
      <c r="D67" s="12">
        <f>C67+1</f>
        <v>43902</v>
      </c>
      <c r="E67" s="12">
        <f t="shared" ref="E67:BP67" si="27">D67+1</f>
        <v>43903</v>
      </c>
      <c r="F67" s="12">
        <f t="shared" si="27"/>
        <v>43904</v>
      </c>
      <c r="G67" s="12">
        <f t="shared" si="27"/>
        <v>43905</v>
      </c>
      <c r="H67" s="12">
        <f t="shared" si="27"/>
        <v>43906</v>
      </c>
      <c r="I67" s="12">
        <f t="shared" si="27"/>
        <v>43907</v>
      </c>
      <c r="J67" s="12">
        <f t="shared" si="27"/>
        <v>43908</v>
      </c>
      <c r="K67" s="12">
        <f t="shared" si="27"/>
        <v>43909</v>
      </c>
      <c r="L67" s="12">
        <f t="shared" si="27"/>
        <v>43910</v>
      </c>
      <c r="M67" s="12">
        <f t="shared" si="27"/>
        <v>43911</v>
      </c>
      <c r="N67" s="12">
        <f t="shared" si="27"/>
        <v>43912</v>
      </c>
      <c r="O67" s="12">
        <f t="shared" si="27"/>
        <v>43913</v>
      </c>
      <c r="P67" s="12">
        <f t="shared" si="27"/>
        <v>43914</v>
      </c>
      <c r="Q67" s="12">
        <f t="shared" si="27"/>
        <v>43915</v>
      </c>
      <c r="R67" s="12">
        <f t="shared" si="27"/>
        <v>43916</v>
      </c>
      <c r="S67" s="12">
        <f t="shared" si="27"/>
        <v>43917</v>
      </c>
      <c r="T67" s="12">
        <f t="shared" si="27"/>
        <v>43918</v>
      </c>
      <c r="U67" s="12">
        <f t="shared" si="27"/>
        <v>43919</v>
      </c>
      <c r="V67" s="12">
        <f t="shared" si="27"/>
        <v>43920</v>
      </c>
      <c r="W67" s="12">
        <f t="shared" si="27"/>
        <v>43921</v>
      </c>
      <c r="X67" s="12">
        <f t="shared" si="27"/>
        <v>43922</v>
      </c>
      <c r="Y67" s="12">
        <f t="shared" si="27"/>
        <v>43923</v>
      </c>
      <c r="Z67" s="12">
        <f t="shared" si="27"/>
        <v>43924</v>
      </c>
      <c r="AA67" s="12">
        <f t="shared" si="27"/>
        <v>43925</v>
      </c>
      <c r="AB67" s="12">
        <f t="shared" si="27"/>
        <v>43926</v>
      </c>
      <c r="AC67" s="12">
        <f t="shared" si="27"/>
        <v>43927</v>
      </c>
      <c r="AD67" s="12">
        <f t="shared" si="27"/>
        <v>43928</v>
      </c>
      <c r="AE67" s="12">
        <f t="shared" si="27"/>
        <v>43929</v>
      </c>
      <c r="AF67" s="12">
        <f t="shared" si="27"/>
        <v>43930</v>
      </c>
      <c r="AG67" s="12">
        <f t="shared" si="27"/>
        <v>43931</v>
      </c>
      <c r="AH67" s="12">
        <f t="shared" si="27"/>
        <v>43932</v>
      </c>
      <c r="AI67" s="12">
        <f t="shared" si="27"/>
        <v>43933</v>
      </c>
      <c r="AJ67" s="12">
        <f t="shared" si="27"/>
        <v>43934</v>
      </c>
      <c r="AK67" s="12">
        <f t="shared" si="27"/>
        <v>43935</v>
      </c>
      <c r="AL67" s="12">
        <f t="shared" si="27"/>
        <v>43936</v>
      </c>
      <c r="AM67" s="12">
        <f t="shared" si="27"/>
        <v>43937</v>
      </c>
      <c r="AN67" s="12">
        <f t="shared" si="27"/>
        <v>43938</v>
      </c>
      <c r="AO67" s="12">
        <f t="shared" si="27"/>
        <v>43939</v>
      </c>
      <c r="AP67" s="12">
        <f t="shared" si="27"/>
        <v>43940</v>
      </c>
      <c r="AQ67" s="12">
        <f t="shared" si="27"/>
        <v>43941</v>
      </c>
      <c r="AR67" s="12">
        <f t="shared" si="27"/>
        <v>43942</v>
      </c>
      <c r="AS67" s="12">
        <f t="shared" si="27"/>
        <v>43943</v>
      </c>
      <c r="AT67" s="12">
        <f t="shared" si="27"/>
        <v>43944</v>
      </c>
      <c r="AU67" s="12">
        <f t="shared" si="27"/>
        <v>43945</v>
      </c>
      <c r="AV67" s="12">
        <f t="shared" si="27"/>
        <v>43946</v>
      </c>
      <c r="AW67" s="12">
        <f t="shared" si="27"/>
        <v>43947</v>
      </c>
      <c r="AX67" s="12">
        <f t="shared" si="27"/>
        <v>43948</v>
      </c>
      <c r="AY67" s="12">
        <f t="shared" si="27"/>
        <v>43949</v>
      </c>
      <c r="AZ67" s="12">
        <f t="shared" si="27"/>
        <v>43950</v>
      </c>
      <c r="BA67" s="12">
        <f t="shared" si="27"/>
        <v>43951</v>
      </c>
      <c r="BB67" s="12">
        <f t="shared" si="27"/>
        <v>43952</v>
      </c>
      <c r="BC67" s="12">
        <f t="shared" si="27"/>
        <v>43953</v>
      </c>
      <c r="BD67" s="12">
        <f t="shared" si="27"/>
        <v>43954</v>
      </c>
      <c r="BE67" s="12">
        <f t="shared" si="27"/>
        <v>43955</v>
      </c>
      <c r="BF67" s="12">
        <f t="shared" si="27"/>
        <v>43956</v>
      </c>
      <c r="BG67" s="12">
        <f t="shared" si="27"/>
        <v>43957</v>
      </c>
      <c r="BH67" s="12">
        <f t="shared" si="27"/>
        <v>43958</v>
      </c>
      <c r="BI67" s="12">
        <f t="shared" si="27"/>
        <v>43959</v>
      </c>
      <c r="BJ67" s="12">
        <f t="shared" si="27"/>
        <v>43960</v>
      </c>
      <c r="BK67" s="12">
        <f t="shared" si="27"/>
        <v>43961</v>
      </c>
      <c r="BL67" s="12">
        <f t="shared" si="27"/>
        <v>43962</v>
      </c>
      <c r="BM67" s="12">
        <f t="shared" si="27"/>
        <v>43963</v>
      </c>
      <c r="BN67" s="12">
        <f t="shared" si="27"/>
        <v>43964</v>
      </c>
      <c r="BO67" s="12">
        <f t="shared" si="27"/>
        <v>43965</v>
      </c>
      <c r="BP67" s="12">
        <f t="shared" si="27"/>
        <v>43966</v>
      </c>
      <c r="BQ67" s="12">
        <f t="shared" ref="BQ67:EB67" si="28">BP67+1</f>
        <v>43967</v>
      </c>
      <c r="BR67" s="12">
        <f t="shared" si="28"/>
        <v>43968</v>
      </c>
      <c r="BS67" s="12">
        <f t="shared" si="28"/>
        <v>43969</v>
      </c>
      <c r="BT67" s="12">
        <f t="shared" si="28"/>
        <v>43970</v>
      </c>
      <c r="BU67" s="12">
        <f t="shared" si="28"/>
        <v>43971</v>
      </c>
      <c r="BV67" s="12">
        <f t="shared" si="28"/>
        <v>43972</v>
      </c>
      <c r="BW67" s="12">
        <f t="shared" si="28"/>
        <v>43973</v>
      </c>
      <c r="BX67" s="12">
        <f t="shared" si="28"/>
        <v>43974</v>
      </c>
      <c r="BY67" s="12">
        <f t="shared" si="28"/>
        <v>43975</v>
      </c>
      <c r="BZ67" s="12">
        <f t="shared" si="28"/>
        <v>43976</v>
      </c>
      <c r="CA67" s="12">
        <f t="shared" si="28"/>
        <v>43977</v>
      </c>
      <c r="CB67" s="12">
        <f t="shared" si="28"/>
        <v>43978</v>
      </c>
      <c r="CC67" s="12">
        <f t="shared" si="28"/>
        <v>43979</v>
      </c>
      <c r="CD67" s="12">
        <f t="shared" si="28"/>
        <v>43980</v>
      </c>
      <c r="CE67" s="12">
        <f t="shared" si="28"/>
        <v>43981</v>
      </c>
      <c r="CF67" s="12">
        <f t="shared" si="28"/>
        <v>43982</v>
      </c>
      <c r="CG67" s="12">
        <f t="shared" si="28"/>
        <v>43983</v>
      </c>
      <c r="CH67" s="12">
        <f t="shared" si="28"/>
        <v>43984</v>
      </c>
      <c r="CI67" s="12">
        <f t="shared" si="28"/>
        <v>43985</v>
      </c>
      <c r="CJ67" s="12">
        <f t="shared" si="28"/>
        <v>43986</v>
      </c>
      <c r="CK67" s="12">
        <f t="shared" si="28"/>
        <v>43987</v>
      </c>
      <c r="CL67" s="12">
        <f t="shared" si="28"/>
        <v>43988</v>
      </c>
      <c r="CM67" s="12">
        <f t="shared" si="28"/>
        <v>43989</v>
      </c>
      <c r="CN67" s="12">
        <f t="shared" si="28"/>
        <v>43990</v>
      </c>
      <c r="CO67" s="12">
        <f t="shared" si="28"/>
        <v>43991</v>
      </c>
      <c r="CP67" s="12">
        <f t="shared" si="28"/>
        <v>43992</v>
      </c>
      <c r="CQ67" s="12">
        <f t="shared" si="28"/>
        <v>43993</v>
      </c>
      <c r="CR67" s="12">
        <f t="shared" si="28"/>
        <v>43994</v>
      </c>
      <c r="CS67" s="12">
        <f t="shared" si="28"/>
        <v>43995</v>
      </c>
      <c r="CT67" s="12">
        <f t="shared" si="28"/>
        <v>43996</v>
      </c>
      <c r="CU67" s="12">
        <f t="shared" si="28"/>
        <v>43997</v>
      </c>
      <c r="CV67" s="12">
        <f t="shared" si="28"/>
        <v>43998</v>
      </c>
      <c r="CW67" s="12">
        <f t="shared" si="28"/>
        <v>43999</v>
      </c>
      <c r="CX67" s="12">
        <f t="shared" si="28"/>
        <v>44000</v>
      </c>
      <c r="CY67" s="12">
        <f t="shared" si="28"/>
        <v>44001</v>
      </c>
      <c r="CZ67" s="12">
        <f t="shared" si="28"/>
        <v>44002</v>
      </c>
      <c r="DA67" s="12">
        <f t="shared" si="28"/>
        <v>44003</v>
      </c>
      <c r="DB67" s="12">
        <f t="shared" si="28"/>
        <v>44004</v>
      </c>
      <c r="DC67" s="12">
        <f t="shared" si="28"/>
        <v>44005</v>
      </c>
      <c r="DD67" s="12">
        <f t="shared" si="28"/>
        <v>44006</v>
      </c>
      <c r="DE67" s="12">
        <f t="shared" si="28"/>
        <v>44007</v>
      </c>
      <c r="DF67" s="12">
        <f t="shared" si="28"/>
        <v>44008</v>
      </c>
      <c r="DG67" s="12">
        <f t="shared" si="28"/>
        <v>44009</v>
      </c>
      <c r="DH67" s="12">
        <f t="shared" si="28"/>
        <v>44010</v>
      </c>
      <c r="DI67" s="12">
        <f t="shared" si="28"/>
        <v>44011</v>
      </c>
      <c r="DJ67" s="12">
        <f t="shared" si="28"/>
        <v>44012</v>
      </c>
      <c r="DK67" s="12">
        <f t="shared" si="28"/>
        <v>44013</v>
      </c>
      <c r="DL67" s="12">
        <f t="shared" si="28"/>
        <v>44014</v>
      </c>
      <c r="DM67" s="12">
        <f t="shared" si="28"/>
        <v>44015</v>
      </c>
      <c r="DN67" s="12">
        <f t="shared" si="28"/>
        <v>44016</v>
      </c>
      <c r="DO67" s="12">
        <f t="shared" si="28"/>
        <v>44017</v>
      </c>
      <c r="DP67" s="12">
        <f t="shared" si="28"/>
        <v>44018</v>
      </c>
      <c r="DQ67" s="12">
        <f t="shared" si="28"/>
        <v>44019</v>
      </c>
      <c r="DR67" s="12">
        <f t="shared" si="28"/>
        <v>44020</v>
      </c>
      <c r="DS67" s="12">
        <f t="shared" si="28"/>
        <v>44021</v>
      </c>
      <c r="DT67" s="12">
        <f t="shared" si="28"/>
        <v>44022</v>
      </c>
      <c r="DU67" s="12">
        <f t="shared" si="28"/>
        <v>44023</v>
      </c>
      <c r="DV67" s="12">
        <f t="shared" si="28"/>
        <v>44024</v>
      </c>
      <c r="DW67" s="12">
        <f t="shared" si="28"/>
        <v>44025</v>
      </c>
      <c r="DX67" s="12">
        <f t="shared" si="28"/>
        <v>44026</v>
      </c>
      <c r="DY67" s="12">
        <f t="shared" si="28"/>
        <v>44027</v>
      </c>
      <c r="DZ67" s="12">
        <f t="shared" si="28"/>
        <v>44028</v>
      </c>
      <c r="EA67" s="12">
        <f t="shared" si="28"/>
        <v>44029</v>
      </c>
      <c r="EB67" s="12">
        <f t="shared" si="28"/>
        <v>44030</v>
      </c>
      <c r="EC67" s="12">
        <f t="shared" ref="EC67:ED67" si="29">EB67+1</f>
        <v>44031</v>
      </c>
      <c r="ED67" s="12">
        <f t="shared" si="29"/>
        <v>44032</v>
      </c>
      <c r="EE67">
        <v>1</v>
      </c>
    </row>
    <row r="68" spans="1:135" x14ac:dyDescent="0.35">
      <c r="B68" t="str">
        <f>$B$5&amp;" Deaths Cum"</f>
        <v>Italy Deaths Cum</v>
      </c>
      <c r="C68">
        <f t="shared" ref="C68:AH68" si="30">INDEX(_Death_Data,MATCH($B$5,_Death_Country,0),MATCH(C$54,_Death_Day,0))</f>
        <v>827</v>
      </c>
      <c r="D68">
        <f t="shared" si="30"/>
        <v>827</v>
      </c>
      <c r="E68">
        <f t="shared" si="30"/>
        <v>1266</v>
      </c>
      <c r="F68">
        <f t="shared" si="30"/>
        <v>1441</v>
      </c>
      <c r="G68">
        <f t="shared" si="30"/>
        <v>1809</v>
      </c>
      <c r="H68">
        <f t="shared" si="30"/>
        <v>2158</v>
      </c>
      <c r="I68">
        <f t="shared" si="30"/>
        <v>2503</v>
      </c>
      <c r="J68">
        <f t="shared" si="30"/>
        <v>2978</v>
      </c>
      <c r="K68">
        <f t="shared" si="30"/>
        <v>3405</v>
      </c>
      <c r="L68">
        <f t="shared" si="30"/>
        <v>4032</v>
      </c>
      <c r="M68">
        <f t="shared" si="30"/>
        <v>4825</v>
      </c>
      <c r="N68">
        <f t="shared" si="30"/>
        <v>5476</v>
      </c>
      <c r="O68">
        <f t="shared" si="30"/>
        <v>6077</v>
      </c>
      <c r="P68">
        <f t="shared" si="30"/>
        <v>6820</v>
      </c>
      <c r="Q68">
        <f t="shared" si="30"/>
        <v>7503</v>
      </c>
      <c r="R68">
        <f t="shared" si="30"/>
        <v>8215</v>
      </c>
      <c r="S68">
        <f t="shared" si="30"/>
        <v>9134</v>
      </c>
      <c r="T68">
        <f t="shared" si="30"/>
        <v>10023</v>
      </c>
      <c r="U68">
        <f t="shared" si="30"/>
        <v>10779</v>
      </c>
      <c r="V68">
        <f t="shared" si="30"/>
        <v>11591</v>
      </c>
      <c r="W68">
        <f t="shared" si="30"/>
        <v>12428</v>
      </c>
      <c r="X68">
        <f t="shared" si="30"/>
        <v>13155</v>
      </c>
      <c r="Y68">
        <f t="shared" si="30"/>
        <v>13915</v>
      </c>
      <c r="Z68">
        <f t="shared" si="30"/>
        <v>14681</v>
      </c>
      <c r="AA68">
        <f t="shared" si="30"/>
        <v>15362</v>
      </c>
      <c r="AB68">
        <f t="shared" si="30"/>
        <v>15887</v>
      </c>
      <c r="AC68">
        <f t="shared" si="30"/>
        <v>16523</v>
      </c>
      <c r="AD68">
        <f t="shared" si="30"/>
        <v>17127</v>
      </c>
      <c r="AE68">
        <f t="shared" si="30"/>
        <v>17669</v>
      </c>
      <c r="AF68">
        <f t="shared" si="30"/>
        <v>18279</v>
      </c>
      <c r="AG68">
        <f t="shared" si="30"/>
        <v>18849</v>
      </c>
      <c r="AH68">
        <f t="shared" si="30"/>
        <v>19468</v>
      </c>
      <c r="AI68">
        <f t="shared" ref="AI68:BN68" si="31">INDEX(_Death_Data,MATCH($B$5,_Death_Country,0),MATCH(AI$54,_Death_Day,0))</f>
        <v>19899</v>
      </c>
      <c r="AJ68">
        <f t="shared" si="31"/>
        <v>20465</v>
      </c>
      <c r="AK68">
        <f t="shared" si="31"/>
        <v>21067</v>
      </c>
      <c r="AL68">
        <f t="shared" si="31"/>
        <v>21645</v>
      </c>
      <c r="AM68">
        <f t="shared" si="31"/>
        <v>22170</v>
      </c>
      <c r="AN68">
        <f t="shared" si="31"/>
        <v>22745</v>
      </c>
      <c r="AO68">
        <f t="shared" si="31"/>
        <v>23227</v>
      </c>
      <c r="AP68">
        <f t="shared" si="31"/>
        <v>23660</v>
      </c>
      <c r="AQ68">
        <f t="shared" si="31"/>
        <v>24114</v>
      </c>
      <c r="AR68">
        <f t="shared" si="31"/>
        <v>24648</v>
      </c>
      <c r="AS68" t="e">
        <f t="shared" si="31"/>
        <v>#N/A</v>
      </c>
      <c r="AT68" t="e">
        <f t="shared" si="31"/>
        <v>#N/A</v>
      </c>
      <c r="AU68" t="e">
        <f t="shared" si="31"/>
        <v>#N/A</v>
      </c>
      <c r="AV68" t="e">
        <f t="shared" si="31"/>
        <v>#N/A</v>
      </c>
      <c r="AW68" t="e">
        <f t="shared" si="31"/>
        <v>#N/A</v>
      </c>
      <c r="AX68" t="e">
        <f t="shared" si="31"/>
        <v>#N/A</v>
      </c>
      <c r="AY68" t="e">
        <f t="shared" si="31"/>
        <v>#N/A</v>
      </c>
      <c r="AZ68" t="e">
        <f t="shared" si="31"/>
        <v>#N/A</v>
      </c>
      <c r="BA68" t="e">
        <f t="shared" si="31"/>
        <v>#N/A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Italy Deaths Day</v>
      </c>
      <c r="D69">
        <f>IF(D68&gt;C68,D68-C68,0)</f>
        <v>0</v>
      </c>
      <c r="E69">
        <f t="shared" ref="E69:BP69" si="34">IF(E68&gt;D68,E68-D68,0)</f>
        <v>439</v>
      </c>
      <c r="F69">
        <f t="shared" si="34"/>
        <v>175</v>
      </c>
      <c r="G69">
        <f t="shared" si="34"/>
        <v>368</v>
      </c>
      <c r="H69">
        <f t="shared" si="34"/>
        <v>349</v>
      </c>
      <c r="I69">
        <f t="shared" si="34"/>
        <v>345</v>
      </c>
      <c r="J69">
        <f t="shared" si="34"/>
        <v>475</v>
      </c>
      <c r="K69">
        <f t="shared" si="34"/>
        <v>427</v>
      </c>
      <c r="L69">
        <f t="shared" si="34"/>
        <v>627</v>
      </c>
      <c r="M69">
        <f t="shared" si="34"/>
        <v>793</v>
      </c>
      <c r="N69">
        <f t="shared" si="34"/>
        <v>651</v>
      </c>
      <c r="O69">
        <f t="shared" si="34"/>
        <v>601</v>
      </c>
      <c r="P69">
        <f t="shared" si="34"/>
        <v>743</v>
      </c>
      <c r="Q69">
        <f t="shared" si="34"/>
        <v>683</v>
      </c>
      <c r="R69">
        <f t="shared" si="34"/>
        <v>712</v>
      </c>
      <c r="S69">
        <f t="shared" si="34"/>
        <v>919</v>
      </c>
      <c r="T69">
        <f t="shared" si="34"/>
        <v>889</v>
      </c>
      <c r="U69">
        <f t="shared" si="34"/>
        <v>756</v>
      </c>
      <c r="V69">
        <f t="shared" si="34"/>
        <v>812</v>
      </c>
      <c r="W69">
        <f t="shared" si="34"/>
        <v>837</v>
      </c>
      <c r="X69">
        <f t="shared" si="34"/>
        <v>727</v>
      </c>
      <c r="Y69">
        <f t="shared" si="34"/>
        <v>760</v>
      </c>
      <c r="Z69">
        <f t="shared" si="34"/>
        <v>766</v>
      </c>
      <c r="AA69">
        <f t="shared" si="34"/>
        <v>681</v>
      </c>
      <c r="AB69">
        <f t="shared" si="34"/>
        <v>525</v>
      </c>
      <c r="AC69">
        <f t="shared" si="34"/>
        <v>636</v>
      </c>
      <c r="AD69">
        <f t="shared" si="34"/>
        <v>604</v>
      </c>
      <c r="AE69">
        <f t="shared" si="34"/>
        <v>542</v>
      </c>
      <c r="AF69">
        <f t="shared" si="34"/>
        <v>610</v>
      </c>
      <c r="AG69">
        <f t="shared" si="34"/>
        <v>570</v>
      </c>
      <c r="AH69">
        <f t="shared" si="34"/>
        <v>619</v>
      </c>
      <c r="AI69">
        <f t="shared" si="34"/>
        <v>431</v>
      </c>
      <c r="AJ69">
        <f t="shared" si="34"/>
        <v>566</v>
      </c>
      <c r="AK69">
        <f t="shared" si="34"/>
        <v>602</v>
      </c>
      <c r="AL69">
        <f t="shared" si="34"/>
        <v>578</v>
      </c>
      <c r="AM69">
        <f t="shared" si="34"/>
        <v>525</v>
      </c>
      <c r="AN69">
        <f t="shared" si="34"/>
        <v>575</v>
      </c>
      <c r="AO69">
        <f t="shared" si="34"/>
        <v>482</v>
      </c>
      <c r="AP69">
        <f t="shared" si="34"/>
        <v>433</v>
      </c>
      <c r="AQ69">
        <f t="shared" si="34"/>
        <v>454</v>
      </c>
      <c r="AR69">
        <f t="shared" si="34"/>
        <v>534</v>
      </c>
      <c r="AS69" t="e">
        <f t="shared" si="34"/>
        <v>#N/A</v>
      </c>
      <c r="AT69" t="e">
        <f t="shared" si="34"/>
        <v>#N/A</v>
      </c>
      <c r="AU69" t="e">
        <f t="shared" si="34"/>
        <v>#N/A</v>
      </c>
      <c r="AV69" t="e">
        <f t="shared" si="34"/>
        <v>#N/A</v>
      </c>
      <c r="AW69" t="e">
        <f t="shared" si="34"/>
        <v>#N/A</v>
      </c>
      <c r="AX69" t="e">
        <f t="shared" si="34"/>
        <v>#N/A</v>
      </c>
      <c r="AY69" t="e">
        <f t="shared" si="34"/>
        <v>#N/A</v>
      </c>
      <c r="AZ69" t="e">
        <f t="shared" si="34"/>
        <v>#N/A</v>
      </c>
      <c r="BA69" t="e">
        <f t="shared" si="34"/>
        <v>#N/A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239.42857142857142</v>
      </c>
      <c r="J70" s="13">
        <f t="shared" ref="J70:BU70" si="37">IF(J69&lt;&gt;0,SUM(D69:J69)/7,0)</f>
        <v>307.28571428571428</v>
      </c>
      <c r="K70" s="13">
        <f t="shared" si="37"/>
        <v>368.28571428571428</v>
      </c>
      <c r="L70" s="13">
        <f t="shared" si="37"/>
        <v>395.14285714285717</v>
      </c>
      <c r="M70" s="13">
        <f t="shared" si="37"/>
        <v>483.42857142857144</v>
      </c>
      <c r="N70" s="13">
        <f t="shared" si="37"/>
        <v>523.85714285714289</v>
      </c>
      <c r="O70" s="13">
        <f t="shared" si="37"/>
        <v>559.85714285714289</v>
      </c>
      <c r="P70" s="13">
        <f t="shared" si="37"/>
        <v>616.71428571428567</v>
      </c>
      <c r="Q70" s="13">
        <f t="shared" si="37"/>
        <v>646.42857142857144</v>
      </c>
      <c r="R70" s="13">
        <f t="shared" si="37"/>
        <v>687.14285714285711</v>
      </c>
      <c r="S70" s="13">
        <f t="shared" si="37"/>
        <v>728.85714285714289</v>
      </c>
      <c r="T70" s="13">
        <f t="shared" si="37"/>
        <v>742.57142857142856</v>
      </c>
      <c r="U70" s="13">
        <f t="shared" si="37"/>
        <v>757.57142857142856</v>
      </c>
      <c r="V70" s="13">
        <f t="shared" si="37"/>
        <v>787.71428571428567</v>
      </c>
      <c r="W70" s="13">
        <f t="shared" si="37"/>
        <v>801.14285714285711</v>
      </c>
      <c r="X70" s="13">
        <f t="shared" si="37"/>
        <v>807.42857142857144</v>
      </c>
      <c r="Y70" s="13">
        <f t="shared" si="37"/>
        <v>814.28571428571433</v>
      </c>
      <c r="Z70" s="13">
        <f t="shared" si="37"/>
        <v>792.42857142857144</v>
      </c>
      <c r="AA70" s="13">
        <f t="shared" si="37"/>
        <v>762.71428571428567</v>
      </c>
      <c r="AB70" s="13">
        <f t="shared" si="37"/>
        <v>729.71428571428567</v>
      </c>
      <c r="AC70" s="13">
        <f t="shared" si="37"/>
        <v>704.57142857142856</v>
      </c>
      <c r="AD70" s="13">
        <f t="shared" si="37"/>
        <v>671.28571428571433</v>
      </c>
      <c r="AE70" s="13">
        <f t="shared" si="37"/>
        <v>644.85714285714289</v>
      </c>
      <c r="AF70" s="13">
        <f t="shared" si="37"/>
        <v>623.42857142857144</v>
      </c>
      <c r="AG70" s="13">
        <f t="shared" si="37"/>
        <v>595.42857142857144</v>
      </c>
      <c r="AH70" s="13">
        <f t="shared" si="37"/>
        <v>586.57142857142856</v>
      </c>
      <c r="AI70" s="13">
        <f t="shared" si="37"/>
        <v>573.14285714285711</v>
      </c>
      <c r="AJ70" s="13">
        <f t="shared" si="37"/>
        <v>563.14285714285711</v>
      </c>
      <c r="AK70" s="13">
        <f t="shared" si="37"/>
        <v>562.85714285714289</v>
      </c>
      <c r="AL70" s="13">
        <f t="shared" si="37"/>
        <v>568</v>
      </c>
      <c r="AM70" s="13">
        <f t="shared" si="37"/>
        <v>555.85714285714289</v>
      </c>
      <c r="AN70" s="13">
        <f t="shared" si="37"/>
        <v>556.57142857142856</v>
      </c>
      <c r="AO70" s="13">
        <f t="shared" si="37"/>
        <v>537</v>
      </c>
      <c r="AP70" s="13">
        <f t="shared" si="37"/>
        <v>537.28571428571433</v>
      </c>
      <c r="AQ70" s="13">
        <f t="shared" si="37"/>
        <v>521.28571428571433</v>
      </c>
      <c r="AR70" s="13">
        <f t="shared" si="37"/>
        <v>511.57142857142856</v>
      </c>
      <c r="AS70" s="13" t="e">
        <f t="shared" si="37"/>
        <v>#N/A</v>
      </c>
      <c r="AT70" s="13" t="e">
        <f t="shared" si="37"/>
        <v>#N/A</v>
      </c>
      <c r="AU70" s="13" t="e">
        <f t="shared" si="37"/>
        <v>#N/A</v>
      </c>
      <c r="AV70" s="13" t="e">
        <f t="shared" si="37"/>
        <v>#N/A</v>
      </c>
      <c r="AW70" s="13" t="e">
        <f t="shared" si="37"/>
        <v>#N/A</v>
      </c>
      <c r="AX70" s="13" t="e">
        <f t="shared" si="37"/>
        <v>#N/A</v>
      </c>
      <c r="AY70" s="13" t="e">
        <f t="shared" si="37"/>
        <v>#N/A</v>
      </c>
      <c r="AZ70" s="13" t="e">
        <f t="shared" si="37"/>
        <v>#N/A</v>
      </c>
      <c r="BA70" s="13" t="e">
        <f t="shared" si="37"/>
        <v>#N/A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Italy Deaths Growth against cum last 7 days</v>
      </c>
      <c r="J71" s="14">
        <f>IF(AND(C68&lt;&gt;0,J68&lt;&gt;0),(J68/C68)^(1/7)-1,#N/A)</f>
        <v>0.20084914955435429</v>
      </c>
      <c r="K71" s="14">
        <f t="shared" ref="K71:BV71" si="39">IF(AND(D68&lt;&gt;0,K68&lt;&gt;0),(K68/D68)^(1/7)-1,#N/A)</f>
        <v>0.2240570458368818</v>
      </c>
      <c r="L71" s="14">
        <f t="shared" si="39"/>
        <v>0.17996614084161888</v>
      </c>
      <c r="M71" s="14">
        <f t="shared" si="39"/>
        <v>0.18843707280611088</v>
      </c>
      <c r="N71" s="14">
        <f t="shared" si="39"/>
        <v>0.17143403774687727</v>
      </c>
      <c r="O71" s="14">
        <f t="shared" si="39"/>
        <v>0.15940180151899175</v>
      </c>
      <c r="P71" s="14">
        <f t="shared" si="39"/>
        <v>0.15395553605037682</v>
      </c>
      <c r="Q71" s="14">
        <f t="shared" si="39"/>
        <v>0.14111663411399866</v>
      </c>
      <c r="R71" s="14">
        <f t="shared" si="39"/>
        <v>0.134074259140607</v>
      </c>
      <c r="S71" s="14">
        <f t="shared" si="39"/>
        <v>0.1239172965043962</v>
      </c>
      <c r="T71" s="14">
        <f t="shared" si="39"/>
        <v>0.11008747302932731</v>
      </c>
      <c r="U71" s="14">
        <f t="shared" si="39"/>
        <v>0.10158099132377574</v>
      </c>
      <c r="V71" s="14">
        <f t="shared" si="39"/>
        <v>9.6633900164486697E-2</v>
      </c>
      <c r="W71" s="14">
        <f t="shared" si="39"/>
        <v>8.9509399601822581E-2</v>
      </c>
      <c r="X71" s="14">
        <f t="shared" si="39"/>
        <v>8.35190666672041E-2</v>
      </c>
      <c r="Y71" s="14">
        <f t="shared" si="39"/>
        <v>7.81930310368677E-2</v>
      </c>
      <c r="Z71" s="14">
        <f t="shared" si="39"/>
        <v>7.0143678037754897E-2</v>
      </c>
      <c r="AA71" s="14">
        <f t="shared" si="39"/>
        <v>6.2901112193627595E-2</v>
      </c>
      <c r="AB71" s="14">
        <f t="shared" si="39"/>
        <v>5.6978621594173218E-2</v>
      </c>
      <c r="AC71" s="14">
        <f t="shared" si="39"/>
        <v>5.1950799794883595E-2</v>
      </c>
      <c r="AD71" s="14">
        <f t="shared" si="39"/>
        <v>4.6880596593809942E-2</v>
      </c>
      <c r="AE71" s="14">
        <f t="shared" si="39"/>
        <v>4.3044931174522016E-2</v>
      </c>
      <c r="AF71" s="14">
        <f t="shared" si="39"/>
        <v>3.973861739478779E-2</v>
      </c>
      <c r="AG71" s="14">
        <f t="shared" si="39"/>
        <v>3.6345743421142496E-2</v>
      </c>
      <c r="AH71" s="14">
        <f t="shared" si="39"/>
        <v>3.4418371855779339E-2</v>
      </c>
      <c r="AI71" s="14">
        <f t="shared" si="39"/>
        <v>3.2689848993511239E-2</v>
      </c>
      <c r="AJ71" s="14">
        <f t="shared" si="39"/>
        <v>3.1038048288874132E-2</v>
      </c>
      <c r="AK71" s="14">
        <f t="shared" si="39"/>
        <v>3.0020608122929726E-2</v>
      </c>
      <c r="AL71" s="14">
        <f t="shared" si="39"/>
        <v>2.9419122253744101E-2</v>
      </c>
      <c r="AM71" s="14">
        <f t="shared" si="39"/>
        <v>2.795315282574462E-2</v>
      </c>
      <c r="AN71" s="14">
        <f t="shared" si="39"/>
        <v>2.7204241061948187E-2</v>
      </c>
      <c r="AO71" s="14">
        <f t="shared" si="39"/>
        <v>2.5541198592129E-2</v>
      </c>
      <c r="AP71" s="14">
        <f t="shared" si="39"/>
        <v>2.5039256964064949E-2</v>
      </c>
      <c r="AQ71" s="14">
        <f t="shared" si="39"/>
        <v>2.3716360340457543E-2</v>
      </c>
      <c r="AR71" s="14">
        <f t="shared" si="39"/>
        <v>2.2680218885558823E-2</v>
      </c>
      <c r="AS71" s="14" t="e">
        <f t="shared" si="39"/>
        <v>#N/A</v>
      </c>
      <c r="AT71" s="14" t="e">
        <f t="shared" si="39"/>
        <v>#N/A</v>
      </c>
      <c r="AU71" s="14" t="e">
        <f t="shared" si="39"/>
        <v>#N/A</v>
      </c>
      <c r="AV71" s="14" t="e">
        <f t="shared" si="39"/>
        <v>#N/A</v>
      </c>
      <c r="AW71" s="14" t="e">
        <f t="shared" si="39"/>
        <v>#N/A</v>
      </c>
      <c r="AX71" s="14" t="e">
        <f t="shared" si="39"/>
        <v>#N/A</v>
      </c>
      <c r="AY71" s="14" t="e">
        <f t="shared" si="39"/>
        <v>#N/A</v>
      </c>
      <c r="AZ71" s="14" t="e">
        <f t="shared" si="39"/>
        <v>#N/A</v>
      </c>
      <c r="BA71" s="14" t="e">
        <f t="shared" si="39"/>
        <v>#N/A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339.14285714285717</v>
      </c>
      <c r="R72" s="3">
        <f t="shared" ref="R72:CC72" si="41">IF(R68&lt;&gt;0,(SUM(L69:R69)-SUM(E69:K69))/7,0)</f>
        <v>318.85714285714283</v>
      </c>
      <c r="S72" s="3">
        <f t="shared" si="41"/>
        <v>333.71428571428572</v>
      </c>
      <c r="T72" s="3">
        <f t="shared" si="41"/>
        <v>259.14285714285717</v>
      </c>
      <c r="U72" s="3">
        <f t="shared" si="41"/>
        <v>233.71428571428572</v>
      </c>
      <c r="V72" s="3">
        <f t="shared" si="41"/>
        <v>227.85714285714286</v>
      </c>
      <c r="W72" s="3">
        <f t="shared" si="41"/>
        <v>184.42857142857142</v>
      </c>
      <c r="X72" s="3">
        <f t="shared" si="41"/>
        <v>161</v>
      </c>
      <c r="Y72" s="3">
        <f t="shared" si="41"/>
        <v>127.14285714285714</v>
      </c>
      <c r="Z72" s="3">
        <f t="shared" si="41"/>
        <v>63.571428571428569</v>
      </c>
      <c r="AA72" s="3">
        <f t="shared" si="41"/>
        <v>20.142857142857142</v>
      </c>
      <c r="AB72" s="3">
        <f t="shared" si="41"/>
        <v>-27.857142857142858</v>
      </c>
      <c r="AC72" s="3">
        <f t="shared" si="41"/>
        <v>-83.142857142857139</v>
      </c>
      <c r="AD72" s="3">
        <f t="shared" si="41"/>
        <v>-129.85714285714286</v>
      </c>
      <c r="AE72" s="3">
        <f t="shared" si="41"/>
        <v>-162.57142857142858</v>
      </c>
      <c r="AF72" s="3">
        <f t="shared" si="41"/>
        <v>-190.85714285714286</v>
      </c>
      <c r="AG72" s="3">
        <f t="shared" si="41"/>
        <v>-197</v>
      </c>
      <c r="AH72" s="3">
        <f t="shared" si="41"/>
        <v>-176.14285714285714</v>
      </c>
      <c r="AI72" s="3">
        <f t="shared" si="41"/>
        <v>-156.57142857142858</v>
      </c>
      <c r="AJ72" s="3">
        <f t="shared" si="41"/>
        <v>-141.42857142857142</v>
      </c>
      <c r="AK72" s="3">
        <f t="shared" si="41"/>
        <v>-108.42857142857143</v>
      </c>
      <c r="AL72" s="3">
        <f t="shared" si="41"/>
        <v>-76.857142857142861</v>
      </c>
      <c r="AM72" s="3">
        <f t="shared" si="41"/>
        <v>-67.571428571428569</v>
      </c>
      <c r="AN72" s="3">
        <f t="shared" si="41"/>
        <v>-38.857142857142854</v>
      </c>
      <c r="AO72" s="3">
        <f t="shared" si="41"/>
        <v>-49.571428571428569</v>
      </c>
      <c r="AP72" s="3">
        <f t="shared" si="41"/>
        <v>-35.857142857142854</v>
      </c>
      <c r="AQ72" s="3">
        <f t="shared" si="41"/>
        <v>-41.857142857142854</v>
      </c>
      <c r="AR72" s="3">
        <f t="shared" si="41"/>
        <v>-51.285714285714285</v>
      </c>
      <c r="AS72" s="3" t="e">
        <f t="shared" si="41"/>
        <v>#N/A</v>
      </c>
      <c r="AT72" s="3" t="e">
        <f t="shared" si="41"/>
        <v>#N/A</v>
      </c>
      <c r="AU72" s="3" t="e">
        <f t="shared" si="41"/>
        <v>#N/A</v>
      </c>
      <c r="AV72" s="3" t="e">
        <f t="shared" si="41"/>
        <v>#N/A</v>
      </c>
      <c r="AW72" s="3" t="e">
        <f t="shared" si="41"/>
        <v>#N/A</v>
      </c>
      <c r="AX72" s="3" t="e">
        <f t="shared" si="41"/>
        <v>#N/A</v>
      </c>
      <c r="AY72" s="3" t="e">
        <f t="shared" si="41"/>
        <v>#N/A</v>
      </c>
      <c r="AZ72" s="3" t="e">
        <f t="shared" si="41"/>
        <v>#N/A</v>
      </c>
      <c r="BA72" s="3" t="e">
        <f t="shared" si="41"/>
        <v>#N/A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1.1036727103672712</v>
      </c>
      <c r="R73" s="14">
        <f t="shared" ref="R73:CC73" si="43">IF(K69&lt;&gt;0,SUM(L69:R69)/SUM(E69:K69)-1,0)</f>
        <v>0.86578743211792086</v>
      </c>
      <c r="S73" s="14">
        <f t="shared" si="43"/>
        <v>0.84454085321764283</v>
      </c>
      <c r="T73" s="14">
        <f t="shared" si="43"/>
        <v>0.53605200945626486</v>
      </c>
      <c r="U73" s="14">
        <f t="shared" si="43"/>
        <v>0.44614125988546505</v>
      </c>
      <c r="V73" s="14">
        <f t="shared" si="43"/>
        <v>0.40699157948456244</v>
      </c>
      <c r="W73" s="14">
        <f t="shared" si="43"/>
        <v>0.29905026638869581</v>
      </c>
      <c r="X73" s="14">
        <f t="shared" si="43"/>
        <v>0.24906077348066291</v>
      </c>
      <c r="Y73" s="14">
        <f t="shared" si="43"/>
        <v>0.18503118503118499</v>
      </c>
      <c r="Z73" s="14">
        <f t="shared" si="43"/>
        <v>8.7220697765582056E-2</v>
      </c>
      <c r="AA73" s="14">
        <f t="shared" si="43"/>
        <v>2.7125817622162263E-2</v>
      </c>
      <c r="AB73" s="14">
        <f t="shared" si="43"/>
        <v>-3.6771638695078268E-2</v>
      </c>
      <c r="AC73" s="14">
        <f t="shared" si="43"/>
        <v>-0.10554951033732318</v>
      </c>
      <c r="AD73" s="14">
        <f t="shared" si="43"/>
        <v>-0.16208987161198285</v>
      </c>
      <c r="AE73" s="14">
        <f t="shared" si="43"/>
        <v>-0.20134465675866953</v>
      </c>
      <c r="AF73" s="14">
        <f t="shared" si="43"/>
        <v>-0.2343859649122807</v>
      </c>
      <c r="AG73" s="14">
        <f t="shared" si="43"/>
        <v>-0.24860284838651525</v>
      </c>
      <c r="AH73" s="14">
        <f t="shared" si="43"/>
        <v>-0.2309421239932572</v>
      </c>
      <c r="AI73" s="14">
        <f t="shared" si="43"/>
        <v>-0.21456538762725141</v>
      </c>
      <c r="AJ73" s="14">
        <f t="shared" si="43"/>
        <v>-0.2007299270072993</v>
      </c>
      <c r="AK73" s="14">
        <f t="shared" si="43"/>
        <v>-0.16152372845286234</v>
      </c>
      <c r="AL73" s="14">
        <f t="shared" si="43"/>
        <v>-0.11918475852902077</v>
      </c>
      <c r="AM73" s="14">
        <f t="shared" si="43"/>
        <v>-0.10838680109990839</v>
      </c>
      <c r="AN73" s="14">
        <f t="shared" si="43"/>
        <v>-6.5259117082533624E-2</v>
      </c>
      <c r="AO73" s="14">
        <f t="shared" si="43"/>
        <v>-8.4510472479298548E-2</v>
      </c>
      <c r="AP73" s="14">
        <f t="shared" si="43"/>
        <v>-6.2562313060817498E-2</v>
      </c>
      <c r="AQ73" s="14">
        <f t="shared" si="43"/>
        <v>-7.4327752409944159E-2</v>
      </c>
      <c r="AR73" s="14">
        <f t="shared" si="43"/>
        <v>-9.1116751269035512E-2</v>
      </c>
      <c r="AS73" s="14" t="e">
        <f t="shared" si="43"/>
        <v>#N/A</v>
      </c>
      <c r="AT73" s="14" t="e">
        <f t="shared" si="43"/>
        <v>#N/A</v>
      </c>
      <c r="AU73" s="14" t="e">
        <f t="shared" si="43"/>
        <v>#N/A</v>
      </c>
      <c r="AV73" s="14" t="e">
        <f t="shared" si="43"/>
        <v>#N/A</v>
      </c>
      <c r="AW73" s="14" t="e">
        <f t="shared" si="43"/>
        <v>#N/A</v>
      </c>
      <c r="AX73" s="14" t="e">
        <f t="shared" si="43"/>
        <v>#N/A</v>
      </c>
      <c r="AY73" s="14" t="e">
        <f t="shared" si="43"/>
        <v>#N/A</v>
      </c>
      <c r="AZ73" s="14" t="e">
        <f t="shared" si="43"/>
        <v>#N/A</v>
      </c>
      <c r="BA73" s="14" t="e">
        <f t="shared" si="43"/>
        <v>#N/A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43901</v>
      </c>
      <c r="D80" s="12">
        <f>C80+1</f>
        <v>43902</v>
      </c>
      <c r="E80" s="12">
        <f t="shared" si="45"/>
        <v>43903</v>
      </c>
      <c r="F80" s="12">
        <f t="shared" si="45"/>
        <v>43904</v>
      </c>
      <c r="G80" s="12">
        <f t="shared" si="45"/>
        <v>43905</v>
      </c>
      <c r="H80" s="12">
        <f t="shared" si="45"/>
        <v>43906</v>
      </c>
      <c r="I80" s="12">
        <f t="shared" si="45"/>
        <v>43907</v>
      </c>
      <c r="J80" s="12">
        <f t="shared" si="45"/>
        <v>43908</v>
      </c>
      <c r="K80" s="12">
        <f t="shared" si="45"/>
        <v>43909</v>
      </c>
      <c r="L80" s="12">
        <f t="shared" si="45"/>
        <v>43910</v>
      </c>
      <c r="M80" s="12">
        <f t="shared" si="45"/>
        <v>43911</v>
      </c>
      <c r="N80" s="12">
        <f t="shared" si="45"/>
        <v>43912</v>
      </c>
      <c r="O80" s="12">
        <f t="shared" si="45"/>
        <v>43913</v>
      </c>
      <c r="P80" s="12">
        <f t="shared" si="45"/>
        <v>43914</v>
      </c>
      <c r="Q80" s="12">
        <f t="shared" si="45"/>
        <v>43915</v>
      </c>
      <c r="R80" s="12">
        <f t="shared" si="45"/>
        <v>43916</v>
      </c>
      <c r="S80" s="12">
        <f t="shared" si="45"/>
        <v>43917</v>
      </c>
      <c r="T80" s="12">
        <f t="shared" si="45"/>
        <v>43918</v>
      </c>
      <c r="U80" s="12">
        <f t="shared" si="46"/>
        <v>43919</v>
      </c>
      <c r="V80" s="12">
        <f t="shared" si="46"/>
        <v>43920</v>
      </c>
      <c r="W80" s="12">
        <f t="shared" si="46"/>
        <v>43921</v>
      </c>
      <c r="X80" s="12">
        <f t="shared" si="46"/>
        <v>43922</v>
      </c>
      <c r="Y80" s="12">
        <f t="shared" si="46"/>
        <v>43923</v>
      </c>
      <c r="Z80" s="12">
        <f t="shared" si="46"/>
        <v>43924</v>
      </c>
      <c r="AA80" s="12">
        <f t="shared" si="46"/>
        <v>43925</v>
      </c>
      <c r="AB80" s="12">
        <f t="shared" si="46"/>
        <v>43926</v>
      </c>
      <c r="AC80" s="12">
        <f t="shared" si="46"/>
        <v>43927</v>
      </c>
      <c r="AD80" s="12">
        <f t="shared" si="46"/>
        <v>43928</v>
      </c>
      <c r="AE80" s="12">
        <f t="shared" si="46"/>
        <v>43929</v>
      </c>
      <c r="AF80" s="12">
        <f t="shared" si="46"/>
        <v>43930</v>
      </c>
      <c r="AG80" s="12">
        <f t="shared" si="46"/>
        <v>43931</v>
      </c>
      <c r="AH80" s="12">
        <f t="shared" si="46"/>
        <v>43932</v>
      </c>
      <c r="AI80" s="12">
        <f t="shared" si="46"/>
        <v>43933</v>
      </c>
      <c r="AJ80" s="12">
        <f t="shared" si="46"/>
        <v>43934</v>
      </c>
      <c r="AK80" s="12">
        <f t="shared" si="47"/>
        <v>43935</v>
      </c>
      <c r="AL80" s="12">
        <f t="shared" si="47"/>
        <v>43936</v>
      </c>
      <c r="AM80" s="12">
        <f t="shared" si="47"/>
        <v>43937</v>
      </c>
      <c r="AN80" s="12">
        <f t="shared" si="47"/>
        <v>43938</v>
      </c>
      <c r="AO80" s="12">
        <f t="shared" si="47"/>
        <v>43939</v>
      </c>
      <c r="AP80" s="12">
        <f t="shared" si="47"/>
        <v>43940</v>
      </c>
      <c r="AQ80" s="12">
        <f t="shared" si="47"/>
        <v>43941</v>
      </c>
      <c r="AR80" s="12">
        <f t="shared" si="47"/>
        <v>43942</v>
      </c>
      <c r="AS80" s="12">
        <f t="shared" si="47"/>
        <v>43943</v>
      </c>
      <c r="AT80" s="12">
        <f t="shared" si="47"/>
        <v>43944</v>
      </c>
      <c r="AU80" s="12">
        <f t="shared" si="47"/>
        <v>43945</v>
      </c>
      <c r="AV80" s="12">
        <f t="shared" si="47"/>
        <v>43946</v>
      </c>
      <c r="AW80" s="12">
        <f t="shared" si="47"/>
        <v>43947</v>
      </c>
      <c r="AX80" s="12">
        <f t="shared" si="47"/>
        <v>43948</v>
      </c>
      <c r="AY80" s="12">
        <f t="shared" si="47"/>
        <v>43949</v>
      </c>
      <c r="AZ80" s="12">
        <f t="shared" si="47"/>
        <v>43950</v>
      </c>
      <c r="BA80" s="12">
        <f t="shared" si="48"/>
        <v>43951</v>
      </c>
      <c r="BB80" s="12">
        <f t="shared" si="48"/>
        <v>43952</v>
      </c>
      <c r="BC80" s="12">
        <f t="shared" si="48"/>
        <v>43953</v>
      </c>
      <c r="BD80" s="12">
        <f t="shared" si="48"/>
        <v>43954</v>
      </c>
      <c r="BE80" s="12">
        <f t="shared" si="48"/>
        <v>43955</v>
      </c>
      <c r="BF80" s="12">
        <f t="shared" si="48"/>
        <v>43956</v>
      </c>
      <c r="BG80" s="12">
        <f t="shared" si="48"/>
        <v>43957</v>
      </c>
      <c r="BH80" s="12">
        <f t="shared" si="48"/>
        <v>43958</v>
      </c>
      <c r="BI80" s="12">
        <f t="shared" si="48"/>
        <v>43959</v>
      </c>
      <c r="BJ80" s="12">
        <f t="shared" si="48"/>
        <v>43960</v>
      </c>
      <c r="BK80" s="12">
        <f t="shared" si="48"/>
        <v>43961</v>
      </c>
      <c r="BL80" s="12">
        <f t="shared" si="48"/>
        <v>43962</v>
      </c>
      <c r="BM80" s="12">
        <f t="shared" si="48"/>
        <v>43963</v>
      </c>
      <c r="BN80" s="12">
        <f t="shared" si="48"/>
        <v>43964</v>
      </c>
      <c r="BO80" s="12">
        <f t="shared" si="48"/>
        <v>43965</v>
      </c>
      <c r="BP80" s="12">
        <f t="shared" si="48"/>
        <v>43966</v>
      </c>
      <c r="BQ80" s="12">
        <f t="shared" si="49"/>
        <v>43967</v>
      </c>
      <c r="BR80" s="12">
        <f t="shared" si="49"/>
        <v>43968</v>
      </c>
      <c r="BS80" s="12">
        <f t="shared" si="49"/>
        <v>43969</v>
      </c>
      <c r="BT80" s="12">
        <f t="shared" si="49"/>
        <v>43970</v>
      </c>
      <c r="BU80" s="12">
        <f t="shared" si="49"/>
        <v>43971</v>
      </c>
      <c r="BV80" s="12">
        <f t="shared" si="49"/>
        <v>43972</v>
      </c>
      <c r="BW80" s="12">
        <f t="shared" si="49"/>
        <v>43973</v>
      </c>
      <c r="BX80" s="12">
        <f t="shared" si="49"/>
        <v>43974</v>
      </c>
      <c r="BY80" s="12">
        <f t="shared" si="49"/>
        <v>43975</v>
      </c>
      <c r="BZ80" s="12">
        <f t="shared" si="49"/>
        <v>43976</v>
      </c>
      <c r="CA80" s="12">
        <f t="shared" si="49"/>
        <v>43977</v>
      </c>
      <c r="CB80" s="12">
        <f t="shared" si="49"/>
        <v>43978</v>
      </c>
      <c r="CC80" s="12">
        <f t="shared" si="49"/>
        <v>43979</v>
      </c>
      <c r="CD80" s="12">
        <f t="shared" si="49"/>
        <v>43980</v>
      </c>
      <c r="CE80" s="12">
        <f t="shared" si="49"/>
        <v>43981</v>
      </c>
      <c r="CF80" s="12">
        <f t="shared" si="49"/>
        <v>43982</v>
      </c>
      <c r="CG80" s="12">
        <f t="shared" si="50"/>
        <v>43983</v>
      </c>
      <c r="CH80" s="12">
        <f t="shared" si="50"/>
        <v>43984</v>
      </c>
      <c r="CI80" s="12">
        <f t="shared" si="50"/>
        <v>43985</v>
      </c>
      <c r="CJ80" s="12">
        <f t="shared" si="50"/>
        <v>43986</v>
      </c>
      <c r="CK80" s="12">
        <f t="shared" si="50"/>
        <v>43987</v>
      </c>
      <c r="CL80" s="12">
        <f t="shared" si="50"/>
        <v>43988</v>
      </c>
      <c r="CM80" s="12">
        <f t="shared" si="50"/>
        <v>43989</v>
      </c>
      <c r="CN80" s="12">
        <f t="shared" si="50"/>
        <v>43990</v>
      </c>
      <c r="CO80" s="12">
        <f t="shared" si="50"/>
        <v>43991</v>
      </c>
      <c r="CP80" s="12">
        <f t="shared" si="50"/>
        <v>43992</v>
      </c>
      <c r="CQ80" s="12">
        <f t="shared" si="50"/>
        <v>43993</v>
      </c>
      <c r="CR80" s="12">
        <f t="shared" si="50"/>
        <v>43994</v>
      </c>
      <c r="CS80" s="12">
        <f t="shared" si="50"/>
        <v>43995</v>
      </c>
      <c r="CT80" s="12">
        <f t="shared" si="50"/>
        <v>43996</v>
      </c>
      <c r="CU80" s="12">
        <f t="shared" si="50"/>
        <v>43997</v>
      </c>
      <c r="CV80" s="12">
        <f t="shared" si="50"/>
        <v>43998</v>
      </c>
      <c r="CW80" s="12">
        <f t="shared" si="51"/>
        <v>43999</v>
      </c>
      <c r="CX80" s="12">
        <f t="shared" si="51"/>
        <v>44000</v>
      </c>
      <c r="CY80" s="12">
        <f t="shared" si="51"/>
        <v>44001</v>
      </c>
      <c r="CZ80" s="12">
        <f t="shared" si="51"/>
        <v>44002</v>
      </c>
      <c r="DA80" s="12">
        <f t="shared" si="51"/>
        <v>44003</v>
      </c>
      <c r="DB80" s="12">
        <f t="shared" si="51"/>
        <v>44004</v>
      </c>
      <c r="DC80" s="12">
        <f t="shared" si="51"/>
        <v>44005</v>
      </c>
      <c r="DD80" s="12">
        <f t="shared" si="51"/>
        <v>44006</v>
      </c>
      <c r="DE80" s="12">
        <f t="shared" si="51"/>
        <v>44007</v>
      </c>
      <c r="DF80" s="12">
        <f t="shared" si="51"/>
        <v>44008</v>
      </c>
      <c r="DG80" s="12">
        <f t="shared" si="51"/>
        <v>44009</v>
      </c>
      <c r="DH80" s="12">
        <f t="shared" si="51"/>
        <v>44010</v>
      </c>
      <c r="DI80" s="12">
        <f t="shared" si="51"/>
        <v>44011</v>
      </c>
      <c r="DJ80" s="12">
        <f t="shared" si="51"/>
        <v>44012</v>
      </c>
      <c r="DK80" s="12">
        <f t="shared" si="51"/>
        <v>44013</v>
      </c>
      <c r="DL80" s="12">
        <f t="shared" si="51"/>
        <v>44014</v>
      </c>
      <c r="DM80" s="12">
        <f t="shared" si="52"/>
        <v>44015</v>
      </c>
      <c r="DN80" s="12">
        <f t="shared" si="52"/>
        <v>44016</v>
      </c>
      <c r="DO80" s="12">
        <f t="shared" si="52"/>
        <v>44017</v>
      </c>
      <c r="DP80" s="12">
        <f t="shared" si="52"/>
        <v>44018</v>
      </c>
      <c r="DQ80" s="12">
        <f t="shared" si="52"/>
        <v>44019</v>
      </c>
      <c r="DR80" s="12">
        <f t="shared" si="52"/>
        <v>44020</v>
      </c>
      <c r="DS80" s="12">
        <f t="shared" si="52"/>
        <v>44021</v>
      </c>
      <c r="DT80" s="12">
        <f t="shared" si="52"/>
        <v>44022</v>
      </c>
      <c r="DU80" s="12">
        <f t="shared" si="52"/>
        <v>44023</v>
      </c>
      <c r="DV80" s="12">
        <f t="shared" si="52"/>
        <v>44024</v>
      </c>
      <c r="DW80" s="12">
        <f t="shared" si="52"/>
        <v>44025</v>
      </c>
      <c r="DX80" s="12">
        <f t="shared" si="52"/>
        <v>44026</v>
      </c>
      <c r="DY80" s="12">
        <f t="shared" si="52"/>
        <v>44027</v>
      </c>
      <c r="DZ80" s="12">
        <f t="shared" si="52"/>
        <v>44028</v>
      </c>
      <c r="EA80" s="12">
        <f t="shared" si="52"/>
        <v>44029</v>
      </c>
      <c r="EB80" s="12">
        <f t="shared" si="52"/>
        <v>44030</v>
      </c>
      <c r="EC80" s="12">
        <f t="shared" si="53"/>
        <v>44031</v>
      </c>
      <c r="ED80" s="12">
        <f t="shared" si="53"/>
        <v>44032</v>
      </c>
      <c r="EE80">
        <v>1</v>
      </c>
    </row>
    <row r="81" spans="2:135" x14ac:dyDescent="0.35">
      <c r="B81" t="str">
        <f>$C$5&amp;" Infections Cumulated"</f>
        <v>Ireland Infections Cumulated</v>
      </c>
      <c r="C81">
        <f t="shared" ref="C81:AH81" si="54">INDEX(_Inf_Data,MATCH($C$5,_Inf_Country,0),MATCH(C$54,_Inf_Day,0))</f>
        <v>43</v>
      </c>
      <c r="D81">
        <f t="shared" si="54"/>
        <v>43</v>
      </c>
      <c r="E81">
        <f t="shared" si="54"/>
        <v>90</v>
      </c>
      <c r="F81">
        <f t="shared" si="54"/>
        <v>129</v>
      </c>
      <c r="G81">
        <f t="shared" si="54"/>
        <v>129</v>
      </c>
      <c r="H81">
        <f t="shared" si="54"/>
        <v>169</v>
      </c>
      <c r="I81">
        <f t="shared" si="54"/>
        <v>223</v>
      </c>
      <c r="J81">
        <f t="shared" si="54"/>
        <v>292</v>
      </c>
      <c r="K81">
        <f t="shared" si="54"/>
        <v>557</v>
      </c>
      <c r="L81">
        <f t="shared" si="54"/>
        <v>683</v>
      </c>
      <c r="M81">
        <f t="shared" si="54"/>
        <v>785</v>
      </c>
      <c r="N81">
        <f t="shared" si="54"/>
        <v>906</v>
      </c>
      <c r="O81">
        <f t="shared" si="54"/>
        <v>1125</v>
      </c>
      <c r="P81">
        <f t="shared" si="54"/>
        <v>1329</v>
      </c>
      <c r="Q81">
        <f t="shared" si="54"/>
        <v>1564</v>
      </c>
      <c r="R81">
        <f t="shared" si="54"/>
        <v>1819</v>
      </c>
      <c r="S81">
        <f t="shared" si="54"/>
        <v>2121</v>
      </c>
      <c r="T81">
        <f t="shared" si="54"/>
        <v>2415</v>
      </c>
      <c r="U81">
        <f t="shared" si="54"/>
        <v>2615</v>
      </c>
      <c r="V81">
        <f t="shared" si="54"/>
        <v>2910</v>
      </c>
      <c r="W81">
        <f t="shared" si="54"/>
        <v>3235</v>
      </c>
      <c r="X81">
        <f t="shared" si="54"/>
        <v>3447</v>
      </c>
      <c r="Y81">
        <f t="shared" si="54"/>
        <v>3849</v>
      </c>
      <c r="Z81">
        <f t="shared" si="54"/>
        <v>4273</v>
      </c>
      <c r="AA81">
        <f t="shared" si="54"/>
        <v>4604</v>
      </c>
      <c r="AB81">
        <f t="shared" si="54"/>
        <v>4994</v>
      </c>
      <c r="AC81">
        <f t="shared" si="54"/>
        <v>5364</v>
      </c>
      <c r="AD81">
        <f t="shared" si="54"/>
        <v>5709</v>
      </c>
      <c r="AE81">
        <f t="shared" si="54"/>
        <v>6074</v>
      </c>
      <c r="AF81">
        <f t="shared" si="54"/>
        <v>6574</v>
      </c>
      <c r="AG81">
        <f t="shared" si="54"/>
        <v>8089</v>
      </c>
      <c r="AH81">
        <f t="shared" si="54"/>
        <v>8928</v>
      </c>
      <c r="AI81">
        <f t="shared" ref="AI81:BN81" si="55">INDEX(_Inf_Data,MATCH($C$5,_Inf_Country,0),MATCH(AI$54,_Inf_Day,0))</f>
        <v>9655</v>
      </c>
      <c r="AJ81">
        <f t="shared" si="55"/>
        <v>10647</v>
      </c>
      <c r="AK81">
        <f t="shared" si="55"/>
        <v>11479</v>
      </c>
      <c r="AL81">
        <f t="shared" si="55"/>
        <v>12547</v>
      </c>
      <c r="AM81">
        <f t="shared" si="55"/>
        <v>13271</v>
      </c>
      <c r="AN81">
        <f t="shared" si="55"/>
        <v>13980</v>
      </c>
      <c r="AO81">
        <f t="shared" si="55"/>
        <v>14758</v>
      </c>
      <c r="AP81">
        <f t="shared" si="55"/>
        <v>15251</v>
      </c>
      <c r="AQ81">
        <f t="shared" si="55"/>
        <v>15652</v>
      </c>
      <c r="AR81">
        <f t="shared" si="55"/>
        <v>16040</v>
      </c>
      <c r="AS81" t="e">
        <f t="shared" si="55"/>
        <v>#N/A</v>
      </c>
      <c r="AT81" t="e">
        <f t="shared" si="55"/>
        <v>#N/A</v>
      </c>
      <c r="AU81" t="e">
        <f t="shared" si="55"/>
        <v>#N/A</v>
      </c>
      <c r="AV81" t="e">
        <f t="shared" si="55"/>
        <v>#N/A</v>
      </c>
      <c r="AW81" t="e">
        <f t="shared" si="55"/>
        <v>#N/A</v>
      </c>
      <c r="AX81" t="e">
        <f t="shared" si="55"/>
        <v>#N/A</v>
      </c>
      <c r="AY81" t="e">
        <f t="shared" si="55"/>
        <v>#N/A</v>
      </c>
      <c r="AZ81" t="e">
        <f t="shared" si="55"/>
        <v>#N/A</v>
      </c>
      <c r="BA81" t="e">
        <f t="shared" si="55"/>
        <v>#N/A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Ireland Infections per Day</v>
      </c>
      <c r="D82">
        <f>IF(D81&gt;C81,D81-C81,0)</f>
        <v>0</v>
      </c>
      <c r="E82">
        <f t="shared" ref="E82:BP82" si="58">IF(E81&gt;D81,E81-D81,0)</f>
        <v>47</v>
      </c>
      <c r="F82">
        <f t="shared" si="58"/>
        <v>39</v>
      </c>
      <c r="G82">
        <f t="shared" si="58"/>
        <v>0</v>
      </c>
      <c r="H82">
        <f t="shared" si="58"/>
        <v>40</v>
      </c>
      <c r="I82">
        <f t="shared" si="58"/>
        <v>54</v>
      </c>
      <c r="J82">
        <f t="shared" si="58"/>
        <v>69</v>
      </c>
      <c r="K82">
        <f t="shared" si="58"/>
        <v>265</v>
      </c>
      <c r="L82">
        <f t="shared" si="58"/>
        <v>126</v>
      </c>
      <c r="M82">
        <f t="shared" si="58"/>
        <v>102</v>
      </c>
      <c r="N82">
        <f t="shared" si="58"/>
        <v>121</v>
      </c>
      <c r="O82">
        <f t="shared" si="58"/>
        <v>219</v>
      </c>
      <c r="P82">
        <f t="shared" si="58"/>
        <v>204</v>
      </c>
      <c r="Q82">
        <f t="shared" si="58"/>
        <v>235</v>
      </c>
      <c r="R82">
        <f t="shared" si="58"/>
        <v>255</v>
      </c>
      <c r="S82">
        <f t="shared" si="58"/>
        <v>302</v>
      </c>
      <c r="T82">
        <f t="shared" si="58"/>
        <v>294</v>
      </c>
      <c r="U82">
        <f t="shared" si="58"/>
        <v>200</v>
      </c>
      <c r="V82">
        <f t="shared" si="58"/>
        <v>295</v>
      </c>
      <c r="W82">
        <f t="shared" si="58"/>
        <v>325</v>
      </c>
      <c r="X82">
        <f t="shared" si="58"/>
        <v>212</v>
      </c>
      <c r="Y82">
        <f t="shared" si="58"/>
        <v>402</v>
      </c>
      <c r="Z82">
        <f t="shared" si="58"/>
        <v>424</v>
      </c>
      <c r="AA82">
        <f t="shared" si="58"/>
        <v>331</v>
      </c>
      <c r="AB82">
        <f t="shared" si="58"/>
        <v>390</v>
      </c>
      <c r="AC82">
        <f t="shared" si="58"/>
        <v>370</v>
      </c>
      <c r="AD82">
        <f t="shared" si="58"/>
        <v>345</v>
      </c>
      <c r="AE82">
        <f t="shared" si="58"/>
        <v>365</v>
      </c>
      <c r="AF82">
        <f t="shared" si="58"/>
        <v>500</v>
      </c>
      <c r="AG82">
        <f t="shared" si="58"/>
        <v>1515</v>
      </c>
      <c r="AH82">
        <f t="shared" si="58"/>
        <v>839</v>
      </c>
      <c r="AI82">
        <f t="shared" si="58"/>
        <v>727</v>
      </c>
      <c r="AJ82">
        <f t="shared" si="58"/>
        <v>992</v>
      </c>
      <c r="AK82">
        <f t="shared" si="58"/>
        <v>832</v>
      </c>
      <c r="AL82">
        <f t="shared" si="58"/>
        <v>1068</v>
      </c>
      <c r="AM82">
        <f t="shared" si="58"/>
        <v>724</v>
      </c>
      <c r="AN82">
        <f t="shared" si="58"/>
        <v>709</v>
      </c>
      <c r="AO82">
        <f t="shared" si="58"/>
        <v>778</v>
      </c>
      <c r="AP82">
        <f t="shared" si="58"/>
        <v>493</v>
      </c>
      <c r="AQ82">
        <f t="shared" si="58"/>
        <v>401</v>
      </c>
      <c r="AR82">
        <f t="shared" si="58"/>
        <v>388</v>
      </c>
      <c r="AS82" t="e">
        <f t="shared" si="58"/>
        <v>#N/A</v>
      </c>
      <c r="AT82" t="e">
        <f t="shared" si="58"/>
        <v>#N/A</v>
      </c>
      <c r="AU82" t="e">
        <f t="shared" si="58"/>
        <v>#N/A</v>
      </c>
      <c r="AV82" t="e">
        <f t="shared" si="58"/>
        <v>#N/A</v>
      </c>
      <c r="AW82" t="e">
        <f t="shared" si="58"/>
        <v>#N/A</v>
      </c>
      <c r="AX82" t="e">
        <f t="shared" si="58"/>
        <v>#N/A</v>
      </c>
      <c r="AY82" t="e">
        <f t="shared" si="58"/>
        <v>#N/A</v>
      </c>
      <c r="AZ82" t="e">
        <f t="shared" si="58"/>
        <v>#N/A</v>
      </c>
      <c r="BA82" t="e">
        <f t="shared" si="58"/>
        <v>#N/A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25.714285714285715</v>
      </c>
      <c r="J83" s="13">
        <f t="shared" ref="J83:BU83" si="61">IF(J82&lt;&gt;0,SUM(D82:J82)/7,"")</f>
        <v>35.571428571428569</v>
      </c>
      <c r="K83" s="13">
        <f t="shared" si="61"/>
        <v>73.428571428571431</v>
      </c>
      <c r="L83" s="13">
        <f t="shared" si="61"/>
        <v>84.714285714285708</v>
      </c>
      <c r="M83" s="13">
        <f t="shared" si="61"/>
        <v>93.714285714285708</v>
      </c>
      <c r="N83" s="13">
        <f t="shared" si="61"/>
        <v>111</v>
      </c>
      <c r="O83" s="13">
        <f t="shared" si="61"/>
        <v>136.57142857142858</v>
      </c>
      <c r="P83" s="13">
        <f t="shared" si="61"/>
        <v>158</v>
      </c>
      <c r="Q83" s="13">
        <f t="shared" si="61"/>
        <v>181.71428571428572</v>
      </c>
      <c r="R83" s="13">
        <f t="shared" si="61"/>
        <v>180.28571428571428</v>
      </c>
      <c r="S83" s="13">
        <f t="shared" si="61"/>
        <v>205.42857142857142</v>
      </c>
      <c r="T83" s="13">
        <f t="shared" si="61"/>
        <v>232.85714285714286</v>
      </c>
      <c r="U83" s="13">
        <f t="shared" si="61"/>
        <v>244.14285714285714</v>
      </c>
      <c r="V83" s="13">
        <f t="shared" si="61"/>
        <v>255</v>
      </c>
      <c r="W83" s="13">
        <f t="shared" si="61"/>
        <v>272.28571428571428</v>
      </c>
      <c r="X83" s="13">
        <f t="shared" si="61"/>
        <v>269</v>
      </c>
      <c r="Y83" s="13">
        <f t="shared" si="61"/>
        <v>290</v>
      </c>
      <c r="Z83" s="13">
        <f t="shared" si="61"/>
        <v>307.42857142857144</v>
      </c>
      <c r="AA83" s="13">
        <f t="shared" si="61"/>
        <v>312.71428571428572</v>
      </c>
      <c r="AB83" s="13">
        <f t="shared" si="61"/>
        <v>339.85714285714283</v>
      </c>
      <c r="AC83" s="13">
        <f t="shared" si="61"/>
        <v>350.57142857142856</v>
      </c>
      <c r="AD83" s="13">
        <f t="shared" si="61"/>
        <v>353.42857142857144</v>
      </c>
      <c r="AE83" s="13">
        <f t="shared" si="61"/>
        <v>375.28571428571428</v>
      </c>
      <c r="AF83" s="13">
        <f t="shared" si="61"/>
        <v>389.28571428571428</v>
      </c>
      <c r="AG83" s="13">
        <f t="shared" si="61"/>
        <v>545.14285714285711</v>
      </c>
      <c r="AH83" s="13">
        <f t="shared" si="61"/>
        <v>617.71428571428567</v>
      </c>
      <c r="AI83" s="13">
        <f t="shared" si="61"/>
        <v>665.85714285714289</v>
      </c>
      <c r="AJ83" s="13">
        <f t="shared" si="61"/>
        <v>754.71428571428567</v>
      </c>
      <c r="AK83" s="13">
        <f t="shared" si="61"/>
        <v>824.28571428571433</v>
      </c>
      <c r="AL83" s="13">
        <f t="shared" si="61"/>
        <v>924.71428571428567</v>
      </c>
      <c r="AM83" s="13">
        <f t="shared" si="61"/>
        <v>956.71428571428567</v>
      </c>
      <c r="AN83" s="13">
        <f t="shared" si="61"/>
        <v>841.57142857142856</v>
      </c>
      <c r="AO83" s="13">
        <f t="shared" si="61"/>
        <v>832.85714285714289</v>
      </c>
      <c r="AP83" s="13">
        <f t="shared" si="61"/>
        <v>799.42857142857144</v>
      </c>
      <c r="AQ83" s="13">
        <f t="shared" si="61"/>
        <v>715</v>
      </c>
      <c r="AR83" s="13">
        <f t="shared" si="61"/>
        <v>651.57142857142856</v>
      </c>
      <c r="AS83" s="13" t="e">
        <f t="shared" si="61"/>
        <v>#N/A</v>
      </c>
      <c r="AT83" s="13" t="e">
        <f t="shared" si="61"/>
        <v>#N/A</v>
      </c>
      <c r="AU83" s="13" t="e">
        <f t="shared" si="61"/>
        <v>#N/A</v>
      </c>
      <c r="AV83" s="13" t="e">
        <f t="shared" si="61"/>
        <v>#N/A</v>
      </c>
      <c r="AW83" s="13" t="e">
        <f t="shared" si="61"/>
        <v>#N/A</v>
      </c>
      <c r="AX83" s="13" t="e">
        <f t="shared" si="61"/>
        <v>#N/A</v>
      </c>
      <c r="AY83" s="13" t="e">
        <f t="shared" si="61"/>
        <v>#N/A</v>
      </c>
      <c r="AZ83" s="13" t="e">
        <f t="shared" si="61"/>
        <v>#N/A</v>
      </c>
      <c r="BA83" s="13" t="e">
        <f t="shared" si="61"/>
        <v>#N/A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Ireland Infection Growth against cum last 7 days</v>
      </c>
      <c r="J84" s="14">
        <f>IF(AND(C81&lt;&gt;0,J81&lt;&gt;0),(J81/C81)^(1/7)-1,#N/A)</f>
        <v>0.3147552500257631</v>
      </c>
      <c r="K84" s="14">
        <f t="shared" ref="K84:BV84" si="63">IF(AND(D81&lt;&gt;0,K81&lt;&gt;0),(K81/D81)^(1/7)-1,#N/A)</f>
        <v>0.44182446823648203</v>
      </c>
      <c r="L84" s="14">
        <f t="shared" si="63"/>
        <v>0.33579478009971764</v>
      </c>
      <c r="M84" s="14">
        <f t="shared" si="63"/>
        <v>0.29431502398081677</v>
      </c>
      <c r="N84" s="14">
        <f t="shared" si="63"/>
        <v>0.32109506312761948</v>
      </c>
      <c r="O84" s="14">
        <f t="shared" si="63"/>
        <v>0.31102025814888146</v>
      </c>
      <c r="P84" s="14">
        <f t="shared" si="63"/>
        <v>0.29046351734647557</v>
      </c>
      <c r="Q84" s="14">
        <f t="shared" si="63"/>
        <v>0.27093103621007941</v>
      </c>
      <c r="R84" s="14">
        <f t="shared" si="63"/>
        <v>0.18420082061401644</v>
      </c>
      <c r="S84" s="14">
        <f t="shared" si="63"/>
        <v>0.17571714699622221</v>
      </c>
      <c r="T84" s="14">
        <f t="shared" si="63"/>
        <v>0.1741432029324943</v>
      </c>
      <c r="U84" s="14">
        <f t="shared" si="63"/>
        <v>0.16349187948556421</v>
      </c>
      <c r="V84" s="14">
        <f t="shared" si="63"/>
        <v>0.14541515189054377</v>
      </c>
      <c r="W84" s="14">
        <f t="shared" si="63"/>
        <v>0.1355146918879051</v>
      </c>
      <c r="X84" s="14">
        <f t="shared" si="63"/>
        <v>0.1195132015440783</v>
      </c>
      <c r="Y84" s="14">
        <f t="shared" si="63"/>
        <v>0.11301796217011129</v>
      </c>
      <c r="Z84" s="14">
        <f t="shared" si="63"/>
        <v>0.10523856940726839</v>
      </c>
      <c r="AA84" s="14">
        <f t="shared" si="63"/>
        <v>9.6556891283152035E-2</v>
      </c>
      <c r="AB84" s="14">
        <f t="shared" si="63"/>
        <v>9.6830577561723752E-2</v>
      </c>
      <c r="AC84" s="14">
        <f t="shared" si="63"/>
        <v>9.1295223433643935E-2</v>
      </c>
      <c r="AD84" s="14">
        <f t="shared" si="63"/>
        <v>8.4528133849733456E-2</v>
      </c>
      <c r="AE84" s="14">
        <f t="shared" si="63"/>
        <v>8.4295470209409418E-2</v>
      </c>
      <c r="AF84" s="14">
        <f t="shared" si="63"/>
        <v>7.9472751316737256E-2</v>
      </c>
      <c r="AG84" s="14">
        <f t="shared" si="63"/>
        <v>9.5455053652595545E-2</v>
      </c>
      <c r="AH84" s="14">
        <f t="shared" si="63"/>
        <v>9.9229587309845657E-2</v>
      </c>
      <c r="AI84" s="14">
        <f t="shared" si="63"/>
        <v>9.8754164882891571E-2</v>
      </c>
      <c r="AJ84" s="14">
        <f t="shared" si="63"/>
        <v>0.1028947496733208</v>
      </c>
      <c r="AK84" s="14">
        <f t="shared" si="63"/>
        <v>0.10493023839237026</v>
      </c>
      <c r="AL84" s="14">
        <f t="shared" si="63"/>
        <v>0.10919857123051324</v>
      </c>
      <c r="AM84" s="14">
        <f t="shared" si="63"/>
        <v>0.1055591741037385</v>
      </c>
      <c r="AN84" s="14">
        <f t="shared" si="63"/>
        <v>8.129605727603062E-2</v>
      </c>
      <c r="AO84" s="14">
        <f t="shared" si="63"/>
        <v>7.4439345157691239E-2</v>
      </c>
      <c r="AP84" s="14">
        <f t="shared" si="63"/>
        <v>6.7489766681283259E-2</v>
      </c>
      <c r="AQ84" s="14">
        <f t="shared" si="63"/>
        <v>5.6588996591558915E-2</v>
      </c>
      <c r="AR84" s="14">
        <f t="shared" si="63"/>
        <v>4.8955795690146076E-2</v>
      </c>
      <c r="AS84" s="14" t="e">
        <f t="shared" si="63"/>
        <v>#N/A</v>
      </c>
      <c r="AT84" s="14" t="e">
        <f t="shared" si="63"/>
        <v>#N/A</v>
      </c>
      <c r="AU84" s="14" t="e">
        <f t="shared" si="63"/>
        <v>#N/A</v>
      </c>
      <c r="AV84" s="14" t="e">
        <f t="shared" si="63"/>
        <v>#N/A</v>
      </c>
      <c r="AW84" s="14" t="e">
        <f t="shared" si="63"/>
        <v>#N/A</v>
      </c>
      <c r="AX84" s="14" t="e">
        <f t="shared" si="63"/>
        <v>#N/A</v>
      </c>
      <c r="AY84" s="14" t="e">
        <f t="shared" si="63"/>
        <v>#N/A</v>
      </c>
      <c r="AZ84" s="14" t="e">
        <f t="shared" si="63"/>
        <v>#N/A</v>
      </c>
      <c r="BA84" s="14" t="e">
        <f t="shared" si="63"/>
        <v>#N/A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146.14285714285714</v>
      </c>
      <c r="R85" s="3">
        <f t="shared" ref="R85:CC85" si="65">IF(R81&lt;&gt;0,(SUM(L82:R82)-SUM(E82:K82))/7,"")</f>
        <v>106.85714285714286</v>
      </c>
      <c r="S85" s="3">
        <f t="shared" si="65"/>
        <v>120.71428571428571</v>
      </c>
      <c r="T85" s="3">
        <f t="shared" si="65"/>
        <v>139.14285714285714</v>
      </c>
      <c r="U85" s="3">
        <f t="shared" si="65"/>
        <v>133.14285714285714</v>
      </c>
      <c r="V85" s="3">
        <f t="shared" si="65"/>
        <v>118.42857142857143</v>
      </c>
      <c r="W85" s="3">
        <f t="shared" si="65"/>
        <v>114.28571428571429</v>
      </c>
      <c r="X85" s="3">
        <f t="shared" si="65"/>
        <v>87.285714285714292</v>
      </c>
      <c r="Y85" s="3">
        <f t="shared" si="65"/>
        <v>109.71428571428571</v>
      </c>
      <c r="Z85" s="3">
        <f t="shared" si="65"/>
        <v>102</v>
      </c>
      <c r="AA85" s="3">
        <f t="shared" si="65"/>
        <v>79.857142857142861</v>
      </c>
      <c r="AB85" s="3">
        <f t="shared" si="65"/>
        <v>95.714285714285708</v>
      </c>
      <c r="AC85" s="3">
        <f t="shared" si="65"/>
        <v>95.571428571428569</v>
      </c>
      <c r="AD85" s="3">
        <f t="shared" si="65"/>
        <v>81.142857142857139</v>
      </c>
      <c r="AE85" s="3">
        <f t="shared" si="65"/>
        <v>106.28571428571429</v>
      </c>
      <c r="AF85" s="3">
        <f t="shared" si="65"/>
        <v>99.285714285714292</v>
      </c>
      <c r="AG85" s="3">
        <f t="shared" si="65"/>
        <v>237.71428571428572</v>
      </c>
      <c r="AH85" s="3">
        <f t="shared" si="65"/>
        <v>305</v>
      </c>
      <c r="AI85" s="3">
        <f t="shared" si="65"/>
        <v>326</v>
      </c>
      <c r="AJ85" s="3">
        <f t="shared" si="65"/>
        <v>404.14285714285717</v>
      </c>
      <c r="AK85" s="3">
        <f t="shared" si="65"/>
        <v>470.85714285714283</v>
      </c>
      <c r="AL85" s="3">
        <f t="shared" si="65"/>
        <v>549.42857142857144</v>
      </c>
      <c r="AM85" s="3">
        <f t="shared" si="65"/>
        <v>567.42857142857144</v>
      </c>
      <c r="AN85" s="3">
        <f t="shared" si="65"/>
        <v>296.42857142857144</v>
      </c>
      <c r="AO85" s="3">
        <f t="shared" si="65"/>
        <v>215.14285714285714</v>
      </c>
      <c r="AP85" s="3">
        <f t="shared" si="65"/>
        <v>133.57142857142858</v>
      </c>
      <c r="AQ85" s="3">
        <f t="shared" si="65"/>
        <v>-39.714285714285715</v>
      </c>
      <c r="AR85" s="3">
        <f t="shared" si="65"/>
        <v>-172.71428571428572</v>
      </c>
      <c r="AS85" s="3" t="e">
        <f t="shared" si="65"/>
        <v>#N/A</v>
      </c>
      <c r="AT85" s="3" t="e">
        <f t="shared" si="65"/>
        <v>#N/A</v>
      </c>
      <c r="AU85" s="3" t="e">
        <f t="shared" si="65"/>
        <v>#N/A</v>
      </c>
      <c r="AV85" s="3" t="e">
        <f t="shared" si="65"/>
        <v>#N/A</v>
      </c>
      <c r="AW85" s="3" t="e">
        <f t="shared" si="65"/>
        <v>#N/A</v>
      </c>
      <c r="AX85" s="3" t="e">
        <f t="shared" si="65"/>
        <v>#N/A</v>
      </c>
      <c r="AY85" s="3" t="e">
        <f t="shared" si="65"/>
        <v>#N/A</v>
      </c>
      <c r="AZ85" s="3" t="e">
        <f t="shared" si="65"/>
        <v>#N/A</v>
      </c>
      <c r="BA85" s="3" t="e">
        <f t="shared" si="65"/>
        <v>#N/A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4.1084337349397586</v>
      </c>
      <c r="R86" s="14">
        <f t="shared" ref="R86:CC86" si="67">IF(R82&lt;&gt;0,SUM(L82:R82)/SUM(E82:K82)-1,"")</f>
        <v>1.4552529182879379</v>
      </c>
      <c r="S86" s="14">
        <f t="shared" si="67"/>
        <v>1.4249578414839799</v>
      </c>
      <c r="T86" s="14">
        <f t="shared" si="67"/>
        <v>1.4847560975609757</v>
      </c>
      <c r="U86" s="14">
        <f t="shared" si="67"/>
        <v>1.1994851994851996</v>
      </c>
      <c r="V86" s="14">
        <f t="shared" si="67"/>
        <v>0.86715481171548126</v>
      </c>
      <c r="W86" s="14">
        <f t="shared" si="67"/>
        <v>0.72332730560578651</v>
      </c>
      <c r="X86" s="14">
        <f t="shared" si="67"/>
        <v>0.48034591194968557</v>
      </c>
      <c r="Y86" s="14">
        <f t="shared" si="67"/>
        <v>0.60855784469096674</v>
      </c>
      <c r="Z86" s="14">
        <f t="shared" si="67"/>
        <v>0.4965229485396383</v>
      </c>
      <c r="AA86" s="14">
        <f t="shared" si="67"/>
        <v>0.34294478527607364</v>
      </c>
      <c r="AB86" s="14">
        <f t="shared" si="67"/>
        <v>0.39204212990052656</v>
      </c>
      <c r="AC86" s="14">
        <f t="shared" si="67"/>
        <v>0.37478991596638656</v>
      </c>
      <c r="AD86" s="14">
        <f t="shared" si="67"/>
        <v>0.29800629590765992</v>
      </c>
      <c r="AE86" s="14">
        <f t="shared" si="67"/>
        <v>0.39511417950079664</v>
      </c>
      <c r="AF86" s="14">
        <f t="shared" si="67"/>
        <v>0.3423645320197044</v>
      </c>
      <c r="AG86" s="14">
        <f t="shared" si="67"/>
        <v>0.77323420074349447</v>
      </c>
      <c r="AH86" s="14">
        <f t="shared" si="67"/>
        <v>0.9753312014618547</v>
      </c>
      <c r="AI86" s="14">
        <f t="shared" si="67"/>
        <v>0.95922656578394294</v>
      </c>
      <c r="AJ86" s="14">
        <f t="shared" si="67"/>
        <v>1.1528117359413201</v>
      </c>
      <c r="AK86" s="14">
        <f t="shared" si="67"/>
        <v>1.3322554567502021</v>
      </c>
      <c r="AL86" s="14">
        <f t="shared" si="67"/>
        <v>1.4640274076893793</v>
      </c>
      <c r="AM86" s="14">
        <f t="shared" si="67"/>
        <v>1.4576146788990827</v>
      </c>
      <c r="AN86" s="14">
        <f t="shared" si="67"/>
        <v>0.54376310272536688</v>
      </c>
      <c r="AO86" s="14">
        <f t="shared" si="67"/>
        <v>0.34828862164662344</v>
      </c>
      <c r="AP86" s="14">
        <f t="shared" si="67"/>
        <v>0.20060072945719809</v>
      </c>
      <c r="AQ86" s="14">
        <f t="shared" si="67"/>
        <v>-5.2621616505773239E-2</v>
      </c>
      <c r="AR86" s="14">
        <f t="shared" si="67"/>
        <v>-0.2095320623916811</v>
      </c>
      <c r="AS86" s="14" t="e">
        <f t="shared" si="67"/>
        <v>#N/A</v>
      </c>
      <c r="AT86" s="14" t="e">
        <f t="shared" si="67"/>
        <v>#N/A</v>
      </c>
      <c r="AU86" s="14" t="e">
        <f t="shared" si="67"/>
        <v>#N/A</v>
      </c>
      <c r="AV86" s="14" t="e">
        <f t="shared" si="67"/>
        <v>#N/A</v>
      </c>
      <c r="AW86" s="14" t="e">
        <f t="shared" si="67"/>
        <v>#N/A</v>
      </c>
      <c r="AX86" s="14" t="e">
        <f t="shared" si="67"/>
        <v>#N/A</v>
      </c>
      <c r="AY86" s="14" t="e">
        <f t="shared" si="67"/>
        <v>#N/A</v>
      </c>
      <c r="AZ86" s="14" t="e">
        <f t="shared" si="67"/>
        <v>#N/A</v>
      </c>
      <c r="BA86" s="14" t="e">
        <f t="shared" si="67"/>
        <v>#N/A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4179.9622012927075</v>
      </c>
      <c r="D87" s="10">
        <f t="shared" si="69"/>
        <v>5119.7813474224813</v>
      </c>
      <c r="E87" s="10">
        <f t="shared" si="69"/>
        <v>6268.9849350991344</v>
      </c>
      <c r="F87" s="10">
        <f t="shared" si="69"/>
        <v>7673.2643624901575</v>
      </c>
      <c r="G87" s="10">
        <f t="shared" si="69"/>
        <v>9387.806919635641</v>
      </c>
      <c r="H87" s="10">
        <f t="shared" si="69"/>
        <v>11479.034410001503</v>
      </c>
      <c r="I87" s="10">
        <f t="shared" si="69"/>
        <v>14026.542527237663</v>
      </c>
      <c r="J87" s="10">
        <f t="shared" si="69"/>
        <v>17125.200978969664</v>
      </c>
      <c r="K87" s="10">
        <f t="shared" si="69"/>
        <v>20887.331396051522</v>
      </c>
      <c r="L87" s="10">
        <f t="shared" si="69"/>
        <v>25444.817115958416</v>
      </c>
      <c r="M87" s="10">
        <f t="shared" si="69"/>
        <v>30950.910948672325</v>
      </c>
      <c r="N87" s="10">
        <f t="shared" si="69"/>
        <v>37581.390360387049</v>
      </c>
      <c r="O87" s="10">
        <f t="shared" si="69"/>
        <v>45534.564586846172</v>
      </c>
      <c r="P87" s="10">
        <f t="shared" si="69"/>
        <v>55029.474062696034</v>
      </c>
      <c r="Q87" s="10">
        <f t="shared" si="69"/>
        <v>66301.463355641419</v>
      </c>
      <c r="R87" s="10">
        <f t="shared" si="69"/>
        <v>79594.201472348825</v>
      </c>
      <c r="S87" s="10">
        <f t="shared" si="69"/>
        <v>95147.244070250483</v>
      </c>
      <c r="T87" s="10">
        <f t="shared" si="69"/>
        <v>113178.48522019634</v>
      </c>
      <c r="U87" s="10">
        <f t="shared" si="69"/>
        <v>133861.44740682581</v>
      </c>
      <c r="V87" s="10">
        <f t="shared" si="69"/>
        <v>157298.38970555327</v>
      </c>
      <c r="W87" s="10">
        <f t="shared" si="69"/>
        <v>183491.64962143448</v>
      </c>
      <c r="X87" s="10">
        <f t="shared" si="69"/>
        <v>212317.25060545799</v>
      </c>
      <c r="Y87" s="10">
        <f t="shared" si="69"/>
        <v>243506.13052447824</v>
      </c>
      <c r="Z87" s="10">
        <f t="shared" si="69"/>
        <v>276638.71105658513</v>
      </c>
      <c r="AA87" s="10">
        <f t="shared" si="69"/>
        <v>311157.3121599211</v>
      </c>
      <c r="AB87" s="10">
        <f t="shared" si="69"/>
        <v>346397.91394130432</v>
      </c>
      <c r="AC87" s="10">
        <f t="shared" si="69"/>
        <v>381638.51572268753</v>
      </c>
      <c r="AD87" s="10">
        <f t="shared" si="69"/>
        <v>416157.1168260235</v>
      </c>
      <c r="AE87" s="10">
        <f t="shared" si="69"/>
        <v>449289.69735813042</v>
      </c>
      <c r="AF87" s="10">
        <f t="shared" si="69"/>
        <v>480478.57727715065</v>
      </c>
      <c r="AG87" s="10">
        <f t="shared" si="69"/>
        <v>509304.17826117418</v>
      </c>
      <c r="AH87" s="10">
        <f t="shared" si="69"/>
        <v>535497.43817705533</v>
      </c>
      <c r="AI87" s="10">
        <f t="shared" si="69"/>
        <v>558934.38047578291</v>
      </c>
      <c r="AJ87" s="10">
        <f t="shared" si="69"/>
        <v>579617.34266241221</v>
      </c>
      <c r="AK87" s="10">
        <f t="shared" si="69"/>
        <v>597648.58381235821</v>
      </c>
      <c r="AL87" s="10">
        <f t="shared" si="69"/>
        <v>613201.62641025987</v>
      </c>
      <c r="AM87" s="10">
        <f t="shared" si="69"/>
        <v>626494.36452696729</v>
      </c>
      <c r="AN87" s="10">
        <f t="shared" si="69"/>
        <v>637766.35381991253</v>
      </c>
      <c r="AO87" s="10">
        <f t="shared" si="69"/>
        <v>647261.26329576247</v>
      </c>
      <c r="AP87" s="10">
        <f t="shared" si="69"/>
        <v>655214.43752222159</v>
      </c>
      <c r="AQ87" s="10">
        <f t="shared" si="69"/>
        <v>661844.9169339363</v>
      </c>
      <c r="AR87" s="10">
        <f t="shared" si="69"/>
        <v>667351.0107666502</v>
      </c>
      <c r="AS87" s="10">
        <f t="shared" si="69"/>
        <v>671908.49648655707</v>
      </c>
      <c r="AT87" s="10">
        <f t="shared" si="69"/>
        <v>675670.62690363894</v>
      </c>
      <c r="AU87" s="10">
        <f t="shared" si="69"/>
        <v>678769.28535537096</v>
      </c>
      <c r="AV87" s="10">
        <f t="shared" si="69"/>
        <v>681316.79347260715</v>
      </c>
      <c r="AW87" s="10">
        <f t="shared" si="69"/>
        <v>683408.02096297289</v>
      </c>
      <c r="AX87" s="10">
        <f t="shared" si="69"/>
        <v>685122.56352011848</v>
      </c>
      <c r="AY87" s="10">
        <f t="shared" si="69"/>
        <v>686526.84294750961</v>
      </c>
      <c r="AZ87" s="10">
        <f t="shared" si="69"/>
        <v>687676.04653518612</v>
      </c>
      <c r="BA87" s="10">
        <f t="shared" si="69"/>
        <v>688615.86568131589</v>
      </c>
      <c r="BB87" s="10">
        <f t="shared" si="69"/>
        <v>689384.02166457521</v>
      </c>
      <c r="BC87" s="10">
        <f t="shared" si="69"/>
        <v>690011.58359143988</v>
      </c>
      <c r="BD87" s="10">
        <f t="shared" si="69"/>
        <v>690524.09321416088</v>
      </c>
      <c r="BE87" s="10">
        <f t="shared" si="69"/>
        <v>690942.51604442741</v>
      </c>
      <c r="BF87" s="10">
        <f t="shared" si="69"/>
        <v>691284.03977033566</v>
      </c>
      <c r="BG87" s="10">
        <f t="shared" si="69"/>
        <v>691562.74066486442</v>
      </c>
      <c r="BH87" s="10">
        <f t="shared" si="69"/>
        <v>691790.1372883888</v>
      </c>
      <c r="BI87" s="10">
        <f t="shared" si="69"/>
        <v>691975.64887930208</v>
      </c>
      <c r="BJ87" s="10">
        <f t="shared" si="69"/>
        <v>692126.97373623447</v>
      </c>
      <c r="BK87" s="10">
        <f t="shared" si="69"/>
        <v>692250.40082611586</v>
      </c>
      <c r="BL87" s="10">
        <f t="shared" si="69"/>
        <v>692351.06591766537</v>
      </c>
      <c r="BM87" s="10">
        <f t="shared" si="69"/>
        <v>692433.1617951045</v>
      </c>
      <c r="BN87" s="10">
        <f t="shared" si="69"/>
        <v>692500.11057151982</v>
      </c>
      <c r="BO87" s="10">
        <f t="shared" ref="BO87:DZ87" si="70">$P$1/(1+EXP(-((LN(81))/$P$2)*(BO$54-$P$3)))-$P$4</f>
        <v>692554.70479364519</v>
      </c>
      <c r="BP87" s="10">
        <f t="shared" si="70"/>
        <v>692599.22289649223</v>
      </c>
      <c r="BQ87" s="10">
        <f t="shared" si="70"/>
        <v>692635.52360816346</v>
      </c>
      <c r="BR87" s="10">
        <f t="shared" si="70"/>
        <v>692665.12310124165</v>
      </c>
      <c r="BS87" s="10">
        <f t="shared" si="70"/>
        <v>692689.25801646663</v>
      </c>
      <c r="BT87" s="10">
        <f t="shared" si="70"/>
        <v>692708.93692743371</v>
      </c>
      <c r="BU87" s="10">
        <f t="shared" si="70"/>
        <v>692724.98235415726</v>
      </c>
      <c r="BV87" s="10">
        <f t="shared" si="70"/>
        <v>692738.06505305937</v>
      </c>
      <c r="BW87" s="10">
        <f t="shared" si="70"/>
        <v>692748.73199788434</v>
      </c>
      <c r="BX87" s="10">
        <f t="shared" si="70"/>
        <v>692757.42920878658</v>
      </c>
      <c r="BY87" s="10">
        <f t="shared" si="70"/>
        <v>692764.52037577552</v>
      </c>
      <c r="BZ87" s="10">
        <f t="shared" si="70"/>
        <v>692770.302049716</v>
      </c>
      <c r="CA87" s="10">
        <f t="shared" si="70"/>
        <v>692775.01603246341</v>
      </c>
      <c r="CB87" s="10">
        <f t="shared" si="70"/>
        <v>692778.85948185145</v>
      </c>
      <c r="CC87" s="10">
        <f t="shared" si="70"/>
        <v>692781.99315252702</v>
      </c>
      <c r="CD87" s="10">
        <f t="shared" si="70"/>
        <v>692784.54811621923</v>
      </c>
      <c r="CE87" s="10">
        <f t="shared" si="70"/>
        <v>692786.63124180736</v>
      </c>
      <c r="CF87" s="10">
        <f t="shared" si="70"/>
        <v>692788.32966392732</v>
      </c>
      <c r="CG87" s="10">
        <f t="shared" si="70"/>
        <v>692789.7144267119</v>
      </c>
      <c r="CH87" s="10">
        <f t="shared" si="70"/>
        <v>692790.84345486737</v>
      </c>
      <c r="CI87" s="10">
        <f t="shared" si="70"/>
        <v>692791.76397622738</v>
      </c>
      <c r="CJ87" s="10">
        <f t="shared" si="70"/>
        <v>692792.51449702447</v>
      </c>
      <c r="CK87" s="10">
        <f t="shared" si="70"/>
        <v>692793.12641244603</v>
      </c>
      <c r="CL87" s="10">
        <f t="shared" si="70"/>
        <v>692793.62531980278</v>
      </c>
      <c r="CM87" s="10">
        <f t="shared" si="70"/>
        <v>692794.03208921594</v>
      </c>
      <c r="CN87" s="10">
        <f t="shared" si="70"/>
        <v>692794.36373659153</v>
      </c>
      <c r="CO87" s="10">
        <f t="shared" si="70"/>
        <v>692794.63413538889</v>
      </c>
      <c r="CP87" s="10">
        <f t="shared" si="70"/>
        <v>692794.85459694907</v>
      </c>
      <c r="CQ87" s="10">
        <f t="shared" si="70"/>
        <v>692795.0343436551</v>
      </c>
      <c r="CR87" s="10">
        <f t="shared" si="70"/>
        <v>692795.18089471327</v>
      </c>
      <c r="CS87" s="10">
        <f t="shared" si="70"/>
        <v>692795.30038069002</v>
      </c>
      <c r="CT87" s="10">
        <f t="shared" si="70"/>
        <v>692795.39779996383</v>
      </c>
      <c r="CU87" s="10">
        <f t="shared" si="70"/>
        <v>692795.47722781461</v>
      </c>
      <c r="CV87" s="10">
        <f t="shared" si="70"/>
        <v>692795.54198690131</v>
      </c>
      <c r="CW87" s="10">
        <f t="shared" si="70"/>
        <v>692795.59478625446</v>
      </c>
      <c r="CX87" s="10">
        <f t="shared" si="70"/>
        <v>692795.63783460099</v>
      </c>
      <c r="CY87" s="10">
        <f t="shared" si="70"/>
        <v>692795.67293275998</v>
      </c>
      <c r="CZ87" s="10">
        <f t="shared" si="70"/>
        <v>692795.70154897496</v>
      </c>
      <c r="DA87" s="10">
        <f t="shared" si="70"/>
        <v>692795.72488033411</v>
      </c>
      <c r="DB87" s="10">
        <f t="shared" si="70"/>
        <v>692795.74390284647</v>
      </c>
      <c r="DC87" s="10">
        <f t="shared" si="70"/>
        <v>692795.75941227202</v>
      </c>
      <c r="DD87" s="10">
        <f t="shared" si="70"/>
        <v>692795.77205740893</v>
      </c>
      <c r="DE87" s="10">
        <f t="shared" si="70"/>
        <v>692795.78236723586</v>
      </c>
      <c r="DF87" s="10">
        <f t="shared" si="70"/>
        <v>692795.79077303852</v>
      </c>
      <c r="DG87" s="10">
        <f t="shared" si="70"/>
        <v>692795.79762645334</v>
      </c>
      <c r="DH87" s="10">
        <f t="shared" si="70"/>
        <v>692795.80321417598</v>
      </c>
      <c r="DI87" s="10">
        <f t="shared" si="70"/>
        <v>692795.80776995502</v>
      </c>
      <c r="DJ87" s="10">
        <f t="shared" si="70"/>
        <v>692795.8114843705</v>
      </c>
      <c r="DK87" s="10">
        <f t="shared" si="70"/>
        <v>692795.81451280578</v>
      </c>
      <c r="DL87" s="10">
        <f t="shared" si="70"/>
        <v>692795.81698194798</v>
      </c>
      <c r="DM87" s="10">
        <f t="shared" si="70"/>
        <v>692795.81899508776</v>
      </c>
      <c r="DN87" s="10">
        <f t="shared" si="70"/>
        <v>692795.82063643984</v>
      </c>
      <c r="DO87" s="10">
        <f t="shared" si="70"/>
        <v>692795.82197466609</v>
      </c>
      <c r="DP87" s="10">
        <f t="shared" si="70"/>
        <v>692795.82306574809</v>
      </c>
      <c r="DQ87" s="10">
        <f t="shared" si="70"/>
        <v>692795.82395532832</v>
      </c>
      <c r="DR87" s="10">
        <f t="shared" si="70"/>
        <v>692795.82468062057</v>
      </c>
      <c r="DS87" s="10">
        <f t="shared" si="70"/>
        <v>692795.82527196547</v>
      </c>
      <c r="DT87" s="10">
        <f t="shared" si="70"/>
        <v>692795.82575410034</v>
      </c>
      <c r="DU87" s="10">
        <f t="shared" si="70"/>
        <v>692795.82614719449</v>
      </c>
      <c r="DV87" s="10">
        <f t="shared" si="70"/>
        <v>692795.82646769169</v>
      </c>
      <c r="DW87" s="10">
        <f t="shared" si="70"/>
        <v>692795.82672899938</v>
      </c>
      <c r="DX87" s="10">
        <f t="shared" si="70"/>
        <v>692795.8269420485</v>
      </c>
      <c r="DY87" s="10">
        <f t="shared" si="70"/>
        <v>692795.82711575157</v>
      </c>
      <c r="DZ87" s="10">
        <f t="shared" si="70"/>
        <v>692795.82725737512</v>
      </c>
      <c r="EA87" s="10">
        <f t="shared" ref="EA87:ED87" si="71">$P$1/(1+EXP(-((LN(81))/$P$2)*(EA$54-$P$3)))-$P$4</f>
        <v>692795.82737284352</v>
      </c>
      <c r="EB87" s="10">
        <f t="shared" si="71"/>
        <v>692795.82746698731</v>
      </c>
      <c r="EC87" s="10">
        <f t="shared" si="71"/>
        <v>692795.82754374447</v>
      </c>
      <c r="ED87" s="10">
        <f t="shared" si="71"/>
        <v>692795.82760632609</v>
      </c>
      <c r="EE87">
        <v>1</v>
      </c>
    </row>
    <row r="88" spans="2:135" x14ac:dyDescent="0.35">
      <c r="B88" t="s">
        <v>290</v>
      </c>
      <c r="D88" s="15">
        <f>D87-C87</f>
        <v>939.8191461297738</v>
      </c>
      <c r="E88" s="15">
        <f t="shared" ref="E88:BP88" si="72">E87-D87</f>
        <v>1149.2035876766531</v>
      </c>
      <c r="F88" s="15">
        <f t="shared" si="72"/>
        <v>1404.2794273910231</v>
      </c>
      <c r="G88" s="15">
        <f t="shared" si="72"/>
        <v>1714.5425571454834</v>
      </c>
      <c r="H88" s="15">
        <f t="shared" si="72"/>
        <v>2091.2274903658617</v>
      </c>
      <c r="I88" s="15">
        <f t="shared" si="72"/>
        <v>2547.5081172361606</v>
      </c>
      <c r="J88" s="15">
        <f t="shared" si="72"/>
        <v>3098.6584517320007</v>
      </c>
      <c r="K88" s="15">
        <f t="shared" si="72"/>
        <v>3762.1304170818585</v>
      </c>
      <c r="L88" s="15">
        <f t="shared" si="72"/>
        <v>4557.4857199068938</v>
      </c>
      <c r="M88" s="15">
        <f t="shared" si="72"/>
        <v>5506.0938327139083</v>
      </c>
      <c r="N88" s="15">
        <f t="shared" si="72"/>
        <v>6630.4794117147248</v>
      </c>
      <c r="O88" s="15">
        <f t="shared" si="72"/>
        <v>7953.174226459123</v>
      </c>
      <c r="P88" s="15">
        <f t="shared" si="72"/>
        <v>9494.9094758498613</v>
      </c>
      <c r="Q88" s="15">
        <f t="shared" si="72"/>
        <v>11271.989292945385</v>
      </c>
      <c r="R88" s="15">
        <f t="shared" si="72"/>
        <v>13292.738116707405</v>
      </c>
      <c r="S88" s="15">
        <f t="shared" si="72"/>
        <v>15553.042597901658</v>
      </c>
      <c r="T88" s="15">
        <f t="shared" si="72"/>
        <v>18031.241149945854</v>
      </c>
      <c r="U88" s="15">
        <f t="shared" si="72"/>
        <v>20682.962186629476</v>
      </c>
      <c r="V88" s="15">
        <f t="shared" si="72"/>
        <v>23436.942298727459</v>
      </c>
      <c r="W88" s="15">
        <f t="shared" si="72"/>
        <v>26193.259915881208</v>
      </c>
      <c r="X88" s="15">
        <f t="shared" si="72"/>
        <v>28825.600984023506</v>
      </c>
      <c r="Y88" s="15">
        <f t="shared" si="72"/>
        <v>31188.879919020255</v>
      </c>
      <c r="Z88" s="15">
        <f t="shared" si="72"/>
        <v>33132.580532106891</v>
      </c>
      <c r="AA88" s="15">
        <f t="shared" si="72"/>
        <v>34518.601103335968</v>
      </c>
      <c r="AB88" s="15">
        <f t="shared" si="72"/>
        <v>35240.601781383215</v>
      </c>
      <c r="AC88" s="15">
        <f t="shared" si="72"/>
        <v>35240.601781383215</v>
      </c>
      <c r="AD88" s="15">
        <f t="shared" si="72"/>
        <v>34518.601103335968</v>
      </c>
      <c r="AE88" s="15">
        <f t="shared" si="72"/>
        <v>33132.58053210692</v>
      </c>
      <c r="AF88" s="15">
        <f t="shared" si="72"/>
        <v>31188.879919020226</v>
      </c>
      <c r="AG88" s="15">
        <f t="shared" si="72"/>
        <v>28825.600984023535</v>
      </c>
      <c r="AH88" s="15">
        <f t="shared" si="72"/>
        <v>26193.25991588115</v>
      </c>
      <c r="AI88" s="15">
        <f t="shared" si="72"/>
        <v>23436.942298727576</v>
      </c>
      <c r="AJ88" s="15">
        <f t="shared" si="72"/>
        <v>20682.962186629302</v>
      </c>
      <c r="AK88" s="15">
        <f t="shared" si="72"/>
        <v>18031.241149945999</v>
      </c>
      <c r="AL88" s="15">
        <f t="shared" si="72"/>
        <v>15553.042597901658</v>
      </c>
      <c r="AM88" s="15">
        <f t="shared" si="72"/>
        <v>13292.73811670742</v>
      </c>
      <c r="AN88" s="15">
        <f t="shared" si="72"/>
        <v>11271.989292945247</v>
      </c>
      <c r="AO88" s="15">
        <f t="shared" si="72"/>
        <v>9494.9094758499414</v>
      </c>
      <c r="AP88" s="15">
        <f t="shared" si="72"/>
        <v>7953.1742264591157</v>
      </c>
      <c r="AQ88" s="15">
        <f t="shared" si="72"/>
        <v>6630.4794117147103</v>
      </c>
      <c r="AR88" s="15">
        <f t="shared" si="72"/>
        <v>5506.0938327139011</v>
      </c>
      <c r="AS88" s="15">
        <f t="shared" si="72"/>
        <v>4557.4857199068647</v>
      </c>
      <c r="AT88" s="15">
        <f t="shared" si="72"/>
        <v>3762.1304170818767</v>
      </c>
      <c r="AU88" s="15">
        <f t="shared" si="72"/>
        <v>3098.6584517320152</v>
      </c>
      <c r="AV88" s="15">
        <f t="shared" si="72"/>
        <v>2547.508117236197</v>
      </c>
      <c r="AW88" s="15">
        <f t="shared" si="72"/>
        <v>2091.227490365738</v>
      </c>
      <c r="AX88" s="15">
        <f t="shared" si="72"/>
        <v>1714.5425571455853</v>
      </c>
      <c r="AY88" s="15">
        <f t="shared" si="72"/>
        <v>1404.2794273911277</v>
      </c>
      <c r="AZ88" s="15">
        <f t="shared" si="72"/>
        <v>1149.2035876765149</v>
      </c>
      <c r="BA88" s="15">
        <f t="shared" si="72"/>
        <v>939.81914612976834</v>
      </c>
      <c r="BB88" s="15">
        <f t="shared" si="72"/>
        <v>768.15598325931933</v>
      </c>
      <c r="BC88" s="15">
        <f t="shared" si="72"/>
        <v>627.56192686466966</v>
      </c>
      <c r="BD88" s="15">
        <f t="shared" si="72"/>
        <v>512.50962272100151</v>
      </c>
      <c r="BE88" s="15">
        <f t="shared" si="72"/>
        <v>418.42283026652876</v>
      </c>
      <c r="BF88" s="15">
        <f t="shared" si="72"/>
        <v>341.52372590824962</v>
      </c>
      <c r="BG88" s="15">
        <f t="shared" si="72"/>
        <v>278.70089452876709</v>
      </c>
      <c r="BH88" s="15">
        <f t="shared" si="72"/>
        <v>227.39662352437153</v>
      </c>
      <c r="BI88" s="15">
        <f t="shared" si="72"/>
        <v>185.51159091328736</v>
      </c>
      <c r="BJ88" s="15">
        <f t="shared" si="72"/>
        <v>151.32485693239141</v>
      </c>
      <c r="BK88" s="15">
        <f t="shared" si="72"/>
        <v>123.42708988138475</v>
      </c>
      <c r="BL88" s="15">
        <f t="shared" si="72"/>
        <v>100.665091549512</v>
      </c>
      <c r="BM88" s="15">
        <f t="shared" si="72"/>
        <v>82.095877439132892</v>
      </c>
      <c r="BN88" s="15">
        <f t="shared" si="72"/>
        <v>66.948776415316388</v>
      </c>
      <c r="BO88" s="15">
        <f t="shared" si="72"/>
        <v>54.594222125364468</v>
      </c>
      <c r="BP88" s="15">
        <f t="shared" si="72"/>
        <v>44.5181028470397</v>
      </c>
      <c r="BQ88" s="15">
        <f t="shared" ref="BQ88:EB88" si="73">BQ87-BP87</f>
        <v>36.300711671239696</v>
      </c>
      <c r="BR88" s="15">
        <f t="shared" si="73"/>
        <v>29.599493078188971</v>
      </c>
      <c r="BS88" s="15">
        <f t="shared" si="73"/>
        <v>24.134915224974975</v>
      </c>
      <c r="BT88" s="15">
        <f t="shared" si="73"/>
        <v>19.678910967078991</v>
      </c>
      <c r="BU88" s="15">
        <f t="shared" si="73"/>
        <v>16.04542672354728</v>
      </c>
      <c r="BV88" s="15">
        <f t="shared" si="73"/>
        <v>13.082698902115226</v>
      </c>
      <c r="BW88" s="15">
        <f t="shared" si="73"/>
        <v>10.666944824974053</v>
      </c>
      <c r="BX88" s="15">
        <f t="shared" si="73"/>
        <v>8.6972109022317454</v>
      </c>
      <c r="BY88" s="15">
        <f t="shared" si="73"/>
        <v>7.0911669889464974</v>
      </c>
      <c r="BZ88" s="15">
        <f t="shared" si="73"/>
        <v>5.7816739404806867</v>
      </c>
      <c r="CA88" s="15">
        <f t="shared" si="73"/>
        <v>4.7139827474020422</v>
      </c>
      <c r="CB88" s="15">
        <f t="shared" si="73"/>
        <v>3.8434493880486116</v>
      </c>
      <c r="CC88" s="15">
        <f t="shared" si="73"/>
        <v>3.1336706755682826</v>
      </c>
      <c r="CD88" s="15">
        <f t="shared" si="73"/>
        <v>2.5549636922078207</v>
      </c>
      <c r="CE88" s="15">
        <f t="shared" si="73"/>
        <v>2.0831255881348625</v>
      </c>
      <c r="CF88" s="15">
        <f t="shared" si="73"/>
        <v>1.6984221199527383</v>
      </c>
      <c r="CG88" s="15">
        <f t="shared" si="73"/>
        <v>1.3847627845825627</v>
      </c>
      <c r="CH88" s="15">
        <f t="shared" si="73"/>
        <v>1.1290281554684043</v>
      </c>
      <c r="CI88" s="15">
        <f t="shared" si="73"/>
        <v>0.92052136000711471</v>
      </c>
      <c r="CJ88" s="15">
        <f t="shared" si="73"/>
        <v>0.75052079709712416</v>
      </c>
      <c r="CK88" s="15">
        <f t="shared" si="73"/>
        <v>0.61191542155575007</v>
      </c>
      <c r="CL88" s="15">
        <f t="shared" si="73"/>
        <v>0.498907356755808</v>
      </c>
      <c r="CM88" s="15">
        <f t="shared" si="73"/>
        <v>0.40676941315177828</v>
      </c>
      <c r="CN88" s="15">
        <f t="shared" si="73"/>
        <v>0.33164737559854984</v>
      </c>
      <c r="CO88" s="15">
        <f t="shared" si="73"/>
        <v>0.27039879735093564</v>
      </c>
      <c r="CP88" s="15">
        <f t="shared" si="73"/>
        <v>0.22046156018041074</v>
      </c>
      <c r="CQ88" s="15">
        <f t="shared" si="73"/>
        <v>0.17974670603871346</v>
      </c>
      <c r="CR88" s="15">
        <f t="shared" si="73"/>
        <v>0.14655105816200376</v>
      </c>
      <c r="CS88" s="15">
        <f t="shared" si="73"/>
        <v>0.11948597675655037</v>
      </c>
      <c r="CT88" s="15">
        <f t="shared" si="73"/>
        <v>9.7419273806735873E-2</v>
      </c>
      <c r="CU88" s="15">
        <f t="shared" si="73"/>
        <v>7.9427850781939924E-2</v>
      </c>
      <c r="CV88" s="15">
        <f t="shared" si="73"/>
        <v>6.4759086701087654E-2</v>
      </c>
      <c r="CW88" s="15">
        <f t="shared" si="73"/>
        <v>5.2799353143200278E-2</v>
      </c>
      <c r="CX88" s="15">
        <f t="shared" si="73"/>
        <v>4.3048346531577408E-2</v>
      </c>
      <c r="CY88" s="15">
        <f t="shared" si="73"/>
        <v>3.5098158987239003E-2</v>
      </c>
      <c r="CZ88" s="15">
        <f t="shared" si="73"/>
        <v>2.8616214985959232E-2</v>
      </c>
      <c r="DA88" s="15">
        <f t="shared" si="73"/>
        <v>2.3331359145231545E-2</v>
      </c>
      <c r="DB88" s="15">
        <f t="shared" si="73"/>
        <v>1.9022512366063893E-2</v>
      </c>
      <c r="DC88" s="15">
        <f t="shared" si="73"/>
        <v>1.5509425546042621E-2</v>
      </c>
      <c r="DD88" s="15">
        <f t="shared" si="73"/>
        <v>1.2645136914215982E-2</v>
      </c>
      <c r="DE88" s="15">
        <f t="shared" si="73"/>
        <v>1.0309826931916177E-2</v>
      </c>
      <c r="DF88" s="15">
        <f t="shared" si="73"/>
        <v>8.4058026550337672E-3</v>
      </c>
      <c r="DG88" s="15">
        <f t="shared" si="73"/>
        <v>6.8534148158505559E-3</v>
      </c>
      <c r="DH88" s="15">
        <f t="shared" si="73"/>
        <v>5.5877226404845715E-3</v>
      </c>
      <c r="DI88" s="15">
        <f t="shared" si="73"/>
        <v>4.555779043585062E-3</v>
      </c>
      <c r="DJ88" s="15">
        <f t="shared" si="73"/>
        <v>3.7144154775887728E-3</v>
      </c>
      <c r="DK88" s="15">
        <f t="shared" si="73"/>
        <v>3.0284352833405137E-3</v>
      </c>
      <c r="DL88" s="15">
        <f t="shared" si="73"/>
        <v>2.4691422004252672E-3</v>
      </c>
      <c r="DM88" s="15">
        <f t="shared" si="73"/>
        <v>2.0131397759541869E-3</v>
      </c>
      <c r="DN88" s="15">
        <f t="shared" si="73"/>
        <v>1.6413520788773894E-3</v>
      </c>
      <c r="DO88" s="15">
        <f t="shared" si="73"/>
        <v>1.3382262550294399E-3</v>
      </c>
      <c r="DP88" s="15">
        <f t="shared" si="73"/>
        <v>1.0910819983109832E-3</v>
      </c>
      <c r="DQ88" s="15">
        <f t="shared" si="73"/>
        <v>8.8958023115992546E-4</v>
      </c>
      <c r="DR88" s="15">
        <f t="shared" si="73"/>
        <v>7.2529225144535303E-4</v>
      </c>
      <c r="DS88" s="15">
        <f t="shared" si="73"/>
        <v>5.9134489856660366E-4</v>
      </c>
      <c r="DT88" s="15">
        <f t="shared" si="73"/>
        <v>4.8213487025350332E-4</v>
      </c>
      <c r="DU88" s="15">
        <f t="shared" si="73"/>
        <v>3.9309414569288492E-4</v>
      </c>
      <c r="DV88" s="15">
        <f t="shared" si="73"/>
        <v>3.2049720175564289E-4</v>
      </c>
      <c r="DW88" s="15">
        <f t="shared" si="73"/>
        <v>2.6130769401788712E-4</v>
      </c>
      <c r="DX88" s="15">
        <f t="shared" si="73"/>
        <v>2.1304911933839321E-4</v>
      </c>
      <c r="DY88" s="15">
        <f t="shared" si="73"/>
        <v>1.7370306886732578E-4</v>
      </c>
      <c r="DZ88" s="15">
        <f t="shared" si="73"/>
        <v>1.416235463693738E-4</v>
      </c>
      <c r="EA88" s="15">
        <f t="shared" si="73"/>
        <v>1.1546839959919453E-4</v>
      </c>
      <c r="EB88" s="15">
        <f t="shared" si="73"/>
        <v>9.4143790192902088E-5</v>
      </c>
      <c r="EC88" s="15">
        <f t="shared" ref="EC88:ED88" si="74">EC87-EB87</f>
        <v>7.6757161878049374E-5</v>
      </c>
      <c r="ED88" s="15">
        <f t="shared" si="74"/>
        <v>6.2581617385149002E-5</v>
      </c>
      <c r="EE88">
        <v>1</v>
      </c>
    </row>
    <row r="89" spans="2:135" x14ac:dyDescent="0.35">
      <c r="B89" t="s">
        <v>291</v>
      </c>
      <c r="C89" s="9">
        <f>IF(C81=0,0,ABS(+C87-C81)^2)</f>
        <v>17114456.254924603</v>
      </c>
      <c r="D89" s="9">
        <f t="shared" ref="D89:BO89" si="75">IF(D81=0,0,ABS(+D87-D81)^2)</f>
        <v>25773708.849536825</v>
      </c>
      <c r="E89" s="9">
        <f t="shared" si="75"/>
        <v>38179854.828182057</v>
      </c>
      <c r="F89" s="9">
        <f t="shared" si="75"/>
        <v>56915924.771139026</v>
      </c>
      <c r="G89" s="9">
        <f t="shared" si="75"/>
        <v>85725505.575092822</v>
      </c>
      <c r="H89" s="9">
        <f t="shared" si="75"/>
        <v>127916878.35541804</v>
      </c>
      <c r="I89" s="9">
        <f t="shared" si="75"/>
        <v>190537786.30125874</v>
      </c>
      <c r="J89" s="9">
        <f t="shared" si="75"/>
        <v>283356655.19838524</v>
      </c>
      <c r="K89" s="9">
        <f t="shared" si="75"/>
        <v>413322374.67327827</v>
      </c>
      <c r="L89" s="9">
        <f t="shared" si="75"/>
        <v>613147586.88417113</v>
      </c>
      <c r="M89" s="9">
        <f t="shared" si="75"/>
        <v>909982183.3632288</v>
      </c>
      <c r="N89" s="9">
        <f t="shared" si="75"/>
        <v>1345084258.0867712</v>
      </c>
      <c r="O89" s="9">
        <f t="shared" si="75"/>
        <v>1972209426.7932618</v>
      </c>
      <c r="P89" s="9">
        <f t="shared" si="75"/>
        <v>2883740914.5582895</v>
      </c>
      <c r="Q89" s="9">
        <f t="shared" si="75"/>
        <v>4190939161.7230158</v>
      </c>
      <c r="R89" s="9">
        <f t="shared" si="75"/>
        <v>6048981964.0644512</v>
      </c>
      <c r="S89" s="9">
        <f t="shared" si="75"/>
        <v>8653882085.8178139</v>
      </c>
      <c r="T89" s="9">
        <f t="shared" si="75"/>
        <v>12268549658.124653</v>
      </c>
      <c r="U89" s="9">
        <f t="shared" si="75"/>
        <v>17225629956.912693</v>
      </c>
      <c r="V89" s="9">
        <f t="shared" si="75"/>
        <v>23835774875.873787</v>
      </c>
      <c r="W89" s="9">
        <f t="shared" si="75"/>
        <v>32492459732.744595</v>
      </c>
      <c r="X89" s="9">
        <f t="shared" si="75"/>
        <v>43626781587.986824</v>
      </c>
      <c r="Y89" s="9">
        <f t="shared" si="75"/>
        <v>57435540211.226799</v>
      </c>
      <c r="Z89" s="9">
        <f t="shared" si="75"/>
        <v>74183080559.359222</v>
      </c>
      <c r="AA89" s="9">
        <f t="shared" si="75"/>
        <v>93974933196.218033</v>
      </c>
      <c r="AB89" s="9">
        <f t="shared" si="75"/>
        <v>116556632454.44153</v>
      </c>
      <c r="AC89" s="9">
        <f t="shared" si="75"/>
        <v>141582511182.34302</v>
      </c>
      <c r="AD89" s="9">
        <f t="shared" si="75"/>
        <v>168467656606.02902</v>
      </c>
      <c r="AE89" s="9">
        <f t="shared" si="75"/>
        <v>196440154384.65387</v>
      </c>
      <c r="AF89" s="9">
        <f t="shared" si="75"/>
        <v>224585548364.23483</v>
      </c>
      <c r="AG89" s="9">
        <f t="shared" si="75"/>
        <v>251216654919.38062</v>
      </c>
      <c r="AH89" s="9">
        <f t="shared" si="75"/>
        <v>277275373222.09967</v>
      </c>
      <c r="AI89" s="9">
        <f t="shared" si="75"/>
        <v>301707837815.85986</v>
      </c>
      <c r="AJ89" s="9">
        <f t="shared" si="75"/>
        <v>323727250829.38275</v>
      </c>
      <c r="AK89" s="9">
        <f t="shared" si="75"/>
        <v>343594780986.75323</v>
      </c>
      <c r="AL89" s="9">
        <f t="shared" si="75"/>
        <v>360785980228.04883</v>
      </c>
      <c r="AM89" s="9">
        <f t="shared" si="75"/>
        <v>376042894801.7738</v>
      </c>
      <c r="AN89" s="9">
        <f t="shared" si="75"/>
        <v>389109415211.9411</v>
      </c>
      <c r="AO89" s="9">
        <f t="shared" si="75"/>
        <v>400060378079.78864</v>
      </c>
      <c r="AP89" s="9">
        <f t="shared" si="75"/>
        <v>409553201365.25842</v>
      </c>
      <c r="AQ89" s="9">
        <f t="shared" si="75"/>
        <v>417565285895.58911</v>
      </c>
      <c r="AR89" s="9">
        <f t="shared" si="75"/>
        <v>424206032745.87555</v>
      </c>
      <c r="AS89" s="9" t="e">
        <f t="shared" si="75"/>
        <v>#N/A</v>
      </c>
      <c r="AT89" s="9" t="e">
        <f t="shared" si="75"/>
        <v>#N/A</v>
      </c>
      <c r="AU89" s="9" t="e">
        <f t="shared" si="75"/>
        <v>#N/A</v>
      </c>
      <c r="AV89" s="9" t="e">
        <f t="shared" si="75"/>
        <v>#N/A</v>
      </c>
      <c r="AW89" s="9" t="e">
        <f t="shared" si="75"/>
        <v>#N/A</v>
      </c>
      <c r="AX89" s="9" t="e">
        <f t="shared" si="75"/>
        <v>#N/A</v>
      </c>
      <c r="AY89" s="9" t="e">
        <f t="shared" si="75"/>
        <v>#N/A</v>
      </c>
      <c r="AZ89" s="9" t="e">
        <f t="shared" si="75"/>
        <v>#N/A</v>
      </c>
      <c r="BA89" s="9" t="e">
        <f t="shared" si="75"/>
        <v>#N/A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43901</v>
      </c>
      <c r="D93" s="12">
        <f>C93+1</f>
        <v>43902</v>
      </c>
      <c r="E93" s="12">
        <f t="shared" ref="E93:BP93" si="78">D93+1</f>
        <v>43903</v>
      </c>
      <c r="F93" s="12">
        <f t="shared" si="78"/>
        <v>43904</v>
      </c>
      <c r="G93" s="12">
        <f t="shared" si="78"/>
        <v>43905</v>
      </c>
      <c r="H93" s="12">
        <f t="shared" si="78"/>
        <v>43906</v>
      </c>
      <c r="I93" s="12">
        <f t="shared" si="78"/>
        <v>43907</v>
      </c>
      <c r="J93" s="12">
        <f t="shared" si="78"/>
        <v>43908</v>
      </c>
      <c r="K93" s="12">
        <f t="shared" si="78"/>
        <v>43909</v>
      </c>
      <c r="L93" s="12">
        <f t="shared" si="78"/>
        <v>43910</v>
      </c>
      <c r="M93" s="12">
        <f t="shared" si="78"/>
        <v>43911</v>
      </c>
      <c r="N93" s="12">
        <f t="shared" si="78"/>
        <v>43912</v>
      </c>
      <c r="O93" s="12">
        <f t="shared" si="78"/>
        <v>43913</v>
      </c>
      <c r="P93" s="12">
        <f t="shared" si="78"/>
        <v>43914</v>
      </c>
      <c r="Q93" s="12">
        <f t="shared" si="78"/>
        <v>43915</v>
      </c>
      <c r="R93" s="12">
        <f t="shared" si="78"/>
        <v>43916</v>
      </c>
      <c r="S93" s="12">
        <f t="shared" si="78"/>
        <v>43917</v>
      </c>
      <c r="T93" s="12">
        <f t="shared" si="78"/>
        <v>43918</v>
      </c>
      <c r="U93" s="12">
        <f t="shared" si="78"/>
        <v>43919</v>
      </c>
      <c r="V93" s="12">
        <f t="shared" si="78"/>
        <v>43920</v>
      </c>
      <c r="W93" s="12">
        <f t="shared" si="78"/>
        <v>43921</v>
      </c>
      <c r="X93" s="12">
        <f t="shared" si="78"/>
        <v>43922</v>
      </c>
      <c r="Y93" s="12">
        <f t="shared" si="78"/>
        <v>43923</v>
      </c>
      <c r="Z93" s="12">
        <f t="shared" si="78"/>
        <v>43924</v>
      </c>
      <c r="AA93" s="12">
        <f t="shared" si="78"/>
        <v>43925</v>
      </c>
      <c r="AB93" s="12">
        <f t="shared" si="78"/>
        <v>43926</v>
      </c>
      <c r="AC93" s="12">
        <f t="shared" si="78"/>
        <v>43927</v>
      </c>
      <c r="AD93" s="12">
        <f t="shared" si="78"/>
        <v>43928</v>
      </c>
      <c r="AE93" s="12">
        <f t="shared" si="78"/>
        <v>43929</v>
      </c>
      <c r="AF93" s="12">
        <f t="shared" si="78"/>
        <v>43930</v>
      </c>
      <c r="AG93" s="12">
        <f t="shared" si="78"/>
        <v>43931</v>
      </c>
      <c r="AH93" s="12">
        <f t="shared" si="78"/>
        <v>43932</v>
      </c>
      <c r="AI93" s="12">
        <f t="shared" si="78"/>
        <v>43933</v>
      </c>
      <c r="AJ93" s="12">
        <f t="shared" si="78"/>
        <v>43934</v>
      </c>
      <c r="AK93" s="12">
        <f t="shared" si="78"/>
        <v>43935</v>
      </c>
      <c r="AL93" s="12">
        <f t="shared" si="78"/>
        <v>43936</v>
      </c>
      <c r="AM93" s="12">
        <f t="shared" si="78"/>
        <v>43937</v>
      </c>
      <c r="AN93" s="12">
        <f t="shared" si="78"/>
        <v>43938</v>
      </c>
      <c r="AO93" s="12">
        <f t="shared" si="78"/>
        <v>43939</v>
      </c>
      <c r="AP93" s="12">
        <f t="shared" si="78"/>
        <v>43940</v>
      </c>
      <c r="AQ93" s="12">
        <f t="shared" si="78"/>
        <v>43941</v>
      </c>
      <c r="AR93" s="12">
        <f t="shared" si="78"/>
        <v>43942</v>
      </c>
      <c r="AS93" s="12">
        <f t="shared" si="78"/>
        <v>43943</v>
      </c>
      <c r="AT93" s="12">
        <f t="shared" si="78"/>
        <v>43944</v>
      </c>
      <c r="AU93" s="12">
        <f t="shared" si="78"/>
        <v>43945</v>
      </c>
      <c r="AV93" s="12">
        <f t="shared" si="78"/>
        <v>43946</v>
      </c>
      <c r="AW93" s="12">
        <f t="shared" si="78"/>
        <v>43947</v>
      </c>
      <c r="AX93" s="12">
        <f t="shared" si="78"/>
        <v>43948</v>
      </c>
      <c r="AY93" s="12">
        <f t="shared" si="78"/>
        <v>43949</v>
      </c>
      <c r="AZ93" s="12">
        <f t="shared" si="78"/>
        <v>43950</v>
      </c>
      <c r="BA93" s="12">
        <f t="shared" si="78"/>
        <v>43951</v>
      </c>
      <c r="BB93" s="12">
        <f t="shared" si="78"/>
        <v>43952</v>
      </c>
      <c r="BC93" s="12">
        <f t="shared" si="78"/>
        <v>43953</v>
      </c>
      <c r="BD93" s="12">
        <f t="shared" si="78"/>
        <v>43954</v>
      </c>
      <c r="BE93" s="12">
        <f t="shared" si="78"/>
        <v>43955</v>
      </c>
      <c r="BF93" s="12">
        <f t="shared" si="78"/>
        <v>43956</v>
      </c>
      <c r="BG93" s="12">
        <f t="shared" si="78"/>
        <v>43957</v>
      </c>
      <c r="BH93" s="12">
        <f t="shared" si="78"/>
        <v>43958</v>
      </c>
      <c r="BI93" s="12">
        <f t="shared" si="78"/>
        <v>43959</v>
      </c>
      <c r="BJ93" s="12">
        <f t="shared" si="78"/>
        <v>43960</v>
      </c>
      <c r="BK93" s="12">
        <f t="shared" si="78"/>
        <v>43961</v>
      </c>
      <c r="BL93" s="12">
        <f t="shared" si="78"/>
        <v>43962</v>
      </c>
      <c r="BM93" s="12">
        <f t="shared" si="78"/>
        <v>43963</v>
      </c>
      <c r="BN93" s="12">
        <f t="shared" si="78"/>
        <v>43964</v>
      </c>
      <c r="BO93" s="12">
        <f t="shared" si="78"/>
        <v>43965</v>
      </c>
      <c r="BP93" s="12">
        <f t="shared" si="78"/>
        <v>43966</v>
      </c>
      <c r="BQ93" s="12">
        <f t="shared" ref="BQ93:EB93" si="79">BP93+1</f>
        <v>43967</v>
      </c>
      <c r="BR93" s="12">
        <f t="shared" si="79"/>
        <v>43968</v>
      </c>
      <c r="BS93" s="12">
        <f t="shared" si="79"/>
        <v>43969</v>
      </c>
      <c r="BT93" s="12">
        <f t="shared" si="79"/>
        <v>43970</v>
      </c>
      <c r="BU93" s="12">
        <f t="shared" si="79"/>
        <v>43971</v>
      </c>
      <c r="BV93" s="12">
        <f t="shared" si="79"/>
        <v>43972</v>
      </c>
      <c r="BW93" s="12">
        <f t="shared" si="79"/>
        <v>43973</v>
      </c>
      <c r="BX93" s="12">
        <f t="shared" si="79"/>
        <v>43974</v>
      </c>
      <c r="BY93" s="12">
        <f t="shared" si="79"/>
        <v>43975</v>
      </c>
      <c r="BZ93" s="12">
        <f t="shared" si="79"/>
        <v>43976</v>
      </c>
      <c r="CA93" s="12">
        <f t="shared" si="79"/>
        <v>43977</v>
      </c>
      <c r="CB93" s="12">
        <f t="shared" si="79"/>
        <v>43978</v>
      </c>
      <c r="CC93" s="12">
        <f t="shared" si="79"/>
        <v>43979</v>
      </c>
      <c r="CD93" s="12">
        <f t="shared" si="79"/>
        <v>43980</v>
      </c>
      <c r="CE93" s="12">
        <f t="shared" si="79"/>
        <v>43981</v>
      </c>
      <c r="CF93" s="12">
        <f t="shared" si="79"/>
        <v>43982</v>
      </c>
      <c r="CG93" s="12">
        <f t="shared" si="79"/>
        <v>43983</v>
      </c>
      <c r="CH93" s="12">
        <f t="shared" si="79"/>
        <v>43984</v>
      </c>
      <c r="CI93" s="12">
        <f t="shared" si="79"/>
        <v>43985</v>
      </c>
      <c r="CJ93" s="12">
        <f t="shared" si="79"/>
        <v>43986</v>
      </c>
      <c r="CK93" s="12">
        <f t="shared" si="79"/>
        <v>43987</v>
      </c>
      <c r="CL93" s="12">
        <f t="shared" si="79"/>
        <v>43988</v>
      </c>
      <c r="CM93" s="12">
        <f t="shared" si="79"/>
        <v>43989</v>
      </c>
      <c r="CN93" s="12">
        <f t="shared" si="79"/>
        <v>43990</v>
      </c>
      <c r="CO93" s="12">
        <f t="shared" si="79"/>
        <v>43991</v>
      </c>
      <c r="CP93" s="12">
        <f t="shared" si="79"/>
        <v>43992</v>
      </c>
      <c r="CQ93" s="12">
        <f t="shared" si="79"/>
        <v>43993</v>
      </c>
      <c r="CR93" s="12">
        <f t="shared" si="79"/>
        <v>43994</v>
      </c>
      <c r="CS93" s="12">
        <f t="shared" si="79"/>
        <v>43995</v>
      </c>
      <c r="CT93" s="12">
        <f t="shared" si="79"/>
        <v>43996</v>
      </c>
      <c r="CU93" s="12">
        <f t="shared" si="79"/>
        <v>43997</v>
      </c>
      <c r="CV93" s="12">
        <f t="shared" si="79"/>
        <v>43998</v>
      </c>
      <c r="CW93" s="12">
        <f t="shared" si="79"/>
        <v>43999</v>
      </c>
      <c r="CX93" s="12">
        <f t="shared" si="79"/>
        <v>44000</v>
      </c>
      <c r="CY93" s="12">
        <f t="shared" si="79"/>
        <v>44001</v>
      </c>
      <c r="CZ93" s="12">
        <f t="shared" si="79"/>
        <v>44002</v>
      </c>
      <c r="DA93" s="12">
        <f t="shared" si="79"/>
        <v>44003</v>
      </c>
      <c r="DB93" s="12">
        <f t="shared" si="79"/>
        <v>44004</v>
      </c>
      <c r="DC93" s="12">
        <f t="shared" si="79"/>
        <v>44005</v>
      </c>
      <c r="DD93" s="12">
        <f t="shared" si="79"/>
        <v>44006</v>
      </c>
      <c r="DE93" s="12">
        <f t="shared" si="79"/>
        <v>44007</v>
      </c>
      <c r="DF93" s="12">
        <f t="shared" si="79"/>
        <v>44008</v>
      </c>
      <c r="DG93" s="12">
        <f t="shared" si="79"/>
        <v>44009</v>
      </c>
      <c r="DH93" s="12">
        <f t="shared" si="79"/>
        <v>44010</v>
      </c>
      <c r="DI93" s="12">
        <f t="shared" si="79"/>
        <v>44011</v>
      </c>
      <c r="DJ93" s="12">
        <f t="shared" si="79"/>
        <v>44012</v>
      </c>
      <c r="DK93" s="12">
        <f t="shared" si="79"/>
        <v>44013</v>
      </c>
      <c r="DL93" s="12">
        <f t="shared" si="79"/>
        <v>44014</v>
      </c>
      <c r="DM93" s="12">
        <f t="shared" si="79"/>
        <v>44015</v>
      </c>
      <c r="DN93" s="12">
        <f t="shared" si="79"/>
        <v>44016</v>
      </c>
      <c r="DO93" s="12">
        <f t="shared" si="79"/>
        <v>44017</v>
      </c>
      <c r="DP93" s="12">
        <f t="shared" si="79"/>
        <v>44018</v>
      </c>
      <c r="DQ93" s="12">
        <f t="shared" si="79"/>
        <v>44019</v>
      </c>
      <c r="DR93" s="12">
        <f t="shared" si="79"/>
        <v>44020</v>
      </c>
      <c r="DS93" s="12">
        <f t="shared" si="79"/>
        <v>44021</v>
      </c>
      <c r="DT93" s="12">
        <f t="shared" si="79"/>
        <v>44022</v>
      </c>
      <c r="DU93" s="12">
        <f t="shared" si="79"/>
        <v>44023</v>
      </c>
      <c r="DV93" s="12">
        <f t="shared" si="79"/>
        <v>44024</v>
      </c>
      <c r="DW93" s="12">
        <f t="shared" si="79"/>
        <v>44025</v>
      </c>
      <c r="DX93" s="12">
        <f t="shared" si="79"/>
        <v>44026</v>
      </c>
      <c r="DY93" s="12">
        <f t="shared" si="79"/>
        <v>44027</v>
      </c>
      <c r="DZ93" s="12">
        <f t="shared" si="79"/>
        <v>44028</v>
      </c>
      <c r="EA93" s="12">
        <f t="shared" si="79"/>
        <v>44029</v>
      </c>
      <c r="EB93" s="12">
        <f t="shared" si="79"/>
        <v>44030</v>
      </c>
      <c r="EC93" s="12">
        <f t="shared" ref="EC93:ED93" si="80">EB93+1</f>
        <v>44031</v>
      </c>
      <c r="ED93" s="12">
        <f t="shared" si="80"/>
        <v>44032</v>
      </c>
      <c r="EE93">
        <v>1</v>
      </c>
    </row>
    <row r="94" spans="2:135" x14ac:dyDescent="0.35">
      <c r="B94" t="str">
        <f>$C$5&amp;" Deaths Cum"</f>
        <v>Ireland Deaths Cum</v>
      </c>
      <c r="C94">
        <f t="shared" ref="C94:AH94" si="81">INDEX(_Death_Data,MATCH($C$5,_Death_Country,0),MATCH(C$54,_Death_Day,0))</f>
        <v>1</v>
      </c>
      <c r="D94">
        <f t="shared" si="81"/>
        <v>1</v>
      </c>
      <c r="E94">
        <f t="shared" si="81"/>
        <v>1</v>
      </c>
      <c r="F94">
        <f t="shared" si="81"/>
        <v>2</v>
      </c>
      <c r="G94">
        <f t="shared" si="81"/>
        <v>2</v>
      </c>
      <c r="H94">
        <f t="shared" si="81"/>
        <v>2</v>
      </c>
      <c r="I94">
        <f t="shared" si="81"/>
        <v>2</v>
      </c>
      <c r="J94">
        <f t="shared" si="81"/>
        <v>2</v>
      </c>
      <c r="K94">
        <f t="shared" si="81"/>
        <v>3</v>
      </c>
      <c r="L94">
        <f t="shared" si="81"/>
        <v>3</v>
      </c>
      <c r="M94">
        <f t="shared" si="81"/>
        <v>3</v>
      </c>
      <c r="N94">
        <f t="shared" si="81"/>
        <v>4</v>
      </c>
      <c r="O94">
        <f t="shared" si="81"/>
        <v>6</v>
      </c>
      <c r="P94">
        <f t="shared" si="81"/>
        <v>7</v>
      </c>
      <c r="Q94">
        <f t="shared" si="81"/>
        <v>9</v>
      </c>
      <c r="R94">
        <f t="shared" si="81"/>
        <v>19</v>
      </c>
      <c r="S94">
        <f t="shared" si="81"/>
        <v>22</v>
      </c>
      <c r="T94">
        <f t="shared" si="81"/>
        <v>36</v>
      </c>
      <c r="U94">
        <f t="shared" si="81"/>
        <v>46</v>
      </c>
      <c r="V94">
        <f t="shared" si="81"/>
        <v>54</v>
      </c>
      <c r="W94">
        <f t="shared" si="81"/>
        <v>71</v>
      </c>
      <c r="X94">
        <f t="shared" si="81"/>
        <v>85</v>
      </c>
      <c r="Y94">
        <f t="shared" si="81"/>
        <v>98</v>
      </c>
      <c r="Z94">
        <f t="shared" si="81"/>
        <v>120</v>
      </c>
      <c r="AA94">
        <f t="shared" si="81"/>
        <v>137</v>
      </c>
      <c r="AB94">
        <f t="shared" si="81"/>
        <v>158</v>
      </c>
      <c r="AC94">
        <f t="shared" si="81"/>
        <v>174</v>
      </c>
      <c r="AD94">
        <f t="shared" si="81"/>
        <v>210</v>
      </c>
      <c r="AE94">
        <f t="shared" si="81"/>
        <v>235</v>
      </c>
      <c r="AF94">
        <f t="shared" si="81"/>
        <v>263</v>
      </c>
      <c r="AG94">
        <f t="shared" si="81"/>
        <v>287</v>
      </c>
      <c r="AH94">
        <f t="shared" si="81"/>
        <v>320</v>
      </c>
      <c r="AI94">
        <f t="shared" ref="AI94:BN94" si="82">INDEX(_Death_Data,MATCH($C$5,_Death_Country,0),MATCH(AI$54,_Death_Day,0))</f>
        <v>334</v>
      </c>
      <c r="AJ94">
        <f t="shared" si="82"/>
        <v>365</v>
      </c>
      <c r="AK94">
        <f t="shared" si="82"/>
        <v>406</v>
      </c>
      <c r="AL94">
        <f t="shared" si="82"/>
        <v>444</v>
      </c>
      <c r="AM94">
        <f t="shared" si="82"/>
        <v>486</v>
      </c>
      <c r="AN94">
        <f t="shared" si="82"/>
        <v>530</v>
      </c>
      <c r="AO94">
        <f t="shared" si="82"/>
        <v>571</v>
      </c>
      <c r="AP94">
        <f t="shared" si="82"/>
        <v>610</v>
      </c>
      <c r="AQ94">
        <f t="shared" si="82"/>
        <v>687</v>
      </c>
      <c r="AR94">
        <f t="shared" si="82"/>
        <v>730</v>
      </c>
      <c r="AS94" t="e">
        <f t="shared" si="82"/>
        <v>#N/A</v>
      </c>
      <c r="AT94" t="e">
        <f t="shared" si="82"/>
        <v>#N/A</v>
      </c>
      <c r="AU94" t="e">
        <f t="shared" si="82"/>
        <v>#N/A</v>
      </c>
      <c r="AV94" t="e">
        <f t="shared" si="82"/>
        <v>#N/A</v>
      </c>
      <c r="AW94" t="e">
        <f t="shared" si="82"/>
        <v>#N/A</v>
      </c>
      <c r="AX94" t="e">
        <f t="shared" si="82"/>
        <v>#N/A</v>
      </c>
      <c r="AY94" t="e">
        <f t="shared" si="82"/>
        <v>#N/A</v>
      </c>
      <c r="AZ94" t="e">
        <f t="shared" si="82"/>
        <v>#N/A</v>
      </c>
      <c r="BA94" t="e">
        <f t="shared" si="82"/>
        <v>#N/A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Ireland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1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1</v>
      </c>
      <c r="L95">
        <f t="shared" si="85"/>
        <v>0</v>
      </c>
      <c r="M95">
        <f t="shared" si="85"/>
        <v>0</v>
      </c>
      <c r="N95">
        <f t="shared" si="85"/>
        <v>1</v>
      </c>
      <c r="O95">
        <f t="shared" si="85"/>
        <v>2</v>
      </c>
      <c r="P95">
        <f t="shared" si="85"/>
        <v>1</v>
      </c>
      <c r="Q95">
        <f t="shared" si="85"/>
        <v>2</v>
      </c>
      <c r="R95">
        <f t="shared" si="85"/>
        <v>10</v>
      </c>
      <c r="S95">
        <f t="shared" si="85"/>
        <v>3</v>
      </c>
      <c r="T95">
        <f t="shared" si="85"/>
        <v>14</v>
      </c>
      <c r="U95">
        <f t="shared" si="85"/>
        <v>10</v>
      </c>
      <c r="V95">
        <f t="shared" si="85"/>
        <v>8</v>
      </c>
      <c r="W95">
        <f t="shared" si="85"/>
        <v>17</v>
      </c>
      <c r="X95">
        <f t="shared" si="85"/>
        <v>14</v>
      </c>
      <c r="Y95">
        <f t="shared" si="85"/>
        <v>13</v>
      </c>
      <c r="Z95">
        <f t="shared" si="85"/>
        <v>22</v>
      </c>
      <c r="AA95">
        <f t="shared" si="85"/>
        <v>17</v>
      </c>
      <c r="AB95">
        <f t="shared" si="85"/>
        <v>21</v>
      </c>
      <c r="AC95">
        <f t="shared" si="85"/>
        <v>16</v>
      </c>
      <c r="AD95">
        <f t="shared" si="85"/>
        <v>36</v>
      </c>
      <c r="AE95">
        <f t="shared" si="85"/>
        <v>25</v>
      </c>
      <c r="AF95">
        <f t="shared" si="85"/>
        <v>28</v>
      </c>
      <c r="AG95">
        <f t="shared" si="85"/>
        <v>24</v>
      </c>
      <c r="AH95">
        <f t="shared" si="85"/>
        <v>33</v>
      </c>
      <c r="AI95">
        <f t="shared" si="85"/>
        <v>14</v>
      </c>
      <c r="AJ95">
        <f t="shared" si="85"/>
        <v>31</v>
      </c>
      <c r="AK95">
        <f t="shared" si="85"/>
        <v>41</v>
      </c>
      <c r="AL95">
        <f t="shared" si="85"/>
        <v>38</v>
      </c>
      <c r="AM95">
        <f t="shared" si="85"/>
        <v>42</v>
      </c>
      <c r="AN95">
        <f t="shared" si="85"/>
        <v>44</v>
      </c>
      <c r="AO95">
        <f t="shared" si="85"/>
        <v>41</v>
      </c>
      <c r="AP95">
        <f t="shared" si="85"/>
        <v>39</v>
      </c>
      <c r="AQ95">
        <f t="shared" si="85"/>
        <v>77</v>
      </c>
      <c r="AR95">
        <f t="shared" si="85"/>
        <v>43</v>
      </c>
      <c r="AS95" t="e">
        <f t="shared" si="85"/>
        <v>#N/A</v>
      </c>
      <c r="AT95" t="e">
        <f t="shared" si="85"/>
        <v>#N/A</v>
      </c>
      <c r="AU95" t="e">
        <f t="shared" si="85"/>
        <v>#N/A</v>
      </c>
      <c r="AV95" t="e">
        <f t="shared" si="85"/>
        <v>#N/A</v>
      </c>
      <c r="AW95" t="e">
        <f t="shared" si="85"/>
        <v>#N/A</v>
      </c>
      <c r="AX95" t="e">
        <f t="shared" si="85"/>
        <v>#N/A</v>
      </c>
      <c r="AY95" t="e">
        <f t="shared" si="85"/>
        <v>#N/A</v>
      </c>
      <c r="AZ95" t="e">
        <f t="shared" si="85"/>
        <v>#N/A</v>
      </c>
      <c r="BA95" t="e">
        <f t="shared" si="85"/>
        <v>#N/A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0.2857142857142857</v>
      </c>
      <c r="L96" s="13">
        <f t="shared" si="88"/>
        <v>0</v>
      </c>
      <c r="M96" s="13">
        <f t="shared" si="88"/>
        <v>0</v>
      </c>
      <c r="N96" s="13">
        <f t="shared" si="88"/>
        <v>0.2857142857142857</v>
      </c>
      <c r="O96" s="13">
        <f t="shared" si="88"/>
        <v>0.5714285714285714</v>
      </c>
      <c r="P96" s="13">
        <f t="shared" si="88"/>
        <v>0.7142857142857143</v>
      </c>
      <c r="Q96" s="13">
        <f t="shared" si="88"/>
        <v>1</v>
      </c>
      <c r="R96" s="13">
        <f t="shared" si="88"/>
        <v>2.2857142857142856</v>
      </c>
      <c r="S96" s="13">
        <f t="shared" si="88"/>
        <v>2.7142857142857144</v>
      </c>
      <c r="T96" s="13">
        <f t="shared" si="88"/>
        <v>4.7142857142857144</v>
      </c>
      <c r="U96" s="13">
        <f t="shared" si="88"/>
        <v>6</v>
      </c>
      <c r="V96" s="13">
        <f t="shared" si="88"/>
        <v>6.8571428571428568</v>
      </c>
      <c r="W96" s="13">
        <f t="shared" si="88"/>
        <v>9.1428571428571423</v>
      </c>
      <c r="X96" s="13">
        <f t="shared" si="88"/>
        <v>10.857142857142858</v>
      </c>
      <c r="Y96" s="13">
        <f t="shared" si="88"/>
        <v>11.285714285714286</v>
      </c>
      <c r="Z96" s="13">
        <f t="shared" si="88"/>
        <v>14</v>
      </c>
      <c r="AA96" s="13">
        <f t="shared" si="88"/>
        <v>14.428571428571429</v>
      </c>
      <c r="AB96" s="13">
        <f t="shared" si="88"/>
        <v>16</v>
      </c>
      <c r="AC96" s="13">
        <f t="shared" si="88"/>
        <v>17.142857142857142</v>
      </c>
      <c r="AD96" s="13">
        <f t="shared" si="88"/>
        <v>19.857142857142858</v>
      </c>
      <c r="AE96" s="13">
        <f t="shared" si="88"/>
        <v>21.428571428571427</v>
      </c>
      <c r="AF96" s="13">
        <f t="shared" si="88"/>
        <v>23.571428571428573</v>
      </c>
      <c r="AG96" s="13">
        <f t="shared" si="88"/>
        <v>23.857142857142858</v>
      </c>
      <c r="AH96" s="13">
        <f t="shared" si="88"/>
        <v>26.142857142857142</v>
      </c>
      <c r="AI96" s="13">
        <f t="shared" si="88"/>
        <v>25.142857142857142</v>
      </c>
      <c r="AJ96" s="13">
        <f t="shared" si="88"/>
        <v>27.285714285714285</v>
      </c>
      <c r="AK96" s="13">
        <f t="shared" si="88"/>
        <v>28</v>
      </c>
      <c r="AL96" s="13">
        <f t="shared" si="88"/>
        <v>29.857142857142858</v>
      </c>
      <c r="AM96" s="13">
        <f t="shared" si="88"/>
        <v>31.857142857142858</v>
      </c>
      <c r="AN96" s="13">
        <f t="shared" si="88"/>
        <v>34.714285714285715</v>
      </c>
      <c r="AO96" s="13">
        <f t="shared" si="88"/>
        <v>35.857142857142854</v>
      </c>
      <c r="AP96" s="13">
        <f t="shared" si="88"/>
        <v>39.428571428571431</v>
      </c>
      <c r="AQ96" s="13">
        <f t="shared" si="88"/>
        <v>46</v>
      </c>
      <c r="AR96" s="13">
        <f t="shared" si="88"/>
        <v>46.285714285714285</v>
      </c>
      <c r="AS96" s="13" t="e">
        <f t="shared" si="88"/>
        <v>#N/A</v>
      </c>
      <c r="AT96" s="13" t="e">
        <f t="shared" si="88"/>
        <v>#N/A</v>
      </c>
      <c r="AU96" s="13" t="e">
        <f t="shared" si="88"/>
        <v>#N/A</v>
      </c>
      <c r="AV96" s="13" t="e">
        <f t="shared" si="88"/>
        <v>#N/A</v>
      </c>
      <c r="AW96" s="13" t="e">
        <f t="shared" si="88"/>
        <v>#N/A</v>
      </c>
      <c r="AX96" s="13" t="e">
        <f t="shared" si="88"/>
        <v>#N/A</v>
      </c>
      <c r="AY96" s="13" t="e">
        <f t="shared" si="88"/>
        <v>#N/A</v>
      </c>
      <c r="AZ96" s="13" t="e">
        <f t="shared" si="88"/>
        <v>#N/A</v>
      </c>
      <c r="BA96" s="13" t="e">
        <f t="shared" si="88"/>
        <v>#N/A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Ireland Deaths Growth against cum last 7 days</v>
      </c>
      <c r="J97" s="14">
        <f>IF(AND(C94&lt;&gt;0,J94&lt;&gt;0),(J94/C94)^(1/7)-1,#N/A)</f>
        <v>0.10408951367381225</v>
      </c>
      <c r="K97" s="14">
        <f t="shared" ref="K97:BV97" si="90">IF(AND(D94&lt;&gt;0,K94&lt;&gt;0),(K94/D94)^(1/7)-1,#N/A)</f>
        <v>0.16993081275868693</v>
      </c>
      <c r="L97" s="14">
        <f t="shared" si="90"/>
        <v>0.16993081275868693</v>
      </c>
      <c r="M97" s="14">
        <f t="shared" si="90"/>
        <v>5.9634022667048425E-2</v>
      </c>
      <c r="N97" s="14">
        <f t="shared" si="90"/>
        <v>0.10408951367381225</v>
      </c>
      <c r="O97" s="14">
        <f t="shared" si="90"/>
        <v>0.16993081275868693</v>
      </c>
      <c r="P97" s="14">
        <f t="shared" si="90"/>
        <v>0.19598024562548089</v>
      </c>
      <c r="Q97" s="14">
        <f t="shared" si="90"/>
        <v>0.23969849336561677</v>
      </c>
      <c r="R97" s="14">
        <f t="shared" si="90"/>
        <v>0.30172398368387654</v>
      </c>
      <c r="S97" s="14">
        <f t="shared" si="90"/>
        <v>0.32927393637612856</v>
      </c>
      <c r="T97" s="14">
        <f t="shared" si="90"/>
        <v>0.42616163522737893</v>
      </c>
      <c r="U97" s="14">
        <f t="shared" si="90"/>
        <v>0.41751695725516691</v>
      </c>
      <c r="V97" s="14">
        <f t="shared" si="90"/>
        <v>0.36873810664220175</v>
      </c>
      <c r="W97" s="14">
        <f t="shared" si="90"/>
        <v>0.39231398999104283</v>
      </c>
      <c r="X97" s="14">
        <f t="shared" si="90"/>
        <v>0.37819578262926101</v>
      </c>
      <c r="Y97" s="14">
        <f t="shared" si="90"/>
        <v>0.26410102100829524</v>
      </c>
      <c r="Z97" s="14">
        <f t="shared" si="90"/>
        <v>0.27423996946343077</v>
      </c>
      <c r="AA97" s="14">
        <f t="shared" si="90"/>
        <v>0.21036642101778247</v>
      </c>
      <c r="AB97" s="14">
        <f t="shared" si="90"/>
        <v>0.19277090374703754</v>
      </c>
      <c r="AC97" s="14">
        <f t="shared" si="90"/>
        <v>0.18193513020295993</v>
      </c>
      <c r="AD97" s="14">
        <f t="shared" si="90"/>
        <v>0.16756249290216241</v>
      </c>
      <c r="AE97" s="14">
        <f t="shared" si="90"/>
        <v>0.15635905417585061</v>
      </c>
      <c r="AF97" s="14">
        <f t="shared" si="90"/>
        <v>0.15145533443741122</v>
      </c>
      <c r="AG97" s="14">
        <f t="shared" si="90"/>
        <v>0.13266138050848464</v>
      </c>
      <c r="AH97" s="14">
        <f t="shared" si="90"/>
        <v>0.12884099538535909</v>
      </c>
      <c r="AI97" s="14">
        <f t="shared" si="90"/>
        <v>0.11286206871688909</v>
      </c>
      <c r="AJ97" s="14">
        <f t="shared" si="90"/>
        <v>0.11163797324830482</v>
      </c>
      <c r="AK97" s="14">
        <f t="shared" si="90"/>
        <v>9.8755248704166965E-2</v>
      </c>
      <c r="AL97" s="14">
        <f t="shared" si="90"/>
        <v>9.5149947897707143E-2</v>
      </c>
      <c r="AM97" s="14">
        <f t="shared" si="90"/>
        <v>9.1684683805056233E-2</v>
      </c>
      <c r="AN97" s="14">
        <f t="shared" si="90"/>
        <v>9.1581789429205473E-2</v>
      </c>
      <c r="AO97" s="14">
        <f t="shared" si="90"/>
        <v>8.6241997576067542E-2</v>
      </c>
      <c r="AP97" s="14">
        <f t="shared" si="90"/>
        <v>8.9855832199032148E-2</v>
      </c>
      <c r="AQ97" s="14">
        <f t="shared" si="90"/>
        <v>9.4555269388514773E-2</v>
      </c>
      <c r="AR97" s="14">
        <f t="shared" si="90"/>
        <v>8.7425584404736467E-2</v>
      </c>
      <c r="AS97" s="14" t="e">
        <f t="shared" si="90"/>
        <v>#N/A</v>
      </c>
      <c r="AT97" s="14" t="e">
        <f t="shared" si="90"/>
        <v>#N/A</v>
      </c>
      <c r="AU97" s="14" t="e">
        <f t="shared" si="90"/>
        <v>#N/A</v>
      </c>
      <c r="AV97" s="14" t="e">
        <f t="shared" si="90"/>
        <v>#N/A</v>
      </c>
      <c r="AW97" s="14" t="e">
        <f t="shared" si="90"/>
        <v>#N/A</v>
      </c>
      <c r="AX97" s="14" t="e">
        <f t="shared" si="90"/>
        <v>#N/A</v>
      </c>
      <c r="AY97" s="14" t="e">
        <f t="shared" si="90"/>
        <v>#N/A</v>
      </c>
      <c r="AZ97" s="14" t="e">
        <f t="shared" si="90"/>
        <v>#N/A</v>
      </c>
      <c r="BA97" s="14" t="e">
        <f t="shared" si="90"/>
        <v>#N/A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0.8571428571428571</v>
      </c>
      <c r="R98" s="3">
        <f t="shared" ref="R98:CC98" si="92">IF(R94&lt;&gt;0,(SUM(L95:R95)-SUM(E95:K95))/7,0)</f>
        <v>2</v>
      </c>
      <c r="S98" s="3">
        <f t="shared" si="92"/>
        <v>2.4285714285714284</v>
      </c>
      <c r="T98" s="3">
        <f t="shared" si="92"/>
        <v>4.5714285714285712</v>
      </c>
      <c r="U98" s="3">
        <f t="shared" si="92"/>
        <v>5.7142857142857144</v>
      </c>
      <c r="V98" s="3">
        <f t="shared" si="92"/>
        <v>6.2857142857142856</v>
      </c>
      <c r="W98" s="3">
        <f t="shared" si="92"/>
        <v>8.4285714285714288</v>
      </c>
      <c r="X98" s="3">
        <f t="shared" si="92"/>
        <v>9.8571428571428577</v>
      </c>
      <c r="Y98" s="3">
        <f t="shared" si="92"/>
        <v>9</v>
      </c>
      <c r="Z98" s="3">
        <f t="shared" si="92"/>
        <v>11.285714285714286</v>
      </c>
      <c r="AA98" s="3">
        <f t="shared" si="92"/>
        <v>9.7142857142857135</v>
      </c>
      <c r="AB98" s="3">
        <f t="shared" si="92"/>
        <v>10</v>
      </c>
      <c r="AC98" s="3">
        <f t="shared" si="92"/>
        <v>10.285714285714286</v>
      </c>
      <c r="AD98" s="3">
        <f t="shared" si="92"/>
        <v>10.714285714285714</v>
      </c>
      <c r="AE98" s="3">
        <f t="shared" si="92"/>
        <v>10.571428571428571</v>
      </c>
      <c r="AF98" s="3">
        <f t="shared" si="92"/>
        <v>12.285714285714286</v>
      </c>
      <c r="AG98" s="3">
        <f t="shared" si="92"/>
        <v>9.8571428571428577</v>
      </c>
      <c r="AH98" s="3">
        <f t="shared" si="92"/>
        <v>11.714285714285714</v>
      </c>
      <c r="AI98" s="3">
        <f t="shared" si="92"/>
        <v>9.1428571428571423</v>
      </c>
      <c r="AJ98" s="3">
        <f t="shared" si="92"/>
        <v>10.142857142857142</v>
      </c>
      <c r="AK98" s="3">
        <f t="shared" si="92"/>
        <v>8.1428571428571423</v>
      </c>
      <c r="AL98" s="3">
        <f t="shared" si="92"/>
        <v>8.4285714285714288</v>
      </c>
      <c r="AM98" s="3">
        <f t="shared" si="92"/>
        <v>8.2857142857142865</v>
      </c>
      <c r="AN98" s="3">
        <f t="shared" si="92"/>
        <v>10.857142857142858</v>
      </c>
      <c r="AO98" s="3">
        <f t="shared" si="92"/>
        <v>9.7142857142857135</v>
      </c>
      <c r="AP98" s="3">
        <f t="shared" si="92"/>
        <v>14.285714285714286</v>
      </c>
      <c r="AQ98" s="3">
        <f t="shared" si="92"/>
        <v>18.714285714285715</v>
      </c>
      <c r="AR98" s="3">
        <f t="shared" si="92"/>
        <v>18.285714285714285</v>
      </c>
      <c r="AS98" s="3" t="e">
        <f t="shared" si="92"/>
        <v>#N/A</v>
      </c>
      <c r="AT98" s="3" t="e">
        <f t="shared" si="92"/>
        <v>#N/A</v>
      </c>
      <c r="AU98" s="3" t="e">
        <f t="shared" si="92"/>
        <v>#N/A</v>
      </c>
      <c r="AV98" s="3" t="e">
        <f t="shared" si="92"/>
        <v>#N/A</v>
      </c>
      <c r="AW98" s="3" t="e">
        <f t="shared" si="92"/>
        <v>#N/A</v>
      </c>
      <c r="AX98" s="3" t="e">
        <f t="shared" si="92"/>
        <v>#N/A</v>
      </c>
      <c r="AY98" s="3" t="e">
        <f t="shared" si="92"/>
        <v>#N/A</v>
      </c>
      <c r="AZ98" s="3" t="e">
        <f t="shared" si="92"/>
        <v>#N/A</v>
      </c>
      <c r="BA98" s="3" t="e">
        <f t="shared" si="92"/>
        <v>#N/A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7</v>
      </c>
      <c r="S99" s="14">
        <f t="shared" si="94"/>
        <v>0</v>
      </c>
      <c r="T99" s="14">
        <f t="shared" si="94"/>
        <v>0</v>
      </c>
      <c r="U99" s="14">
        <f t="shared" si="94"/>
        <v>20</v>
      </c>
      <c r="V99" s="14">
        <f t="shared" si="94"/>
        <v>11</v>
      </c>
      <c r="W99" s="14">
        <f t="shared" si="94"/>
        <v>11.8</v>
      </c>
      <c r="X99" s="14">
        <f t="shared" si="94"/>
        <v>9.8571428571428577</v>
      </c>
      <c r="Y99" s="14">
        <f t="shared" si="94"/>
        <v>3.9375</v>
      </c>
      <c r="Z99" s="14">
        <f t="shared" si="94"/>
        <v>4.1578947368421053</v>
      </c>
      <c r="AA99" s="14">
        <f t="shared" si="94"/>
        <v>2.0606060606060606</v>
      </c>
      <c r="AB99" s="14">
        <f t="shared" si="94"/>
        <v>1.6666666666666665</v>
      </c>
      <c r="AC99" s="14">
        <f t="shared" si="94"/>
        <v>1.5</v>
      </c>
      <c r="AD99" s="14">
        <f t="shared" si="94"/>
        <v>1.171875</v>
      </c>
      <c r="AE99" s="14">
        <f t="shared" si="94"/>
        <v>0.97368421052631571</v>
      </c>
      <c r="AF99" s="14">
        <f t="shared" si="94"/>
        <v>1.0886075949367089</v>
      </c>
      <c r="AG99" s="14">
        <f t="shared" si="94"/>
        <v>0.70408163265306123</v>
      </c>
      <c r="AH99" s="14">
        <f t="shared" si="94"/>
        <v>0.81188118811881194</v>
      </c>
      <c r="AI99" s="14">
        <f t="shared" si="94"/>
        <v>0.5714285714285714</v>
      </c>
      <c r="AJ99" s="14">
        <f t="shared" si="94"/>
        <v>0.59166666666666656</v>
      </c>
      <c r="AK99" s="14">
        <f t="shared" si="94"/>
        <v>0.41007194244604306</v>
      </c>
      <c r="AL99" s="14">
        <f t="shared" si="94"/>
        <v>0.39333333333333331</v>
      </c>
      <c r="AM99" s="14">
        <f t="shared" si="94"/>
        <v>0.35151515151515156</v>
      </c>
      <c r="AN99" s="14">
        <f t="shared" si="94"/>
        <v>0.45508982035928147</v>
      </c>
      <c r="AO99" s="14">
        <f t="shared" si="94"/>
        <v>0.37158469945355188</v>
      </c>
      <c r="AP99" s="14">
        <f t="shared" si="94"/>
        <v>0.56818181818181812</v>
      </c>
      <c r="AQ99" s="14">
        <f t="shared" si="94"/>
        <v>0.68586387434554963</v>
      </c>
      <c r="AR99" s="14">
        <f t="shared" si="94"/>
        <v>0.65306122448979598</v>
      </c>
      <c r="AS99" s="14" t="e">
        <f t="shared" si="94"/>
        <v>#N/A</v>
      </c>
      <c r="AT99" s="14" t="e">
        <f t="shared" si="94"/>
        <v>#N/A</v>
      </c>
      <c r="AU99" s="14" t="e">
        <f t="shared" si="94"/>
        <v>#N/A</v>
      </c>
      <c r="AV99" s="14" t="e">
        <f t="shared" si="94"/>
        <v>#N/A</v>
      </c>
      <c r="AW99" s="14" t="e">
        <f t="shared" si="94"/>
        <v>#N/A</v>
      </c>
      <c r="AX99" s="14" t="e">
        <f t="shared" si="94"/>
        <v>#N/A</v>
      </c>
      <c r="AY99" s="14" t="e">
        <f t="shared" si="94"/>
        <v>#N/A</v>
      </c>
      <c r="AZ99" s="14" t="e">
        <f t="shared" si="94"/>
        <v>#N/A</v>
      </c>
      <c r="BA99" s="14" t="e">
        <f t="shared" si="94"/>
        <v>#N/A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abSelected="1" topLeftCell="A155" workbookViewId="0">
      <selection activeCell="C166" sqref="C166"/>
    </sheetView>
  </sheetViews>
  <sheetFormatPr baseColWidth="10" defaultRowHeight="14.5" x14ac:dyDescent="0.35"/>
  <cols>
    <col min="4" max="4" width="19.1796875" customWidth="1"/>
    <col min="5" max="5" width="13.08984375" bestFit="1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33400000</v>
      </c>
      <c r="E5" s="9"/>
    </row>
    <row r="6" spans="3:5" x14ac:dyDescent="0.35">
      <c r="C6" s="29" t="s">
        <v>143</v>
      </c>
      <c r="D6" s="9">
        <v>2800000</v>
      </c>
      <c r="E6" s="9"/>
    </row>
    <row r="7" spans="3:5" x14ac:dyDescent="0.35">
      <c r="C7" s="29" t="s">
        <v>41</v>
      </c>
      <c r="D7" s="9">
        <v>37400000</v>
      </c>
      <c r="E7" s="9"/>
    </row>
    <row r="8" spans="3:5" x14ac:dyDescent="0.35">
      <c r="C8" s="29" t="s">
        <v>160</v>
      </c>
      <c r="D8" s="9">
        <v>85</v>
      </c>
      <c r="E8" s="9"/>
    </row>
    <row r="9" spans="3:5" x14ac:dyDescent="0.35">
      <c r="C9" s="29" t="s">
        <v>195</v>
      </c>
      <c r="D9" s="9">
        <v>20900000</v>
      </c>
      <c r="E9" s="9"/>
    </row>
    <row r="10" spans="3:5" x14ac:dyDescent="0.35">
      <c r="C10" s="29" t="s">
        <v>173</v>
      </c>
      <c r="D10" s="9">
        <v>87</v>
      </c>
      <c r="E10" s="9"/>
    </row>
    <row r="11" spans="3:5" x14ac:dyDescent="0.35">
      <c r="C11" s="29" t="s">
        <v>181</v>
      </c>
      <c r="D11" s="9">
        <v>40800000</v>
      </c>
      <c r="E11" s="9"/>
    </row>
    <row r="12" spans="3:5" x14ac:dyDescent="0.35">
      <c r="C12" s="29" t="s">
        <v>141</v>
      </c>
      <c r="D12" s="9">
        <v>3300000</v>
      </c>
      <c r="E12" s="9"/>
    </row>
    <row r="13" spans="3:5" x14ac:dyDescent="0.35">
      <c r="C13" s="29" t="s">
        <v>71</v>
      </c>
      <c r="D13" s="9">
        <v>22000000</v>
      </c>
      <c r="E13" s="9"/>
    </row>
    <row r="14" spans="3:5" x14ac:dyDescent="0.35">
      <c r="C14" s="29" t="s">
        <v>124</v>
      </c>
      <c r="D14" s="9">
        <v>8500000</v>
      </c>
      <c r="E14" s="9"/>
    </row>
    <row r="15" spans="3:5" x14ac:dyDescent="0.35">
      <c r="C15" s="29" t="s">
        <v>155</v>
      </c>
      <c r="D15" s="9">
        <v>9300000</v>
      </c>
      <c r="E15" s="9"/>
    </row>
    <row r="16" spans="3:5" x14ac:dyDescent="0.35">
      <c r="C16" s="29" t="s">
        <v>196</v>
      </c>
      <c r="D16" s="9">
        <v>400</v>
      </c>
      <c r="E16" s="9"/>
    </row>
    <row r="17" spans="3:5" x14ac:dyDescent="0.35">
      <c r="C17" s="29" t="s">
        <v>35</v>
      </c>
      <c r="D17" s="9">
        <v>1300000</v>
      </c>
      <c r="E17" s="9"/>
    </row>
    <row r="18" spans="3:5" x14ac:dyDescent="0.35">
      <c r="C18" s="29" t="s">
        <v>65</v>
      </c>
      <c r="D18" s="9">
        <v>152900000</v>
      </c>
      <c r="E18" s="9"/>
    </row>
    <row r="19" spans="3:5" x14ac:dyDescent="0.35">
      <c r="C19" s="29" t="s">
        <v>197</v>
      </c>
      <c r="D19" s="9">
        <v>286</v>
      </c>
      <c r="E19" s="9"/>
    </row>
    <row r="20" spans="3:5" x14ac:dyDescent="0.35">
      <c r="C20" s="29" t="s">
        <v>145</v>
      </c>
      <c r="D20" s="9">
        <v>9500000</v>
      </c>
      <c r="E20" s="9"/>
    </row>
    <row r="21" spans="3:5" x14ac:dyDescent="0.35">
      <c r="C21" s="29" t="s">
        <v>123</v>
      </c>
      <c r="D21" s="9">
        <v>11100000</v>
      </c>
      <c r="E21" s="9"/>
    </row>
    <row r="22" spans="3:5" x14ac:dyDescent="0.35">
      <c r="C22" s="29" t="s">
        <v>227</v>
      </c>
      <c r="D22" s="9">
        <v>315</v>
      </c>
      <c r="E22" s="9"/>
    </row>
    <row r="23" spans="3:5" x14ac:dyDescent="0.35">
      <c r="C23" s="29" t="s">
        <v>193</v>
      </c>
      <c r="D23" s="9">
        <v>9400000</v>
      </c>
      <c r="E23" s="9"/>
    </row>
    <row r="24" spans="3:5" x14ac:dyDescent="0.35">
      <c r="C24" s="29" t="s">
        <v>69</v>
      </c>
      <c r="D24" s="9">
        <v>700</v>
      </c>
      <c r="E24" s="9"/>
    </row>
    <row r="25" spans="3:5" x14ac:dyDescent="0.35">
      <c r="C25" s="29" t="s">
        <v>186</v>
      </c>
      <c r="D25" s="9">
        <v>10800000</v>
      </c>
      <c r="E25" s="9"/>
    </row>
    <row r="26" spans="3:5" x14ac:dyDescent="0.35">
      <c r="C26" s="29" t="s">
        <v>150</v>
      </c>
      <c r="D26" s="9">
        <v>3800000</v>
      </c>
      <c r="E26" s="9"/>
    </row>
    <row r="27" spans="3:5" x14ac:dyDescent="0.35">
      <c r="C27" s="29" t="s">
        <v>237</v>
      </c>
      <c r="D27" s="9">
        <v>1900000</v>
      </c>
      <c r="E27" s="9"/>
    </row>
    <row r="28" spans="3:5" x14ac:dyDescent="0.35">
      <c r="C28" s="29" t="s">
        <v>178</v>
      </c>
      <c r="D28" s="9">
        <v>194300000</v>
      </c>
      <c r="E28" s="9"/>
    </row>
    <row r="29" spans="3:5" x14ac:dyDescent="0.35">
      <c r="C29" s="29" t="s">
        <v>58</v>
      </c>
      <c r="D29" s="9">
        <v>400</v>
      </c>
      <c r="E29" s="9"/>
    </row>
    <row r="30" spans="3:5" x14ac:dyDescent="0.35">
      <c r="C30" s="29" t="s">
        <v>142</v>
      </c>
      <c r="D30" s="9">
        <v>7200000</v>
      </c>
      <c r="E30" s="9"/>
    </row>
    <row r="31" spans="3:5" x14ac:dyDescent="0.35">
      <c r="C31" s="29" t="s">
        <v>6</v>
      </c>
      <c r="D31" s="9">
        <v>17500000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10600000</v>
      </c>
      <c r="E33" s="9"/>
    </row>
    <row r="34" spans="3:5" x14ac:dyDescent="0.35">
      <c r="C34" s="29" t="s">
        <v>198</v>
      </c>
      <c r="D34" s="9" t="e">
        <v>#N/A</v>
      </c>
      <c r="E34" s="9"/>
    </row>
    <row r="35" spans="3:5" x14ac:dyDescent="0.35">
      <c r="C35" s="29" t="s">
        <v>66</v>
      </c>
      <c r="D35" s="9">
        <v>15000000</v>
      </c>
      <c r="E35" s="9"/>
    </row>
    <row r="36" spans="3:5" x14ac:dyDescent="0.35">
      <c r="C36" s="29" t="s">
        <v>10</v>
      </c>
      <c r="D36" s="9">
        <v>20900000</v>
      </c>
      <c r="E36" s="9"/>
    </row>
    <row r="37" spans="3:5" x14ac:dyDescent="0.35">
      <c r="C37" s="29" t="s">
        <v>164</v>
      </c>
      <c r="D37" s="9">
        <v>34900000</v>
      </c>
      <c r="E37" s="9"/>
    </row>
    <row r="38" spans="3:5" x14ac:dyDescent="0.35">
      <c r="C38" s="29" t="s">
        <v>25</v>
      </c>
      <c r="D38" s="9">
        <v>4600000</v>
      </c>
      <c r="E38" s="9"/>
    </row>
    <row r="39" spans="3:5" x14ac:dyDescent="0.35">
      <c r="C39" s="29" t="s">
        <v>199</v>
      </c>
      <c r="D39" s="9">
        <v>11800000</v>
      </c>
      <c r="E39" s="9"/>
    </row>
    <row r="40" spans="3:5" x14ac:dyDescent="0.35">
      <c r="C40" s="29" t="s">
        <v>179</v>
      </c>
      <c r="D40" s="9">
        <v>17400000</v>
      </c>
      <c r="E40" s="9"/>
    </row>
    <row r="41" spans="3:5" x14ac:dyDescent="0.35">
      <c r="C41" s="29" t="s">
        <v>80</v>
      </c>
      <c r="D41" s="9" t="e">
        <v>#N/A</v>
      </c>
      <c r="E41" s="9"/>
    </row>
    <row r="42" spans="3:5" x14ac:dyDescent="0.35">
      <c r="C42" s="29" t="s">
        <v>182</v>
      </c>
      <c r="D42" s="9">
        <v>47400000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4500000</v>
      </c>
      <c r="E45" s="9"/>
    </row>
    <row r="46" spans="3:5" x14ac:dyDescent="0.35">
      <c r="C46" s="29" t="s">
        <v>20</v>
      </c>
      <c r="D46" s="9" t="e">
        <v>#N/A</v>
      </c>
      <c r="E46" s="9"/>
    </row>
    <row r="47" spans="3:5" x14ac:dyDescent="0.35">
      <c r="C47" s="29" t="s">
        <v>139</v>
      </c>
      <c r="D47" s="9">
        <v>4300000</v>
      </c>
      <c r="E47" s="9"/>
    </row>
    <row r="48" spans="3:5" x14ac:dyDescent="0.35">
      <c r="C48" s="29" t="s">
        <v>200</v>
      </c>
      <c r="D48" s="9">
        <v>11200000</v>
      </c>
      <c r="E48" s="9"/>
    </row>
    <row r="49" spans="3:5" x14ac:dyDescent="0.35">
      <c r="C49" s="29" t="s">
        <v>148</v>
      </c>
      <c r="D49" s="9">
        <v>1200000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5516000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900</v>
      </c>
      <c r="E53" s="9"/>
    </row>
    <row r="54" spans="3:5" x14ac:dyDescent="0.35">
      <c r="C54" s="29" t="s">
        <v>222</v>
      </c>
      <c r="D54" s="9">
        <v>73</v>
      </c>
      <c r="E54" s="9"/>
    </row>
    <row r="55" spans="3:5" x14ac:dyDescent="0.35">
      <c r="C55" s="29" t="s">
        <v>202</v>
      </c>
      <c r="D55" s="9">
        <v>10100000</v>
      </c>
      <c r="E55" s="9"/>
    </row>
    <row r="56" spans="3:5" x14ac:dyDescent="0.35">
      <c r="C56" s="29" t="s">
        <v>183</v>
      </c>
      <c r="D56" s="9">
        <v>14900000</v>
      </c>
      <c r="E56" s="9"/>
    </row>
    <row r="57" spans="3:5" x14ac:dyDescent="0.35">
      <c r="C57" s="29" t="s">
        <v>36</v>
      </c>
      <c r="D57" s="9">
        <v>82300000</v>
      </c>
      <c r="E57" s="9"/>
    </row>
    <row r="58" spans="3:5" x14ac:dyDescent="0.35">
      <c r="C58" s="29" t="s">
        <v>203</v>
      </c>
      <c r="D58" s="9">
        <v>6300000</v>
      </c>
      <c r="E58" s="9"/>
    </row>
    <row r="59" spans="3:5" x14ac:dyDescent="0.35">
      <c r="C59" s="29" t="s">
        <v>27</v>
      </c>
      <c r="D59" s="9">
        <v>700</v>
      </c>
      <c r="E59" s="9"/>
    </row>
    <row r="60" spans="3:5" x14ac:dyDescent="0.35">
      <c r="C60" s="29" t="s">
        <v>204</v>
      </c>
      <c r="D60" s="9">
        <v>5600000</v>
      </c>
      <c r="E60" s="9"/>
    </row>
    <row r="61" spans="3:5" x14ac:dyDescent="0.35">
      <c r="C61" s="29" t="s">
        <v>131</v>
      </c>
      <c r="D61" s="9">
        <v>1300000</v>
      </c>
      <c r="E61" s="9"/>
    </row>
    <row r="62" spans="3:5" x14ac:dyDescent="0.35">
      <c r="C62" s="29" t="s">
        <v>22</v>
      </c>
      <c r="D62" s="9" t="e">
        <v>#N/A</v>
      </c>
      <c r="E62" s="9"/>
    </row>
    <row r="63" spans="3:5" x14ac:dyDescent="0.35">
      <c r="C63" s="29" t="s">
        <v>8</v>
      </c>
      <c r="D63" s="9">
        <v>87000000</v>
      </c>
      <c r="E63" s="9"/>
    </row>
    <row r="64" spans="3:5" x14ac:dyDescent="0.35">
      <c r="C64" s="29" t="s">
        <v>205</v>
      </c>
      <c r="D64" s="9">
        <v>800</v>
      </c>
      <c r="E64" s="9"/>
    </row>
    <row r="65" spans="3:5" x14ac:dyDescent="0.35">
      <c r="C65" s="29" t="s">
        <v>129</v>
      </c>
      <c r="D65" s="9">
        <v>5400000</v>
      </c>
      <c r="E65" s="9"/>
    </row>
    <row r="66" spans="3:5" x14ac:dyDescent="0.35">
      <c r="C66" s="29" t="s">
        <v>11</v>
      </c>
      <c r="D66" s="9">
        <v>63600000</v>
      </c>
      <c r="E66" s="9"/>
    </row>
    <row r="67" spans="3:5" x14ac:dyDescent="0.35">
      <c r="C67" s="29" t="s">
        <v>23</v>
      </c>
      <c r="D67" s="9">
        <v>1600000</v>
      </c>
      <c r="E67" s="9"/>
    </row>
    <row r="68" spans="3:5" x14ac:dyDescent="0.35">
      <c r="C68" s="29" t="s">
        <v>206</v>
      </c>
      <c r="D68" s="9">
        <v>1800000</v>
      </c>
      <c r="E68" s="9"/>
    </row>
    <row r="69" spans="3:5" x14ac:dyDescent="0.35">
      <c r="C69" s="29" t="s">
        <v>147</v>
      </c>
      <c r="D69" s="9">
        <v>4500000</v>
      </c>
      <c r="E69" s="9"/>
    </row>
    <row r="70" spans="3:5" x14ac:dyDescent="0.35">
      <c r="C70" s="29" t="s">
        <v>117</v>
      </c>
      <c r="D70" s="9">
        <v>80500000</v>
      </c>
      <c r="E70" s="9"/>
    </row>
    <row r="71" spans="3:5" x14ac:dyDescent="0.35">
      <c r="C71" s="29" t="s">
        <v>7</v>
      </c>
      <c r="D71" s="9">
        <v>25500000</v>
      </c>
      <c r="E71" s="9"/>
    </row>
    <row r="72" spans="3:5" x14ac:dyDescent="0.35">
      <c r="C72" s="29" t="s">
        <v>126</v>
      </c>
      <c r="D72" s="9">
        <v>10800000</v>
      </c>
      <c r="E72" s="9"/>
    </row>
    <row r="73" spans="3:5" x14ac:dyDescent="0.35">
      <c r="C73" s="29" t="s">
        <v>223</v>
      </c>
      <c r="D73" s="9">
        <v>108</v>
      </c>
      <c r="E73" s="9"/>
    </row>
    <row r="74" spans="3:5" x14ac:dyDescent="0.35">
      <c r="C74" s="29" t="s">
        <v>172</v>
      </c>
      <c r="D74" s="9">
        <v>15000000</v>
      </c>
      <c r="E74" s="9"/>
    </row>
    <row r="75" spans="3:5" x14ac:dyDescent="0.35">
      <c r="C75" s="29" t="s">
        <v>192</v>
      </c>
      <c r="D75" s="9">
        <v>11500000</v>
      </c>
      <c r="E75" s="9"/>
    </row>
    <row r="76" spans="3:5" x14ac:dyDescent="0.35">
      <c r="C76" s="29" t="s">
        <v>231</v>
      </c>
      <c r="D76" s="9">
        <v>1600000</v>
      </c>
      <c r="E76" s="9"/>
    </row>
    <row r="77" spans="3:5" x14ac:dyDescent="0.35">
      <c r="C77" s="29" t="s">
        <v>190</v>
      </c>
      <c r="D77" s="9">
        <v>800</v>
      </c>
      <c r="E77" s="9"/>
    </row>
    <row r="78" spans="3:5" x14ac:dyDescent="0.35">
      <c r="C78" s="29" t="s">
        <v>207</v>
      </c>
      <c r="D78" s="9">
        <v>10300000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8400000</v>
      </c>
      <c r="E80" s="9"/>
    </row>
    <row r="81" spans="3:5" x14ac:dyDescent="0.35">
      <c r="C81" s="29" t="s">
        <v>144</v>
      </c>
      <c r="D81" s="9">
        <v>9900000</v>
      </c>
      <c r="E81" s="9"/>
    </row>
    <row r="82" spans="3:5" x14ac:dyDescent="0.35">
      <c r="C82" s="29" t="s">
        <v>132</v>
      </c>
      <c r="D82" s="9">
        <v>309</v>
      </c>
      <c r="E82" s="9"/>
    </row>
    <row r="83" spans="3:5" x14ac:dyDescent="0.35">
      <c r="C83" s="29" t="s">
        <v>54</v>
      </c>
      <c r="D83" s="9">
        <v>1259700000</v>
      </c>
      <c r="E83" s="9"/>
    </row>
    <row r="84" spans="3:5" x14ac:dyDescent="0.35">
      <c r="C84" s="29" t="s">
        <v>53</v>
      </c>
      <c r="D84" s="9">
        <v>241000000</v>
      </c>
      <c r="E84" s="9"/>
    </row>
    <row r="85" spans="3:5" x14ac:dyDescent="0.35">
      <c r="C85" s="29" t="s">
        <v>32</v>
      </c>
      <c r="D85" s="9">
        <v>78900000</v>
      </c>
      <c r="E85" s="9"/>
    </row>
    <row r="86" spans="3:5" x14ac:dyDescent="0.35">
      <c r="C86" s="29" t="s">
        <v>37</v>
      </c>
      <c r="D86" s="9">
        <v>33700000</v>
      </c>
      <c r="E86" s="9"/>
    </row>
    <row r="87" spans="3:5" x14ac:dyDescent="0.35">
      <c r="C87" s="29" t="s">
        <v>134</v>
      </c>
      <c r="D87" s="9">
        <v>4700000</v>
      </c>
      <c r="E87" s="9"/>
    </row>
    <row r="88" spans="3:5" x14ac:dyDescent="0.35">
      <c r="C88" s="29" t="s">
        <v>34</v>
      </c>
      <c r="D88" s="9">
        <v>7900000</v>
      </c>
      <c r="E88" s="9"/>
    </row>
    <row r="89" spans="3:5" x14ac:dyDescent="0.35">
      <c r="C89" s="29" t="s">
        <v>115</v>
      </c>
      <c r="D89" s="9">
        <v>60900000</v>
      </c>
      <c r="E89" s="9"/>
    </row>
    <row r="90" spans="3:5" x14ac:dyDescent="0.35">
      <c r="C90" s="29" t="s">
        <v>210</v>
      </c>
      <c r="D90" s="9">
        <v>2700000</v>
      </c>
      <c r="E90" s="9"/>
    </row>
    <row r="91" spans="3:5" x14ac:dyDescent="0.35">
      <c r="C91" s="29" t="s">
        <v>47</v>
      </c>
      <c r="D91" s="9">
        <v>127600000</v>
      </c>
      <c r="E91" s="9"/>
    </row>
    <row r="92" spans="3:5" x14ac:dyDescent="0.35">
      <c r="C92" s="29" t="s">
        <v>45</v>
      </c>
      <c r="D92" s="9">
        <v>6300000</v>
      </c>
      <c r="E92" s="9"/>
    </row>
    <row r="93" spans="3:5" x14ac:dyDescent="0.35">
      <c r="C93" s="29" t="s">
        <v>63</v>
      </c>
      <c r="D93" s="9">
        <v>16800000</v>
      </c>
      <c r="E93" s="9"/>
    </row>
    <row r="94" spans="3:5" x14ac:dyDescent="0.35">
      <c r="C94" s="29" t="s">
        <v>13</v>
      </c>
      <c r="D94" s="9">
        <v>43900000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1800000</v>
      </c>
      <c r="E96" s="9"/>
    </row>
    <row r="97" spans="3:5" x14ac:dyDescent="0.35">
      <c r="C97" s="29" t="s">
        <v>38</v>
      </c>
      <c r="D97" s="9">
        <v>2900000</v>
      </c>
      <c r="E97" s="9"/>
    </row>
    <row r="98" spans="3:5" x14ac:dyDescent="0.35">
      <c r="C98" s="29" t="s">
        <v>211</v>
      </c>
      <c r="D98" s="9">
        <v>5700000</v>
      </c>
      <c r="E98" s="9"/>
    </row>
    <row r="99" spans="3:5" x14ac:dyDescent="0.35">
      <c r="C99" s="29" t="s">
        <v>228</v>
      </c>
      <c r="D99" s="9">
        <v>6500000</v>
      </c>
      <c r="E99" s="9"/>
    </row>
    <row r="100" spans="3:5" x14ac:dyDescent="0.35">
      <c r="C100" s="29" t="s">
        <v>146</v>
      </c>
      <c r="D100" s="9">
        <v>2000000</v>
      </c>
      <c r="E100" s="9"/>
    </row>
    <row r="101" spans="3:5" x14ac:dyDescent="0.35">
      <c r="C101" s="29" t="s">
        <v>39</v>
      </c>
      <c r="D101" s="9">
        <v>4300000</v>
      </c>
      <c r="E101" s="9"/>
    </row>
    <row r="102" spans="3:5" x14ac:dyDescent="0.35">
      <c r="C102" s="29" t="s">
        <v>29</v>
      </c>
      <c r="D102" s="9">
        <v>4200000</v>
      </c>
      <c r="E102" s="9"/>
    </row>
    <row r="103" spans="3:5" x14ac:dyDescent="0.35">
      <c r="C103" s="29" t="s">
        <v>229</v>
      </c>
      <c r="D103" s="9">
        <v>6500000</v>
      </c>
      <c r="E103" s="9"/>
    </row>
    <row r="104" spans="3:5" x14ac:dyDescent="0.35">
      <c r="C104" s="29" t="s">
        <v>159</v>
      </c>
      <c r="D104" s="9">
        <v>365</v>
      </c>
      <c r="E104" s="9"/>
    </row>
    <row r="105" spans="3:5" x14ac:dyDescent="0.35">
      <c r="C105" s="29" t="s">
        <v>154</v>
      </c>
      <c r="D105" s="9">
        <v>3000000</v>
      </c>
      <c r="E105" s="9"/>
    </row>
    <row r="106" spans="3:5" x14ac:dyDescent="0.35">
      <c r="C106" s="29" t="s">
        <v>137</v>
      </c>
      <c r="D106" s="9">
        <v>500</v>
      </c>
      <c r="E106" s="9"/>
    </row>
    <row r="107" spans="3:5" x14ac:dyDescent="0.35">
      <c r="C107" s="29" t="s">
        <v>212</v>
      </c>
      <c r="D107" s="9">
        <v>21900000</v>
      </c>
      <c r="E107" s="9"/>
    </row>
    <row r="108" spans="3:5" x14ac:dyDescent="0.35">
      <c r="C108" s="29" t="s">
        <v>240</v>
      </c>
      <c r="D108" s="9">
        <v>15900000</v>
      </c>
      <c r="E108" s="9"/>
    </row>
    <row r="109" spans="3:5" x14ac:dyDescent="0.35">
      <c r="C109" s="29" t="s">
        <v>48</v>
      </c>
      <c r="D109" s="9">
        <v>29000000</v>
      </c>
      <c r="E109" s="9"/>
    </row>
    <row r="110" spans="3:5" x14ac:dyDescent="0.35">
      <c r="C110" s="29" t="s">
        <v>62</v>
      </c>
      <c r="D110" s="9">
        <v>300</v>
      </c>
      <c r="E110" s="9"/>
    </row>
    <row r="111" spans="3:5" x14ac:dyDescent="0.35">
      <c r="C111" s="29" t="s">
        <v>232</v>
      </c>
      <c r="D111" s="9">
        <v>16000000</v>
      </c>
      <c r="E111" s="9"/>
    </row>
    <row r="112" spans="3:5" x14ac:dyDescent="0.35">
      <c r="C112" s="29" t="s">
        <v>149</v>
      </c>
      <c r="D112" s="9">
        <v>407</v>
      </c>
      <c r="E112" s="9"/>
    </row>
    <row r="113" spans="3:5" x14ac:dyDescent="0.35">
      <c r="C113" s="29" t="s">
        <v>24</v>
      </c>
      <c r="D113" s="9">
        <v>3600000</v>
      </c>
      <c r="E113" s="9"/>
    </row>
    <row r="114" spans="3:5" x14ac:dyDescent="0.35">
      <c r="C114" s="29" t="s">
        <v>213</v>
      </c>
      <c r="D114" s="9">
        <v>1300000</v>
      </c>
      <c r="E114" s="9"/>
    </row>
    <row r="115" spans="3:5" x14ac:dyDescent="0.35">
      <c r="C115" s="29" t="s">
        <v>169</v>
      </c>
      <c r="D115" s="9">
        <v>116100000</v>
      </c>
      <c r="E115" s="9"/>
    </row>
    <row r="116" spans="3:5" x14ac:dyDescent="0.35">
      <c r="C116" s="29" t="s">
        <v>151</v>
      </c>
      <c r="D116" s="9">
        <v>3100000</v>
      </c>
      <c r="E116" s="9"/>
    </row>
    <row r="117" spans="3:5" x14ac:dyDescent="0.35">
      <c r="C117" s="29" t="s">
        <v>156</v>
      </c>
      <c r="D117" s="9">
        <v>359</v>
      </c>
      <c r="E117" s="9"/>
    </row>
    <row r="118" spans="3:5" x14ac:dyDescent="0.35">
      <c r="C118" s="29" t="s">
        <v>70</v>
      </c>
      <c r="D118" s="9">
        <v>2900000</v>
      </c>
      <c r="E118" s="9"/>
    </row>
    <row r="119" spans="3:5" x14ac:dyDescent="0.35">
      <c r="C119" s="29" t="s">
        <v>214</v>
      </c>
      <c r="D119" s="9">
        <v>667</v>
      </c>
      <c r="E119" s="9"/>
    </row>
    <row r="120" spans="3:5" x14ac:dyDescent="0.35">
      <c r="C120" s="29" t="s">
        <v>42</v>
      </c>
      <c r="D120" s="9">
        <v>32600000</v>
      </c>
      <c r="E120" s="9"/>
    </row>
    <row r="121" spans="3:5" x14ac:dyDescent="0.35">
      <c r="C121" s="29" t="s">
        <v>224</v>
      </c>
      <c r="D121" s="9">
        <v>23700000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2400000</v>
      </c>
      <c r="E123" s="9"/>
    </row>
    <row r="124" spans="3:5" x14ac:dyDescent="0.35">
      <c r="C124" s="29" t="s">
        <v>68</v>
      </c>
      <c r="D124" s="9">
        <v>30900000</v>
      </c>
      <c r="E124" s="9"/>
    </row>
    <row r="125" spans="3:5" x14ac:dyDescent="0.35">
      <c r="C125" s="29" t="s">
        <v>120</v>
      </c>
      <c r="D125" s="9" t="e">
        <v>#N/A</v>
      </c>
      <c r="E125" s="9"/>
    </row>
    <row r="126" spans="3:5" x14ac:dyDescent="0.35">
      <c r="C126" s="29" t="s">
        <v>64</v>
      </c>
      <c r="D126" s="9">
        <v>4400000</v>
      </c>
      <c r="E126" s="9"/>
    </row>
    <row r="127" spans="3:5" x14ac:dyDescent="0.35">
      <c r="C127" s="29" t="s">
        <v>215</v>
      </c>
      <c r="D127" s="9">
        <v>6000000</v>
      </c>
      <c r="E127" s="9"/>
    </row>
    <row r="128" spans="3:5" x14ac:dyDescent="0.35">
      <c r="C128" s="29" t="s">
        <v>216</v>
      </c>
      <c r="D128" s="9">
        <v>16300000</v>
      </c>
      <c r="E128" s="9"/>
    </row>
    <row r="129" spans="3:5" x14ac:dyDescent="0.35">
      <c r="C129" s="29" t="s">
        <v>15</v>
      </c>
      <c r="D129" s="9">
        <v>152200000</v>
      </c>
      <c r="E129" s="9"/>
    </row>
    <row r="130" spans="3:5" x14ac:dyDescent="0.35">
      <c r="C130" s="29" t="s">
        <v>152</v>
      </c>
      <c r="D130" s="9" t="e">
        <v>#N/A</v>
      </c>
      <c r="E130" s="9"/>
    </row>
    <row r="131" spans="3:5" x14ac:dyDescent="0.35">
      <c r="C131" s="29" t="s">
        <v>121</v>
      </c>
      <c r="D131" s="9">
        <v>5000000</v>
      </c>
      <c r="E131" s="9"/>
    </row>
    <row r="132" spans="3:5" x14ac:dyDescent="0.35">
      <c r="C132" s="29" t="s">
        <v>43</v>
      </c>
      <c r="D132" s="9">
        <v>3100000</v>
      </c>
      <c r="E132" s="9"/>
    </row>
    <row r="133" spans="3:5" x14ac:dyDescent="0.35">
      <c r="C133" s="29" t="s">
        <v>52</v>
      </c>
      <c r="D133" s="9">
        <v>180400000</v>
      </c>
      <c r="E133" s="9"/>
    </row>
    <row r="134" spans="3:5" x14ac:dyDescent="0.35">
      <c r="C134" s="29" t="s">
        <v>168</v>
      </c>
      <c r="D134" s="9">
        <v>3600000</v>
      </c>
      <c r="E134" s="9"/>
    </row>
    <row r="135" spans="3:5" x14ac:dyDescent="0.35">
      <c r="C135" s="29" t="s">
        <v>217</v>
      </c>
      <c r="D135" s="9">
        <v>7000000</v>
      </c>
      <c r="E135" s="9"/>
    </row>
    <row r="136" spans="3:5" x14ac:dyDescent="0.35">
      <c r="C136" s="29" t="s">
        <v>187</v>
      </c>
      <c r="D136" s="9">
        <v>6700000</v>
      </c>
      <c r="E136" s="9"/>
    </row>
    <row r="137" spans="3:5" x14ac:dyDescent="0.35">
      <c r="C137" s="29" t="s">
        <v>180</v>
      </c>
      <c r="D137" s="9">
        <v>30100000</v>
      </c>
      <c r="E137" s="9"/>
    </row>
    <row r="138" spans="3:5" x14ac:dyDescent="0.35">
      <c r="C138" s="29" t="s">
        <v>51</v>
      </c>
      <c r="D138" s="9">
        <v>92300000</v>
      </c>
      <c r="E138" s="9"/>
    </row>
    <row r="139" spans="3:5" x14ac:dyDescent="0.35">
      <c r="C139" s="29" t="s">
        <v>133</v>
      </c>
      <c r="D139" s="9">
        <v>38500000</v>
      </c>
      <c r="E139" s="9"/>
    </row>
    <row r="140" spans="3:5" x14ac:dyDescent="0.35">
      <c r="C140" s="29" t="s">
        <v>127</v>
      </c>
      <c r="D140" s="9">
        <v>10600000</v>
      </c>
      <c r="E140" s="9"/>
    </row>
    <row r="141" spans="3:5" x14ac:dyDescent="0.35">
      <c r="C141" s="29" t="s">
        <v>33</v>
      </c>
      <c r="D141" s="9">
        <v>1900000</v>
      </c>
      <c r="E141" s="9"/>
    </row>
    <row r="142" spans="3:5" x14ac:dyDescent="0.35">
      <c r="C142" s="29" t="s">
        <v>135</v>
      </c>
      <c r="D142" s="9">
        <v>20100000</v>
      </c>
      <c r="E142" s="9"/>
    </row>
    <row r="143" spans="3:5" x14ac:dyDescent="0.35">
      <c r="C143" s="29" t="s">
        <v>55</v>
      </c>
      <c r="D143" s="9">
        <v>143200000</v>
      </c>
      <c r="E143" s="9"/>
    </row>
    <row r="144" spans="3:5" x14ac:dyDescent="0.35">
      <c r="C144" s="29" t="s">
        <v>9</v>
      </c>
      <c r="D144" s="9">
        <v>10800000</v>
      </c>
      <c r="E144" s="9"/>
    </row>
    <row r="145" spans="3:5" x14ac:dyDescent="0.35">
      <c r="C145" s="29" t="s">
        <v>233</v>
      </c>
      <c r="D145" s="9">
        <v>50</v>
      </c>
      <c r="E145" s="9"/>
    </row>
    <row r="146" spans="3:5" x14ac:dyDescent="0.35">
      <c r="C146" s="29" t="s">
        <v>18</v>
      </c>
      <c r="D146" s="9">
        <v>161</v>
      </c>
      <c r="E146" s="9"/>
    </row>
    <row r="147" spans="3:5" x14ac:dyDescent="0.35">
      <c r="C147" s="29" t="s">
        <v>174</v>
      </c>
      <c r="D147" s="9">
        <v>104</v>
      </c>
      <c r="E147" s="9"/>
    </row>
    <row r="148" spans="3:5" x14ac:dyDescent="0.35">
      <c r="C148" s="29" t="s">
        <v>136</v>
      </c>
      <c r="D148" s="9">
        <v>323</v>
      </c>
      <c r="E148" s="9"/>
    </row>
    <row r="149" spans="3:5" x14ac:dyDescent="0.35">
      <c r="C149" s="29" t="s">
        <v>243</v>
      </c>
      <c r="D149" s="9" t="e">
        <v>#N/A</v>
      </c>
      <c r="E149" s="9"/>
    </row>
    <row r="150" spans="3:5" x14ac:dyDescent="0.35">
      <c r="C150" s="29" t="s">
        <v>218</v>
      </c>
      <c r="D150" s="9">
        <v>28700000</v>
      </c>
      <c r="E150" s="9"/>
    </row>
    <row r="151" spans="3:5" x14ac:dyDescent="0.35">
      <c r="C151" s="29" t="s">
        <v>5</v>
      </c>
      <c r="D151" s="9">
        <v>13100000</v>
      </c>
      <c r="E151" s="9"/>
    </row>
    <row r="152" spans="3:5" x14ac:dyDescent="0.35">
      <c r="C152" s="29" t="s">
        <v>140</v>
      </c>
      <c r="D152" s="9">
        <v>6900000</v>
      </c>
      <c r="E152" s="9"/>
    </row>
    <row r="153" spans="3:5" x14ac:dyDescent="0.35">
      <c r="C153" s="29" t="s">
        <v>14</v>
      </c>
      <c r="D153" s="9">
        <v>88</v>
      </c>
      <c r="E153" s="9"/>
    </row>
    <row r="154" spans="3:5" x14ac:dyDescent="0.35">
      <c r="C154" s="29" t="s">
        <v>239</v>
      </c>
      <c r="D154" s="9">
        <v>6100000</v>
      </c>
      <c r="E154" s="9"/>
    </row>
    <row r="155" spans="3:5" x14ac:dyDescent="0.35">
      <c r="C155" s="29" t="s">
        <v>49</v>
      </c>
      <c r="D155" s="9">
        <v>5300000</v>
      </c>
      <c r="E155" s="9"/>
    </row>
    <row r="156" spans="3:5" x14ac:dyDescent="0.35">
      <c r="C156" s="29" t="s">
        <v>138</v>
      </c>
      <c r="D156" s="9">
        <v>5400000</v>
      </c>
      <c r="E156" s="9"/>
    </row>
    <row r="157" spans="3:5" x14ac:dyDescent="0.35">
      <c r="C157" s="29" t="s">
        <v>130</v>
      </c>
      <c r="D157" s="9">
        <v>2100000</v>
      </c>
      <c r="E157" s="9"/>
    </row>
    <row r="158" spans="3:5" x14ac:dyDescent="0.35">
      <c r="C158" s="29" t="s">
        <v>30</v>
      </c>
      <c r="D158" s="9">
        <v>10100000</v>
      </c>
      <c r="E158" s="9"/>
    </row>
    <row r="159" spans="3:5" x14ac:dyDescent="0.35">
      <c r="C159" s="29" t="s">
        <v>4</v>
      </c>
      <c r="D159" s="9">
        <v>51100000</v>
      </c>
      <c r="E159" s="9"/>
    </row>
    <row r="160" spans="3:5" x14ac:dyDescent="0.35">
      <c r="C160" s="29" t="s">
        <v>241</v>
      </c>
      <c r="D160" s="9">
        <v>8260000</v>
      </c>
      <c r="E160" s="9"/>
    </row>
    <row r="161" spans="3:5" x14ac:dyDescent="0.35">
      <c r="C161" s="29" t="s">
        <v>116</v>
      </c>
      <c r="D161" s="9">
        <v>46200000</v>
      </c>
      <c r="E161" s="9"/>
    </row>
    <row r="162" spans="3:5" x14ac:dyDescent="0.35">
      <c r="C162" s="29" t="s">
        <v>59</v>
      </c>
      <c r="D162" s="9">
        <v>21200000</v>
      </c>
      <c r="E162" s="9"/>
    </row>
    <row r="163" spans="3:5" x14ac:dyDescent="0.35">
      <c r="C163" s="29" t="s">
        <v>21</v>
      </c>
      <c r="D163" s="9">
        <v>38300000</v>
      </c>
      <c r="E163" s="9"/>
    </row>
    <row r="164" spans="3:5" x14ac:dyDescent="0.35">
      <c r="C164" s="29" t="s">
        <v>175</v>
      </c>
      <c r="D164" s="9">
        <v>500</v>
      </c>
      <c r="E164" s="9"/>
    </row>
    <row r="165" spans="3:5" x14ac:dyDescent="0.35">
      <c r="C165" s="29" t="s">
        <v>122</v>
      </c>
      <c r="D165" s="9">
        <v>9500000</v>
      </c>
      <c r="E165" s="9"/>
    </row>
    <row r="166" spans="3:5" x14ac:dyDescent="0.35">
      <c r="C166" s="29" t="s">
        <v>118</v>
      </c>
      <c r="D166" s="9">
        <v>8100000</v>
      </c>
      <c r="E166" s="9"/>
    </row>
    <row r="167" spans="3:5" x14ac:dyDescent="0.35">
      <c r="C167" s="29" t="s">
        <v>225</v>
      </c>
      <c r="D167" s="9">
        <v>19000000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47700000</v>
      </c>
      <c r="E169" s="9"/>
    </row>
    <row r="170" spans="3:5" x14ac:dyDescent="0.35">
      <c r="C170" s="29" t="s">
        <v>50</v>
      </c>
      <c r="D170" s="9">
        <v>69900000</v>
      </c>
      <c r="E170" s="9"/>
    </row>
    <row r="171" spans="3:5" x14ac:dyDescent="0.35">
      <c r="C171" s="29" t="s">
        <v>226</v>
      </c>
      <c r="D171" s="9" t="e">
        <v>#N/A</v>
      </c>
      <c r="E171" s="9"/>
    </row>
    <row r="172" spans="3:5" x14ac:dyDescent="0.35">
      <c r="C172" s="29" t="s">
        <v>19</v>
      </c>
      <c r="D172" s="9">
        <v>6000000</v>
      </c>
      <c r="E172" s="9"/>
    </row>
    <row r="173" spans="3:5" x14ac:dyDescent="0.35">
      <c r="C173" s="29" t="s">
        <v>191</v>
      </c>
      <c r="D173" s="9">
        <v>1300000</v>
      </c>
      <c r="E173" s="9"/>
    </row>
    <row r="174" spans="3:5" x14ac:dyDescent="0.35">
      <c r="C174" s="29" t="s">
        <v>44</v>
      </c>
      <c r="D174" s="9">
        <v>10800000</v>
      </c>
      <c r="E174" s="9"/>
    </row>
    <row r="175" spans="3:5" x14ac:dyDescent="0.35">
      <c r="C175" s="29" t="s">
        <v>61</v>
      </c>
      <c r="D175" s="9">
        <v>75600000</v>
      </c>
      <c r="E175" s="9"/>
    </row>
    <row r="176" spans="3:5" x14ac:dyDescent="0.35">
      <c r="C176" s="29" t="s">
        <v>219</v>
      </c>
      <c r="D176" s="9">
        <v>35600000</v>
      </c>
      <c r="E176" s="9"/>
    </row>
    <row r="177" spans="3:5" x14ac:dyDescent="0.35">
      <c r="C177" s="29" t="s">
        <v>157</v>
      </c>
      <c r="D177" s="9">
        <v>45600000</v>
      </c>
      <c r="E177" s="9"/>
    </row>
    <row r="178" spans="3:5" x14ac:dyDescent="0.35">
      <c r="C178" s="29" t="s">
        <v>40</v>
      </c>
      <c r="D178" s="9">
        <v>8100000</v>
      </c>
      <c r="E178" s="9"/>
    </row>
    <row r="179" spans="3:5" x14ac:dyDescent="0.35">
      <c r="C179" s="29" t="s">
        <v>119</v>
      </c>
      <c r="D179" s="9">
        <v>63200000</v>
      </c>
      <c r="E179" s="9"/>
    </row>
    <row r="180" spans="3:5" x14ac:dyDescent="0.35">
      <c r="C180" s="29" t="s">
        <v>188</v>
      </c>
      <c r="D180" s="9">
        <v>3400000</v>
      </c>
      <c r="E180" s="9"/>
    </row>
    <row r="181" spans="3:5" x14ac:dyDescent="0.35">
      <c r="C181" s="29" t="s">
        <v>299</v>
      </c>
      <c r="D181" s="9">
        <v>313900000</v>
      </c>
      <c r="E181" s="9"/>
    </row>
    <row r="182" spans="3:5" x14ac:dyDescent="0.35">
      <c r="C182" s="29" t="s">
        <v>67</v>
      </c>
      <c r="D182" s="9">
        <v>29800000</v>
      </c>
      <c r="E182" s="9"/>
    </row>
    <row r="183" spans="3:5" x14ac:dyDescent="0.35">
      <c r="C183" s="29" t="s">
        <v>185</v>
      </c>
      <c r="D183" s="9">
        <v>29700000</v>
      </c>
      <c r="E183" s="9"/>
    </row>
    <row r="184" spans="3:5" x14ac:dyDescent="0.35">
      <c r="C184" s="29" t="s">
        <v>57</v>
      </c>
      <c r="D184" s="9">
        <v>89000000</v>
      </c>
      <c r="E184" s="9"/>
    </row>
    <row r="185" spans="3:5" x14ac:dyDescent="0.35">
      <c r="C185" s="29" t="s">
        <v>230</v>
      </c>
      <c r="D185" s="9" t="e">
        <v>#N/A</v>
      </c>
      <c r="E185" s="9"/>
    </row>
    <row r="186" spans="3:5" x14ac:dyDescent="0.35">
      <c r="C186" s="29" t="s">
        <v>242</v>
      </c>
      <c r="D186" s="9">
        <v>600</v>
      </c>
      <c r="E186" s="9"/>
    </row>
    <row r="187" spans="3:5" x14ac:dyDescent="0.35">
      <c r="C187" s="29" t="s">
        <v>244</v>
      </c>
      <c r="D187" s="9">
        <v>25600000</v>
      </c>
      <c r="E187" s="9"/>
    </row>
    <row r="188" spans="3:5" x14ac:dyDescent="0.35">
      <c r="C188" s="29" t="s">
        <v>220</v>
      </c>
      <c r="D188" s="9">
        <v>13700000</v>
      </c>
      <c r="E188" s="9"/>
    </row>
    <row r="189" spans="3:5" x14ac:dyDescent="0.35">
      <c r="C189" s="29" t="s">
        <v>221</v>
      </c>
      <c r="D189" s="9">
        <v>12600000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EV1" workbookViewId="0">
      <selection activeCell="FF2" sqref="FF2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2020-04-22T13:14:05Z</dcterms:modified>
</cp:coreProperties>
</file>