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slicers/slicer2.xml" ContentType="application/vnd.ms-excel.slicer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7.xml" ContentType="application/vnd.openxmlformats-officedocument.drawing+xml"/>
  <Override PartName="/xl/slicers/slicer3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8defc4b6a9dc9655/Documentos/Atividades da Faculdade/Projeto de Intervenção I - Tecnologia da Informação/"/>
    </mc:Choice>
  </mc:AlternateContent>
  <xr:revisionPtr revIDLastSave="79" documentId="8_{27FF03EA-BE13-4AC1-99AC-814C141AF5FD}" xr6:coauthVersionLast="47" xr6:coauthVersionMax="47" xr10:uidLastSave="{B2A5B859-5740-224A-AF33-A9E885795D6E}"/>
  <bookViews>
    <workbookView xWindow="0" yWindow="660" windowWidth="25600" windowHeight="14700" tabRatio="654" xr2:uid="{273B2BE5-4096-4198-8617-CDCA6E4D1E8A}"/>
  </bookViews>
  <sheets>
    <sheet name="DASHBOARD" sheetId="10" r:id="rId1"/>
    <sheet name="BASE DE FUNCIONÁRIOS" sheetId="2" r:id="rId2"/>
    <sheet name="Controle de presença" sheetId="1" r:id="rId3"/>
    <sheet name="ABS diário" sheetId="6" r:id="rId4"/>
    <sheet name="LISTA SUSPENSA" sheetId="3" state="hidden" r:id="rId5"/>
    <sheet name="DINÂMICA" sheetId="11" state="hidden" r:id="rId6"/>
  </sheets>
  <definedNames>
    <definedName name="DadosExternos_1" localSheetId="1" hidden="1">'BASE DE FUNCIONÁRIOS'!#REF!</definedName>
    <definedName name="SegmentaçãodeDados_Data">#N/A</definedName>
    <definedName name="SegmentaçãodeDados_Data1">#N/A</definedName>
    <definedName name="SegmentaçãodeDados_Funcionário">#N/A</definedName>
  </definedNames>
  <calcPr calcId="191028"/>
  <pivotCaches>
    <pivotCache cacheId="2" r:id="rId7"/>
    <pivotCache cacheId="3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6" l="1"/>
  <c r="E4" i="11"/>
  <c r="E3" i="11"/>
  <c r="E7" i="11"/>
  <c r="E6" i="11"/>
  <c r="E5" i="11"/>
  <c r="E2" i="11"/>
  <c r="E1" i="11"/>
  <c r="B11" i="11"/>
  <c r="B3" i="11"/>
  <c r="B2" i="11"/>
  <c r="B10" i="11"/>
  <c r="B9" i="11"/>
  <c r="AI8" i="1" a="1"/>
  <c r="AI8" i="1" s="1"/>
  <c r="AI9" i="1" a="1"/>
  <c r="AI9" i="1" s="1"/>
  <c r="AI10" i="1" a="1"/>
  <c r="AI10" i="1" s="1"/>
  <c r="AI11" i="1" a="1"/>
  <c r="AI11" i="1" s="1"/>
  <c r="AI12" i="1" a="1"/>
  <c r="AI12" i="1" s="1"/>
  <c r="AI13" i="1" a="1"/>
  <c r="AI13" i="1" s="1"/>
  <c r="AI14" i="1" a="1"/>
  <c r="AI14" i="1" s="1"/>
  <c r="AI15" i="1" a="1"/>
  <c r="AI15" i="1"/>
  <c r="AI16" i="1" a="1"/>
  <c r="AI16" i="1" s="1"/>
  <c r="AI17" i="1" a="1"/>
  <c r="AI17" i="1" s="1"/>
  <c r="AI18" i="1" a="1"/>
  <c r="AI18" i="1" s="1"/>
  <c r="AI7" i="1" a="1"/>
  <c r="AI7" i="1" s="1"/>
  <c r="U20" i="1" a="1"/>
  <c r="U20" i="1" s="1"/>
  <c r="D19" i="1"/>
  <c r="E20" i="1" a="1"/>
  <c r="E20" i="1" s="1"/>
  <c r="C9" i="6" s="1"/>
  <c r="F20" i="1" a="1"/>
  <c r="F20" i="1" s="1"/>
  <c r="G20" i="1" a="1"/>
  <c r="G20" i="1" s="1"/>
  <c r="C10" i="6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C20" i="6" s="1"/>
  <c r="S20" i="1" a="1"/>
  <c r="S20" i="1" s="1"/>
  <c r="T20" i="1" a="1"/>
  <c r="T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AD20" i="1" a="1"/>
  <c r="AD20" i="1" s="1"/>
  <c r="C30" i="6" s="1"/>
  <c r="AE20" i="1" a="1"/>
  <c r="AE20" i="1" s="1"/>
  <c r="C31" i="6" s="1"/>
  <c r="AF20" i="1" a="1"/>
  <c r="AF20" i="1" s="1"/>
  <c r="C32" i="6" s="1"/>
  <c r="AG20" i="1" a="1"/>
  <c r="AG20" i="1" s="1"/>
  <c r="AH20" i="1" a="1"/>
  <c r="AH20" i="1" s="1"/>
  <c r="D20" i="1" a="1"/>
  <c r="D20" i="1" s="1"/>
  <c r="C8" i="6" s="1"/>
  <c r="E19" i="1"/>
  <c r="B9" i="6" s="1"/>
  <c r="F19" i="1"/>
  <c r="G19" i="1"/>
  <c r="H19" i="1"/>
  <c r="I19" i="1"/>
  <c r="B12" i="6" s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B31" i="6" s="1"/>
  <c r="AF19" i="1"/>
  <c r="AG19" i="1"/>
  <c r="AH19" i="1"/>
  <c r="B21" i="6" l="1"/>
  <c r="C11" i="6"/>
  <c r="C25" i="6"/>
  <c r="C19" i="6"/>
  <c r="C24" i="6"/>
  <c r="C18" i="6"/>
  <c r="C17" i="6"/>
  <c r="C26" i="6"/>
  <c r="B25" i="6"/>
  <c r="B18" i="6"/>
  <c r="B27" i="6"/>
  <c r="B19" i="6"/>
  <c r="B29" i="6"/>
  <c r="B22" i="6"/>
  <c r="B15" i="6"/>
  <c r="B24" i="6"/>
  <c r="B17" i="6"/>
  <c r="B28" i="6"/>
  <c r="C12" i="6"/>
  <c r="D12" i="6" s="1"/>
  <c r="F12" i="6" s="1"/>
  <c r="B13" i="6"/>
  <c r="C29" i="6"/>
  <c r="C23" i="6"/>
  <c r="B23" i="6"/>
  <c r="B11" i="6"/>
  <c r="D11" i="6" s="1"/>
  <c r="F11" i="6" s="1"/>
  <c r="C28" i="6"/>
  <c r="C22" i="6"/>
  <c r="C16" i="6"/>
  <c r="B33" i="6"/>
  <c r="B16" i="6"/>
  <c r="C27" i="6"/>
  <c r="C21" i="6"/>
  <c r="D21" i="6" s="1"/>
  <c r="F21" i="6" s="1"/>
  <c r="C15" i="6"/>
  <c r="B32" i="6"/>
  <c r="D32" i="6" s="1"/>
  <c r="F32" i="6" s="1"/>
  <c r="B26" i="6"/>
  <c r="B20" i="6"/>
  <c r="D20" i="6" s="1"/>
  <c r="F20" i="6" s="1"/>
  <c r="C14" i="6"/>
  <c r="B30" i="6"/>
  <c r="D30" i="6" s="1"/>
  <c r="F30" i="6" s="1"/>
  <c r="B14" i="6"/>
  <c r="C13" i="6"/>
  <c r="C33" i="6"/>
  <c r="B10" i="6"/>
  <c r="D31" i="6"/>
  <c r="F31" i="6" s="1"/>
  <c r="D9" i="6"/>
  <c r="F9" i="6" s="1"/>
  <c r="D8" i="6"/>
  <c r="F8" i="6" s="1"/>
  <c r="D19" i="6" l="1"/>
  <c r="F19" i="6" s="1"/>
  <c r="D24" i="6"/>
  <c r="F24" i="6" s="1"/>
  <c r="D17" i="6"/>
  <c r="F17" i="6" s="1"/>
  <c r="D25" i="6"/>
  <c r="F25" i="6" s="1"/>
  <c r="D18" i="6"/>
  <c r="F18" i="6" s="1"/>
  <c r="D26" i="6"/>
  <c r="F26" i="6" s="1"/>
  <c r="B1" i="11"/>
  <c r="B6" i="11"/>
  <c r="D29" i="6"/>
  <c r="F29" i="6" s="1"/>
  <c r="D27" i="6"/>
  <c r="F27" i="6" s="1"/>
  <c r="B5" i="11"/>
  <c r="D15" i="6"/>
  <c r="F15" i="6" s="1"/>
  <c r="D22" i="6"/>
  <c r="F22" i="6" s="1"/>
  <c r="D14" i="6"/>
  <c r="F14" i="6" s="1"/>
  <c r="D28" i="6"/>
  <c r="F28" i="6" s="1"/>
  <c r="D16" i="6"/>
  <c r="F16" i="6" s="1"/>
  <c r="D23" i="6"/>
  <c r="F23" i="6" s="1"/>
  <c r="D33" i="6"/>
  <c r="F33" i="6" s="1"/>
  <c r="D13" i="6"/>
  <c r="F13" i="6" s="1"/>
  <c r="D10" i="6"/>
  <c r="F10" i="6" s="1"/>
  <c r="B7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F5B6D8-3D2F-4964-A5DC-08D662526CA2}" keepAlive="1" name="Consulta - BASE DE FUNCIONÁRIOS" description="Conexão com a consulta 'BASE DE FUNCIONÁRIOS' na pasta de trabalho." type="5" refreshedVersion="8" background="1" saveData="1">
    <dbPr connection="Provider=Microsoft.Mashup.OleDb.1;Data Source=$Workbook$;Location=&quot;BASE DE FUNCIONÁRIOS&quot;;Extended Properties=&quot;&quot;" command="SELECT * FROM [BASE DE FUNCIONÁRIO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<sst xmlns="http://schemas.openxmlformats.org/spreadsheetml/2006/main" count="497" uniqueCount="70">
  <si>
    <t>Mês referência: Março/2024</t>
  </si>
  <si>
    <t xml:space="preserve">Supervisor: </t>
  </si>
  <si>
    <t>Igo Rodrigues da Silva</t>
  </si>
  <si>
    <t>Operação:</t>
  </si>
  <si>
    <t>Atendimento Backoffice</t>
  </si>
  <si>
    <t>RE</t>
  </si>
  <si>
    <t>Nome</t>
  </si>
  <si>
    <t>Email #1</t>
  </si>
  <si>
    <t xml:space="preserve">Status </t>
  </si>
  <si>
    <t>Kathlyn Da Silva Cordeiro</t>
  </si>
  <si>
    <t>ab1484596@atento</t>
  </si>
  <si>
    <t xml:space="preserve">Atividade Normal </t>
  </si>
  <si>
    <t>Marlene Santos Rocha</t>
  </si>
  <si>
    <t>ab1484625@atento</t>
  </si>
  <si>
    <t>Nathalia Santos Pereira</t>
  </si>
  <si>
    <t>ab1484651@atento</t>
  </si>
  <si>
    <t>Sueli Cristina Lima Dos Santos Ribeiro</t>
  </si>
  <si>
    <t>ab1484703@atento</t>
  </si>
  <si>
    <t>Andrea Silva Lima</t>
  </si>
  <si>
    <t>ab1484715@atento</t>
  </si>
  <si>
    <t>Higor Oliveira Pereira Da Silva</t>
  </si>
  <si>
    <t>ab1484648@atento</t>
  </si>
  <si>
    <t>Alberto Ito</t>
  </si>
  <si>
    <t>ab1485909@atento</t>
  </si>
  <si>
    <t>Barbara Farias Luz Ferraz Da Silva</t>
  </si>
  <si>
    <t>ab1485903@atento</t>
  </si>
  <si>
    <t>Danilo Aparecido Da Silva</t>
  </si>
  <si>
    <t>ab1485919@atento</t>
  </si>
  <si>
    <t>Maressa Dos Santos Assumpcao Pereira</t>
  </si>
  <si>
    <t>ab1485920@atento</t>
  </si>
  <si>
    <t xml:space="preserve">Afastamento INSS </t>
  </si>
  <si>
    <t>Maria Eugenia Santos Trindade De Campos</t>
  </si>
  <si>
    <t>ab1485914@atento</t>
  </si>
  <si>
    <t>Raquel Aparecida Da Silva</t>
  </si>
  <si>
    <t>ab1485913@atento</t>
  </si>
  <si>
    <t>Matrícula RE</t>
  </si>
  <si>
    <t>Funcionário</t>
  </si>
  <si>
    <t>Status</t>
  </si>
  <si>
    <t>TOTAL ABS %</t>
  </si>
  <si>
    <t>Presente</t>
  </si>
  <si>
    <t>DSR</t>
  </si>
  <si>
    <t>Reunião escolar</t>
  </si>
  <si>
    <t>Atestado de acompanhante</t>
  </si>
  <si>
    <t>Faltas injustificada</t>
  </si>
  <si>
    <t>Folga banco de horas</t>
  </si>
  <si>
    <t>Atestado médico</t>
  </si>
  <si>
    <t>Comparecimento em audiência</t>
  </si>
  <si>
    <t>Abono</t>
  </si>
  <si>
    <t>Afastamento INSS</t>
  </si>
  <si>
    <t>Data</t>
  </si>
  <si>
    <t>Escalados</t>
  </si>
  <si>
    <t>Ausências</t>
  </si>
  <si>
    <t>% ABS</t>
  </si>
  <si>
    <t>META</t>
  </si>
  <si>
    <t>Demonstrativo</t>
  </si>
  <si>
    <t>Motivos</t>
  </si>
  <si>
    <t>Licença Maternidade</t>
  </si>
  <si>
    <t>Férias</t>
  </si>
  <si>
    <t>TOTAL DE AUSÊNCIAS</t>
  </si>
  <si>
    <t>TOTAL DE INJU</t>
  </si>
  <si>
    <t>TOTAL DE JUS</t>
  </si>
  <si>
    <t>ABS JUSTIFICADO</t>
  </si>
  <si>
    <t>ABS INJUSTIFICADO</t>
  </si>
  <si>
    <t>ABS TOTAL</t>
  </si>
  <si>
    <t>SPAM</t>
  </si>
  <si>
    <t>ATIVOS</t>
  </si>
  <si>
    <t>INATIVOS</t>
  </si>
  <si>
    <t>Rótulos de Linha</t>
  </si>
  <si>
    <t xml:space="preserve"> % ABS</t>
  </si>
  <si>
    <t xml:space="preserve">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</si>
</sst>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0"/>
      <name val="Omnes"/>
    </font>
    <font>
      <sz val="9"/>
      <color theme="0"/>
      <name val="Omnes"/>
    </font>
    <font>
      <sz val="8"/>
      <color theme="0"/>
      <name val="Omnes"/>
    </font>
    <font>
      <sz val="11"/>
      <color theme="1"/>
      <name val="Omnes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theme="4"/>
      </patternFill>
    </fill>
    <fill>
      <patternFill patternType="solid">
        <fgColor theme="3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double">
        <color theme="1"/>
      </top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164" fontId="3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16" fontId="0" fillId="0" borderId="0" xfId="0" applyNumberFormat="1"/>
    <xf numFmtId="0" fontId="0" fillId="0" borderId="0" xfId="0" pivotButton="1"/>
    <xf numFmtId="10" fontId="0" fillId="0" borderId="0" xfId="0" applyNumberFormat="1"/>
    <xf numFmtId="0" fontId="0" fillId="2" borderId="0" xfId="0" applyFill="1"/>
    <xf numFmtId="0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7" fontId="7" fillId="2" borderId="0" xfId="0" applyNumberFormat="1" applyFont="1" applyFill="1"/>
    <xf numFmtId="0" fontId="6" fillId="2" borderId="0" xfId="0" applyFont="1" applyFill="1"/>
    <xf numFmtId="0" fontId="7" fillId="2" borderId="0" xfId="0" applyFont="1" applyFill="1"/>
    <xf numFmtId="0" fontId="0" fillId="5" borderId="0" xfId="0" applyFill="1" applyAlignment="1">
      <alignment horizontal="center"/>
    </xf>
    <xf numFmtId="9" fontId="0" fillId="0" borderId="0" xfId="1" applyFont="1" applyAlignment="1">
      <alignment horizontal="center"/>
    </xf>
    <xf numFmtId="0" fontId="0" fillId="0" borderId="4" xfId="0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10" fontId="0" fillId="0" borderId="6" xfId="1" applyNumberFormat="1" applyFont="1" applyBorder="1" applyAlignment="1">
      <alignment horizontal="center"/>
    </xf>
    <xf numFmtId="16" fontId="2" fillId="4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16" fontId="2" fillId="7" borderId="5" xfId="0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13">
    <dxf>
      <numFmt numFmtId="14" formatCode="0.00%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1" formatCode="dd/mmm"/>
    </dxf>
    <dxf>
      <alignment horizontal="center" vertical="bottom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sz val="1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sz val="6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Estilo de Segmentação de Dados 1" pivot="0" table="0" count="1" xr9:uid="{40E5E10C-FDA3-4AF3-936E-2A3EA736A5E5}">
      <tableStyleElement type="wholeTable" dxfId="12"/>
    </tableStyle>
    <tableStyle name="Estilo de Segmentação de Dados 2" pivot="0" table="0" count="1" xr9:uid="{B23FEFEB-0F12-4359-AE9E-BF67E6DFF2CA}">
      <tableStyleElement type="wholeTable" dxfId="11"/>
    </tableStyle>
    <tableStyle name="SlicerStyleDark1 2" pivot="0" table="0" count="10" xr9:uid="{80CFAF49-9C8D-4339-B85C-31CAC07E1FEC}">
      <tableStyleElement type="wholeTable" dxfId="10"/>
      <tableStyleElement type="headerRow" dxfId="9"/>
    </tableStyle>
    <tableStyle name="SlicerStyleDark1 3" pivot="0" table="0" count="10" xr9:uid="{3452D934-D522-49C2-922F-2B7F71593471}">
      <tableStyleElement type="wholeTable" dxfId="8"/>
      <tableStyleElement type="headerRow" dxfId="7"/>
    </tableStyle>
  </tableStyles>
  <colors>
    <mruColors>
      <color rgb="FFFF99CC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/>
        <x14:slicerStyle name="Estilo de Segmentação de Dados 2"/>
        <x14:slicerStyle name="SlicerStyleDark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1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F9-4FE9-9701-89E30F210B5F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F9-4FE9-9701-89E30F210B5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0" cap="rnd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F9-4FE9-9701-89E30F210B5F}"/>
              </c:ext>
            </c:extLst>
          </c:dPt>
          <c:cat>
            <c:strRef>
              <c:f>DINÂMICA!$A$5:$A$7</c:f>
              <c:strCache>
                <c:ptCount val="3"/>
                <c:pt idx="0">
                  <c:v>ABS JUSTIFICADO</c:v>
                </c:pt>
                <c:pt idx="1">
                  <c:v>ABS INJUSTIFICADO</c:v>
                </c:pt>
                <c:pt idx="2">
                  <c:v>ABS TOTAL</c:v>
                </c:pt>
              </c:strCache>
            </c:strRef>
          </c:cat>
          <c:val>
            <c:numRef>
              <c:f>DINÂMICA!$B$5:$B$7</c:f>
              <c:numCache>
                <c:formatCode>0.00%</c:formatCode>
                <c:ptCount val="3"/>
                <c:pt idx="0">
                  <c:v>5.2816901408450703E-2</c:v>
                </c:pt>
                <c:pt idx="1">
                  <c:v>1.0563380281690141E-2</c:v>
                </c:pt>
                <c:pt idx="2">
                  <c:v>6.3380281690140844E-2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F9-4FE9-9701-89E30F210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58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3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CA-4B1A-AECB-4E3DDFD3ADA5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CA-4B1A-AECB-4E3DDFD3ADA5}"/>
              </c:ext>
            </c:extLst>
          </c:dPt>
          <c:dPt>
            <c:idx val="2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CA-4B1A-AECB-4E3DDFD3ADA5}"/>
              </c:ext>
            </c:extLst>
          </c:dPt>
          <c:cat>
            <c:strRef>
              <c:f>DINÂMICA!$A$5:$A$7</c:f>
              <c:strCache>
                <c:ptCount val="3"/>
                <c:pt idx="0">
                  <c:v>ABS JUSTIFICADO</c:v>
                </c:pt>
                <c:pt idx="1">
                  <c:v>ABS INJUSTIFICADO</c:v>
                </c:pt>
                <c:pt idx="2">
                  <c:v>ABS TOTAL</c:v>
                </c:pt>
              </c:strCache>
            </c:strRef>
          </c:cat>
          <c:val>
            <c:numRef>
              <c:f>DINÂMICA!$B$5:$B$7</c:f>
              <c:numCache>
                <c:formatCode>0.00%</c:formatCode>
                <c:ptCount val="3"/>
                <c:pt idx="0">
                  <c:v>5.2816901408450703E-2</c:v>
                </c:pt>
                <c:pt idx="1">
                  <c:v>1.0563380281690141E-2</c:v>
                </c:pt>
                <c:pt idx="2">
                  <c:v>6.3380281690140844E-2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CA-4B1A-AECB-4E3DDFD3A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58"/>
        <c:holeSize val="72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8F-40A4-ABF6-331B91DBEB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8F-40A4-ABF6-331B91DBEB8D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8F-40A4-ABF6-331B91DBEB8D}"/>
              </c:ext>
            </c:extLst>
          </c:dPt>
          <c:cat>
            <c:strRef>
              <c:f>DINÂMICA!$A$5:$A$7</c:f>
              <c:strCache>
                <c:ptCount val="3"/>
                <c:pt idx="0">
                  <c:v>ABS JUSTIFICADO</c:v>
                </c:pt>
                <c:pt idx="1">
                  <c:v>ABS INJUSTIFICADO</c:v>
                </c:pt>
                <c:pt idx="2">
                  <c:v>ABS TOTAL</c:v>
                </c:pt>
              </c:strCache>
            </c:strRef>
          </c:cat>
          <c:val>
            <c:numRef>
              <c:f>DINÂMICA!$B$5:$B$7</c:f>
              <c:numCache>
                <c:formatCode>0.00%</c:formatCode>
                <c:ptCount val="3"/>
                <c:pt idx="0">
                  <c:v>5.2816901408450703E-2</c:v>
                </c:pt>
                <c:pt idx="1">
                  <c:v>1.0563380281690141E-2</c:v>
                </c:pt>
                <c:pt idx="2">
                  <c:v>6.3380281690140844E-2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8F-40A4-ABF6-331B91DBE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8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[GESTÃO DE AUSÊNCIAS - DASHBOARD E PLANILHA DE CONTROLE.xlsx]DINÂMICA!Tabela dinâmica2</c:name>
    <c:fmtId val="2"/>
  </c:pivotSource>
  <c:chart>
    <c:autoTitleDeleted val="1"/>
    <c:pivotFmts>
      <c:pivotFmt>
        <c:idx val="0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DINÂMICA!$Y$8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DINÂMICA!$X$9:$X$20</c:f>
              <c:strCache>
                <c:ptCount val="12"/>
                <c:pt idx="0">
                  <c:v>Higor Oliveira Pereira Da Silva</c:v>
                </c:pt>
                <c:pt idx="1">
                  <c:v>Marlene Santos Rocha</c:v>
                </c:pt>
                <c:pt idx="2">
                  <c:v>Andrea Silva Lima</c:v>
                </c:pt>
                <c:pt idx="3">
                  <c:v>Barbara Farias Luz Ferraz Da Silva</c:v>
                </c:pt>
                <c:pt idx="4">
                  <c:v>Danilo Aparecido Da Silva</c:v>
                </c:pt>
                <c:pt idx="5">
                  <c:v>Nathalia Santos Pereira</c:v>
                </c:pt>
                <c:pt idx="6">
                  <c:v>Alberto Ito</c:v>
                </c:pt>
                <c:pt idx="7">
                  <c:v>Raquel Aparecida Da Silva</c:v>
                </c:pt>
                <c:pt idx="8">
                  <c:v>Maressa Dos Santos Assumpcao Pereira</c:v>
                </c:pt>
                <c:pt idx="9">
                  <c:v>Maria Eugenia Santos Trindade De Campos</c:v>
                </c:pt>
                <c:pt idx="10">
                  <c:v>Sueli Cristina Lima Dos Santos Ribeiro</c:v>
                </c:pt>
                <c:pt idx="11">
                  <c:v>Kathlyn Da Silva Cordeiro</c:v>
                </c:pt>
              </c:strCache>
            </c:strRef>
          </c:cat>
          <c:val>
            <c:numRef>
              <c:f>DINÂMICA!$Y$9:$Y$20</c:f>
              <c:numCache>
                <c:formatCode>0.00%</c:formatCode>
                <c:ptCount val="12"/>
                <c:pt idx="0">
                  <c:v>0.19230769230769232</c:v>
                </c:pt>
                <c:pt idx="1">
                  <c:v>0.15384615384615385</c:v>
                </c:pt>
                <c:pt idx="2">
                  <c:v>0.11538461538461539</c:v>
                </c:pt>
                <c:pt idx="3">
                  <c:v>0.11538461538461539</c:v>
                </c:pt>
                <c:pt idx="4">
                  <c:v>3.8461538461538464E-2</c:v>
                </c:pt>
                <c:pt idx="5">
                  <c:v>3.8461538461538464E-2</c:v>
                </c:pt>
                <c:pt idx="6">
                  <c:v>3.8461538461538464E-2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2-4703-AF7C-A16D2B359F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75267759"/>
        <c:axId val="275251919"/>
      </c:barChart>
      <c:catAx>
        <c:axId val="27526775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5251919"/>
        <c:crosses val="autoZero"/>
        <c:auto val="1"/>
        <c:lblAlgn val="ctr"/>
        <c:lblOffset val="100"/>
        <c:noMultiLvlLbl val="0"/>
      </c:catAx>
      <c:valAx>
        <c:axId val="275251919"/>
        <c:scaling>
          <c:orientation val="minMax"/>
        </c:scaling>
        <c:delete val="1"/>
        <c:axPos val="b"/>
        <c:numFmt formatCode="0.00%" sourceLinked="1"/>
        <c:majorTickMark val="out"/>
        <c:minorTickMark val="none"/>
        <c:tickLblPos val="nextTo"/>
        <c:crossAx val="27526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[GESTÃO DE AUSÊNCIAS - DASHBOARD E PLANILHA DE CONTROLE.xlsx]DINÂMICA!Tabela dinâmica1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8316953316953317E-2"/>
              <c:y val="-4.47741935483871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496488614598849E-2"/>
          <c:y val="4.7311827956989246E-2"/>
          <c:w val="0.95508231925554765"/>
          <c:h val="0.686392346118025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DINÂMICA!$B$21</c:f>
              <c:strCache>
                <c:ptCount val="1"/>
                <c:pt idx="0">
                  <c:v> % ABS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DINÂMICA!$A$22:$A$47</c:f>
              <c:strCache>
                <c:ptCount val="26"/>
                <c:pt idx="0">
                  <c:v>01/mar</c:v>
                </c:pt>
                <c:pt idx="1">
                  <c:v>02/mar</c:v>
                </c:pt>
                <c:pt idx="2">
                  <c:v>04/mar</c:v>
                </c:pt>
                <c:pt idx="3">
                  <c:v>05/mar</c:v>
                </c:pt>
                <c:pt idx="4">
                  <c:v>06/mar</c:v>
                </c:pt>
                <c:pt idx="5">
                  <c:v>07/mar</c:v>
                </c:pt>
                <c:pt idx="6">
                  <c:v>08/mar</c:v>
                </c:pt>
                <c:pt idx="7">
                  <c:v>09/mar</c:v>
                </c:pt>
                <c:pt idx="8">
                  <c:v>11/mar</c:v>
                </c:pt>
                <c:pt idx="9">
                  <c:v>12/mar</c:v>
                </c:pt>
                <c:pt idx="10">
                  <c:v>13/mar</c:v>
                </c:pt>
                <c:pt idx="11">
                  <c:v>14/mar</c:v>
                </c:pt>
                <c:pt idx="12">
                  <c:v>15/mar</c:v>
                </c:pt>
                <c:pt idx="13">
                  <c:v>16/mar</c:v>
                </c:pt>
                <c:pt idx="14">
                  <c:v>18/mar</c:v>
                </c:pt>
                <c:pt idx="15">
                  <c:v>19/mar</c:v>
                </c:pt>
                <c:pt idx="16">
                  <c:v>20/mar</c:v>
                </c:pt>
                <c:pt idx="17">
                  <c:v>21/mar</c:v>
                </c:pt>
                <c:pt idx="18">
                  <c:v>22/mar</c:v>
                </c:pt>
                <c:pt idx="19">
                  <c:v>23/mar</c:v>
                </c:pt>
                <c:pt idx="20">
                  <c:v>25/mar</c:v>
                </c:pt>
                <c:pt idx="21">
                  <c:v>26/mar</c:v>
                </c:pt>
                <c:pt idx="22">
                  <c:v>27/mar</c:v>
                </c:pt>
                <c:pt idx="23">
                  <c:v>28/mar</c:v>
                </c:pt>
                <c:pt idx="24">
                  <c:v>29/mar</c:v>
                </c:pt>
                <c:pt idx="25">
                  <c:v>30/mar</c:v>
                </c:pt>
              </c:strCache>
            </c:strRef>
          </c:cat>
          <c:val>
            <c:numRef>
              <c:f>DINÂMICA!$B$22:$B$47</c:f>
              <c:numCache>
                <c:formatCode>0.00%</c:formatCode>
                <c:ptCount val="26"/>
                <c:pt idx="0">
                  <c:v>9.0909090909090912E-2</c:v>
                </c:pt>
                <c:pt idx="1">
                  <c:v>9.0909090909090912E-2</c:v>
                </c:pt>
                <c:pt idx="2">
                  <c:v>9.0909090909090912E-2</c:v>
                </c:pt>
                <c:pt idx="3">
                  <c:v>9.0909090909090912E-2</c:v>
                </c:pt>
                <c:pt idx="4">
                  <c:v>0</c:v>
                </c:pt>
                <c:pt idx="5">
                  <c:v>9.0909090909090912E-2</c:v>
                </c:pt>
                <c:pt idx="6">
                  <c:v>9.0909090909090912E-2</c:v>
                </c:pt>
                <c:pt idx="7">
                  <c:v>0.1</c:v>
                </c:pt>
                <c:pt idx="8">
                  <c:v>9.0909090909090912E-2</c:v>
                </c:pt>
                <c:pt idx="9">
                  <c:v>9.0909090909090912E-2</c:v>
                </c:pt>
                <c:pt idx="10">
                  <c:v>0</c:v>
                </c:pt>
                <c:pt idx="11">
                  <c:v>0</c:v>
                </c:pt>
                <c:pt idx="12">
                  <c:v>9.0909090909090912E-2</c:v>
                </c:pt>
                <c:pt idx="13">
                  <c:v>0</c:v>
                </c:pt>
                <c:pt idx="14">
                  <c:v>0.2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9.0909090909090912E-2</c:v>
                </c:pt>
                <c:pt idx="19">
                  <c:v>9.0909090909090912E-2</c:v>
                </c:pt>
                <c:pt idx="20">
                  <c:v>9.0909090909090912E-2</c:v>
                </c:pt>
                <c:pt idx="21">
                  <c:v>9.0909090909090912E-2</c:v>
                </c:pt>
                <c:pt idx="22">
                  <c:v>0</c:v>
                </c:pt>
                <c:pt idx="23">
                  <c:v>9.0909090909090912E-2</c:v>
                </c:pt>
                <c:pt idx="24">
                  <c:v>0</c:v>
                </c:pt>
                <c:pt idx="2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C-48E0-82A1-D2CDEA5714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45497088"/>
        <c:axId val="945474048"/>
      </c:barChart>
      <c:lineChart>
        <c:grouping val="standard"/>
        <c:varyColors val="0"/>
        <c:ser>
          <c:idx val="1"/>
          <c:order val="1"/>
          <c:tx>
            <c:strRef>
              <c:f>DINÂMICA!$C$21</c:f>
              <c:strCache>
                <c:ptCount val="1"/>
                <c:pt idx="0">
                  <c:v> META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BC-48E0-82A1-D2CDEA5714E8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EBC-48E0-82A1-D2CDEA5714E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BC-48E0-82A1-D2CDEA5714E8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EBC-48E0-82A1-D2CDEA5714E8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BC-48E0-82A1-D2CDEA5714E8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6EBC-48E0-82A1-D2CDEA5714E8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BC-48E0-82A1-D2CDEA5714E8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6EBC-48E0-82A1-D2CDEA5714E8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EBC-48E0-82A1-D2CDEA5714E8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6EBC-48E0-82A1-D2CDEA5714E8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6EBC-48E0-82A1-D2CDEA5714E8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EBC-48E0-82A1-D2CDEA5714E8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6EBC-48E0-82A1-D2CDEA5714E8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6EBC-48E0-82A1-D2CDEA5714E8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6EBC-48E0-82A1-D2CDEA5714E8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6EBC-48E0-82A1-D2CDEA5714E8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6EBC-48E0-82A1-D2CDEA5714E8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6EBC-48E0-82A1-D2CDEA5714E8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6EBC-48E0-82A1-D2CDEA5714E8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6EBC-48E0-82A1-D2CDEA5714E8}"/>
              </c:ext>
            </c:extLst>
          </c:dPt>
          <c:dPt>
            <c:idx val="2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6EBC-48E0-82A1-D2CDEA5714E8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6EBC-48E0-82A1-D2CDEA5714E8}"/>
              </c:ext>
            </c:extLst>
          </c:dPt>
          <c:dPt>
            <c:idx val="2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6EBC-48E0-82A1-D2CDEA5714E8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6EBC-48E0-82A1-D2CDEA5714E8}"/>
              </c:ext>
            </c:extLst>
          </c:dPt>
          <c:dPt>
            <c:idx val="2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6EBC-48E0-82A1-D2CDEA5714E8}"/>
              </c:ext>
            </c:extLst>
          </c:dPt>
          <c:dPt>
            <c:idx val="2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6EBC-48E0-82A1-D2CDEA5714E8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EBC-48E0-82A1-D2CDEA5714E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EBC-48E0-82A1-D2CDEA5714E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EBC-48E0-82A1-D2CDEA5714E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EBC-48E0-82A1-D2CDEA5714E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EBC-48E0-82A1-D2CDEA5714E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EBC-48E0-82A1-D2CDEA5714E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EBC-48E0-82A1-D2CDEA5714E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EBC-48E0-82A1-D2CDEA5714E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EBC-48E0-82A1-D2CDEA5714E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EBC-48E0-82A1-D2CDEA5714E8}"/>
                </c:ext>
              </c:extLst>
            </c:dLbl>
            <c:dLbl>
              <c:idx val="10"/>
              <c:layout>
                <c:manualLayout>
                  <c:x val="-2.8316953316953317E-2"/>
                  <c:y val="-4.47741935483871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EBC-48E0-82A1-D2CDEA5714E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EBC-48E0-82A1-D2CDEA5714E8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EBC-48E0-82A1-D2CDEA5714E8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EBC-48E0-82A1-D2CDEA5714E8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EBC-48E0-82A1-D2CDEA5714E8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EBC-48E0-82A1-D2CDEA5714E8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EBC-48E0-82A1-D2CDEA5714E8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EBC-48E0-82A1-D2CDEA5714E8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EBC-48E0-82A1-D2CDEA5714E8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EBC-48E0-82A1-D2CDEA5714E8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EBC-48E0-82A1-D2CDEA5714E8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EBC-48E0-82A1-D2CDEA5714E8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EBC-48E0-82A1-D2CDEA5714E8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EBC-48E0-82A1-D2CDEA5714E8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EBC-48E0-82A1-D2CDEA5714E8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EBC-48E0-82A1-D2CDEA5714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DINÂMICA!$A$22:$A$47</c:f>
              <c:strCache>
                <c:ptCount val="26"/>
                <c:pt idx="0">
                  <c:v>01/mar</c:v>
                </c:pt>
                <c:pt idx="1">
                  <c:v>02/mar</c:v>
                </c:pt>
                <c:pt idx="2">
                  <c:v>04/mar</c:v>
                </c:pt>
                <c:pt idx="3">
                  <c:v>05/mar</c:v>
                </c:pt>
                <c:pt idx="4">
                  <c:v>06/mar</c:v>
                </c:pt>
                <c:pt idx="5">
                  <c:v>07/mar</c:v>
                </c:pt>
                <c:pt idx="6">
                  <c:v>08/mar</c:v>
                </c:pt>
                <c:pt idx="7">
                  <c:v>09/mar</c:v>
                </c:pt>
                <c:pt idx="8">
                  <c:v>11/mar</c:v>
                </c:pt>
                <c:pt idx="9">
                  <c:v>12/mar</c:v>
                </c:pt>
                <c:pt idx="10">
                  <c:v>13/mar</c:v>
                </c:pt>
                <c:pt idx="11">
                  <c:v>14/mar</c:v>
                </c:pt>
                <c:pt idx="12">
                  <c:v>15/mar</c:v>
                </c:pt>
                <c:pt idx="13">
                  <c:v>16/mar</c:v>
                </c:pt>
                <c:pt idx="14">
                  <c:v>18/mar</c:v>
                </c:pt>
                <c:pt idx="15">
                  <c:v>19/mar</c:v>
                </c:pt>
                <c:pt idx="16">
                  <c:v>20/mar</c:v>
                </c:pt>
                <c:pt idx="17">
                  <c:v>21/mar</c:v>
                </c:pt>
                <c:pt idx="18">
                  <c:v>22/mar</c:v>
                </c:pt>
                <c:pt idx="19">
                  <c:v>23/mar</c:v>
                </c:pt>
                <c:pt idx="20">
                  <c:v>25/mar</c:v>
                </c:pt>
                <c:pt idx="21">
                  <c:v>26/mar</c:v>
                </c:pt>
                <c:pt idx="22">
                  <c:v>27/mar</c:v>
                </c:pt>
                <c:pt idx="23">
                  <c:v>28/mar</c:v>
                </c:pt>
                <c:pt idx="24">
                  <c:v>29/mar</c:v>
                </c:pt>
                <c:pt idx="25">
                  <c:v>30/mar</c:v>
                </c:pt>
              </c:strCache>
            </c:strRef>
          </c:cat>
          <c:val>
            <c:numRef>
              <c:f>DINÂMICA!$C$22:$C$47</c:f>
              <c:numCache>
                <c:formatCode>0.00%</c:formatCode>
                <c:ptCount val="2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EBC-48E0-82A1-D2CDEA5714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45497088"/>
        <c:axId val="945474048"/>
      </c:lineChart>
      <c:catAx>
        <c:axId val="94549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5474048"/>
        <c:crosses val="autoZero"/>
        <c:auto val="1"/>
        <c:lblAlgn val="ctr"/>
        <c:lblOffset val="100"/>
        <c:noMultiLvlLbl val="0"/>
      </c:catAx>
      <c:valAx>
        <c:axId val="94547404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4549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67-47BA-91D8-73E0EB1202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67-47BA-91D8-73E0EB1202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267-47BA-91D8-73E0EB1202C2}"/>
              </c:ext>
            </c:extLst>
          </c:dPt>
          <c:cat>
            <c:strRef>
              <c:f>DINÂMICA!$A$5:$A$7</c:f>
              <c:strCache>
                <c:ptCount val="3"/>
                <c:pt idx="0">
                  <c:v>ABS JUSTIFICADO</c:v>
                </c:pt>
                <c:pt idx="1">
                  <c:v>ABS INJUSTIFICADO</c:v>
                </c:pt>
                <c:pt idx="2">
                  <c:v>ABS TOTAL</c:v>
                </c:pt>
              </c:strCache>
            </c:strRef>
          </c:cat>
          <c:val>
            <c:numRef>
              <c:f>DINÂMICA!$B$5:$B$7</c:f>
              <c:numCache>
                <c:formatCode>0.00%</c:formatCode>
                <c:ptCount val="3"/>
                <c:pt idx="0">
                  <c:v>5.2816901408450703E-2</c:v>
                </c:pt>
                <c:pt idx="1">
                  <c:v>1.0563380281690141E-2</c:v>
                </c:pt>
                <c:pt idx="2">
                  <c:v>6.3380281690140844E-2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2-49D5-B0A1-AA1DE17B9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9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[GESTÃO DE AUSÊNCIAS - DASHBOARD E PLANILHA DE CONTROLE.xlsx]DINÂMICA!Tabela dinâmica2</c:name>
    <c:fmtId val="0"/>
  </c:pivotSource>
  <c:chart>
    <c:autoTitleDeleted val="1"/>
    <c:pivotFmts>
      <c:pivotFmt>
        <c:idx val="0"/>
        <c:spPr>
          <a:solidFill>
            <a:schemeClr val="tx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DINÂMICA!$Y$8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DINÂMICA!$X$9:$X$20</c:f>
              <c:strCache>
                <c:ptCount val="12"/>
                <c:pt idx="0">
                  <c:v>Higor Oliveira Pereira Da Silva</c:v>
                </c:pt>
                <c:pt idx="1">
                  <c:v>Marlene Santos Rocha</c:v>
                </c:pt>
                <c:pt idx="2">
                  <c:v>Andrea Silva Lima</c:v>
                </c:pt>
                <c:pt idx="3">
                  <c:v>Barbara Farias Luz Ferraz Da Silva</c:v>
                </c:pt>
                <c:pt idx="4">
                  <c:v>Danilo Aparecido Da Silva</c:v>
                </c:pt>
                <c:pt idx="5">
                  <c:v>Nathalia Santos Pereira</c:v>
                </c:pt>
                <c:pt idx="6">
                  <c:v>Alberto Ito</c:v>
                </c:pt>
                <c:pt idx="7">
                  <c:v>Raquel Aparecida Da Silva</c:v>
                </c:pt>
                <c:pt idx="8">
                  <c:v>Maressa Dos Santos Assumpcao Pereira</c:v>
                </c:pt>
                <c:pt idx="9">
                  <c:v>Maria Eugenia Santos Trindade De Campos</c:v>
                </c:pt>
                <c:pt idx="10">
                  <c:v>Sueli Cristina Lima Dos Santos Ribeiro</c:v>
                </c:pt>
                <c:pt idx="11">
                  <c:v>Kathlyn Da Silva Cordeiro</c:v>
                </c:pt>
              </c:strCache>
            </c:strRef>
          </c:cat>
          <c:val>
            <c:numRef>
              <c:f>DINÂMICA!$Y$9:$Y$20</c:f>
              <c:numCache>
                <c:formatCode>0.00%</c:formatCode>
                <c:ptCount val="12"/>
                <c:pt idx="0">
                  <c:v>0.19230769230769232</c:v>
                </c:pt>
                <c:pt idx="1">
                  <c:v>0.15384615384615385</c:v>
                </c:pt>
                <c:pt idx="2">
                  <c:v>0.11538461538461539</c:v>
                </c:pt>
                <c:pt idx="3">
                  <c:v>0.11538461538461539</c:v>
                </c:pt>
                <c:pt idx="4">
                  <c:v>3.8461538461538464E-2</c:v>
                </c:pt>
                <c:pt idx="5">
                  <c:v>3.8461538461538464E-2</c:v>
                </c:pt>
                <c:pt idx="6">
                  <c:v>3.8461538461538464E-2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E3-4571-B3E9-0CA2513EBB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75267759"/>
        <c:axId val="275251919"/>
      </c:barChart>
      <c:catAx>
        <c:axId val="27526775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5251919"/>
        <c:crosses val="autoZero"/>
        <c:auto val="1"/>
        <c:lblAlgn val="ctr"/>
        <c:lblOffset val="100"/>
        <c:noMultiLvlLbl val="0"/>
      </c:catAx>
      <c:valAx>
        <c:axId val="275251919"/>
        <c:scaling>
          <c:orientation val="minMax"/>
        </c:scaling>
        <c:delete val="1"/>
        <c:axPos val="b"/>
        <c:numFmt formatCode="0.00%" sourceLinked="1"/>
        <c:majorTickMark val="out"/>
        <c:minorTickMark val="none"/>
        <c:tickLblPos val="nextTo"/>
        <c:crossAx val="27526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[GESTÃO DE AUSÊNCIAS - DASHBOARD E PLANILHA DE CONTROLE.xlsx]DINÂMICA!Tabela dinâmica1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DINÂMICA!$B$21</c:f>
              <c:strCache>
                <c:ptCount val="1"/>
                <c:pt idx="0">
                  <c:v> % ABS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DINÂMICA!$A$22:$A$47</c:f>
              <c:strCache>
                <c:ptCount val="26"/>
                <c:pt idx="0">
                  <c:v>01/mar</c:v>
                </c:pt>
                <c:pt idx="1">
                  <c:v>02/mar</c:v>
                </c:pt>
                <c:pt idx="2">
                  <c:v>04/mar</c:v>
                </c:pt>
                <c:pt idx="3">
                  <c:v>05/mar</c:v>
                </c:pt>
                <c:pt idx="4">
                  <c:v>06/mar</c:v>
                </c:pt>
                <c:pt idx="5">
                  <c:v>07/mar</c:v>
                </c:pt>
                <c:pt idx="6">
                  <c:v>08/mar</c:v>
                </c:pt>
                <c:pt idx="7">
                  <c:v>09/mar</c:v>
                </c:pt>
                <c:pt idx="8">
                  <c:v>11/mar</c:v>
                </c:pt>
                <c:pt idx="9">
                  <c:v>12/mar</c:v>
                </c:pt>
                <c:pt idx="10">
                  <c:v>13/mar</c:v>
                </c:pt>
                <c:pt idx="11">
                  <c:v>14/mar</c:v>
                </c:pt>
                <c:pt idx="12">
                  <c:v>15/mar</c:v>
                </c:pt>
                <c:pt idx="13">
                  <c:v>16/mar</c:v>
                </c:pt>
                <c:pt idx="14">
                  <c:v>18/mar</c:v>
                </c:pt>
                <c:pt idx="15">
                  <c:v>19/mar</c:v>
                </c:pt>
                <c:pt idx="16">
                  <c:v>20/mar</c:v>
                </c:pt>
                <c:pt idx="17">
                  <c:v>21/mar</c:v>
                </c:pt>
                <c:pt idx="18">
                  <c:v>22/mar</c:v>
                </c:pt>
                <c:pt idx="19">
                  <c:v>23/mar</c:v>
                </c:pt>
                <c:pt idx="20">
                  <c:v>25/mar</c:v>
                </c:pt>
                <c:pt idx="21">
                  <c:v>26/mar</c:v>
                </c:pt>
                <c:pt idx="22">
                  <c:v>27/mar</c:v>
                </c:pt>
                <c:pt idx="23">
                  <c:v>28/mar</c:v>
                </c:pt>
                <c:pt idx="24">
                  <c:v>29/mar</c:v>
                </c:pt>
                <c:pt idx="25">
                  <c:v>30/mar</c:v>
                </c:pt>
              </c:strCache>
            </c:strRef>
          </c:cat>
          <c:val>
            <c:numRef>
              <c:f>DINÂMICA!$B$22:$B$47</c:f>
              <c:numCache>
                <c:formatCode>0.00%</c:formatCode>
                <c:ptCount val="26"/>
                <c:pt idx="0">
                  <c:v>9.0909090909090912E-2</c:v>
                </c:pt>
                <c:pt idx="1">
                  <c:v>9.0909090909090912E-2</c:v>
                </c:pt>
                <c:pt idx="2">
                  <c:v>9.0909090909090912E-2</c:v>
                </c:pt>
                <c:pt idx="3">
                  <c:v>9.0909090909090912E-2</c:v>
                </c:pt>
                <c:pt idx="4">
                  <c:v>0</c:v>
                </c:pt>
                <c:pt idx="5">
                  <c:v>9.0909090909090912E-2</c:v>
                </c:pt>
                <c:pt idx="6">
                  <c:v>9.0909090909090912E-2</c:v>
                </c:pt>
                <c:pt idx="7">
                  <c:v>0.1</c:v>
                </c:pt>
                <c:pt idx="8">
                  <c:v>9.0909090909090912E-2</c:v>
                </c:pt>
                <c:pt idx="9">
                  <c:v>9.0909090909090912E-2</c:v>
                </c:pt>
                <c:pt idx="10">
                  <c:v>0</c:v>
                </c:pt>
                <c:pt idx="11">
                  <c:v>0</c:v>
                </c:pt>
                <c:pt idx="12">
                  <c:v>9.0909090909090912E-2</c:v>
                </c:pt>
                <c:pt idx="13">
                  <c:v>0</c:v>
                </c:pt>
                <c:pt idx="14">
                  <c:v>0.2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9.0909090909090912E-2</c:v>
                </c:pt>
                <c:pt idx="19">
                  <c:v>9.0909090909090912E-2</c:v>
                </c:pt>
                <c:pt idx="20">
                  <c:v>9.0909090909090912E-2</c:v>
                </c:pt>
                <c:pt idx="21">
                  <c:v>9.0909090909090912E-2</c:v>
                </c:pt>
                <c:pt idx="22">
                  <c:v>0</c:v>
                </c:pt>
                <c:pt idx="23">
                  <c:v>9.0909090909090912E-2</c:v>
                </c:pt>
                <c:pt idx="24">
                  <c:v>0</c:v>
                </c:pt>
                <c:pt idx="25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84-488C-8C79-042B7584BD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45497088"/>
        <c:axId val="945474048"/>
      </c:barChart>
      <c:lineChart>
        <c:grouping val="standard"/>
        <c:varyColors val="0"/>
        <c:ser>
          <c:idx val="1"/>
          <c:order val="1"/>
          <c:tx>
            <c:strRef>
              <c:f>DINÂMICA!$C$21</c:f>
              <c:strCache>
                <c:ptCount val="1"/>
                <c:pt idx="0">
                  <c:v> META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EF84-488C-8C79-042B7584BDC0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EF84-488C-8C79-042B7584BDC0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EF84-488C-8C79-042B7584BDC0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EF84-488C-8C79-042B7584BDC0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EF84-488C-8C79-042B7584BDC0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EF84-488C-8C79-042B7584BDC0}"/>
              </c:ext>
            </c:extLst>
          </c:dPt>
          <c:dPt>
            <c:idx val="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EF84-488C-8C79-042B7584BDC0}"/>
              </c:ext>
            </c:extLst>
          </c:dPt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EF84-488C-8C79-042B7584BDC0}"/>
              </c:ext>
            </c:extLst>
          </c:dPt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C-EF84-488C-8C79-042B7584BDC0}"/>
              </c:ext>
            </c:extLst>
          </c:dPt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B-EF84-488C-8C79-042B7584BDC0}"/>
              </c:ext>
            </c:extLst>
          </c:dPt>
          <c:dPt>
            <c:idx val="1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E-EF84-488C-8C79-042B7584BDC0}"/>
              </c:ext>
            </c:extLst>
          </c:dPt>
          <c:dPt>
            <c:idx val="1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EF84-488C-8C79-042B7584BDC0}"/>
              </c:ext>
            </c:extLst>
          </c:dPt>
          <c:dPt>
            <c:idx val="1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EF84-488C-8C79-042B7584BDC0}"/>
              </c:ext>
            </c:extLst>
          </c:dPt>
          <c:dPt>
            <c:idx val="1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1-EF84-488C-8C79-042B7584BDC0}"/>
              </c:ext>
            </c:extLst>
          </c:dPt>
          <c:dPt>
            <c:idx val="1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0-EF84-488C-8C79-042B7584BDC0}"/>
              </c:ext>
            </c:extLst>
          </c:dPt>
          <c:dPt>
            <c:idx val="1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4-EF84-488C-8C79-042B7584BDC0}"/>
              </c:ext>
            </c:extLst>
          </c:dPt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2-EF84-488C-8C79-042B7584BDC0}"/>
              </c:ext>
            </c:extLst>
          </c:dPt>
          <c:dPt>
            <c:idx val="1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EF84-488C-8C79-042B7584BDC0}"/>
              </c:ext>
            </c:extLst>
          </c:dPt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5-EF84-488C-8C79-042B7584BDC0}"/>
              </c:ext>
            </c:extLst>
          </c:dPt>
          <c:dPt>
            <c:idx val="2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7-EF84-488C-8C79-042B7584BDC0}"/>
              </c:ext>
            </c:extLst>
          </c:dPt>
          <c:dPt>
            <c:idx val="2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6-EF84-488C-8C79-042B7584BDC0}"/>
              </c:ext>
            </c:extLst>
          </c:dPt>
          <c:dPt>
            <c:idx val="2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8-EF84-488C-8C79-042B7584BDC0}"/>
              </c:ext>
            </c:extLst>
          </c:dPt>
          <c:dPt>
            <c:idx val="2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A-EF84-488C-8C79-042B7584BDC0}"/>
              </c:ext>
            </c:extLst>
          </c:dPt>
          <c:dPt>
            <c:idx val="2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9-EF84-488C-8C79-042B7584BDC0}"/>
              </c:ext>
            </c:extLst>
          </c:dPt>
          <c:dPt>
            <c:idx val="2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B-EF84-488C-8C79-042B7584BDC0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F84-488C-8C79-042B7584BDC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F84-488C-8C79-042B7584BDC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F84-488C-8C79-042B7584BDC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F84-488C-8C79-042B7584BDC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F84-488C-8C79-042B7584BDC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F84-488C-8C79-042B7584BDC0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F84-488C-8C79-042B7584BDC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F84-488C-8C79-042B7584BDC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F84-488C-8C79-042B7584BDC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F84-488C-8C79-042B7584BDC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F84-488C-8C79-042B7584BDC0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F84-488C-8C79-042B7584BDC0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F84-488C-8C79-042B7584BDC0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F84-488C-8C79-042B7584BDC0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F84-488C-8C79-042B7584BDC0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F84-488C-8C79-042B7584BDC0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F84-488C-8C79-042B7584BDC0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F84-488C-8C79-042B7584BDC0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F84-488C-8C79-042B7584BDC0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F84-488C-8C79-042B7584BDC0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F84-488C-8C79-042B7584BDC0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F84-488C-8C79-042B7584BDC0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F84-488C-8C79-042B7584BDC0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F84-488C-8C79-042B7584BDC0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F84-488C-8C79-042B7584BD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DINÂMICA!$A$22:$A$47</c:f>
              <c:strCache>
                <c:ptCount val="26"/>
                <c:pt idx="0">
                  <c:v>01/mar</c:v>
                </c:pt>
                <c:pt idx="1">
                  <c:v>02/mar</c:v>
                </c:pt>
                <c:pt idx="2">
                  <c:v>04/mar</c:v>
                </c:pt>
                <c:pt idx="3">
                  <c:v>05/mar</c:v>
                </c:pt>
                <c:pt idx="4">
                  <c:v>06/mar</c:v>
                </c:pt>
                <c:pt idx="5">
                  <c:v>07/mar</c:v>
                </c:pt>
                <c:pt idx="6">
                  <c:v>08/mar</c:v>
                </c:pt>
                <c:pt idx="7">
                  <c:v>09/mar</c:v>
                </c:pt>
                <c:pt idx="8">
                  <c:v>11/mar</c:v>
                </c:pt>
                <c:pt idx="9">
                  <c:v>12/mar</c:v>
                </c:pt>
                <c:pt idx="10">
                  <c:v>13/mar</c:v>
                </c:pt>
                <c:pt idx="11">
                  <c:v>14/mar</c:v>
                </c:pt>
                <c:pt idx="12">
                  <c:v>15/mar</c:v>
                </c:pt>
                <c:pt idx="13">
                  <c:v>16/mar</c:v>
                </c:pt>
                <c:pt idx="14">
                  <c:v>18/mar</c:v>
                </c:pt>
                <c:pt idx="15">
                  <c:v>19/mar</c:v>
                </c:pt>
                <c:pt idx="16">
                  <c:v>20/mar</c:v>
                </c:pt>
                <c:pt idx="17">
                  <c:v>21/mar</c:v>
                </c:pt>
                <c:pt idx="18">
                  <c:v>22/mar</c:v>
                </c:pt>
                <c:pt idx="19">
                  <c:v>23/mar</c:v>
                </c:pt>
                <c:pt idx="20">
                  <c:v>25/mar</c:v>
                </c:pt>
                <c:pt idx="21">
                  <c:v>26/mar</c:v>
                </c:pt>
                <c:pt idx="22">
                  <c:v>27/mar</c:v>
                </c:pt>
                <c:pt idx="23">
                  <c:v>28/mar</c:v>
                </c:pt>
                <c:pt idx="24">
                  <c:v>29/mar</c:v>
                </c:pt>
                <c:pt idx="25">
                  <c:v>30/mar</c:v>
                </c:pt>
              </c:strCache>
            </c:strRef>
          </c:cat>
          <c:val>
            <c:numRef>
              <c:f>DINÂMICA!$C$22:$C$47</c:f>
              <c:numCache>
                <c:formatCode>0.00%</c:formatCode>
                <c:ptCount val="2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84-488C-8C79-042B7584BD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45497088"/>
        <c:axId val="945474048"/>
      </c:lineChart>
      <c:catAx>
        <c:axId val="94549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5474048"/>
        <c:crosses val="autoZero"/>
        <c:auto val="1"/>
        <c:lblAlgn val="ctr"/>
        <c:lblOffset val="100"/>
        <c:noMultiLvlLbl val="0"/>
      </c:catAx>
      <c:valAx>
        <c:axId val="94547404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4549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0</xdr:row>
      <xdr:rowOff>91440</xdr:rowOff>
    </xdr:from>
    <xdr:to>
      <xdr:col>5</xdr:col>
      <xdr:colOff>1905</xdr:colOff>
      <xdr:row>4</xdr:row>
      <xdr:rowOff>76200</xdr:rowOff>
    </xdr:to>
    <xdr:pic>
      <xdr:nvPicPr>
        <xdr:cNvPr id="3" name="Gráfico 50">
          <a:extLst>
            <a:ext uri="{FF2B5EF4-FFF2-40B4-BE49-F238E27FC236}">
              <a16:creationId xmlns:a16="http://schemas.microsoft.com/office/drawing/2014/main" id="{BD4E26C0-77A5-46AC-BA49-5E93CEE7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4100" y="91440"/>
          <a:ext cx="716280" cy="716280"/>
        </a:xfrm>
        <a:prstGeom prst="rect">
          <a:avLst/>
        </a:prstGeom>
      </xdr:spPr>
    </xdr:pic>
    <xdr:clientData/>
  </xdr:twoCellAnchor>
  <xdr:twoCellAnchor>
    <xdr:from>
      <xdr:col>5</xdr:col>
      <xdr:colOff>121920</xdr:colOff>
      <xdr:row>1</xdr:row>
      <xdr:rowOff>60960</xdr:rowOff>
    </xdr:from>
    <xdr:to>
      <xdr:col>11</xdr:col>
      <xdr:colOff>320040</xdr:colOff>
      <xdr:row>3</xdr:row>
      <xdr:rowOff>129540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5600942-B1FC-500A-C6F2-FEB2234F9080}"/>
            </a:ext>
          </a:extLst>
        </xdr:cNvPr>
        <xdr:cNvSpPr txBox="1"/>
      </xdr:nvSpPr>
      <xdr:spPr>
        <a:xfrm>
          <a:off x="3169920" y="243840"/>
          <a:ext cx="385572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b="1">
              <a:solidFill>
                <a:schemeClr val="bg1"/>
              </a:solidFill>
              <a:latin typeface="Omnes"/>
            </a:rPr>
            <a:t>|Dashboard - Gestão de Ausências</a:t>
          </a:r>
        </a:p>
      </xdr:txBody>
    </xdr:sp>
    <xdr:clientData/>
  </xdr:twoCellAnchor>
  <xdr:twoCellAnchor>
    <xdr:from>
      <xdr:col>3</xdr:col>
      <xdr:colOff>457200</xdr:colOff>
      <xdr:row>6</xdr:row>
      <xdr:rowOff>3810</xdr:rowOff>
    </xdr:from>
    <xdr:to>
      <xdr:col>8</xdr:col>
      <xdr:colOff>342900</xdr:colOff>
      <xdr:row>14</xdr:row>
      <xdr:rowOff>41910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0FC0A04A-B656-D922-149B-4AEFD0A31DE0}"/>
            </a:ext>
          </a:extLst>
        </xdr:cNvPr>
        <xdr:cNvSpPr/>
      </xdr:nvSpPr>
      <xdr:spPr>
        <a:xfrm>
          <a:off x="2286000" y="1101090"/>
          <a:ext cx="2933700" cy="150114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586740</xdr:colOff>
      <xdr:row>6</xdr:row>
      <xdr:rowOff>7620</xdr:rowOff>
    </xdr:from>
    <xdr:to>
      <xdr:col>13</xdr:col>
      <xdr:colOff>472440</xdr:colOff>
      <xdr:row>14</xdr:row>
      <xdr:rowOff>45720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CC48AF19-C07E-42D3-9A36-17C5E9244608}"/>
            </a:ext>
          </a:extLst>
        </xdr:cNvPr>
        <xdr:cNvSpPr/>
      </xdr:nvSpPr>
      <xdr:spPr>
        <a:xfrm>
          <a:off x="5463540" y="1104900"/>
          <a:ext cx="2933700" cy="15011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83820</xdr:colOff>
      <xdr:row>6</xdr:row>
      <xdr:rowOff>0</xdr:rowOff>
    </xdr:from>
    <xdr:to>
      <xdr:col>18</xdr:col>
      <xdr:colOff>579120</xdr:colOff>
      <xdr:row>14</xdr:row>
      <xdr:rowOff>38100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581FF760-0FE0-4169-9287-0D44186B691E}"/>
            </a:ext>
          </a:extLst>
        </xdr:cNvPr>
        <xdr:cNvSpPr/>
      </xdr:nvSpPr>
      <xdr:spPr>
        <a:xfrm>
          <a:off x="8618220" y="1097280"/>
          <a:ext cx="2933700" cy="150114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586740</xdr:colOff>
      <xdr:row>6</xdr:row>
      <xdr:rowOff>3810</xdr:rowOff>
    </xdr:from>
    <xdr:to>
      <xdr:col>13</xdr:col>
      <xdr:colOff>472440</xdr:colOff>
      <xdr:row>14</xdr:row>
      <xdr:rowOff>41910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C2D7CF6B-A68E-242E-78C4-9A0F1FD5F5DF}"/>
            </a:ext>
          </a:extLst>
        </xdr:cNvPr>
        <xdr:cNvSpPr/>
      </xdr:nvSpPr>
      <xdr:spPr>
        <a:xfrm>
          <a:off x="5463540" y="1101090"/>
          <a:ext cx="2933700" cy="150114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106680</xdr:colOff>
      <xdr:row>6</xdr:row>
      <xdr:rowOff>3810</xdr:rowOff>
    </xdr:from>
    <xdr:to>
      <xdr:col>18</xdr:col>
      <xdr:colOff>601980</xdr:colOff>
      <xdr:row>14</xdr:row>
      <xdr:rowOff>41910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8DEEE61C-BAD9-F39A-9CD5-4801E7542B15}"/>
            </a:ext>
          </a:extLst>
        </xdr:cNvPr>
        <xdr:cNvSpPr/>
      </xdr:nvSpPr>
      <xdr:spPr>
        <a:xfrm>
          <a:off x="8641080" y="1101090"/>
          <a:ext cx="2933700" cy="150114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190500</xdr:colOff>
      <xdr:row>7</xdr:row>
      <xdr:rowOff>0</xdr:rowOff>
    </xdr:from>
    <xdr:to>
      <xdr:col>6</xdr:col>
      <xdr:colOff>182880</xdr:colOff>
      <xdr:row>14</xdr:row>
      <xdr:rowOff>152400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99B5B40D-AE95-4E90-A55F-621118CEC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198120</xdr:colOff>
      <xdr:row>5</xdr:row>
      <xdr:rowOff>167640</xdr:rowOff>
    </xdr:from>
    <xdr:to>
      <xdr:col>7</xdr:col>
      <xdr:colOff>297180</xdr:colOff>
      <xdr:row>7</xdr:row>
      <xdr:rowOff>99060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D8ACE5F8-AA47-77A5-34D8-E795D66D6804}"/>
            </a:ext>
          </a:extLst>
        </xdr:cNvPr>
        <xdr:cNvSpPr txBox="1"/>
      </xdr:nvSpPr>
      <xdr:spPr>
        <a:xfrm>
          <a:off x="2636520" y="1082040"/>
          <a:ext cx="1927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chemeClr val="tx2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/>
            </a:rPr>
            <a:t>|%</a:t>
          </a:r>
          <a:r>
            <a:rPr lang="pt-BR" sz="1400" b="1" baseline="0">
              <a:solidFill>
                <a:schemeClr val="tx2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/>
            </a:rPr>
            <a:t> ABS CONSOLIDADO</a:t>
          </a:r>
          <a:endParaRPr lang="pt-BR" sz="1400" b="1">
            <a:solidFill>
              <a:schemeClr val="tx2"/>
            </a:solidFill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  <a:latin typeface="Omnes"/>
          </a:endParaRPr>
        </a:p>
      </xdr:txBody>
    </xdr:sp>
    <xdr:clientData/>
  </xdr:twoCellAnchor>
  <xdr:twoCellAnchor>
    <xdr:from>
      <xdr:col>6</xdr:col>
      <xdr:colOff>114300</xdr:colOff>
      <xdr:row>7</xdr:row>
      <xdr:rowOff>152400</xdr:rowOff>
    </xdr:from>
    <xdr:to>
      <xdr:col>8</xdr:col>
      <xdr:colOff>281940</xdr:colOff>
      <xdr:row>9</xdr:row>
      <xdr:rowOff>68580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F6572CAD-1D79-0DA0-45F1-1340D2231B01}"/>
            </a:ext>
          </a:extLst>
        </xdr:cNvPr>
        <xdr:cNvSpPr txBox="1"/>
      </xdr:nvSpPr>
      <xdr:spPr>
        <a:xfrm>
          <a:off x="3771900" y="1432560"/>
          <a:ext cx="1386840" cy="281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pt-BR" sz="1100" b="1">
              <a:ln>
                <a:noFill/>
              </a:ln>
              <a:solidFill>
                <a:schemeClr val="tx1"/>
              </a:solidFill>
            </a:rPr>
            <a:t>Total de </a:t>
          </a:r>
          <a:r>
            <a:rPr lang="pt-BR" sz="1100" b="1">
              <a:ln>
                <a:noFill/>
              </a:ln>
              <a:solidFill>
                <a:schemeClr val="accent2"/>
              </a:solidFill>
            </a:rPr>
            <a:t>ausências:</a:t>
          </a:r>
        </a:p>
      </xdr:txBody>
    </xdr:sp>
    <xdr:clientData/>
  </xdr:twoCellAnchor>
  <xdr:twoCellAnchor>
    <xdr:from>
      <xdr:col>7</xdr:col>
      <xdr:colOff>175260</xdr:colOff>
      <xdr:row>9</xdr:row>
      <xdr:rowOff>22860</xdr:rowOff>
    </xdr:from>
    <xdr:to>
      <xdr:col>8</xdr:col>
      <xdr:colOff>60960</xdr:colOff>
      <xdr:row>11</xdr:row>
      <xdr:rowOff>53340</xdr:rowOff>
    </xdr:to>
    <xdr:sp macro="" textlink="DINÂMICA!B1">
      <xdr:nvSpPr>
        <xdr:cNvPr id="15" name="CaixaDeTexto 14">
          <a:extLst>
            <a:ext uri="{FF2B5EF4-FFF2-40B4-BE49-F238E27FC236}">
              <a16:creationId xmlns:a16="http://schemas.microsoft.com/office/drawing/2014/main" id="{95CC410A-1A0D-DADB-E61B-CB3C2FD2F76A}"/>
            </a:ext>
          </a:extLst>
        </xdr:cNvPr>
        <xdr:cNvSpPr txBox="1"/>
      </xdr:nvSpPr>
      <xdr:spPr>
        <a:xfrm>
          <a:off x="4442460" y="1668780"/>
          <a:ext cx="4953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7360188-7ED5-41F9-9636-8E9559F7E3C3}" type="TxLink">
            <a:rPr lang="en-US" sz="2000" b="1" i="0" u="none" strike="noStrike">
              <a:solidFill>
                <a:srgbClr val="000000"/>
              </a:solidFill>
              <a:latin typeface="Omnes"/>
            </a:rPr>
            <a:pPr algn="ctr"/>
            <a:t>18</a:t>
          </a:fld>
          <a:endParaRPr lang="pt-BR" sz="2000" b="1">
            <a:latin typeface="Omnes"/>
          </a:endParaRPr>
        </a:p>
      </xdr:txBody>
    </xdr:sp>
    <xdr:clientData/>
  </xdr:twoCellAnchor>
  <xdr:twoCellAnchor>
    <xdr:from>
      <xdr:col>9</xdr:col>
      <xdr:colOff>434340</xdr:colOff>
      <xdr:row>5</xdr:row>
      <xdr:rowOff>171450</xdr:rowOff>
    </xdr:from>
    <xdr:to>
      <xdr:col>12</xdr:col>
      <xdr:colOff>457200</xdr:colOff>
      <xdr:row>7</xdr:row>
      <xdr:rowOff>102870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14BD756C-D903-452D-863E-37316CA2BACA}"/>
            </a:ext>
          </a:extLst>
        </xdr:cNvPr>
        <xdr:cNvSpPr txBox="1"/>
      </xdr:nvSpPr>
      <xdr:spPr>
        <a:xfrm>
          <a:off x="5920740" y="1085850"/>
          <a:ext cx="18516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chemeClr val="tx2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/>
            </a:rPr>
            <a:t>|%</a:t>
          </a:r>
          <a:r>
            <a:rPr lang="pt-BR" sz="1400" b="1" baseline="0">
              <a:solidFill>
                <a:schemeClr val="tx2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/>
            </a:rPr>
            <a:t> ABS JUSTIFICADO</a:t>
          </a:r>
          <a:endParaRPr lang="pt-BR" sz="1400" b="1">
            <a:solidFill>
              <a:schemeClr val="tx2"/>
            </a:solidFill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  <a:latin typeface="Omnes"/>
          </a:endParaRPr>
        </a:p>
      </xdr:txBody>
    </xdr:sp>
    <xdr:clientData/>
  </xdr:twoCellAnchor>
  <xdr:twoCellAnchor>
    <xdr:from>
      <xdr:col>14</xdr:col>
      <xdr:colOff>502920</xdr:colOff>
      <xdr:row>5</xdr:row>
      <xdr:rowOff>179070</xdr:rowOff>
    </xdr:from>
    <xdr:to>
      <xdr:col>18</xdr:col>
      <xdr:colOff>60960</xdr:colOff>
      <xdr:row>7</xdr:row>
      <xdr:rowOff>110490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8EA5ADF-31E4-4595-A82B-A0C06DA5A68D}"/>
            </a:ext>
          </a:extLst>
        </xdr:cNvPr>
        <xdr:cNvSpPr txBox="1"/>
      </xdr:nvSpPr>
      <xdr:spPr>
        <a:xfrm>
          <a:off x="9037320" y="1093470"/>
          <a:ext cx="199644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chemeClr val="tx2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/>
            </a:rPr>
            <a:t>|%</a:t>
          </a:r>
          <a:r>
            <a:rPr lang="pt-BR" sz="1400" b="1" baseline="0">
              <a:solidFill>
                <a:schemeClr val="tx2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/>
            </a:rPr>
            <a:t> ABS INJUSTIFICADO</a:t>
          </a:r>
          <a:endParaRPr lang="pt-BR" sz="1400" b="1">
            <a:solidFill>
              <a:schemeClr val="tx2"/>
            </a:solidFill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  <a:latin typeface="Omnes"/>
          </a:endParaRPr>
        </a:p>
      </xdr:txBody>
    </xdr:sp>
    <xdr:clientData/>
  </xdr:twoCellAnchor>
  <xdr:twoCellAnchor>
    <xdr:from>
      <xdr:col>8</xdr:col>
      <xdr:colOff>525780</xdr:colOff>
      <xdr:row>7</xdr:row>
      <xdr:rowOff>3810</xdr:rowOff>
    </xdr:from>
    <xdr:to>
      <xdr:col>11</xdr:col>
      <xdr:colOff>518580</xdr:colOff>
      <xdr:row>14</xdr:row>
      <xdr:rowOff>156450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2870EE29-C57A-49D7-971E-0849DAC088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266700</xdr:colOff>
      <xdr:row>7</xdr:row>
      <xdr:rowOff>179070</xdr:rowOff>
    </xdr:from>
    <xdr:to>
      <xdr:col>13</xdr:col>
      <xdr:colOff>434340</xdr:colOff>
      <xdr:row>9</xdr:row>
      <xdr:rowOff>95250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71C0CBE0-3237-4923-B2AC-D97A8179D895}"/>
            </a:ext>
          </a:extLst>
        </xdr:cNvPr>
        <xdr:cNvSpPr txBox="1"/>
      </xdr:nvSpPr>
      <xdr:spPr>
        <a:xfrm>
          <a:off x="6972300" y="1459230"/>
          <a:ext cx="1386840" cy="281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pt-BR" sz="1100" b="1">
              <a:ln>
                <a:noFill/>
              </a:ln>
              <a:solidFill>
                <a:schemeClr val="tx1"/>
              </a:solidFill>
            </a:rPr>
            <a:t>Total de </a:t>
          </a:r>
          <a:r>
            <a:rPr lang="pt-BR" sz="1100" b="1">
              <a:ln>
                <a:noFill/>
              </a:ln>
              <a:solidFill>
                <a:schemeClr val="accent2"/>
              </a:solidFill>
            </a:rPr>
            <a:t>ausências:</a:t>
          </a:r>
        </a:p>
      </xdr:txBody>
    </xdr:sp>
    <xdr:clientData/>
  </xdr:twoCellAnchor>
  <xdr:twoCellAnchor>
    <xdr:from>
      <xdr:col>12</xdr:col>
      <xdr:colOff>327660</xdr:colOff>
      <xdr:row>9</xdr:row>
      <xdr:rowOff>49530</xdr:rowOff>
    </xdr:from>
    <xdr:to>
      <xdr:col>13</xdr:col>
      <xdr:colOff>213360</xdr:colOff>
      <xdr:row>11</xdr:row>
      <xdr:rowOff>80010</xdr:rowOff>
    </xdr:to>
    <xdr:sp macro="" textlink="DINÂMICA!$B$3">
      <xdr:nvSpPr>
        <xdr:cNvPr id="20" name="CaixaDeTexto 19">
          <a:extLst>
            <a:ext uri="{FF2B5EF4-FFF2-40B4-BE49-F238E27FC236}">
              <a16:creationId xmlns:a16="http://schemas.microsoft.com/office/drawing/2014/main" id="{254C5C06-B147-4719-91FF-0BF2C73798B0}"/>
            </a:ext>
          </a:extLst>
        </xdr:cNvPr>
        <xdr:cNvSpPr txBox="1"/>
      </xdr:nvSpPr>
      <xdr:spPr>
        <a:xfrm>
          <a:off x="7642860" y="1695450"/>
          <a:ext cx="4953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4F8E40F-ACF0-4E26-9A1A-BB33391B6B4D}" type="TxLink">
            <a:rPr lang="en-US" sz="2000" b="1" i="0" u="none" strike="noStrike">
              <a:solidFill>
                <a:srgbClr val="000000"/>
              </a:solidFill>
              <a:latin typeface="Omnes"/>
            </a:rPr>
            <a:pPr algn="ctr"/>
            <a:t>15</a:t>
          </a:fld>
          <a:endParaRPr lang="pt-BR" sz="4000" b="1">
            <a:latin typeface="Omnes"/>
          </a:endParaRPr>
        </a:p>
      </xdr:txBody>
    </xdr:sp>
    <xdr:clientData/>
  </xdr:twoCellAnchor>
  <xdr:twoCellAnchor>
    <xdr:from>
      <xdr:col>14</xdr:col>
      <xdr:colOff>53340</xdr:colOff>
      <xdr:row>7</xdr:row>
      <xdr:rowOff>22860</xdr:rowOff>
    </xdr:from>
    <xdr:to>
      <xdr:col>17</xdr:col>
      <xdr:colOff>46140</xdr:colOff>
      <xdr:row>14</xdr:row>
      <xdr:rowOff>175500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A43870C-1B25-44D7-9BEE-C92181BF8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388620</xdr:colOff>
      <xdr:row>7</xdr:row>
      <xdr:rowOff>171450</xdr:rowOff>
    </xdr:from>
    <xdr:to>
      <xdr:col>18</xdr:col>
      <xdr:colOff>556260</xdr:colOff>
      <xdr:row>9</xdr:row>
      <xdr:rowOff>87630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3D2337F1-6E13-4A08-82CE-D9123A8A8ECD}"/>
            </a:ext>
          </a:extLst>
        </xdr:cNvPr>
        <xdr:cNvSpPr txBox="1"/>
      </xdr:nvSpPr>
      <xdr:spPr>
        <a:xfrm>
          <a:off x="10142220" y="1451610"/>
          <a:ext cx="1386840" cy="281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pt-BR" sz="1100" b="1">
              <a:ln>
                <a:noFill/>
              </a:ln>
              <a:solidFill>
                <a:schemeClr val="tx1"/>
              </a:solidFill>
            </a:rPr>
            <a:t>Total de </a:t>
          </a:r>
          <a:r>
            <a:rPr lang="pt-BR" sz="1100" b="1">
              <a:ln>
                <a:noFill/>
              </a:ln>
              <a:solidFill>
                <a:schemeClr val="accent2"/>
              </a:solidFill>
            </a:rPr>
            <a:t>ausências:</a:t>
          </a:r>
        </a:p>
      </xdr:txBody>
    </xdr:sp>
    <xdr:clientData/>
  </xdr:twoCellAnchor>
  <xdr:twoCellAnchor>
    <xdr:from>
      <xdr:col>17</xdr:col>
      <xdr:colOff>449580</xdr:colOff>
      <xdr:row>9</xdr:row>
      <xdr:rowOff>41910</xdr:rowOff>
    </xdr:from>
    <xdr:to>
      <xdr:col>18</xdr:col>
      <xdr:colOff>335280</xdr:colOff>
      <xdr:row>11</xdr:row>
      <xdr:rowOff>72390</xdr:rowOff>
    </xdr:to>
    <xdr:sp macro="" textlink="DINÂMICA!$B$2">
      <xdr:nvSpPr>
        <xdr:cNvPr id="26" name="CaixaDeTexto 25">
          <a:extLst>
            <a:ext uri="{FF2B5EF4-FFF2-40B4-BE49-F238E27FC236}">
              <a16:creationId xmlns:a16="http://schemas.microsoft.com/office/drawing/2014/main" id="{35333D5F-A9E2-4AF5-AAF1-423978C50B4F}"/>
            </a:ext>
          </a:extLst>
        </xdr:cNvPr>
        <xdr:cNvSpPr txBox="1"/>
      </xdr:nvSpPr>
      <xdr:spPr>
        <a:xfrm>
          <a:off x="10812780" y="1687830"/>
          <a:ext cx="4953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758AA6B-E9C2-4980-9CCE-FE582A225D13}" type="TxLink">
            <a:rPr lang="en-US" sz="2000" b="1" i="0" u="none" strike="noStrike">
              <a:solidFill>
                <a:srgbClr val="000000"/>
              </a:solidFill>
              <a:latin typeface="Omnes"/>
            </a:rPr>
            <a:pPr algn="ctr"/>
            <a:t>3</a:t>
          </a:fld>
          <a:endParaRPr lang="pt-BR" sz="6600" b="1">
            <a:latin typeface="Omnes"/>
          </a:endParaRPr>
        </a:p>
      </xdr:txBody>
    </xdr:sp>
    <xdr:clientData/>
  </xdr:twoCellAnchor>
  <xdr:twoCellAnchor>
    <xdr:from>
      <xdr:col>3</xdr:col>
      <xdr:colOff>502920</xdr:colOff>
      <xdr:row>16</xdr:row>
      <xdr:rowOff>22860</xdr:rowOff>
    </xdr:from>
    <xdr:to>
      <xdr:col>8</xdr:col>
      <xdr:colOff>365760</xdr:colOff>
      <xdr:row>39</xdr:row>
      <xdr:rowOff>30480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DAD38547-C127-47D8-FA93-A29301D129CF}"/>
            </a:ext>
          </a:extLst>
        </xdr:cNvPr>
        <xdr:cNvSpPr/>
      </xdr:nvSpPr>
      <xdr:spPr>
        <a:xfrm>
          <a:off x="2331720" y="2948940"/>
          <a:ext cx="2910840" cy="421386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533400</xdr:colOff>
      <xdr:row>19</xdr:row>
      <xdr:rowOff>30480</xdr:rowOff>
    </xdr:from>
    <xdr:to>
      <xdr:col>8</xdr:col>
      <xdr:colOff>266700</xdr:colOff>
      <xdr:row>38</xdr:row>
      <xdr:rowOff>110490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A27A600-59E2-47B7-BF23-CD0ED2CB6F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510540</xdr:colOff>
      <xdr:row>17</xdr:row>
      <xdr:rowOff>7620</xdr:rowOff>
    </xdr:from>
    <xdr:to>
      <xdr:col>8</xdr:col>
      <xdr:colOff>45720</xdr:colOff>
      <xdr:row>18</xdr:row>
      <xdr:rowOff>175260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85764958-BD63-C1FF-0C23-100892AE455B}"/>
            </a:ext>
          </a:extLst>
        </xdr:cNvPr>
        <xdr:cNvSpPr txBox="1"/>
      </xdr:nvSpPr>
      <xdr:spPr>
        <a:xfrm>
          <a:off x="2339340" y="3084195"/>
          <a:ext cx="2583180" cy="348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tx2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 panose="02000606040000020004"/>
            </a:rPr>
            <a:t>|Performance</a:t>
          </a:r>
          <a:r>
            <a:rPr lang="pt-BR" sz="1400" b="1" baseline="0">
              <a:solidFill>
                <a:schemeClr val="tx2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 panose="02000606040000020004"/>
            </a:rPr>
            <a:t> por funcionário:</a:t>
          </a:r>
          <a:endParaRPr lang="pt-BR" sz="1400" b="1">
            <a:solidFill>
              <a:schemeClr val="tx2"/>
            </a:solidFill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  <a:latin typeface="Omnes" panose="02000606040000020004"/>
          </a:endParaRPr>
        </a:p>
      </xdr:txBody>
    </xdr:sp>
    <xdr:clientData/>
  </xdr:twoCellAnchor>
  <xdr:twoCellAnchor>
    <xdr:from>
      <xdr:col>8</xdr:col>
      <xdr:colOff>581025</xdr:colOff>
      <xdr:row>16</xdr:row>
      <xdr:rowOff>28574</xdr:rowOff>
    </xdr:from>
    <xdr:to>
      <xdr:col>19</xdr:col>
      <xdr:colOff>38100</xdr:colOff>
      <xdr:row>45</xdr:row>
      <xdr:rowOff>152400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27C97B97-260D-F13D-C21B-42A5416924AD}"/>
            </a:ext>
          </a:extLst>
        </xdr:cNvPr>
        <xdr:cNvSpPr/>
      </xdr:nvSpPr>
      <xdr:spPr>
        <a:xfrm>
          <a:off x="5457825" y="2924174"/>
          <a:ext cx="6162675" cy="5372101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533400</xdr:colOff>
      <xdr:row>21</xdr:row>
      <xdr:rowOff>161925</xdr:rowOff>
    </xdr:from>
    <xdr:to>
      <xdr:col>19</xdr:col>
      <xdr:colOff>30480</xdr:colOff>
      <xdr:row>38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C80F5FC9-6EF6-4625-AB36-0572F69635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198120</xdr:colOff>
      <xdr:row>17</xdr:row>
      <xdr:rowOff>5715</xdr:rowOff>
    </xdr:from>
    <xdr:to>
      <xdr:col>18</xdr:col>
      <xdr:colOff>64770</xdr:colOff>
      <xdr:row>18</xdr:row>
      <xdr:rowOff>81915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5DD8F0A5-0EB3-ED16-8153-56E97AF7C3C5}"/>
            </a:ext>
          </a:extLst>
        </xdr:cNvPr>
        <xdr:cNvSpPr txBox="1"/>
      </xdr:nvSpPr>
      <xdr:spPr>
        <a:xfrm>
          <a:off x="5684520" y="3082290"/>
          <a:ext cx="53530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pt-BR" sz="1400" b="1">
              <a:solidFill>
                <a:schemeClr val="tx2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 panose="02000606040000020004"/>
              <a:ea typeface="+mn-ea"/>
              <a:cs typeface="+mn-cs"/>
            </a:rPr>
            <a:t>|Performance Diária:</a:t>
          </a:r>
        </a:p>
      </xdr:txBody>
    </xdr:sp>
    <xdr:clientData/>
  </xdr:twoCellAnchor>
  <xdr:twoCellAnchor>
    <xdr:from>
      <xdr:col>0</xdr:col>
      <xdr:colOff>45720</xdr:colOff>
      <xdr:row>11</xdr:row>
      <xdr:rowOff>45720</xdr:rowOff>
    </xdr:from>
    <xdr:to>
      <xdr:col>3</xdr:col>
      <xdr:colOff>144780</xdr:colOff>
      <xdr:row>20</xdr:row>
      <xdr:rowOff>76200</xdr:rowOff>
    </xdr:to>
    <xdr:sp macro="" textlink="">
      <xdr:nvSpPr>
        <xdr:cNvPr id="31" name="Retângulo: Cantos Arredondados 30">
          <a:extLst>
            <a:ext uri="{FF2B5EF4-FFF2-40B4-BE49-F238E27FC236}">
              <a16:creationId xmlns:a16="http://schemas.microsoft.com/office/drawing/2014/main" id="{F8CD27A6-EAA8-B550-AD9F-356D2D6E0A19}"/>
            </a:ext>
          </a:extLst>
        </xdr:cNvPr>
        <xdr:cNvSpPr/>
      </xdr:nvSpPr>
      <xdr:spPr>
        <a:xfrm>
          <a:off x="45720" y="2141220"/>
          <a:ext cx="2118360" cy="1744980"/>
        </a:xfrm>
        <a:prstGeom prst="roundRect">
          <a:avLst/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68580</xdr:colOff>
      <xdr:row>21</xdr:row>
      <xdr:rowOff>22860</xdr:rowOff>
    </xdr:from>
    <xdr:to>
      <xdr:col>3</xdr:col>
      <xdr:colOff>167640</xdr:colOff>
      <xdr:row>30</xdr:row>
      <xdr:rowOff>53340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F3C6493C-3CE3-9204-8A75-106E434825CF}"/>
            </a:ext>
          </a:extLst>
        </xdr:cNvPr>
        <xdr:cNvSpPr/>
      </xdr:nvSpPr>
      <xdr:spPr>
        <a:xfrm>
          <a:off x="68580" y="3863340"/>
          <a:ext cx="1927860" cy="16764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60960</xdr:colOff>
      <xdr:row>31</xdr:row>
      <xdr:rowOff>60960</xdr:rowOff>
    </xdr:from>
    <xdr:to>
      <xdr:col>3</xdr:col>
      <xdr:colOff>160020</xdr:colOff>
      <xdr:row>47</xdr:row>
      <xdr:rowOff>76200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0DFB2824-807A-FBEA-6DC7-95326212BB8F}"/>
            </a:ext>
          </a:extLst>
        </xdr:cNvPr>
        <xdr:cNvSpPr/>
      </xdr:nvSpPr>
      <xdr:spPr>
        <a:xfrm>
          <a:off x="60960" y="5730240"/>
          <a:ext cx="1927860" cy="2941320"/>
        </a:xfrm>
        <a:prstGeom prst="roundRect">
          <a:avLst/>
        </a:prstGeom>
        <a:solidFill>
          <a:schemeClr val="accent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83820</xdr:colOff>
      <xdr:row>11</xdr:row>
      <xdr:rowOff>53340</xdr:rowOff>
    </xdr:from>
    <xdr:to>
      <xdr:col>3</xdr:col>
      <xdr:colOff>175260</xdr:colOff>
      <xdr:row>14</xdr:row>
      <xdr:rowOff>53340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0A883751-7C5B-4775-A637-B8B6907E40C0}"/>
            </a:ext>
          </a:extLst>
        </xdr:cNvPr>
        <xdr:cNvSpPr txBox="1"/>
      </xdr:nvSpPr>
      <xdr:spPr>
        <a:xfrm>
          <a:off x="83820" y="2065020"/>
          <a:ext cx="1920240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400" b="1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 panose="02000606040000020004"/>
            </a:rPr>
            <a:t>|Total de funcionários:</a:t>
          </a:r>
        </a:p>
      </xdr:txBody>
    </xdr:sp>
    <xdr:clientData/>
  </xdr:twoCellAnchor>
  <xdr:twoCellAnchor>
    <xdr:from>
      <xdr:col>0</xdr:col>
      <xdr:colOff>0</xdr:colOff>
      <xdr:row>31</xdr:row>
      <xdr:rowOff>121920</xdr:rowOff>
    </xdr:from>
    <xdr:to>
      <xdr:col>3</xdr:col>
      <xdr:colOff>205740</xdr:colOff>
      <xdr:row>33</xdr:row>
      <xdr:rowOff>144780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289CBF23-C3AE-4D20-B1C5-CFA4E12FE8D7}"/>
            </a:ext>
          </a:extLst>
        </xdr:cNvPr>
        <xdr:cNvSpPr txBox="1"/>
      </xdr:nvSpPr>
      <xdr:spPr>
        <a:xfrm>
          <a:off x="0" y="5791200"/>
          <a:ext cx="20345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300" b="1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 panose="02000606040000020004"/>
            </a:rPr>
            <a:t>|Resumo das</a:t>
          </a:r>
          <a:r>
            <a:rPr lang="pt-BR" sz="1300" b="1" baseline="0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 panose="02000606040000020004"/>
            </a:rPr>
            <a:t> justificativas</a:t>
          </a:r>
          <a:r>
            <a:rPr lang="pt-BR" sz="1300" b="1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 panose="02000606040000020004"/>
            </a:rPr>
            <a:t>:</a:t>
          </a:r>
        </a:p>
      </xdr:txBody>
    </xdr:sp>
    <xdr:clientData/>
  </xdr:twoCellAnchor>
  <xdr:twoCellAnchor>
    <xdr:from>
      <xdr:col>0</xdr:col>
      <xdr:colOff>83820</xdr:colOff>
      <xdr:row>21</xdr:row>
      <xdr:rowOff>38100</xdr:rowOff>
    </xdr:from>
    <xdr:to>
      <xdr:col>3</xdr:col>
      <xdr:colOff>175260</xdr:colOff>
      <xdr:row>24</xdr:row>
      <xdr:rowOff>38100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DEDB378F-33B1-46EC-8640-63FDF98B38A7}"/>
            </a:ext>
          </a:extLst>
        </xdr:cNvPr>
        <xdr:cNvSpPr txBox="1"/>
      </xdr:nvSpPr>
      <xdr:spPr>
        <a:xfrm>
          <a:off x="83820" y="3878580"/>
          <a:ext cx="1920240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400" b="1">
              <a:solidFill>
                <a:schemeClr val="tx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 panose="02000606040000020004"/>
            </a:rPr>
            <a:t>|Total de funcionários em</a:t>
          </a:r>
          <a:r>
            <a:rPr lang="pt-BR" sz="1400" b="1" baseline="0">
              <a:solidFill>
                <a:schemeClr val="tx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 panose="02000606040000020004"/>
            </a:rPr>
            <a:t> atividade normal</a:t>
          </a:r>
          <a:r>
            <a:rPr lang="pt-BR" sz="1400" b="1">
              <a:solidFill>
                <a:schemeClr val="tx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  <a:latin typeface="Omnes" panose="02000606040000020004"/>
            </a:rPr>
            <a:t>:</a:t>
          </a:r>
        </a:p>
      </xdr:txBody>
    </xdr:sp>
    <xdr:clientData/>
  </xdr:twoCellAnchor>
  <xdr:twoCellAnchor>
    <xdr:from>
      <xdr:col>1</xdr:col>
      <xdr:colOff>45720</xdr:colOff>
      <xdr:row>14</xdr:row>
      <xdr:rowOff>15240</xdr:rowOff>
    </xdr:from>
    <xdr:to>
      <xdr:col>2</xdr:col>
      <xdr:colOff>457200</xdr:colOff>
      <xdr:row>17</xdr:row>
      <xdr:rowOff>144780</xdr:rowOff>
    </xdr:to>
    <xdr:sp macro="" textlink="DINÂMICA!B9">
      <xdr:nvSpPr>
        <xdr:cNvPr id="39" name="CaixaDeTexto 38">
          <a:extLst>
            <a:ext uri="{FF2B5EF4-FFF2-40B4-BE49-F238E27FC236}">
              <a16:creationId xmlns:a16="http://schemas.microsoft.com/office/drawing/2014/main" id="{A74518E3-1654-B419-5101-3CE1E42F12A4}"/>
            </a:ext>
          </a:extLst>
        </xdr:cNvPr>
        <xdr:cNvSpPr txBox="1"/>
      </xdr:nvSpPr>
      <xdr:spPr>
        <a:xfrm>
          <a:off x="655320" y="2575560"/>
          <a:ext cx="1021080" cy="678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3B02E1C-4B89-413D-95F2-FB4BFDD2CEE8}" type="TxLink">
            <a:rPr lang="en-US" sz="3600" b="1" i="0" u="none" strike="noStrike">
              <a:solidFill>
                <a:schemeClr val="bg1"/>
              </a:solidFill>
              <a:latin typeface="Omnes" panose="02000606040000020004"/>
            </a:rPr>
            <a:pPr algn="ctr"/>
            <a:t>12</a:t>
          </a:fld>
          <a:endParaRPr lang="pt-BR" sz="3600" b="1">
            <a:solidFill>
              <a:schemeClr val="bg1"/>
            </a:solidFill>
            <a:latin typeface="Omnes" panose="02000606040000020004"/>
          </a:endParaRPr>
        </a:p>
      </xdr:txBody>
    </xdr:sp>
    <xdr:clientData/>
  </xdr:twoCellAnchor>
  <xdr:twoCellAnchor>
    <xdr:from>
      <xdr:col>0</xdr:col>
      <xdr:colOff>228670</xdr:colOff>
      <xdr:row>14</xdr:row>
      <xdr:rowOff>152401</xdr:rowOff>
    </xdr:from>
    <xdr:to>
      <xdr:col>1</xdr:col>
      <xdr:colOff>76200</xdr:colOff>
      <xdr:row>17</xdr:row>
      <xdr:rowOff>38100</xdr:rowOff>
    </xdr:to>
    <xdr:grpSp>
      <xdr:nvGrpSpPr>
        <xdr:cNvPr id="40" name="Gráfico 1">
          <a:extLst>
            <a:ext uri="{FF2B5EF4-FFF2-40B4-BE49-F238E27FC236}">
              <a16:creationId xmlns:a16="http://schemas.microsoft.com/office/drawing/2014/main" id="{BCA590A1-BFD0-4903-B1F6-E3A7F2516ED0}"/>
            </a:ext>
          </a:extLst>
        </xdr:cNvPr>
        <xdr:cNvGrpSpPr/>
      </xdr:nvGrpSpPr>
      <xdr:grpSpPr>
        <a:xfrm>
          <a:off x="228670" y="2871695"/>
          <a:ext cx="519883" cy="468405"/>
          <a:chOff x="9871788" y="4068206"/>
          <a:chExt cx="288331" cy="298331"/>
        </a:xfrm>
        <a:solidFill>
          <a:schemeClr val="bg1"/>
        </a:solidFill>
      </xdr:grpSpPr>
      <xdr:sp macro="" textlink="">
        <xdr:nvSpPr>
          <xdr:cNvPr id="41" name="Forma libre: forma 92">
            <a:extLst>
              <a:ext uri="{FF2B5EF4-FFF2-40B4-BE49-F238E27FC236}">
                <a16:creationId xmlns:a16="http://schemas.microsoft.com/office/drawing/2014/main" id="{5FDF89FC-732E-4831-AAB4-62D3E3C82C16}"/>
              </a:ext>
            </a:extLst>
          </xdr:cNvPr>
          <xdr:cNvSpPr/>
        </xdr:nvSpPr>
        <xdr:spPr>
          <a:xfrm>
            <a:off x="9871788" y="4151828"/>
            <a:ext cx="70327" cy="184229"/>
          </a:xfrm>
          <a:custGeom>
            <a:avLst/>
            <a:gdLst>
              <a:gd name="connsiteX0" fmla="*/ 53737 w 70327"/>
              <a:gd name="connsiteY0" fmla="*/ 167084 h 184229"/>
              <a:gd name="connsiteX1" fmla="*/ 42387 w 70327"/>
              <a:gd name="connsiteY1" fmla="*/ 167084 h 184229"/>
              <a:gd name="connsiteX2" fmla="*/ 42387 w 70327"/>
              <a:gd name="connsiteY2" fmla="*/ 107196 h 184229"/>
              <a:gd name="connsiteX3" fmla="*/ 42387 w 70327"/>
              <a:gd name="connsiteY3" fmla="*/ 48459 h 184229"/>
              <a:gd name="connsiteX4" fmla="*/ 42387 w 70327"/>
              <a:gd name="connsiteY4" fmla="*/ 35560 h 184229"/>
              <a:gd name="connsiteX5" fmla="*/ 25797 w 70327"/>
              <a:gd name="connsiteY5" fmla="*/ 35560 h 184229"/>
              <a:gd name="connsiteX6" fmla="*/ 25797 w 70327"/>
              <a:gd name="connsiteY6" fmla="*/ 48459 h 184229"/>
              <a:gd name="connsiteX7" fmla="*/ 25797 w 70327"/>
              <a:gd name="connsiteY7" fmla="*/ 90607 h 184229"/>
              <a:gd name="connsiteX8" fmla="*/ 21193 w 70327"/>
              <a:gd name="connsiteY8" fmla="*/ 90607 h 184229"/>
              <a:gd name="connsiteX9" fmla="*/ 16590 w 70327"/>
              <a:gd name="connsiteY9" fmla="*/ 86003 h 184229"/>
              <a:gd name="connsiteX10" fmla="*/ 16590 w 70327"/>
              <a:gd name="connsiteY10" fmla="*/ 21193 h 184229"/>
              <a:gd name="connsiteX11" fmla="*/ 21193 w 70327"/>
              <a:gd name="connsiteY11" fmla="*/ 16589 h 184229"/>
              <a:gd name="connsiteX12" fmla="*/ 62032 w 70327"/>
              <a:gd name="connsiteY12" fmla="*/ 16589 h 184229"/>
              <a:gd name="connsiteX13" fmla="*/ 62032 w 70327"/>
              <a:gd name="connsiteY13" fmla="*/ 0 h 184229"/>
              <a:gd name="connsiteX14" fmla="*/ 21193 w 70327"/>
              <a:gd name="connsiteY14" fmla="*/ 0 h 184229"/>
              <a:gd name="connsiteX15" fmla="*/ 0 w 70327"/>
              <a:gd name="connsiteY15" fmla="*/ 21193 h 184229"/>
              <a:gd name="connsiteX16" fmla="*/ 0 w 70327"/>
              <a:gd name="connsiteY16" fmla="*/ 86003 h 184229"/>
              <a:gd name="connsiteX17" fmla="*/ 21193 w 70327"/>
              <a:gd name="connsiteY17" fmla="*/ 107196 h 184229"/>
              <a:gd name="connsiteX18" fmla="*/ 25797 w 70327"/>
              <a:gd name="connsiteY18" fmla="*/ 107196 h 184229"/>
              <a:gd name="connsiteX19" fmla="*/ 25797 w 70327"/>
              <a:gd name="connsiteY19" fmla="*/ 170140 h 184229"/>
              <a:gd name="connsiteX20" fmla="*/ 48062 w 70327"/>
              <a:gd name="connsiteY20" fmla="*/ 184229 h 184229"/>
              <a:gd name="connsiteX21" fmla="*/ 70327 w 70327"/>
              <a:gd name="connsiteY21" fmla="*/ 170140 h 184229"/>
              <a:gd name="connsiteX22" fmla="*/ 70327 w 70327"/>
              <a:gd name="connsiteY22" fmla="*/ 128588 h 184229"/>
              <a:gd name="connsiteX23" fmla="*/ 53737 w 70327"/>
              <a:gd name="connsiteY23" fmla="*/ 128588 h 184229"/>
              <a:gd name="connsiteX24" fmla="*/ 53737 w 70327"/>
              <a:gd name="connsiteY24" fmla="*/ 167084 h 1842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</a:cxnLst>
            <a:rect l="l" t="t" r="r" b="b"/>
            <a:pathLst>
              <a:path w="70327" h="184229">
                <a:moveTo>
                  <a:pt x="53737" y="167084"/>
                </a:moveTo>
                <a:cubicBezTo>
                  <a:pt x="50721" y="167838"/>
                  <a:pt x="45403" y="167838"/>
                  <a:pt x="42387" y="167084"/>
                </a:cubicBezTo>
                <a:lnTo>
                  <a:pt x="42387" y="107196"/>
                </a:lnTo>
                <a:lnTo>
                  <a:pt x="42387" y="48459"/>
                </a:lnTo>
                <a:lnTo>
                  <a:pt x="42387" y="35560"/>
                </a:lnTo>
                <a:lnTo>
                  <a:pt x="25797" y="35560"/>
                </a:lnTo>
                <a:lnTo>
                  <a:pt x="25797" y="48459"/>
                </a:lnTo>
                <a:lnTo>
                  <a:pt x="25797" y="90607"/>
                </a:lnTo>
                <a:lnTo>
                  <a:pt x="21193" y="90607"/>
                </a:lnTo>
                <a:cubicBezTo>
                  <a:pt x="18654" y="90607"/>
                  <a:pt x="16590" y="88543"/>
                  <a:pt x="16590" y="86003"/>
                </a:cubicBezTo>
                <a:lnTo>
                  <a:pt x="16590" y="21193"/>
                </a:lnTo>
                <a:cubicBezTo>
                  <a:pt x="16590" y="18653"/>
                  <a:pt x="18654" y="16589"/>
                  <a:pt x="21193" y="16589"/>
                </a:cubicBezTo>
                <a:lnTo>
                  <a:pt x="62032" y="16589"/>
                </a:lnTo>
                <a:lnTo>
                  <a:pt x="62032" y="0"/>
                </a:lnTo>
                <a:lnTo>
                  <a:pt x="21193" y="0"/>
                </a:lnTo>
                <a:cubicBezTo>
                  <a:pt x="9526" y="0"/>
                  <a:pt x="0" y="9485"/>
                  <a:pt x="0" y="21193"/>
                </a:cubicBezTo>
                <a:lnTo>
                  <a:pt x="0" y="86003"/>
                </a:lnTo>
                <a:cubicBezTo>
                  <a:pt x="0" y="97671"/>
                  <a:pt x="9486" y="107196"/>
                  <a:pt x="21193" y="107196"/>
                </a:cubicBezTo>
                <a:lnTo>
                  <a:pt x="25797" y="107196"/>
                </a:lnTo>
                <a:lnTo>
                  <a:pt x="25797" y="170140"/>
                </a:lnTo>
                <a:cubicBezTo>
                  <a:pt x="25797" y="178832"/>
                  <a:pt x="34330" y="184229"/>
                  <a:pt x="48062" y="184229"/>
                </a:cubicBezTo>
                <a:cubicBezTo>
                  <a:pt x="61794" y="184229"/>
                  <a:pt x="70327" y="178832"/>
                  <a:pt x="70327" y="170140"/>
                </a:cubicBezTo>
                <a:lnTo>
                  <a:pt x="70327" y="128588"/>
                </a:lnTo>
                <a:lnTo>
                  <a:pt x="53737" y="128588"/>
                </a:lnTo>
                <a:lnTo>
                  <a:pt x="53737" y="167084"/>
                </a:ln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42" name="Forma libre: forma 93">
            <a:extLst>
              <a:ext uri="{FF2B5EF4-FFF2-40B4-BE49-F238E27FC236}">
                <a16:creationId xmlns:a16="http://schemas.microsoft.com/office/drawing/2014/main" id="{796AE9AB-A643-4B33-830E-8E297CF87C93}"/>
              </a:ext>
            </a:extLst>
          </xdr:cNvPr>
          <xdr:cNvSpPr/>
        </xdr:nvSpPr>
        <xdr:spPr>
          <a:xfrm>
            <a:off x="9904253" y="4087891"/>
            <a:ext cx="58260" cy="58261"/>
          </a:xfrm>
          <a:custGeom>
            <a:avLst/>
            <a:gdLst>
              <a:gd name="connsiteX0" fmla="*/ 29130 w 58260"/>
              <a:gd name="connsiteY0" fmla="*/ 58261 h 58261"/>
              <a:gd name="connsiteX1" fmla="*/ 58261 w 58260"/>
              <a:gd name="connsiteY1" fmla="*/ 29130 h 58261"/>
              <a:gd name="connsiteX2" fmla="*/ 29130 w 58260"/>
              <a:gd name="connsiteY2" fmla="*/ 0 h 58261"/>
              <a:gd name="connsiteX3" fmla="*/ 0 w 58260"/>
              <a:gd name="connsiteY3" fmla="*/ 29130 h 58261"/>
              <a:gd name="connsiteX4" fmla="*/ 29130 w 58260"/>
              <a:gd name="connsiteY4" fmla="*/ 58261 h 58261"/>
              <a:gd name="connsiteX5" fmla="*/ 29130 w 58260"/>
              <a:gd name="connsiteY5" fmla="*/ 16589 h 58261"/>
              <a:gd name="connsiteX6" fmla="*/ 41672 w 58260"/>
              <a:gd name="connsiteY6" fmla="*/ 29130 h 58261"/>
              <a:gd name="connsiteX7" fmla="*/ 29130 w 58260"/>
              <a:gd name="connsiteY7" fmla="*/ 41672 h 58261"/>
              <a:gd name="connsiteX8" fmla="*/ 16589 w 58260"/>
              <a:gd name="connsiteY8" fmla="*/ 29130 h 58261"/>
              <a:gd name="connsiteX9" fmla="*/ 29130 w 58260"/>
              <a:gd name="connsiteY9" fmla="*/ 16589 h 582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8260" h="58261">
                <a:moveTo>
                  <a:pt x="29130" y="58261"/>
                </a:moveTo>
                <a:cubicBezTo>
                  <a:pt x="45204" y="58261"/>
                  <a:pt x="58261" y="45204"/>
                  <a:pt x="58261" y="29130"/>
                </a:cubicBezTo>
                <a:cubicBezTo>
                  <a:pt x="58261" y="13057"/>
                  <a:pt x="45204" y="0"/>
                  <a:pt x="29130" y="0"/>
                </a:cubicBezTo>
                <a:cubicBezTo>
                  <a:pt x="13057" y="0"/>
                  <a:pt x="0" y="13057"/>
                  <a:pt x="0" y="29130"/>
                </a:cubicBezTo>
                <a:cubicBezTo>
                  <a:pt x="0" y="45204"/>
                  <a:pt x="13057" y="58261"/>
                  <a:pt x="29130" y="58261"/>
                </a:cubicBezTo>
                <a:close/>
                <a:moveTo>
                  <a:pt x="29130" y="16589"/>
                </a:moveTo>
                <a:cubicBezTo>
                  <a:pt x="36036" y="16589"/>
                  <a:pt x="41672" y="22225"/>
                  <a:pt x="41672" y="29130"/>
                </a:cubicBezTo>
                <a:cubicBezTo>
                  <a:pt x="41672" y="36036"/>
                  <a:pt x="36036" y="41672"/>
                  <a:pt x="29130" y="41672"/>
                </a:cubicBezTo>
                <a:cubicBezTo>
                  <a:pt x="22224" y="41672"/>
                  <a:pt x="16589" y="36036"/>
                  <a:pt x="16589" y="29130"/>
                </a:cubicBezTo>
                <a:cubicBezTo>
                  <a:pt x="16589" y="22225"/>
                  <a:pt x="22224" y="16589"/>
                  <a:pt x="29130" y="16589"/>
                </a:cubicBez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43" name="Forma libre: forma 94">
            <a:extLst>
              <a:ext uri="{FF2B5EF4-FFF2-40B4-BE49-F238E27FC236}">
                <a16:creationId xmlns:a16="http://schemas.microsoft.com/office/drawing/2014/main" id="{62DD75E3-EC11-4A0B-84D6-FCCA5D7DCE6B}"/>
              </a:ext>
            </a:extLst>
          </xdr:cNvPr>
          <xdr:cNvSpPr/>
        </xdr:nvSpPr>
        <xdr:spPr>
          <a:xfrm>
            <a:off x="10069393" y="4087891"/>
            <a:ext cx="58261" cy="58261"/>
          </a:xfrm>
          <a:custGeom>
            <a:avLst/>
            <a:gdLst>
              <a:gd name="connsiteX0" fmla="*/ 29131 w 58261"/>
              <a:gd name="connsiteY0" fmla="*/ 58261 h 58261"/>
              <a:gd name="connsiteX1" fmla="*/ 58262 w 58261"/>
              <a:gd name="connsiteY1" fmla="*/ 29130 h 58261"/>
              <a:gd name="connsiteX2" fmla="*/ 29131 w 58261"/>
              <a:gd name="connsiteY2" fmla="*/ 0 h 58261"/>
              <a:gd name="connsiteX3" fmla="*/ 0 w 58261"/>
              <a:gd name="connsiteY3" fmla="*/ 29130 h 58261"/>
              <a:gd name="connsiteX4" fmla="*/ 29131 w 58261"/>
              <a:gd name="connsiteY4" fmla="*/ 58261 h 58261"/>
              <a:gd name="connsiteX5" fmla="*/ 29131 w 58261"/>
              <a:gd name="connsiteY5" fmla="*/ 16589 h 58261"/>
              <a:gd name="connsiteX6" fmla="*/ 41672 w 58261"/>
              <a:gd name="connsiteY6" fmla="*/ 29130 h 58261"/>
              <a:gd name="connsiteX7" fmla="*/ 29131 w 58261"/>
              <a:gd name="connsiteY7" fmla="*/ 41672 h 58261"/>
              <a:gd name="connsiteX8" fmla="*/ 16590 w 58261"/>
              <a:gd name="connsiteY8" fmla="*/ 29130 h 58261"/>
              <a:gd name="connsiteX9" fmla="*/ 29131 w 58261"/>
              <a:gd name="connsiteY9" fmla="*/ 16589 h 582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8261" h="58261">
                <a:moveTo>
                  <a:pt x="29131" y="58261"/>
                </a:moveTo>
                <a:cubicBezTo>
                  <a:pt x="45205" y="58261"/>
                  <a:pt x="58262" y="45204"/>
                  <a:pt x="58262" y="29130"/>
                </a:cubicBezTo>
                <a:cubicBezTo>
                  <a:pt x="58262" y="13057"/>
                  <a:pt x="45205" y="0"/>
                  <a:pt x="29131" y="0"/>
                </a:cubicBezTo>
                <a:cubicBezTo>
                  <a:pt x="13057" y="0"/>
                  <a:pt x="0" y="13057"/>
                  <a:pt x="0" y="29130"/>
                </a:cubicBezTo>
                <a:cubicBezTo>
                  <a:pt x="0" y="45204"/>
                  <a:pt x="13057" y="58261"/>
                  <a:pt x="29131" y="58261"/>
                </a:cubicBezTo>
                <a:close/>
                <a:moveTo>
                  <a:pt x="29131" y="16589"/>
                </a:moveTo>
                <a:cubicBezTo>
                  <a:pt x="36037" y="16589"/>
                  <a:pt x="41672" y="22225"/>
                  <a:pt x="41672" y="29130"/>
                </a:cubicBezTo>
                <a:cubicBezTo>
                  <a:pt x="41672" y="36036"/>
                  <a:pt x="36037" y="41672"/>
                  <a:pt x="29131" y="41672"/>
                </a:cubicBezTo>
                <a:cubicBezTo>
                  <a:pt x="22225" y="41672"/>
                  <a:pt x="16590" y="36036"/>
                  <a:pt x="16590" y="29130"/>
                </a:cubicBezTo>
                <a:cubicBezTo>
                  <a:pt x="16590" y="22225"/>
                  <a:pt x="22225" y="16589"/>
                  <a:pt x="29131" y="16589"/>
                </a:cubicBez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44" name="Forma libre: forma 95">
            <a:extLst>
              <a:ext uri="{FF2B5EF4-FFF2-40B4-BE49-F238E27FC236}">
                <a16:creationId xmlns:a16="http://schemas.microsoft.com/office/drawing/2014/main" id="{77F1A4CD-0A4B-474E-B78C-FD6590A1DAA9}"/>
              </a:ext>
            </a:extLst>
          </xdr:cNvPr>
          <xdr:cNvSpPr/>
        </xdr:nvSpPr>
        <xdr:spPr>
          <a:xfrm>
            <a:off x="10089793" y="4151868"/>
            <a:ext cx="70326" cy="184229"/>
          </a:xfrm>
          <a:custGeom>
            <a:avLst/>
            <a:gdLst>
              <a:gd name="connsiteX0" fmla="*/ 49133 w 70326"/>
              <a:gd name="connsiteY0" fmla="*/ 0 h 184229"/>
              <a:gd name="connsiteX1" fmla="*/ 8294 w 70326"/>
              <a:gd name="connsiteY1" fmla="*/ 0 h 184229"/>
              <a:gd name="connsiteX2" fmla="*/ 8294 w 70326"/>
              <a:gd name="connsiteY2" fmla="*/ 16589 h 184229"/>
              <a:gd name="connsiteX3" fmla="*/ 49133 w 70326"/>
              <a:gd name="connsiteY3" fmla="*/ 16589 h 184229"/>
              <a:gd name="connsiteX4" fmla="*/ 53737 w 70326"/>
              <a:gd name="connsiteY4" fmla="*/ 21193 h 184229"/>
              <a:gd name="connsiteX5" fmla="*/ 53737 w 70326"/>
              <a:gd name="connsiteY5" fmla="*/ 86003 h 184229"/>
              <a:gd name="connsiteX6" fmla="*/ 49133 w 70326"/>
              <a:gd name="connsiteY6" fmla="*/ 90606 h 184229"/>
              <a:gd name="connsiteX7" fmla="*/ 44529 w 70326"/>
              <a:gd name="connsiteY7" fmla="*/ 90606 h 184229"/>
              <a:gd name="connsiteX8" fmla="*/ 44529 w 70326"/>
              <a:gd name="connsiteY8" fmla="*/ 48458 h 184229"/>
              <a:gd name="connsiteX9" fmla="*/ 44529 w 70326"/>
              <a:gd name="connsiteY9" fmla="*/ 35560 h 184229"/>
              <a:gd name="connsiteX10" fmla="*/ 27940 w 70326"/>
              <a:gd name="connsiteY10" fmla="*/ 35560 h 184229"/>
              <a:gd name="connsiteX11" fmla="*/ 27940 w 70326"/>
              <a:gd name="connsiteY11" fmla="*/ 48458 h 184229"/>
              <a:gd name="connsiteX12" fmla="*/ 27940 w 70326"/>
              <a:gd name="connsiteY12" fmla="*/ 107196 h 184229"/>
              <a:gd name="connsiteX13" fmla="*/ 27940 w 70326"/>
              <a:gd name="connsiteY13" fmla="*/ 167084 h 184229"/>
              <a:gd name="connsiteX14" fmla="*/ 16589 w 70326"/>
              <a:gd name="connsiteY14" fmla="*/ 167084 h 184229"/>
              <a:gd name="connsiteX15" fmla="*/ 16589 w 70326"/>
              <a:gd name="connsiteY15" fmla="*/ 128587 h 184229"/>
              <a:gd name="connsiteX16" fmla="*/ 0 w 70326"/>
              <a:gd name="connsiteY16" fmla="*/ 128587 h 184229"/>
              <a:gd name="connsiteX17" fmla="*/ 0 w 70326"/>
              <a:gd name="connsiteY17" fmla="*/ 170140 h 184229"/>
              <a:gd name="connsiteX18" fmla="*/ 22264 w 70326"/>
              <a:gd name="connsiteY18" fmla="*/ 184229 h 184229"/>
              <a:gd name="connsiteX19" fmla="*/ 44529 w 70326"/>
              <a:gd name="connsiteY19" fmla="*/ 170140 h 184229"/>
              <a:gd name="connsiteX20" fmla="*/ 44529 w 70326"/>
              <a:gd name="connsiteY20" fmla="*/ 107196 h 184229"/>
              <a:gd name="connsiteX21" fmla="*/ 49133 w 70326"/>
              <a:gd name="connsiteY21" fmla="*/ 107196 h 184229"/>
              <a:gd name="connsiteX22" fmla="*/ 70326 w 70326"/>
              <a:gd name="connsiteY22" fmla="*/ 86003 h 184229"/>
              <a:gd name="connsiteX23" fmla="*/ 70326 w 70326"/>
              <a:gd name="connsiteY23" fmla="*/ 21193 h 184229"/>
              <a:gd name="connsiteX24" fmla="*/ 49133 w 70326"/>
              <a:gd name="connsiteY24" fmla="*/ 0 h 18422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</a:cxnLst>
            <a:rect l="l" t="t" r="r" b="b"/>
            <a:pathLst>
              <a:path w="70326" h="184229">
                <a:moveTo>
                  <a:pt x="49133" y="0"/>
                </a:moveTo>
                <a:lnTo>
                  <a:pt x="8294" y="0"/>
                </a:lnTo>
                <a:lnTo>
                  <a:pt x="8294" y="16589"/>
                </a:lnTo>
                <a:lnTo>
                  <a:pt x="49133" y="16589"/>
                </a:lnTo>
                <a:cubicBezTo>
                  <a:pt x="51673" y="16589"/>
                  <a:pt x="53737" y="18653"/>
                  <a:pt x="53737" y="21193"/>
                </a:cubicBezTo>
                <a:lnTo>
                  <a:pt x="53737" y="86003"/>
                </a:lnTo>
                <a:cubicBezTo>
                  <a:pt x="53737" y="88543"/>
                  <a:pt x="51673" y="90606"/>
                  <a:pt x="49133" y="90606"/>
                </a:cubicBezTo>
                <a:lnTo>
                  <a:pt x="44529" y="90606"/>
                </a:lnTo>
                <a:lnTo>
                  <a:pt x="44529" y="48458"/>
                </a:lnTo>
                <a:lnTo>
                  <a:pt x="44529" y="35560"/>
                </a:lnTo>
                <a:lnTo>
                  <a:pt x="27940" y="35560"/>
                </a:lnTo>
                <a:lnTo>
                  <a:pt x="27940" y="48458"/>
                </a:lnTo>
                <a:lnTo>
                  <a:pt x="27940" y="107196"/>
                </a:lnTo>
                <a:lnTo>
                  <a:pt x="27940" y="167084"/>
                </a:lnTo>
                <a:cubicBezTo>
                  <a:pt x="24924" y="167838"/>
                  <a:pt x="19605" y="167838"/>
                  <a:pt x="16589" y="167084"/>
                </a:cubicBezTo>
                <a:lnTo>
                  <a:pt x="16589" y="128587"/>
                </a:lnTo>
                <a:lnTo>
                  <a:pt x="0" y="128587"/>
                </a:lnTo>
                <a:lnTo>
                  <a:pt x="0" y="170140"/>
                </a:lnTo>
                <a:cubicBezTo>
                  <a:pt x="0" y="178832"/>
                  <a:pt x="8532" y="184229"/>
                  <a:pt x="22264" y="184229"/>
                </a:cubicBezTo>
                <a:cubicBezTo>
                  <a:pt x="35996" y="184229"/>
                  <a:pt x="44529" y="178832"/>
                  <a:pt x="44529" y="170140"/>
                </a:cubicBezTo>
                <a:lnTo>
                  <a:pt x="44529" y="107196"/>
                </a:lnTo>
                <a:lnTo>
                  <a:pt x="49133" y="107196"/>
                </a:lnTo>
                <a:cubicBezTo>
                  <a:pt x="60801" y="107196"/>
                  <a:pt x="70326" y="97711"/>
                  <a:pt x="70326" y="86003"/>
                </a:cubicBezTo>
                <a:lnTo>
                  <a:pt x="70326" y="21193"/>
                </a:lnTo>
                <a:cubicBezTo>
                  <a:pt x="70326" y="9485"/>
                  <a:pt x="60801" y="0"/>
                  <a:pt x="49133" y="0"/>
                </a:cubicBez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45" name="Forma libre: forma 96">
            <a:extLst>
              <a:ext uri="{FF2B5EF4-FFF2-40B4-BE49-F238E27FC236}">
                <a16:creationId xmlns:a16="http://schemas.microsoft.com/office/drawing/2014/main" id="{F53CABA6-20FB-4D81-9897-94B25DEBD160}"/>
              </a:ext>
            </a:extLst>
          </xdr:cNvPr>
          <xdr:cNvSpPr/>
        </xdr:nvSpPr>
        <xdr:spPr>
          <a:xfrm>
            <a:off x="9982358" y="4068206"/>
            <a:ext cx="67230" cy="67230"/>
          </a:xfrm>
          <a:custGeom>
            <a:avLst/>
            <a:gdLst>
              <a:gd name="connsiteX0" fmla="*/ 33615 w 67230"/>
              <a:gd name="connsiteY0" fmla="*/ 67231 h 67230"/>
              <a:gd name="connsiteX1" fmla="*/ 67230 w 67230"/>
              <a:gd name="connsiteY1" fmla="*/ 33615 h 67230"/>
              <a:gd name="connsiteX2" fmla="*/ 33615 w 67230"/>
              <a:gd name="connsiteY2" fmla="*/ 0 h 67230"/>
              <a:gd name="connsiteX3" fmla="*/ 0 w 67230"/>
              <a:gd name="connsiteY3" fmla="*/ 33615 h 67230"/>
              <a:gd name="connsiteX4" fmla="*/ 33615 w 67230"/>
              <a:gd name="connsiteY4" fmla="*/ 67231 h 67230"/>
              <a:gd name="connsiteX5" fmla="*/ 33615 w 67230"/>
              <a:gd name="connsiteY5" fmla="*/ 16589 h 67230"/>
              <a:gd name="connsiteX6" fmla="*/ 50641 w 67230"/>
              <a:gd name="connsiteY6" fmla="*/ 33615 h 67230"/>
              <a:gd name="connsiteX7" fmla="*/ 33615 w 67230"/>
              <a:gd name="connsiteY7" fmla="*/ 50641 h 67230"/>
              <a:gd name="connsiteX8" fmla="*/ 16589 w 67230"/>
              <a:gd name="connsiteY8" fmla="*/ 33615 h 67230"/>
              <a:gd name="connsiteX9" fmla="*/ 33615 w 67230"/>
              <a:gd name="connsiteY9" fmla="*/ 16589 h 672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67230" h="67230">
                <a:moveTo>
                  <a:pt x="33615" y="67231"/>
                </a:moveTo>
                <a:cubicBezTo>
                  <a:pt x="52149" y="67231"/>
                  <a:pt x="67230" y="52149"/>
                  <a:pt x="67230" y="33615"/>
                </a:cubicBezTo>
                <a:cubicBezTo>
                  <a:pt x="67230" y="15081"/>
                  <a:pt x="52149" y="0"/>
                  <a:pt x="33615" y="0"/>
                </a:cubicBezTo>
                <a:cubicBezTo>
                  <a:pt x="15081" y="0"/>
                  <a:pt x="0" y="15081"/>
                  <a:pt x="0" y="33615"/>
                </a:cubicBezTo>
                <a:cubicBezTo>
                  <a:pt x="0" y="52149"/>
                  <a:pt x="15081" y="67231"/>
                  <a:pt x="33615" y="67231"/>
                </a:cubicBezTo>
                <a:close/>
                <a:moveTo>
                  <a:pt x="33615" y="16589"/>
                </a:moveTo>
                <a:cubicBezTo>
                  <a:pt x="43022" y="16589"/>
                  <a:pt x="50641" y="24209"/>
                  <a:pt x="50641" y="33615"/>
                </a:cubicBezTo>
                <a:cubicBezTo>
                  <a:pt x="50641" y="43021"/>
                  <a:pt x="42982" y="50641"/>
                  <a:pt x="33615" y="50641"/>
                </a:cubicBezTo>
                <a:cubicBezTo>
                  <a:pt x="24210" y="50641"/>
                  <a:pt x="16589" y="42982"/>
                  <a:pt x="16589" y="33615"/>
                </a:cubicBezTo>
                <a:cubicBezTo>
                  <a:pt x="16589" y="24209"/>
                  <a:pt x="24210" y="16589"/>
                  <a:pt x="33615" y="16589"/>
                </a:cubicBez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46" name="Forma libre: forma 97">
            <a:extLst>
              <a:ext uri="{FF2B5EF4-FFF2-40B4-BE49-F238E27FC236}">
                <a16:creationId xmlns:a16="http://schemas.microsoft.com/office/drawing/2014/main" id="{E141ED18-FE4E-4B84-9AE6-FB2D2B2A62FC}"/>
              </a:ext>
            </a:extLst>
          </xdr:cNvPr>
          <xdr:cNvSpPr/>
        </xdr:nvSpPr>
        <xdr:spPr>
          <a:xfrm>
            <a:off x="9942909" y="4145915"/>
            <a:ext cx="146089" cy="220622"/>
          </a:xfrm>
          <a:custGeom>
            <a:avLst/>
            <a:gdLst>
              <a:gd name="connsiteX0" fmla="*/ 122119 w 146089"/>
              <a:gd name="connsiteY0" fmla="*/ 0 h 220622"/>
              <a:gd name="connsiteX1" fmla="*/ 23971 w 146089"/>
              <a:gd name="connsiteY1" fmla="*/ 0 h 220622"/>
              <a:gd name="connsiteX2" fmla="*/ 0 w 146089"/>
              <a:gd name="connsiteY2" fmla="*/ 23971 h 220622"/>
              <a:gd name="connsiteX3" fmla="*/ 0 w 146089"/>
              <a:gd name="connsiteY3" fmla="*/ 102711 h 220622"/>
              <a:gd name="connsiteX4" fmla="*/ 23971 w 146089"/>
              <a:gd name="connsiteY4" fmla="*/ 126682 h 220622"/>
              <a:gd name="connsiteX5" fmla="*/ 31353 w 146089"/>
              <a:gd name="connsiteY5" fmla="*/ 126682 h 220622"/>
              <a:gd name="connsiteX6" fmla="*/ 31353 w 146089"/>
              <a:gd name="connsiteY6" fmla="*/ 204946 h 220622"/>
              <a:gd name="connsiteX7" fmla="*/ 56634 w 146089"/>
              <a:gd name="connsiteY7" fmla="*/ 220266 h 220622"/>
              <a:gd name="connsiteX8" fmla="*/ 73144 w 146089"/>
              <a:gd name="connsiteY8" fmla="*/ 217091 h 220622"/>
              <a:gd name="connsiteX9" fmla="*/ 90090 w 146089"/>
              <a:gd name="connsiteY9" fmla="*/ 220623 h 220622"/>
              <a:gd name="connsiteX10" fmla="*/ 114736 w 146089"/>
              <a:gd name="connsiteY10" fmla="*/ 205541 h 220622"/>
              <a:gd name="connsiteX11" fmla="*/ 114736 w 146089"/>
              <a:gd name="connsiteY11" fmla="*/ 126643 h 220622"/>
              <a:gd name="connsiteX12" fmla="*/ 122119 w 146089"/>
              <a:gd name="connsiteY12" fmla="*/ 126643 h 220622"/>
              <a:gd name="connsiteX13" fmla="*/ 146090 w 146089"/>
              <a:gd name="connsiteY13" fmla="*/ 102672 h 220622"/>
              <a:gd name="connsiteX14" fmla="*/ 146090 w 146089"/>
              <a:gd name="connsiteY14" fmla="*/ 23931 h 220622"/>
              <a:gd name="connsiteX15" fmla="*/ 122119 w 146089"/>
              <a:gd name="connsiteY15" fmla="*/ 0 h 220622"/>
              <a:gd name="connsiteX16" fmla="*/ 81835 w 146089"/>
              <a:gd name="connsiteY16" fmla="*/ 205541 h 220622"/>
              <a:gd name="connsiteX17" fmla="*/ 81915 w 146089"/>
              <a:gd name="connsiteY17" fmla="*/ 204907 h 220622"/>
              <a:gd name="connsiteX18" fmla="*/ 81915 w 146089"/>
              <a:gd name="connsiteY18" fmla="*/ 204470 h 220622"/>
              <a:gd name="connsiteX19" fmla="*/ 82034 w 146089"/>
              <a:gd name="connsiteY19" fmla="*/ 205541 h 220622"/>
              <a:gd name="connsiteX20" fmla="*/ 81835 w 146089"/>
              <a:gd name="connsiteY20" fmla="*/ 205541 h 220622"/>
              <a:gd name="connsiteX21" fmla="*/ 129500 w 146089"/>
              <a:gd name="connsiteY21" fmla="*/ 102711 h 220622"/>
              <a:gd name="connsiteX22" fmla="*/ 122119 w 146089"/>
              <a:gd name="connsiteY22" fmla="*/ 110093 h 220622"/>
              <a:gd name="connsiteX23" fmla="*/ 114736 w 146089"/>
              <a:gd name="connsiteY23" fmla="*/ 110093 h 220622"/>
              <a:gd name="connsiteX24" fmla="*/ 114736 w 146089"/>
              <a:gd name="connsiteY24" fmla="*/ 57190 h 220622"/>
              <a:gd name="connsiteX25" fmla="*/ 114736 w 146089"/>
              <a:gd name="connsiteY25" fmla="*/ 41434 h 220622"/>
              <a:gd name="connsiteX26" fmla="*/ 98147 w 146089"/>
              <a:gd name="connsiteY26" fmla="*/ 41434 h 220622"/>
              <a:gd name="connsiteX27" fmla="*/ 98147 w 146089"/>
              <a:gd name="connsiteY27" fmla="*/ 57190 h 220622"/>
              <a:gd name="connsiteX28" fmla="*/ 98147 w 146089"/>
              <a:gd name="connsiteY28" fmla="*/ 118388 h 220622"/>
              <a:gd name="connsiteX29" fmla="*/ 98147 w 146089"/>
              <a:gd name="connsiteY29" fmla="*/ 126682 h 220622"/>
              <a:gd name="connsiteX30" fmla="*/ 98147 w 146089"/>
              <a:gd name="connsiteY30" fmla="*/ 203041 h 220622"/>
              <a:gd name="connsiteX31" fmla="*/ 81875 w 146089"/>
              <a:gd name="connsiteY31" fmla="*/ 202962 h 220622"/>
              <a:gd name="connsiteX32" fmla="*/ 81875 w 146089"/>
              <a:gd name="connsiteY32" fmla="*/ 115649 h 220622"/>
              <a:gd name="connsiteX33" fmla="*/ 65286 w 146089"/>
              <a:gd name="connsiteY33" fmla="*/ 115649 h 220622"/>
              <a:gd name="connsiteX34" fmla="*/ 65286 w 146089"/>
              <a:gd name="connsiteY34" fmla="*/ 202525 h 220622"/>
              <a:gd name="connsiteX35" fmla="*/ 47903 w 146089"/>
              <a:gd name="connsiteY35" fmla="*/ 202525 h 220622"/>
              <a:gd name="connsiteX36" fmla="*/ 47903 w 146089"/>
              <a:gd name="connsiteY36" fmla="*/ 126643 h 220622"/>
              <a:gd name="connsiteX37" fmla="*/ 47903 w 146089"/>
              <a:gd name="connsiteY37" fmla="*/ 57071 h 220622"/>
              <a:gd name="connsiteX38" fmla="*/ 47903 w 146089"/>
              <a:gd name="connsiteY38" fmla="*/ 41394 h 220622"/>
              <a:gd name="connsiteX39" fmla="*/ 31313 w 146089"/>
              <a:gd name="connsiteY39" fmla="*/ 41394 h 220622"/>
              <a:gd name="connsiteX40" fmla="*/ 31313 w 146089"/>
              <a:gd name="connsiteY40" fmla="*/ 57071 h 220622"/>
              <a:gd name="connsiteX41" fmla="*/ 31313 w 146089"/>
              <a:gd name="connsiteY41" fmla="*/ 110053 h 220622"/>
              <a:gd name="connsiteX42" fmla="*/ 23932 w 146089"/>
              <a:gd name="connsiteY42" fmla="*/ 110053 h 220622"/>
              <a:gd name="connsiteX43" fmla="*/ 16549 w 146089"/>
              <a:gd name="connsiteY43" fmla="*/ 102672 h 220622"/>
              <a:gd name="connsiteX44" fmla="*/ 16549 w 146089"/>
              <a:gd name="connsiteY44" fmla="*/ 23931 h 220622"/>
              <a:gd name="connsiteX45" fmla="*/ 23932 w 146089"/>
              <a:gd name="connsiteY45" fmla="*/ 16550 h 220622"/>
              <a:gd name="connsiteX46" fmla="*/ 122079 w 146089"/>
              <a:gd name="connsiteY46" fmla="*/ 16550 h 220622"/>
              <a:gd name="connsiteX47" fmla="*/ 129460 w 146089"/>
              <a:gd name="connsiteY47" fmla="*/ 23931 h 220622"/>
              <a:gd name="connsiteX48" fmla="*/ 129460 w 146089"/>
              <a:gd name="connsiteY48" fmla="*/ 102711 h 22062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</a:cxnLst>
            <a:rect l="l" t="t" r="r" b="b"/>
            <a:pathLst>
              <a:path w="146089" h="220622">
                <a:moveTo>
                  <a:pt x="122119" y="0"/>
                </a:moveTo>
                <a:lnTo>
                  <a:pt x="23971" y="0"/>
                </a:lnTo>
                <a:cubicBezTo>
                  <a:pt x="10755" y="0"/>
                  <a:pt x="0" y="10755"/>
                  <a:pt x="0" y="23971"/>
                </a:cubicBezTo>
                <a:lnTo>
                  <a:pt x="0" y="102711"/>
                </a:lnTo>
                <a:cubicBezTo>
                  <a:pt x="0" y="115927"/>
                  <a:pt x="10755" y="126682"/>
                  <a:pt x="23971" y="126682"/>
                </a:cubicBezTo>
                <a:lnTo>
                  <a:pt x="31353" y="126682"/>
                </a:lnTo>
                <a:lnTo>
                  <a:pt x="31353" y="204946"/>
                </a:lnTo>
                <a:cubicBezTo>
                  <a:pt x="31353" y="214392"/>
                  <a:pt x="41036" y="220266"/>
                  <a:pt x="56634" y="220266"/>
                </a:cubicBezTo>
                <a:cubicBezTo>
                  <a:pt x="63381" y="220266"/>
                  <a:pt x="68937" y="219115"/>
                  <a:pt x="73144" y="217091"/>
                </a:cubicBezTo>
                <a:cubicBezTo>
                  <a:pt x="77351" y="219353"/>
                  <a:pt x="83066" y="220623"/>
                  <a:pt x="90090" y="220623"/>
                </a:cubicBezTo>
                <a:cubicBezTo>
                  <a:pt x="105291" y="220623"/>
                  <a:pt x="114736" y="214868"/>
                  <a:pt x="114736" y="205541"/>
                </a:cubicBezTo>
                <a:lnTo>
                  <a:pt x="114736" y="126643"/>
                </a:lnTo>
                <a:lnTo>
                  <a:pt x="122119" y="126643"/>
                </a:lnTo>
                <a:cubicBezTo>
                  <a:pt x="135334" y="126643"/>
                  <a:pt x="146090" y="115888"/>
                  <a:pt x="146090" y="102672"/>
                </a:cubicBezTo>
                <a:lnTo>
                  <a:pt x="146090" y="23931"/>
                </a:lnTo>
                <a:cubicBezTo>
                  <a:pt x="146090" y="10755"/>
                  <a:pt x="135334" y="0"/>
                  <a:pt x="122119" y="0"/>
                </a:cubicBezTo>
                <a:close/>
                <a:moveTo>
                  <a:pt x="81835" y="205541"/>
                </a:moveTo>
                <a:cubicBezTo>
                  <a:pt x="81835" y="205343"/>
                  <a:pt x="81915" y="205145"/>
                  <a:pt x="81915" y="204907"/>
                </a:cubicBezTo>
                <a:lnTo>
                  <a:pt x="81915" y="204470"/>
                </a:lnTo>
                <a:cubicBezTo>
                  <a:pt x="81994" y="204787"/>
                  <a:pt x="82034" y="205145"/>
                  <a:pt x="82034" y="205541"/>
                </a:cubicBezTo>
                <a:lnTo>
                  <a:pt x="81835" y="205541"/>
                </a:lnTo>
                <a:close/>
                <a:moveTo>
                  <a:pt x="129500" y="102711"/>
                </a:moveTo>
                <a:cubicBezTo>
                  <a:pt x="129500" y="106759"/>
                  <a:pt x="126206" y="110093"/>
                  <a:pt x="122119" y="110093"/>
                </a:cubicBezTo>
                <a:lnTo>
                  <a:pt x="114736" y="110093"/>
                </a:lnTo>
                <a:lnTo>
                  <a:pt x="114736" y="57190"/>
                </a:lnTo>
                <a:lnTo>
                  <a:pt x="114736" y="41434"/>
                </a:lnTo>
                <a:lnTo>
                  <a:pt x="98147" y="41434"/>
                </a:lnTo>
                <a:lnTo>
                  <a:pt x="98147" y="57190"/>
                </a:lnTo>
                <a:lnTo>
                  <a:pt x="98147" y="118388"/>
                </a:lnTo>
                <a:lnTo>
                  <a:pt x="98147" y="126682"/>
                </a:lnTo>
                <a:lnTo>
                  <a:pt x="98147" y="203041"/>
                </a:lnTo>
                <a:cubicBezTo>
                  <a:pt x="94258" y="204430"/>
                  <a:pt x="85645" y="204391"/>
                  <a:pt x="81875" y="202962"/>
                </a:cubicBezTo>
                <a:lnTo>
                  <a:pt x="81875" y="115649"/>
                </a:lnTo>
                <a:lnTo>
                  <a:pt x="65286" y="115649"/>
                </a:lnTo>
                <a:lnTo>
                  <a:pt x="65286" y="202525"/>
                </a:lnTo>
                <a:cubicBezTo>
                  <a:pt x="61277" y="204033"/>
                  <a:pt x="51911" y="204033"/>
                  <a:pt x="47903" y="202525"/>
                </a:cubicBezTo>
                <a:lnTo>
                  <a:pt x="47903" y="126643"/>
                </a:lnTo>
                <a:lnTo>
                  <a:pt x="47903" y="57071"/>
                </a:lnTo>
                <a:lnTo>
                  <a:pt x="47903" y="41394"/>
                </a:lnTo>
                <a:lnTo>
                  <a:pt x="31313" y="41394"/>
                </a:lnTo>
                <a:lnTo>
                  <a:pt x="31313" y="57071"/>
                </a:lnTo>
                <a:lnTo>
                  <a:pt x="31313" y="110053"/>
                </a:lnTo>
                <a:lnTo>
                  <a:pt x="23932" y="110053"/>
                </a:lnTo>
                <a:cubicBezTo>
                  <a:pt x="19883" y="110053"/>
                  <a:pt x="16549" y="106759"/>
                  <a:pt x="16549" y="102672"/>
                </a:cubicBezTo>
                <a:lnTo>
                  <a:pt x="16549" y="23931"/>
                </a:lnTo>
                <a:cubicBezTo>
                  <a:pt x="16549" y="19883"/>
                  <a:pt x="19844" y="16550"/>
                  <a:pt x="23932" y="16550"/>
                </a:cubicBezTo>
                <a:lnTo>
                  <a:pt x="122079" y="16550"/>
                </a:lnTo>
                <a:cubicBezTo>
                  <a:pt x="126127" y="16550"/>
                  <a:pt x="129460" y="19844"/>
                  <a:pt x="129460" y="23931"/>
                </a:cubicBezTo>
                <a:lnTo>
                  <a:pt x="129460" y="102711"/>
                </a:ln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</xdr:grpSp>
    <xdr:clientData/>
  </xdr:twoCellAnchor>
  <xdr:twoCellAnchor>
    <xdr:from>
      <xdr:col>0</xdr:col>
      <xdr:colOff>213360</xdr:colOff>
      <xdr:row>24</xdr:row>
      <xdr:rowOff>121920</xdr:rowOff>
    </xdr:from>
    <xdr:to>
      <xdr:col>1</xdr:col>
      <xdr:colOff>61245</xdr:colOff>
      <xdr:row>27</xdr:row>
      <xdr:rowOff>44880</xdr:rowOff>
    </xdr:to>
    <xdr:grpSp>
      <xdr:nvGrpSpPr>
        <xdr:cNvPr id="53" name="Gráfico 154">
          <a:extLst>
            <a:ext uri="{FF2B5EF4-FFF2-40B4-BE49-F238E27FC236}">
              <a16:creationId xmlns:a16="http://schemas.microsoft.com/office/drawing/2014/main" id="{428DAB31-44CD-4E36-B02B-DCEF365B841D}"/>
            </a:ext>
          </a:extLst>
        </xdr:cNvPr>
        <xdr:cNvGrpSpPr/>
      </xdr:nvGrpSpPr>
      <xdr:grpSpPr>
        <a:xfrm>
          <a:off x="213360" y="4783567"/>
          <a:ext cx="520238" cy="505666"/>
          <a:chOff x="6464330" y="4656113"/>
          <a:chExt cx="457485" cy="610023"/>
        </a:xfrm>
        <a:solidFill>
          <a:schemeClr val="tx2"/>
        </a:solidFill>
      </xdr:grpSpPr>
      <xdr:sp macro="" textlink="">
        <xdr:nvSpPr>
          <xdr:cNvPr id="54" name="Forma libre: forma 156">
            <a:extLst>
              <a:ext uri="{FF2B5EF4-FFF2-40B4-BE49-F238E27FC236}">
                <a16:creationId xmlns:a16="http://schemas.microsoft.com/office/drawing/2014/main" id="{80DCC1BB-37FE-41E4-AD9D-0A02BA397417}"/>
              </a:ext>
            </a:extLst>
          </xdr:cNvPr>
          <xdr:cNvSpPr/>
        </xdr:nvSpPr>
        <xdr:spPr>
          <a:xfrm>
            <a:off x="6781321" y="5069922"/>
            <a:ext cx="17526" cy="51149"/>
          </a:xfrm>
          <a:custGeom>
            <a:avLst/>
            <a:gdLst>
              <a:gd name="connsiteX0" fmla="*/ 17526 w 17526"/>
              <a:gd name="connsiteY0" fmla="*/ 42386 h 51149"/>
              <a:gd name="connsiteX1" fmla="*/ 17526 w 17526"/>
              <a:gd name="connsiteY1" fmla="*/ 8763 h 51149"/>
              <a:gd name="connsiteX2" fmla="*/ 8763 w 17526"/>
              <a:gd name="connsiteY2" fmla="*/ 0 h 51149"/>
              <a:gd name="connsiteX3" fmla="*/ 0 w 17526"/>
              <a:gd name="connsiteY3" fmla="*/ 8763 h 51149"/>
              <a:gd name="connsiteX4" fmla="*/ 0 w 17526"/>
              <a:gd name="connsiteY4" fmla="*/ 42386 h 51149"/>
              <a:gd name="connsiteX5" fmla="*/ 8763 w 17526"/>
              <a:gd name="connsiteY5" fmla="*/ 51149 h 51149"/>
              <a:gd name="connsiteX6" fmla="*/ 17526 w 17526"/>
              <a:gd name="connsiteY6" fmla="*/ 42386 h 5114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7526" h="51149">
                <a:moveTo>
                  <a:pt x="17526" y="42386"/>
                </a:moveTo>
                <a:lnTo>
                  <a:pt x="17526" y="8763"/>
                </a:lnTo>
                <a:cubicBezTo>
                  <a:pt x="17526" y="3905"/>
                  <a:pt x="13621" y="0"/>
                  <a:pt x="8763" y="0"/>
                </a:cubicBezTo>
                <a:cubicBezTo>
                  <a:pt x="3905" y="0"/>
                  <a:pt x="0" y="3905"/>
                  <a:pt x="0" y="8763"/>
                </a:cubicBezTo>
                <a:lnTo>
                  <a:pt x="0" y="42386"/>
                </a:lnTo>
                <a:cubicBezTo>
                  <a:pt x="0" y="47244"/>
                  <a:pt x="3905" y="51149"/>
                  <a:pt x="8763" y="51149"/>
                </a:cubicBezTo>
                <a:cubicBezTo>
                  <a:pt x="13621" y="51149"/>
                  <a:pt x="17526" y="47149"/>
                  <a:pt x="17526" y="42386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 b="1"/>
          </a:p>
        </xdr:txBody>
      </xdr:sp>
      <xdr:sp macro="" textlink="">
        <xdr:nvSpPr>
          <xdr:cNvPr id="55" name="Forma libre: forma 157">
            <a:extLst>
              <a:ext uri="{FF2B5EF4-FFF2-40B4-BE49-F238E27FC236}">
                <a16:creationId xmlns:a16="http://schemas.microsoft.com/office/drawing/2014/main" id="{DE6B0399-9997-4166-97C6-4AFA21928F95}"/>
              </a:ext>
            </a:extLst>
          </xdr:cNvPr>
          <xdr:cNvSpPr/>
        </xdr:nvSpPr>
        <xdr:spPr>
          <a:xfrm>
            <a:off x="6559675" y="5082971"/>
            <a:ext cx="362140" cy="183165"/>
          </a:xfrm>
          <a:custGeom>
            <a:avLst/>
            <a:gdLst>
              <a:gd name="connsiteX0" fmla="*/ 352711 w 362140"/>
              <a:gd name="connsiteY0" fmla="*/ 9144 h 183165"/>
              <a:gd name="connsiteX1" fmla="*/ 329946 w 362140"/>
              <a:gd name="connsiteY1" fmla="*/ 0 h 183165"/>
              <a:gd name="connsiteX2" fmla="*/ 307181 w 362140"/>
              <a:gd name="connsiteY2" fmla="*/ 9144 h 183165"/>
              <a:gd name="connsiteX3" fmla="*/ 267272 w 362140"/>
              <a:gd name="connsiteY3" fmla="*/ 49054 h 183165"/>
              <a:gd name="connsiteX4" fmla="*/ 264700 w 362140"/>
              <a:gd name="connsiteY4" fmla="*/ 55245 h 183165"/>
              <a:gd name="connsiteX5" fmla="*/ 267272 w 362140"/>
              <a:gd name="connsiteY5" fmla="*/ 61436 h 183165"/>
              <a:gd name="connsiteX6" fmla="*/ 279654 w 362140"/>
              <a:gd name="connsiteY6" fmla="*/ 61436 h 183165"/>
              <a:gd name="connsiteX7" fmla="*/ 319564 w 362140"/>
              <a:gd name="connsiteY7" fmla="*/ 21527 h 183165"/>
              <a:gd name="connsiteX8" fmla="*/ 330041 w 362140"/>
              <a:gd name="connsiteY8" fmla="*/ 17335 h 183165"/>
              <a:gd name="connsiteX9" fmla="*/ 330041 w 362140"/>
              <a:gd name="connsiteY9" fmla="*/ 17335 h 183165"/>
              <a:gd name="connsiteX10" fmla="*/ 340519 w 362140"/>
              <a:gd name="connsiteY10" fmla="*/ 21527 h 183165"/>
              <a:gd name="connsiteX11" fmla="*/ 344805 w 362140"/>
              <a:gd name="connsiteY11" fmla="*/ 31909 h 183165"/>
              <a:gd name="connsiteX12" fmla="*/ 340424 w 362140"/>
              <a:gd name="connsiteY12" fmla="*/ 42386 h 183165"/>
              <a:gd name="connsiteX13" fmla="*/ 242030 w 362140"/>
              <a:gd name="connsiteY13" fmla="*/ 140684 h 183165"/>
              <a:gd name="connsiteX14" fmla="*/ 138589 w 362140"/>
              <a:gd name="connsiteY14" fmla="*/ 153924 h 183165"/>
              <a:gd name="connsiteX15" fmla="*/ 86963 w 362140"/>
              <a:gd name="connsiteY15" fmla="*/ 123634 h 183165"/>
              <a:gd name="connsiteX16" fmla="*/ 34957 w 362140"/>
              <a:gd name="connsiteY16" fmla="*/ 109538 h 183165"/>
              <a:gd name="connsiteX17" fmla="*/ 8763 w 362140"/>
              <a:gd name="connsiteY17" fmla="*/ 109538 h 183165"/>
              <a:gd name="connsiteX18" fmla="*/ 0 w 362140"/>
              <a:gd name="connsiteY18" fmla="*/ 118301 h 183165"/>
              <a:gd name="connsiteX19" fmla="*/ 8763 w 362140"/>
              <a:gd name="connsiteY19" fmla="*/ 127064 h 183165"/>
              <a:gd name="connsiteX20" fmla="*/ 34957 w 362140"/>
              <a:gd name="connsiteY20" fmla="*/ 127064 h 183165"/>
              <a:gd name="connsiteX21" fmla="*/ 78105 w 362140"/>
              <a:gd name="connsiteY21" fmla="*/ 138779 h 183165"/>
              <a:gd name="connsiteX22" fmla="*/ 129730 w 362140"/>
              <a:gd name="connsiteY22" fmla="*/ 169069 h 183165"/>
              <a:gd name="connsiteX23" fmla="*/ 181737 w 362140"/>
              <a:gd name="connsiteY23" fmla="*/ 183166 h 183165"/>
              <a:gd name="connsiteX24" fmla="*/ 254508 w 362140"/>
              <a:gd name="connsiteY24" fmla="*/ 153067 h 183165"/>
              <a:gd name="connsiteX25" fmla="*/ 352711 w 362140"/>
              <a:gd name="connsiteY25" fmla="*/ 54769 h 183165"/>
              <a:gd name="connsiteX26" fmla="*/ 362141 w 362140"/>
              <a:gd name="connsiteY26" fmla="*/ 31909 h 183165"/>
              <a:gd name="connsiteX27" fmla="*/ 352711 w 362140"/>
              <a:gd name="connsiteY27" fmla="*/ 9144 h 1831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362140" h="183165">
                <a:moveTo>
                  <a:pt x="352711" y="9144"/>
                </a:moveTo>
                <a:cubicBezTo>
                  <a:pt x="346901" y="3334"/>
                  <a:pt x="338614" y="0"/>
                  <a:pt x="329946" y="0"/>
                </a:cubicBezTo>
                <a:cubicBezTo>
                  <a:pt x="321278" y="0"/>
                  <a:pt x="312992" y="3334"/>
                  <a:pt x="307181" y="9144"/>
                </a:cubicBezTo>
                <a:lnTo>
                  <a:pt x="267272" y="49054"/>
                </a:lnTo>
                <a:cubicBezTo>
                  <a:pt x="265652" y="50673"/>
                  <a:pt x="264700" y="52864"/>
                  <a:pt x="264700" y="55245"/>
                </a:cubicBezTo>
                <a:cubicBezTo>
                  <a:pt x="264700" y="57626"/>
                  <a:pt x="265652" y="59817"/>
                  <a:pt x="267272" y="61436"/>
                </a:cubicBezTo>
                <a:cubicBezTo>
                  <a:pt x="270510" y="64770"/>
                  <a:pt x="276320" y="64770"/>
                  <a:pt x="279654" y="61436"/>
                </a:cubicBezTo>
                <a:lnTo>
                  <a:pt x="319564" y="21527"/>
                </a:lnTo>
                <a:cubicBezTo>
                  <a:pt x="322231" y="18859"/>
                  <a:pt x="326041" y="17335"/>
                  <a:pt x="330041" y="17335"/>
                </a:cubicBezTo>
                <a:lnTo>
                  <a:pt x="330041" y="17335"/>
                </a:lnTo>
                <a:cubicBezTo>
                  <a:pt x="334042" y="17335"/>
                  <a:pt x="337852" y="18859"/>
                  <a:pt x="340519" y="21527"/>
                </a:cubicBezTo>
                <a:cubicBezTo>
                  <a:pt x="343281" y="24289"/>
                  <a:pt x="344805" y="28003"/>
                  <a:pt x="344805" y="31909"/>
                </a:cubicBezTo>
                <a:cubicBezTo>
                  <a:pt x="344805" y="35814"/>
                  <a:pt x="343281" y="39529"/>
                  <a:pt x="340424" y="42386"/>
                </a:cubicBezTo>
                <a:lnTo>
                  <a:pt x="242030" y="140684"/>
                </a:lnTo>
                <a:cubicBezTo>
                  <a:pt x="214598" y="168116"/>
                  <a:pt x="172022" y="173641"/>
                  <a:pt x="138589" y="153924"/>
                </a:cubicBezTo>
                <a:lnTo>
                  <a:pt x="86963" y="123634"/>
                </a:lnTo>
                <a:cubicBezTo>
                  <a:pt x="71247" y="114395"/>
                  <a:pt x="53245" y="109538"/>
                  <a:pt x="34957" y="109538"/>
                </a:cubicBezTo>
                <a:lnTo>
                  <a:pt x="8763" y="109538"/>
                </a:lnTo>
                <a:cubicBezTo>
                  <a:pt x="3905" y="109538"/>
                  <a:pt x="0" y="113443"/>
                  <a:pt x="0" y="118301"/>
                </a:cubicBezTo>
                <a:cubicBezTo>
                  <a:pt x="0" y="123158"/>
                  <a:pt x="3905" y="127064"/>
                  <a:pt x="8763" y="127064"/>
                </a:cubicBezTo>
                <a:lnTo>
                  <a:pt x="34957" y="127064"/>
                </a:lnTo>
                <a:cubicBezTo>
                  <a:pt x="50102" y="127064"/>
                  <a:pt x="65056" y="131159"/>
                  <a:pt x="78105" y="138779"/>
                </a:cubicBezTo>
                <a:lnTo>
                  <a:pt x="129730" y="169069"/>
                </a:lnTo>
                <a:cubicBezTo>
                  <a:pt x="145447" y="178308"/>
                  <a:pt x="163449" y="183166"/>
                  <a:pt x="181737" y="183166"/>
                </a:cubicBezTo>
                <a:cubicBezTo>
                  <a:pt x="209264" y="183166"/>
                  <a:pt x="235077" y="172498"/>
                  <a:pt x="254508" y="153067"/>
                </a:cubicBezTo>
                <a:lnTo>
                  <a:pt x="352711" y="54769"/>
                </a:lnTo>
                <a:cubicBezTo>
                  <a:pt x="358807" y="48673"/>
                  <a:pt x="362141" y="40577"/>
                  <a:pt x="362141" y="31909"/>
                </a:cubicBezTo>
                <a:cubicBezTo>
                  <a:pt x="362141" y="23336"/>
                  <a:pt x="358807" y="15240"/>
                  <a:pt x="352711" y="9144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 b="1"/>
          </a:p>
        </xdr:txBody>
      </xdr:sp>
      <xdr:sp macro="" textlink="">
        <xdr:nvSpPr>
          <xdr:cNvPr id="56" name="Forma libre: forma 158">
            <a:extLst>
              <a:ext uri="{FF2B5EF4-FFF2-40B4-BE49-F238E27FC236}">
                <a16:creationId xmlns:a16="http://schemas.microsoft.com/office/drawing/2014/main" id="{C2D36BE1-F665-45D9-8E5C-F7198B59B590}"/>
              </a:ext>
            </a:extLst>
          </xdr:cNvPr>
          <xdr:cNvSpPr/>
        </xdr:nvSpPr>
        <xdr:spPr>
          <a:xfrm>
            <a:off x="6464330" y="5064683"/>
            <a:ext cx="88106" cy="172688"/>
          </a:xfrm>
          <a:custGeom>
            <a:avLst/>
            <a:gdLst>
              <a:gd name="connsiteX0" fmla="*/ 69914 w 88106"/>
              <a:gd name="connsiteY0" fmla="*/ 0 h 172688"/>
              <a:gd name="connsiteX1" fmla="*/ 18193 w 88106"/>
              <a:gd name="connsiteY1" fmla="*/ 0 h 172688"/>
              <a:gd name="connsiteX2" fmla="*/ 0 w 88106"/>
              <a:gd name="connsiteY2" fmla="*/ 18097 h 172688"/>
              <a:gd name="connsiteX3" fmla="*/ 0 w 88106"/>
              <a:gd name="connsiteY3" fmla="*/ 154495 h 172688"/>
              <a:gd name="connsiteX4" fmla="*/ 18193 w 88106"/>
              <a:gd name="connsiteY4" fmla="*/ 172688 h 172688"/>
              <a:gd name="connsiteX5" fmla="*/ 69914 w 88106"/>
              <a:gd name="connsiteY5" fmla="*/ 172688 h 172688"/>
              <a:gd name="connsiteX6" fmla="*/ 88106 w 88106"/>
              <a:gd name="connsiteY6" fmla="*/ 154495 h 172688"/>
              <a:gd name="connsiteX7" fmla="*/ 88106 w 88106"/>
              <a:gd name="connsiteY7" fmla="*/ 18097 h 172688"/>
              <a:gd name="connsiteX8" fmla="*/ 69914 w 88106"/>
              <a:gd name="connsiteY8" fmla="*/ 0 h 172688"/>
              <a:gd name="connsiteX9" fmla="*/ 70580 w 88106"/>
              <a:gd name="connsiteY9" fmla="*/ 18097 h 172688"/>
              <a:gd name="connsiteX10" fmla="*/ 70580 w 88106"/>
              <a:gd name="connsiteY10" fmla="*/ 154495 h 172688"/>
              <a:gd name="connsiteX11" fmla="*/ 69914 w 88106"/>
              <a:gd name="connsiteY11" fmla="*/ 155162 h 172688"/>
              <a:gd name="connsiteX12" fmla="*/ 18193 w 88106"/>
              <a:gd name="connsiteY12" fmla="*/ 155162 h 172688"/>
              <a:gd name="connsiteX13" fmla="*/ 17526 w 88106"/>
              <a:gd name="connsiteY13" fmla="*/ 154495 h 172688"/>
              <a:gd name="connsiteX14" fmla="*/ 17526 w 88106"/>
              <a:gd name="connsiteY14" fmla="*/ 18097 h 172688"/>
              <a:gd name="connsiteX15" fmla="*/ 18193 w 88106"/>
              <a:gd name="connsiteY15" fmla="*/ 17431 h 172688"/>
              <a:gd name="connsiteX16" fmla="*/ 69914 w 88106"/>
              <a:gd name="connsiteY16" fmla="*/ 17431 h 172688"/>
              <a:gd name="connsiteX17" fmla="*/ 70580 w 88106"/>
              <a:gd name="connsiteY17" fmla="*/ 18097 h 17268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88106" h="172688">
                <a:moveTo>
                  <a:pt x="69914" y="0"/>
                </a:moveTo>
                <a:lnTo>
                  <a:pt x="18193" y="0"/>
                </a:lnTo>
                <a:cubicBezTo>
                  <a:pt x="8192" y="0"/>
                  <a:pt x="0" y="8096"/>
                  <a:pt x="0" y="18097"/>
                </a:cubicBezTo>
                <a:lnTo>
                  <a:pt x="0" y="154495"/>
                </a:lnTo>
                <a:cubicBezTo>
                  <a:pt x="0" y="164497"/>
                  <a:pt x="8192" y="172688"/>
                  <a:pt x="18193" y="172688"/>
                </a:cubicBezTo>
                <a:lnTo>
                  <a:pt x="69914" y="172688"/>
                </a:lnTo>
                <a:cubicBezTo>
                  <a:pt x="79915" y="172688"/>
                  <a:pt x="88106" y="164497"/>
                  <a:pt x="88106" y="154495"/>
                </a:cubicBezTo>
                <a:lnTo>
                  <a:pt x="88106" y="18097"/>
                </a:lnTo>
                <a:cubicBezTo>
                  <a:pt x="88011" y="8096"/>
                  <a:pt x="79915" y="0"/>
                  <a:pt x="69914" y="0"/>
                </a:cubicBezTo>
                <a:close/>
                <a:moveTo>
                  <a:pt x="70580" y="18097"/>
                </a:moveTo>
                <a:lnTo>
                  <a:pt x="70580" y="154495"/>
                </a:lnTo>
                <a:cubicBezTo>
                  <a:pt x="70580" y="154876"/>
                  <a:pt x="70295" y="155162"/>
                  <a:pt x="69914" y="155162"/>
                </a:cubicBezTo>
                <a:lnTo>
                  <a:pt x="18193" y="155162"/>
                </a:lnTo>
                <a:cubicBezTo>
                  <a:pt x="17812" y="155162"/>
                  <a:pt x="17526" y="154876"/>
                  <a:pt x="17526" y="154495"/>
                </a:cubicBezTo>
                <a:lnTo>
                  <a:pt x="17526" y="18097"/>
                </a:lnTo>
                <a:cubicBezTo>
                  <a:pt x="17526" y="17716"/>
                  <a:pt x="17812" y="17431"/>
                  <a:pt x="18193" y="17431"/>
                </a:cubicBezTo>
                <a:lnTo>
                  <a:pt x="69914" y="17431"/>
                </a:lnTo>
                <a:cubicBezTo>
                  <a:pt x="70199" y="17431"/>
                  <a:pt x="70580" y="17812"/>
                  <a:pt x="70580" y="18097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 b="1"/>
          </a:p>
        </xdr:txBody>
      </xdr:sp>
      <xdr:sp macro="" textlink="">
        <xdr:nvSpPr>
          <xdr:cNvPr id="57" name="Forma libre: forma 159">
            <a:extLst>
              <a:ext uri="{FF2B5EF4-FFF2-40B4-BE49-F238E27FC236}">
                <a16:creationId xmlns:a16="http://schemas.microsoft.com/office/drawing/2014/main" id="{AE2A2E8F-4BE8-4E2B-84B1-179FE46B933C}"/>
              </a:ext>
            </a:extLst>
          </xdr:cNvPr>
          <xdr:cNvSpPr/>
        </xdr:nvSpPr>
        <xdr:spPr>
          <a:xfrm>
            <a:off x="6559580" y="5084400"/>
            <a:ext cx="257460" cy="102107"/>
          </a:xfrm>
          <a:custGeom>
            <a:avLst/>
            <a:gdLst>
              <a:gd name="connsiteX0" fmla="*/ 225171 w 257460"/>
              <a:gd name="connsiteY0" fmla="*/ 84582 h 102107"/>
              <a:gd name="connsiteX1" fmla="*/ 164021 w 257460"/>
              <a:gd name="connsiteY1" fmla="*/ 84582 h 102107"/>
              <a:gd name="connsiteX2" fmla="*/ 155258 w 257460"/>
              <a:gd name="connsiteY2" fmla="*/ 93345 h 102107"/>
              <a:gd name="connsiteX3" fmla="*/ 164021 w 257460"/>
              <a:gd name="connsiteY3" fmla="*/ 102108 h 102107"/>
              <a:gd name="connsiteX4" fmla="*/ 225171 w 257460"/>
              <a:gd name="connsiteY4" fmla="*/ 102108 h 102107"/>
              <a:gd name="connsiteX5" fmla="*/ 257461 w 257460"/>
              <a:gd name="connsiteY5" fmla="*/ 69818 h 102107"/>
              <a:gd name="connsiteX6" fmla="*/ 225171 w 257460"/>
              <a:gd name="connsiteY6" fmla="*/ 37528 h 102107"/>
              <a:gd name="connsiteX7" fmla="*/ 160973 w 257460"/>
              <a:gd name="connsiteY7" fmla="*/ 37528 h 102107"/>
              <a:gd name="connsiteX8" fmla="*/ 87916 w 257460"/>
              <a:gd name="connsiteY8" fmla="*/ 9811 h 102107"/>
              <a:gd name="connsiteX9" fmla="*/ 34576 w 257460"/>
              <a:gd name="connsiteY9" fmla="*/ 0 h 102107"/>
              <a:gd name="connsiteX10" fmla="*/ 8763 w 257460"/>
              <a:gd name="connsiteY10" fmla="*/ 0 h 102107"/>
              <a:gd name="connsiteX11" fmla="*/ 0 w 257460"/>
              <a:gd name="connsiteY11" fmla="*/ 8763 h 102107"/>
              <a:gd name="connsiteX12" fmla="*/ 8763 w 257460"/>
              <a:gd name="connsiteY12" fmla="*/ 17526 h 102107"/>
              <a:gd name="connsiteX13" fmla="*/ 34576 w 257460"/>
              <a:gd name="connsiteY13" fmla="*/ 17526 h 102107"/>
              <a:gd name="connsiteX14" fmla="*/ 81725 w 257460"/>
              <a:gd name="connsiteY14" fmla="*/ 26194 h 102107"/>
              <a:gd name="connsiteX15" fmla="*/ 156210 w 257460"/>
              <a:gd name="connsiteY15" fmla="*/ 54578 h 102107"/>
              <a:gd name="connsiteX16" fmla="*/ 159353 w 257460"/>
              <a:gd name="connsiteY16" fmla="*/ 55150 h 102107"/>
              <a:gd name="connsiteX17" fmla="*/ 225171 w 257460"/>
              <a:gd name="connsiteY17" fmla="*/ 55150 h 102107"/>
              <a:gd name="connsiteX18" fmla="*/ 239935 w 257460"/>
              <a:gd name="connsiteY18" fmla="*/ 69914 h 102107"/>
              <a:gd name="connsiteX19" fmla="*/ 225171 w 257460"/>
              <a:gd name="connsiteY19" fmla="*/ 84582 h 1021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</a:cxnLst>
            <a:rect l="l" t="t" r="r" b="b"/>
            <a:pathLst>
              <a:path w="257460" h="102107">
                <a:moveTo>
                  <a:pt x="225171" y="84582"/>
                </a:moveTo>
                <a:lnTo>
                  <a:pt x="164021" y="84582"/>
                </a:lnTo>
                <a:cubicBezTo>
                  <a:pt x="159163" y="84582"/>
                  <a:pt x="155258" y="88487"/>
                  <a:pt x="155258" y="93345"/>
                </a:cubicBezTo>
                <a:cubicBezTo>
                  <a:pt x="155258" y="98203"/>
                  <a:pt x="159163" y="102108"/>
                  <a:pt x="164021" y="102108"/>
                </a:cubicBezTo>
                <a:lnTo>
                  <a:pt x="225171" y="102108"/>
                </a:lnTo>
                <a:cubicBezTo>
                  <a:pt x="242983" y="102108"/>
                  <a:pt x="257461" y="87630"/>
                  <a:pt x="257461" y="69818"/>
                </a:cubicBezTo>
                <a:cubicBezTo>
                  <a:pt x="257461" y="52006"/>
                  <a:pt x="242983" y="37528"/>
                  <a:pt x="225171" y="37528"/>
                </a:cubicBezTo>
                <a:lnTo>
                  <a:pt x="160973" y="37528"/>
                </a:lnTo>
                <a:lnTo>
                  <a:pt x="87916" y="9811"/>
                </a:lnTo>
                <a:cubicBezTo>
                  <a:pt x="70771" y="3334"/>
                  <a:pt x="52864" y="0"/>
                  <a:pt x="34576" y="0"/>
                </a:cubicBezTo>
                <a:lnTo>
                  <a:pt x="8763" y="0"/>
                </a:lnTo>
                <a:cubicBezTo>
                  <a:pt x="3905" y="0"/>
                  <a:pt x="0" y="3905"/>
                  <a:pt x="0" y="8763"/>
                </a:cubicBezTo>
                <a:cubicBezTo>
                  <a:pt x="0" y="13621"/>
                  <a:pt x="3905" y="17526"/>
                  <a:pt x="8763" y="17526"/>
                </a:cubicBezTo>
                <a:lnTo>
                  <a:pt x="34576" y="17526"/>
                </a:lnTo>
                <a:cubicBezTo>
                  <a:pt x="50768" y="17526"/>
                  <a:pt x="66580" y="20479"/>
                  <a:pt x="81725" y="26194"/>
                </a:cubicBezTo>
                <a:lnTo>
                  <a:pt x="156210" y="54578"/>
                </a:lnTo>
                <a:cubicBezTo>
                  <a:pt x="157258" y="54959"/>
                  <a:pt x="158210" y="55150"/>
                  <a:pt x="159353" y="55150"/>
                </a:cubicBezTo>
                <a:lnTo>
                  <a:pt x="225171" y="55150"/>
                </a:lnTo>
                <a:cubicBezTo>
                  <a:pt x="233267" y="55150"/>
                  <a:pt x="239935" y="61817"/>
                  <a:pt x="239935" y="69914"/>
                </a:cubicBezTo>
                <a:cubicBezTo>
                  <a:pt x="239935" y="78010"/>
                  <a:pt x="233363" y="84582"/>
                  <a:pt x="225171" y="84582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 b="1"/>
          </a:p>
        </xdr:txBody>
      </xdr:sp>
      <xdr:sp macro="" textlink="">
        <xdr:nvSpPr>
          <xdr:cNvPr id="58" name="Forma libre: forma 160">
            <a:extLst>
              <a:ext uri="{FF2B5EF4-FFF2-40B4-BE49-F238E27FC236}">
                <a16:creationId xmlns:a16="http://schemas.microsoft.com/office/drawing/2014/main" id="{F0CEFC61-5116-4946-AD33-5AFFF9E4F61B}"/>
              </a:ext>
            </a:extLst>
          </xdr:cNvPr>
          <xdr:cNvSpPr/>
        </xdr:nvSpPr>
        <xdr:spPr>
          <a:xfrm>
            <a:off x="6517955" y="4656113"/>
            <a:ext cx="356044" cy="433049"/>
          </a:xfrm>
          <a:custGeom>
            <a:avLst/>
            <a:gdLst>
              <a:gd name="connsiteX0" fmla="*/ 8763 w 356044"/>
              <a:gd name="connsiteY0" fmla="*/ 403046 h 433049"/>
              <a:gd name="connsiteX1" fmla="*/ 17526 w 356044"/>
              <a:gd name="connsiteY1" fmla="*/ 393902 h 433049"/>
              <a:gd name="connsiteX2" fmla="*/ 54959 w 356044"/>
              <a:gd name="connsiteY2" fmla="*/ 337133 h 433049"/>
              <a:gd name="connsiteX3" fmla="*/ 137636 w 356044"/>
              <a:gd name="connsiteY3" fmla="*/ 301700 h 433049"/>
              <a:gd name="connsiteX4" fmla="*/ 178022 w 356044"/>
              <a:gd name="connsiteY4" fmla="*/ 319892 h 433049"/>
              <a:gd name="connsiteX5" fmla="*/ 218408 w 356044"/>
              <a:gd name="connsiteY5" fmla="*/ 301700 h 433049"/>
              <a:gd name="connsiteX6" fmla="*/ 301085 w 356044"/>
              <a:gd name="connsiteY6" fmla="*/ 337133 h 433049"/>
              <a:gd name="connsiteX7" fmla="*/ 338518 w 356044"/>
              <a:gd name="connsiteY7" fmla="*/ 393902 h 433049"/>
              <a:gd name="connsiteX8" fmla="*/ 338518 w 356044"/>
              <a:gd name="connsiteY8" fmla="*/ 424286 h 433049"/>
              <a:gd name="connsiteX9" fmla="*/ 347282 w 356044"/>
              <a:gd name="connsiteY9" fmla="*/ 433049 h 433049"/>
              <a:gd name="connsiteX10" fmla="*/ 356044 w 356044"/>
              <a:gd name="connsiteY10" fmla="*/ 424286 h 433049"/>
              <a:gd name="connsiteX11" fmla="*/ 356044 w 356044"/>
              <a:gd name="connsiteY11" fmla="*/ 393902 h 433049"/>
              <a:gd name="connsiteX12" fmla="*/ 307943 w 356044"/>
              <a:gd name="connsiteY12" fmla="*/ 321035 h 433049"/>
              <a:gd name="connsiteX13" fmla="*/ 218980 w 356044"/>
              <a:gd name="connsiteY13" fmla="*/ 282935 h 433049"/>
              <a:gd name="connsiteX14" fmla="*/ 218027 w 356044"/>
              <a:gd name="connsiteY14" fmla="*/ 282745 h 433049"/>
              <a:gd name="connsiteX15" fmla="*/ 285274 w 356044"/>
              <a:gd name="connsiteY15" fmla="*/ 210164 h 433049"/>
              <a:gd name="connsiteX16" fmla="*/ 313563 w 356044"/>
              <a:gd name="connsiteY16" fmla="*/ 178160 h 433049"/>
              <a:gd name="connsiteX17" fmla="*/ 285369 w 356044"/>
              <a:gd name="connsiteY17" fmla="*/ 146252 h 433049"/>
              <a:gd name="connsiteX18" fmla="*/ 285369 w 356044"/>
              <a:gd name="connsiteY18" fmla="*/ 97484 h 433049"/>
              <a:gd name="connsiteX19" fmla="*/ 299466 w 356044"/>
              <a:gd name="connsiteY19" fmla="*/ 60527 h 433049"/>
              <a:gd name="connsiteX20" fmla="*/ 299466 w 356044"/>
              <a:gd name="connsiteY20" fmla="*/ 8711 h 433049"/>
              <a:gd name="connsiteX21" fmla="*/ 295466 w 356044"/>
              <a:gd name="connsiteY21" fmla="*/ 1376 h 433049"/>
              <a:gd name="connsiteX22" fmla="*/ 287084 w 356044"/>
              <a:gd name="connsiteY22" fmla="*/ 805 h 433049"/>
              <a:gd name="connsiteX23" fmla="*/ 254127 w 356044"/>
              <a:gd name="connsiteY23" fmla="*/ 16045 h 433049"/>
              <a:gd name="connsiteX24" fmla="*/ 198692 w 356044"/>
              <a:gd name="connsiteY24" fmla="*/ 28237 h 433049"/>
              <a:gd name="connsiteX25" fmla="*/ 149733 w 356044"/>
              <a:gd name="connsiteY25" fmla="*/ 28237 h 433049"/>
              <a:gd name="connsiteX26" fmla="*/ 70390 w 356044"/>
              <a:gd name="connsiteY26" fmla="*/ 107580 h 433049"/>
              <a:gd name="connsiteX27" fmla="*/ 70390 w 356044"/>
              <a:gd name="connsiteY27" fmla="*/ 146252 h 433049"/>
              <a:gd name="connsiteX28" fmla="*/ 42196 w 356044"/>
              <a:gd name="connsiteY28" fmla="*/ 178160 h 433049"/>
              <a:gd name="connsiteX29" fmla="*/ 70485 w 356044"/>
              <a:gd name="connsiteY29" fmla="*/ 210164 h 433049"/>
              <a:gd name="connsiteX30" fmla="*/ 137922 w 356044"/>
              <a:gd name="connsiteY30" fmla="*/ 282745 h 433049"/>
              <a:gd name="connsiteX31" fmla="*/ 137065 w 356044"/>
              <a:gd name="connsiteY31" fmla="*/ 282935 h 433049"/>
              <a:gd name="connsiteX32" fmla="*/ 48101 w 356044"/>
              <a:gd name="connsiteY32" fmla="*/ 321035 h 433049"/>
              <a:gd name="connsiteX33" fmla="*/ 0 w 356044"/>
              <a:gd name="connsiteY33" fmla="*/ 394759 h 433049"/>
              <a:gd name="connsiteX34" fmla="*/ 8763 w 356044"/>
              <a:gd name="connsiteY34" fmla="*/ 403046 h 433049"/>
              <a:gd name="connsiteX35" fmla="*/ 178022 w 356044"/>
              <a:gd name="connsiteY35" fmla="*/ 290270 h 433049"/>
              <a:gd name="connsiteX36" fmla="*/ 208693 w 356044"/>
              <a:gd name="connsiteY36" fmla="*/ 285888 h 433049"/>
              <a:gd name="connsiteX37" fmla="*/ 208502 w 356044"/>
              <a:gd name="connsiteY37" fmla="*/ 286079 h 433049"/>
              <a:gd name="connsiteX38" fmla="*/ 178118 w 356044"/>
              <a:gd name="connsiteY38" fmla="*/ 302271 h 433049"/>
              <a:gd name="connsiteX39" fmla="*/ 147828 w 356044"/>
              <a:gd name="connsiteY39" fmla="*/ 286079 h 433049"/>
              <a:gd name="connsiteX40" fmla="*/ 147733 w 356044"/>
              <a:gd name="connsiteY40" fmla="*/ 285983 h 433049"/>
              <a:gd name="connsiteX41" fmla="*/ 178022 w 356044"/>
              <a:gd name="connsiteY41" fmla="*/ 290270 h 433049"/>
              <a:gd name="connsiteX42" fmla="*/ 79153 w 356044"/>
              <a:gd name="connsiteY42" fmla="*/ 177303 h 433049"/>
              <a:gd name="connsiteX43" fmla="*/ 83820 w 356044"/>
              <a:gd name="connsiteY43" fmla="*/ 177303 h 433049"/>
              <a:gd name="connsiteX44" fmla="*/ 116110 w 356044"/>
              <a:gd name="connsiteY44" fmla="*/ 145013 h 433049"/>
              <a:gd name="connsiteX45" fmla="*/ 116110 w 356044"/>
              <a:gd name="connsiteY45" fmla="*/ 116153 h 433049"/>
              <a:gd name="connsiteX46" fmla="*/ 239744 w 356044"/>
              <a:gd name="connsiteY46" fmla="*/ 116153 h 433049"/>
              <a:gd name="connsiteX47" fmla="*/ 239744 w 356044"/>
              <a:gd name="connsiteY47" fmla="*/ 145013 h 433049"/>
              <a:gd name="connsiteX48" fmla="*/ 272034 w 356044"/>
              <a:gd name="connsiteY48" fmla="*/ 177303 h 433049"/>
              <a:gd name="connsiteX49" fmla="*/ 276701 w 356044"/>
              <a:gd name="connsiteY49" fmla="*/ 177303 h 433049"/>
              <a:gd name="connsiteX50" fmla="*/ 285464 w 356044"/>
              <a:gd name="connsiteY50" fmla="*/ 168540 h 433049"/>
              <a:gd name="connsiteX51" fmla="*/ 285464 w 356044"/>
              <a:gd name="connsiteY51" fmla="*/ 163778 h 433049"/>
              <a:gd name="connsiteX52" fmla="*/ 296228 w 356044"/>
              <a:gd name="connsiteY52" fmla="*/ 177970 h 433049"/>
              <a:gd name="connsiteX53" fmla="*/ 281464 w 356044"/>
              <a:gd name="connsiteY53" fmla="*/ 192734 h 433049"/>
              <a:gd name="connsiteX54" fmla="*/ 280416 w 356044"/>
              <a:gd name="connsiteY54" fmla="*/ 192638 h 433049"/>
              <a:gd name="connsiteX55" fmla="*/ 279844 w 356044"/>
              <a:gd name="connsiteY55" fmla="*/ 192543 h 433049"/>
              <a:gd name="connsiteX56" fmla="*/ 270129 w 356044"/>
              <a:gd name="connsiteY56" fmla="*/ 199211 h 433049"/>
              <a:gd name="connsiteX57" fmla="*/ 177927 w 356044"/>
              <a:gd name="connsiteY57" fmla="*/ 272648 h 433049"/>
              <a:gd name="connsiteX58" fmla="*/ 85725 w 356044"/>
              <a:gd name="connsiteY58" fmla="*/ 199211 h 433049"/>
              <a:gd name="connsiteX59" fmla="*/ 76581 w 356044"/>
              <a:gd name="connsiteY59" fmla="*/ 192448 h 433049"/>
              <a:gd name="connsiteX60" fmla="*/ 74867 w 356044"/>
              <a:gd name="connsiteY60" fmla="*/ 192638 h 433049"/>
              <a:gd name="connsiteX61" fmla="*/ 74390 w 356044"/>
              <a:gd name="connsiteY61" fmla="*/ 192638 h 433049"/>
              <a:gd name="connsiteX62" fmla="*/ 59627 w 356044"/>
              <a:gd name="connsiteY62" fmla="*/ 177875 h 433049"/>
              <a:gd name="connsiteX63" fmla="*/ 70390 w 356044"/>
              <a:gd name="connsiteY63" fmla="*/ 163682 h 433049"/>
              <a:gd name="connsiteX64" fmla="*/ 70390 w 356044"/>
              <a:gd name="connsiteY64" fmla="*/ 168445 h 433049"/>
              <a:gd name="connsiteX65" fmla="*/ 79153 w 356044"/>
              <a:gd name="connsiteY65" fmla="*/ 177303 h 433049"/>
              <a:gd name="connsiteX66" fmla="*/ 268034 w 356044"/>
              <a:gd name="connsiteY66" fmla="*/ 148728 h 433049"/>
              <a:gd name="connsiteX67" fmla="*/ 268034 w 356044"/>
              <a:gd name="connsiteY67" fmla="*/ 159206 h 433049"/>
              <a:gd name="connsiteX68" fmla="*/ 257270 w 356044"/>
              <a:gd name="connsiteY68" fmla="*/ 145013 h 433049"/>
              <a:gd name="connsiteX69" fmla="*/ 257270 w 356044"/>
              <a:gd name="connsiteY69" fmla="*/ 114438 h 433049"/>
              <a:gd name="connsiteX70" fmla="*/ 268034 w 356044"/>
              <a:gd name="connsiteY70" fmla="*/ 110533 h 433049"/>
              <a:gd name="connsiteX71" fmla="*/ 268034 w 356044"/>
              <a:gd name="connsiteY71" fmla="*/ 146252 h 433049"/>
              <a:gd name="connsiteX72" fmla="*/ 267367 w 356044"/>
              <a:gd name="connsiteY72" fmla="*/ 146347 h 433049"/>
              <a:gd name="connsiteX73" fmla="*/ 268034 w 356044"/>
              <a:gd name="connsiteY73" fmla="*/ 148728 h 433049"/>
              <a:gd name="connsiteX74" fmla="*/ 282131 w 356044"/>
              <a:gd name="connsiteY74" fmla="*/ 60431 h 433049"/>
              <a:gd name="connsiteX75" fmla="*/ 266795 w 356044"/>
              <a:gd name="connsiteY75" fmla="*/ 90911 h 433049"/>
              <a:gd name="connsiteX76" fmla="*/ 247555 w 356044"/>
              <a:gd name="connsiteY76" fmla="*/ 98341 h 433049"/>
              <a:gd name="connsiteX77" fmla="*/ 245840 w 356044"/>
              <a:gd name="connsiteY77" fmla="*/ 98531 h 433049"/>
              <a:gd name="connsiteX78" fmla="*/ 243935 w 356044"/>
              <a:gd name="connsiteY78" fmla="*/ 98722 h 433049"/>
              <a:gd name="connsiteX79" fmla="*/ 88678 w 356044"/>
              <a:gd name="connsiteY79" fmla="*/ 98722 h 433049"/>
              <a:gd name="connsiteX80" fmla="*/ 149828 w 356044"/>
              <a:gd name="connsiteY80" fmla="*/ 45668 h 433049"/>
              <a:gd name="connsiteX81" fmla="*/ 198787 w 356044"/>
              <a:gd name="connsiteY81" fmla="*/ 45668 h 433049"/>
              <a:gd name="connsiteX82" fmla="*/ 261557 w 356044"/>
              <a:gd name="connsiteY82" fmla="*/ 31856 h 433049"/>
              <a:gd name="connsiteX83" fmla="*/ 282131 w 356044"/>
              <a:gd name="connsiteY83" fmla="*/ 22331 h 433049"/>
              <a:gd name="connsiteX84" fmla="*/ 282131 w 356044"/>
              <a:gd name="connsiteY84" fmla="*/ 60431 h 433049"/>
              <a:gd name="connsiteX85" fmla="*/ 87916 w 356044"/>
              <a:gd name="connsiteY85" fmla="*/ 145775 h 433049"/>
              <a:gd name="connsiteX86" fmla="*/ 87916 w 356044"/>
              <a:gd name="connsiteY86" fmla="*/ 116248 h 433049"/>
              <a:gd name="connsiteX87" fmla="*/ 98679 w 356044"/>
              <a:gd name="connsiteY87" fmla="*/ 116248 h 433049"/>
              <a:gd name="connsiteX88" fmla="*/ 98679 w 356044"/>
              <a:gd name="connsiteY88" fmla="*/ 145109 h 433049"/>
              <a:gd name="connsiteX89" fmla="*/ 87916 w 356044"/>
              <a:gd name="connsiteY89" fmla="*/ 159301 h 433049"/>
              <a:gd name="connsiteX90" fmla="*/ 87916 w 356044"/>
              <a:gd name="connsiteY90" fmla="*/ 148919 h 433049"/>
              <a:gd name="connsiteX91" fmla="*/ 88868 w 356044"/>
              <a:gd name="connsiteY91" fmla="*/ 145775 h 433049"/>
              <a:gd name="connsiteX92" fmla="*/ 87916 w 356044"/>
              <a:gd name="connsiteY92" fmla="*/ 145775 h 43304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</a:cxnLst>
            <a:rect l="l" t="t" r="r" b="b"/>
            <a:pathLst>
              <a:path w="356044" h="433049">
                <a:moveTo>
                  <a:pt x="8763" y="403046"/>
                </a:moveTo>
                <a:cubicBezTo>
                  <a:pt x="13526" y="403046"/>
                  <a:pt x="17526" y="398855"/>
                  <a:pt x="17526" y="393902"/>
                </a:cubicBezTo>
                <a:cubicBezTo>
                  <a:pt x="17526" y="369137"/>
                  <a:pt x="32195" y="346848"/>
                  <a:pt x="54959" y="337133"/>
                </a:cubicBezTo>
                <a:lnTo>
                  <a:pt x="137636" y="301700"/>
                </a:lnTo>
                <a:cubicBezTo>
                  <a:pt x="147828" y="313225"/>
                  <a:pt x="162497" y="319892"/>
                  <a:pt x="178022" y="319892"/>
                </a:cubicBezTo>
                <a:cubicBezTo>
                  <a:pt x="193548" y="319892"/>
                  <a:pt x="208217" y="313320"/>
                  <a:pt x="218408" y="301700"/>
                </a:cubicBezTo>
                <a:lnTo>
                  <a:pt x="301085" y="337133"/>
                </a:lnTo>
                <a:cubicBezTo>
                  <a:pt x="323850" y="346848"/>
                  <a:pt x="338518" y="369232"/>
                  <a:pt x="338518" y="393902"/>
                </a:cubicBezTo>
                <a:lnTo>
                  <a:pt x="338518" y="424286"/>
                </a:lnTo>
                <a:cubicBezTo>
                  <a:pt x="338518" y="429144"/>
                  <a:pt x="342424" y="433049"/>
                  <a:pt x="347282" y="433049"/>
                </a:cubicBezTo>
                <a:cubicBezTo>
                  <a:pt x="352139" y="433049"/>
                  <a:pt x="356044" y="429144"/>
                  <a:pt x="356044" y="424286"/>
                </a:cubicBezTo>
                <a:lnTo>
                  <a:pt x="356044" y="393902"/>
                </a:lnTo>
                <a:cubicBezTo>
                  <a:pt x="356044" y="362183"/>
                  <a:pt x="337185" y="333513"/>
                  <a:pt x="307943" y="321035"/>
                </a:cubicBezTo>
                <a:lnTo>
                  <a:pt x="218980" y="282935"/>
                </a:lnTo>
                <a:cubicBezTo>
                  <a:pt x="218694" y="282840"/>
                  <a:pt x="218313" y="282840"/>
                  <a:pt x="218027" y="282745"/>
                </a:cubicBezTo>
                <a:cubicBezTo>
                  <a:pt x="249841" y="270458"/>
                  <a:pt x="275273" y="243978"/>
                  <a:pt x="285274" y="210164"/>
                </a:cubicBezTo>
                <a:cubicBezTo>
                  <a:pt x="301466" y="208164"/>
                  <a:pt x="313563" y="194543"/>
                  <a:pt x="313563" y="178160"/>
                </a:cubicBezTo>
                <a:cubicBezTo>
                  <a:pt x="313563" y="161777"/>
                  <a:pt x="301466" y="148252"/>
                  <a:pt x="285369" y="146252"/>
                </a:cubicBezTo>
                <a:lnTo>
                  <a:pt x="285369" y="97484"/>
                </a:lnTo>
                <a:cubicBezTo>
                  <a:pt x="294513" y="87197"/>
                  <a:pt x="299466" y="74147"/>
                  <a:pt x="299466" y="60527"/>
                </a:cubicBezTo>
                <a:lnTo>
                  <a:pt x="299466" y="8711"/>
                </a:lnTo>
                <a:cubicBezTo>
                  <a:pt x="299466" y="5663"/>
                  <a:pt x="297942" y="2900"/>
                  <a:pt x="295466" y="1376"/>
                </a:cubicBezTo>
                <a:cubicBezTo>
                  <a:pt x="292989" y="-243"/>
                  <a:pt x="289846" y="-433"/>
                  <a:pt x="287084" y="805"/>
                </a:cubicBezTo>
                <a:lnTo>
                  <a:pt x="254127" y="16045"/>
                </a:lnTo>
                <a:cubicBezTo>
                  <a:pt x="236887" y="24046"/>
                  <a:pt x="217646" y="28237"/>
                  <a:pt x="198692" y="28237"/>
                </a:cubicBezTo>
                <a:lnTo>
                  <a:pt x="149733" y="28237"/>
                </a:lnTo>
                <a:cubicBezTo>
                  <a:pt x="106013" y="28237"/>
                  <a:pt x="70390" y="63765"/>
                  <a:pt x="70390" y="107580"/>
                </a:cubicBezTo>
                <a:lnTo>
                  <a:pt x="70390" y="146252"/>
                </a:lnTo>
                <a:cubicBezTo>
                  <a:pt x="54197" y="148252"/>
                  <a:pt x="42196" y="161777"/>
                  <a:pt x="42196" y="178160"/>
                </a:cubicBezTo>
                <a:cubicBezTo>
                  <a:pt x="42196" y="194543"/>
                  <a:pt x="54293" y="208164"/>
                  <a:pt x="70485" y="210164"/>
                </a:cubicBezTo>
                <a:cubicBezTo>
                  <a:pt x="80486" y="244073"/>
                  <a:pt x="106013" y="270458"/>
                  <a:pt x="137922" y="282745"/>
                </a:cubicBezTo>
                <a:cubicBezTo>
                  <a:pt x="137636" y="282840"/>
                  <a:pt x="137350" y="282840"/>
                  <a:pt x="137065" y="282935"/>
                </a:cubicBezTo>
                <a:lnTo>
                  <a:pt x="48101" y="321035"/>
                </a:lnTo>
                <a:cubicBezTo>
                  <a:pt x="18860" y="333513"/>
                  <a:pt x="0" y="362469"/>
                  <a:pt x="0" y="394759"/>
                </a:cubicBezTo>
                <a:cubicBezTo>
                  <a:pt x="0" y="399426"/>
                  <a:pt x="3810" y="403046"/>
                  <a:pt x="8763" y="403046"/>
                </a:cubicBezTo>
                <a:close/>
                <a:moveTo>
                  <a:pt x="178022" y="290270"/>
                </a:moveTo>
                <a:cubicBezTo>
                  <a:pt x="188595" y="290270"/>
                  <a:pt x="198882" y="288650"/>
                  <a:pt x="208693" y="285888"/>
                </a:cubicBezTo>
                <a:cubicBezTo>
                  <a:pt x="208598" y="285983"/>
                  <a:pt x="208502" y="285983"/>
                  <a:pt x="208502" y="286079"/>
                </a:cubicBezTo>
                <a:cubicBezTo>
                  <a:pt x="201740" y="296270"/>
                  <a:pt x="190405" y="302271"/>
                  <a:pt x="178118" y="302271"/>
                </a:cubicBezTo>
                <a:cubicBezTo>
                  <a:pt x="165925" y="302271"/>
                  <a:pt x="154591" y="296175"/>
                  <a:pt x="147828" y="286079"/>
                </a:cubicBezTo>
                <a:cubicBezTo>
                  <a:pt x="147828" y="286079"/>
                  <a:pt x="147733" y="285983"/>
                  <a:pt x="147733" y="285983"/>
                </a:cubicBezTo>
                <a:cubicBezTo>
                  <a:pt x="157353" y="288650"/>
                  <a:pt x="167545" y="290270"/>
                  <a:pt x="178022" y="290270"/>
                </a:cubicBezTo>
                <a:close/>
                <a:moveTo>
                  <a:pt x="79153" y="177303"/>
                </a:moveTo>
                <a:lnTo>
                  <a:pt x="83820" y="177303"/>
                </a:lnTo>
                <a:cubicBezTo>
                  <a:pt x="101632" y="177303"/>
                  <a:pt x="116110" y="162825"/>
                  <a:pt x="116110" y="145013"/>
                </a:cubicBezTo>
                <a:lnTo>
                  <a:pt x="116110" y="116153"/>
                </a:lnTo>
                <a:lnTo>
                  <a:pt x="239744" y="116153"/>
                </a:lnTo>
                <a:lnTo>
                  <a:pt x="239744" y="145013"/>
                </a:lnTo>
                <a:cubicBezTo>
                  <a:pt x="239744" y="162825"/>
                  <a:pt x="254222" y="177303"/>
                  <a:pt x="272034" y="177303"/>
                </a:cubicBezTo>
                <a:lnTo>
                  <a:pt x="276701" y="177303"/>
                </a:lnTo>
                <a:cubicBezTo>
                  <a:pt x="281559" y="177303"/>
                  <a:pt x="285464" y="173398"/>
                  <a:pt x="285464" y="168540"/>
                </a:cubicBezTo>
                <a:lnTo>
                  <a:pt x="285464" y="163778"/>
                </a:lnTo>
                <a:cubicBezTo>
                  <a:pt x="291751" y="165587"/>
                  <a:pt x="296228" y="171302"/>
                  <a:pt x="296228" y="177970"/>
                </a:cubicBezTo>
                <a:cubicBezTo>
                  <a:pt x="296228" y="186066"/>
                  <a:pt x="289560" y="192734"/>
                  <a:pt x="281464" y="192734"/>
                </a:cubicBezTo>
                <a:cubicBezTo>
                  <a:pt x="281178" y="192734"/>
                  <a:pt x="280988" y="192734"/>
                  <a:pt x="280416" y="192638"/>
                </a:cubicBezTo>
                <a:lnTo>
                  <a:pt x="279844" y="192543"/>
                </a:lnTo>
                <a:cubicBezTo>
                  <a:pt x="275273" y="191781"/>
                  <a:pt x="271177" y="194829"/>
                  <a:pt x="270129" y="199211"/>
                </a:cubicBezTo>
                <a:cubicBezTo>
                  <a:pt x="260223" y="242454"/>
                  <a:pt x="222218" y="272648"/>
                  <a:pt x="177927" y="272648"/>
                </a:cubicBezTo>
                <a:cubicBezTo>
                  <a:pt x="133636" y="272648"/>
                  <a:pt x="95631" y="242454"/>
                  <a:pt x="85725" y="199211"/>
                </a:cubicBezTo>
                <a:cubicBezTo>
                  <a:pt x="84868" y="195401"/>
                  <a:pt x="80963" y="192448"/>
                  <a:pt x="76581" y="192448"/>
                </a:cubicBezTo>
                <a:cubicBezTo>
                  <a:pt x="76105" y="192448"/>
                  <a:pt x="75628" y="192448"/>
                  <a:pt x="74867" y="192638"/>
                </a:cubicBezTo>
                <a:cubicBezTo>
                  <a:pt x="74676" y="192638"/>
                  <a:pt x="74581" y="192638"/>
                  <a:pt x="74390" y="192638"/>
                </a:cubicBezTo>
                <a:cubicBezTo>
                  <a:pt x="66294" y="192638"/>
                  <a:pt x="59627" y="185971"/>
                  <a:pt x="59627" y="177875"/>
                </a:cubicBezTo>
                <a:cubicBezTo>
                  <a:pt x="59627" y="171207"/>
                  <a:pt x="64103" y="165492"/>
                  <a:pt x="70390" y="163682"/>
                </a:cubicBezTo>
                <a:lnTo>
                  <a:pt x="70390" y="168445"/>
                </a:lnTo>
                <a:cubicBezTo>
                  <a:pt x="70485" y="173398"/>
                  <a:pt x="74390" y="177303"/>
                  <a:pt x="79153" y="177303"/>
                </a:cubicBezTo>
                <a:close/>
                <a:moveTo>
                  <a:pt x="268034" y="148728"/>
                </a:moveTo>
                <a:lnTo>
                  <a:pt x="268034" y="159206"/>
                </a:lnTo>
                <a:cubicBezTo>
                  <a:pt x="261747" y="157396"/>
                  <a:pt x="257270" y="151681"/>
                  <a:pt x="257270" y="145013"/>
                </a:cubicBezTo>
                <a:lnTo>
                  <a:pt x="257270" y="114438"/>
                </a:lnTo>
                <a:cubicBezTo>
                  <a:pt x="260985" y="113486"/>
                  <a:pt x="264605" y="112247"/>
                  <a:pt x="268034" y="110533"/>
                </a:cubicBezTo>
                <a:lnTo>
                  <a:pt x="268034" y="146252"/>
                </a:lnTo>
                <a:lnTo>
                  <a:pt x="267367" y="146347"/>
                </a:lnTo>
                <a:lnTo>
                  <a:pt x="268034" y="148728"/>
                </a:lnTo>
                <a:close/>
                <a:moveTo>
                  <a:pt x="282131" y="60431"/>
                </a:moveTo>
                <a:cubicBezTo>
                  <a:pt x="282131" y="72433"/>
                  <a:pt x="276511" y="83482"/>
                  <a:pt x="266795" y="90911"/>
                </a:cubicBezTo>
                <a:cubicBezTo>
                  <a:pt x="261175" y="95102"/>
                  <a:pt x="254508" y="97674"/>
                  <a:pt x="247555" y="98341"/>
                </a:cubicBezTo>
                <a:lnTo>
                  <a:pt x="245840" y="98531"/>
                </a:lnTo>
                <a:cubicBezTo>
                  <a:pt x="245174" y="98627"/>
                  <a:pt x="244602" y="98722"/>
                  <a:pt x="243935" y="98722"/>
                </a:cubicBezTo>
                <a:lnTo>
                  <a:pt x="88678" y="98722"/>
                </a:lnTo>
                <a:cubicBezTo>
                  <a:pt x="92964" y="68432"/>
                  <a:pt x="119062" y="45668"/>
                  <a:pt x="149828" y="45668"/>
                </a:cubicBezTo>
                <a:lnTo>
                  <a:pt x="198787" y="45668"/>
                </a:lnTo>
                <a:cubicBezTo>
                  <a:pt x="220313" y="45668"/>
                  <a:pt x="242030" y="40905"/>
                  <a:pt x="261557" y="31856"/>
                </a:cubicBezTo>
                <a:lnTo>
                  <a:pt x="282131" y="22331"/>
                </a:lnTo>
                <a:lnTo>
                  <a:pt x="282131" y="60431"/>
                </a:lnTo>
                <a:close/>
                <a:moveTo>
                  <a:pt x="87916" y="145775"/>
                </a:moveTo>
                <a:lnTo>
                  <a:pt x="87916" y="116248"/>
                </a:lnTo>
                <a:lnTo>
                  <a:pt x="98679" y="116248"/>
                </a:lnTo>
                <a:lnTo>
                  <a:pt x="98679" y="145109"/>
                </a:lnTo>
                <a:cubicBezTo>
                  <a:pt x="98679" y="151776"/>
                  <a:pt x="94298" y="157491"/>
                  <a:pt x="87916" y="159301"/>
                </a:cubicBezTo>
                <a:lnTo>
                  <a:pt x="87916" y="148919"/>
                </a:lnTo>
                <a:lnTo>
                  <a:pt x="88868" y="145775"/>
                </a:lnTo>
                <a:lnTo>
                  <a:pt x="87916" y="145775"/>
                </a:ln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 b="1"/>
          </a:p>
        </xdr:txBody>
      </xdr:sp>
      <xdr:sp macro="" textlink="">
        <xdr:nvSpPr>
          <xdr:cNvPr id="59" name="Forma libre: forma 161">
            <a:extLst>
              <a:ext uri="{FF2B5EF4-FFF2-40B4-BE49-F238E27FC236}">
                <a16:creationId xmlns:a16="http://schemas.microsoft.com/office/drawing/2014/main" id="{E94D9D8B-A1CD-4FF8-8391-CEDA4163C053}"/>
              </a:ext>
            </a:extLst>
          </xdr:cNvPr>
          <xdr:cNvSpPr/>
        </xdr:nvSpPr>
        <xdr:spPr>
          <a:xfrm>
            <a:off x="6653972" y="4858693"/>
            <a:ext cx="84010" cy="31206"/>
          </a:xfrm>
          <a:custGeom>
            <a:avLst/>
            <a:gdLst>
              <a:gd name="connsiteX0" fmla="*/ 42005 w 84010"/>
              <a:gd name="connsiteY0" fmla="*/ 31206 h 31206"/>
              <a:gd name="connsiteX1" fmla="*/ 81439 w 84010"/>
              <a:gd name="connsiteY1" fmla="*/ 14919 h 31206"/>
              <a:gd name="connsiteX2" fmla="*/ 81439 w 84010"/>
              <a:gd name="connsiteY2" fmla="*/ 2536 h 31206"/>
              <a:gd name="connsiteX3" fmla="*/ 69056 w 84010"/>
              <a:gd name="connsiteY3" fmla="*/ 2536 h 31206"/>
              <a:gd name="connsiteX4" fmla="*/ 42005 w 84010"/>
              <a:gd name="connsiteY4" fmla="*/ 13776 h 31206"/>
              <a:gd name="connsiteX5" fmla="*/ 14954 w 84010"/>
              <a:gd name="connsiteY5" fmla="*/ 2536 h 31206"/>
              <a:gd name="connsiteX6" fmla="*/ 2572 w 84010"/>
              <a:gd name="connsiteY6" fmla="*/ 2536 h 31206"/>
              <a:gd name="connsiteX7" fmla="*/ 2572 w 84010"/>
              <a:gd name="connsiteY7" fmla="*/ 14919 h 31206"/>
              <a:gd name="connsiteX8" fmla="*/ 42005 w 84010"/>
              <a:gd name="connsiteY8" fmla="*/ 31206 h 3120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84010" h="31206">
                <a:moveTo>
                  <a:pt x="42005" y="31206"/>
                </a:moveTo>
                <a:cubicBezTo>
                  <a:pt x="56959" y="31206"/>
                  <a:pt x="70961" y="25396"/>
                  <a:pt x="81439" y="14919"/>
                </a:cubicBezTo>
                <a:cubicBezTo>
                  <a:pt x="84868" y="11490"/>
                  <a:pt x="84868" y="5965"/>
                  <a:pt x="81439" y="2536"/>
                </a:cubicBezTo>
                <a:cubicBezTo>
                  <a:pt x="78010" y="-893"/>
                  <a:pt x="72485" y="-798"/>
                  <a:pt x="69056" y="2536"/>
                </a:cubicBezTo>
                <a:cubicBezTo>
                  <a:pt x="61817" y="9775"/>
                  <a:pt x="52197" y="13776"/>
                  <a:pt x="42005" y="13776"/>
                </a:cubicBezTo>
                <a:cubicBezTo>
                  <a:pt x="31814" y="13776"/>
                  <a:pt x="22193" y="9775"/>
                  <a:pt x="14954" y="2536"/>
                </a:cubicBezTo>
                <a:cubicBezTo>
                  <a:pt x="11525" y="-893"/>
                  <a:pt x="6001" y="-798"/>
                  <a:pt x="2572" y="2536"/>
                </a:cubicBezTo>
                <a:cubicBezTo>
                  <a:pt x="-857" y="5965"/>
                  <a:pt x="-857" y="11490"/>
                  <a:pt x="2572" y="14919"/>
                </a:cubicBezTo>
                <a:cubicBezTo>
                  <a:pt x="13049" y="25396"/>
                  <a:pt x="27051" y="31206"/>
                  <a:pt x="42005" y="31206"/>
                </a:cubicBezTo>
                <a:close/>
              </a:path>
            </a:pathLst>
          </a:custGeom>
          <a:grpFill/>
          <a:ln w="9525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 b="1"/>
          </a:p>
        </xdr:txBody>
      </xdr:sp>
    </xdr:grpSp>
    <xdr:clientData/>
  </xdr:twoCellAnchor>
  <xdr:twoCellAnchor>
    <xdr:from>
      <xdr:col>1</xdr:col>
      <xdr:colOff>121920</xdr:colOff>
      <xdr:row>24</xdr:row>
      <xdr:rowOff>60960</xdr:rowOff>
    </xdr:from>
    <xdr:to>
      <xdr:col>2</xdr:col>
      <xdr:colOff>381000</xdr:colOff>
      <xdr:row>27</xdr:row>
      <xdr:rowOff>129540</xdr:rowOff>
    </xdr:to>
    <xdr:sp macro="" textlink="DINÂMICA!B10">
      <xdr:nvSpPr>
        <xdr:cNvPr id="60" name="CaixaDeTexto 59">
          <a:extLst>
            <a:ext uri="{FF2B5EF4-FFF2-40B4-BE49-F238E27FC236}">
              <a16:creationId xmlns:a16="http://schemas.microsoft.com/office/drawing/2014/main" id="{D22B4A0C-3CB4-96FC-BF4D-2EE4197B82BA}"/>
            </a:ext>
          </a:extLst>
        </xdr:cNvPr>
        <xdr:cNvSpPr txBox="1"/>
      </xdr:nvSpPr>
      <xdr:spPr>
        <a:xfrm>
          <a:off x="731520" y="4450080"/>
          <a:ext cx="868680" cy="617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C207723-3175-462C-9EDE-CF8E7255408D}" type="TxLink">
            <a:rPr lang="en-US" sz="3600" b="1" i="0" u="none" strike="noStrike">
              <a:solidFill>
                <a:schemeClr val="tx2"/>
              </a:solidFill>
              <a:latin typeface="Omnes" panose="02000606040000020004"/>
            </a:rPr>
            <a:pPr algn="ctr"/>
            <a:t>11</a:t>
          </a:fld>
          <a:endParaRPr lang="pt-BR" sz="3600" b="1">
            <a:solidFill>
              <a:schemeClr val="tx2"/>
            </a:solidFill>
            <a:latin typeface="Omnes" panose="02000606040000020004"/>
          </a:endParaRPr>
        </a:p>
      </xdr:txBody>
    </xdr:sp>
    <xdr:clientData/>
  </xdr:twoCellAnchor>
  <xdr:twoCellAnchor>
    <xdr:from>
      <xdr:col>0</xdr:col>
      <xdr:colOff>129540</xdr:colOff>
      <xdr:row>34</xdr:row>
      <xdr:rowOff>53341</xdr:rowOff>
    </xdr:from>
    <xdr:to>
      <xdr:col>3</xdr:col>
      <xdr:colOff>91440</xdr:colOff>
      <xdr:row>36</xdr:row>
      <xdr:rowOff>15241</xdr:rowOff>
    </xdr:to>
    <xdr:sp macro="" textlink="">
      <xdr:nvSpPr>
        <xdr:cNvPr id="104" name="Rectángulo 2">
          <a:extLst>
            <a:ext uri="{FF2B5EF4-FFF2-40B4-BE49-F238E27FC236}">
              <a16:creationId xmlns:a16="http://schemas.microsoft.com/office/drawing/2014/main" id="{DE4A04DD-0044-4F2C-A241-E6AB09760CCC}"/>
            </a:ext>
          </a:extLst>
        </xdr:cNvPr>
        <xdr:cNvSpPr/>
      </xdr:nvSpPr>
      <xdr:spPr>
        <a:xfrm>
          <a:off x="129540" y="6271261"/>
          <a:ext cx="1790700" cy="327660"/>
        </a:xfrm>
        <a:prstGeom prst="rect">
          <a:avLst/>
        </a:prstGeom>
        <a:noFill/>
        <a:ln>
          <a:solidFill>
            <a:schemeClr val="bg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0</xdr:col>
      <xdr:colOff>129540</xdr:colOff>
      <xdr:row>39</xdr:row>
      <xdr:rowOff>80011</xdr:rowOff>
    </xdr:from>
    <xdr:to>
      <xdr:col>3</xdr:col>
      <xdr:colOff>91440</xdr:colOff>
      <xdr:row>41</xdr:row>
      <xdr:rowOff>41911</xdr:rowOff>
    </xdr:to>
    <xdr:sp macro="" textlink="">
      <xdr:nvSpPr>
        <xdr:cNvPr id="105" name="Rectángulo 2">
          <a:extLst>
            <a:ext uri="{FF2B5EF4-FFF2-40B4-BE49-F238E27FC236}">
              <a16:creationId xmlns:a16="http://schemas.microsoft.com/office/drawing/2014/main" id="{687B7A50-65FF-40F8-8A0A-0AB585B74E30}"/>
            </a:ext>
          </a:extLst>
        </xdr:cNvPr>
        <xdr:cNvSpPr/>
      </xdr:nvSpPr>
      <xdr:spPr>
        <a:xfrm>
          <a:off x="129540" y="7212331"/>
          <a:ext cx="1790700" cy="327660"/>
        </a:xfrm>
        <a:prstGeom prst="rect">
          <a:avLst/>
        </a:prstGeom>
        <a:noFill/>
        <a:ln>
          <a:solidFill>
            <a:schemeClr val="bg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0</xdr:col>
      <xdr:colOff>129540</xdr:colOff>
      <xdr:row>36</xdr:row>
      <xdr:rowOff>158116</xdr:rowOff>
    </xdr:from>
    <xdr:to>
      <xdr:col>3</xdr:col>
      <xdr:colOff>91440</xdr:colOff>
      <xdr:row>38</xdr:row>
      <xdr:rowOff>120016</xdr:rowOff>
    </xdr:to>
    <xdr:sp macro="" textlink="">
      <xdr:nvSpPr>
        <xdr:cNvPr id="106" name="Rectángulo 2">
          <a:extLst>
            <a:ext uri="{FF2B5EF4-FFF2-40B4-BE49-F238E27FC236}">
              <a16:creationId xmlns:a16="http://schemas.microsoft.com/office/drawing/2014/main" id="{05D6D46D-B121-4921-A704-86B52DC6C4B7}"/>
            </a:ext>
          </a:extLst>
        </xdr:cNvPr>
        <xdr:cNvSpPr/>
      </xdr:nvSpPr>
      <xdr:spPr>
        <a:xfrm>
          <a:off x="129540" y="6741796"/>
          <a:ext cx="1790700" cy="327660"/>
        </a:xfrm>
        <a:prstGeom prst="rect">
          <a:avLst/>
        </a:prstGeom>
        <a:noFill/>
        <a:ln>
          <a:solidFill>
            <a:schemeClr val="bg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0</xdr:col>
      <xdr:colOff>129540</xdr:colOff>
      <xdr:row>42</xdr:row>
      <xdr:rowOff>1906</xdr:rowOff>
    </xdr:from>
    <xdr:to>
      <xdr:col>3</xdr:col>
      <xdr:colOff>91440</xdr:colOff>
      <xdr:row>43</xdr:row>
      <xdr:rowOff>146686</xdr:rowOff>
    </xdr:to>
    <xdr:sp macro="" textlink="">
      <xdr:nvSpPr>
        <xdr:cNvPr id="107" name="Rectángulo 2">
          <a:extLst>
            <a:ext uri="{FF2B5EF4-FFF2-40B4-BE49-F238E27FC236}">
              <a16:creationId xmlns:a16="http://schemas.microsoft.com/office/drawing/2014/main" id="{94065E3F-1EA3-4447-831C-065ADA205BFE}"/>
            </a:ext>
          </a:extLst>
        </xdr:cNvPr>
        <xdr:cNvSpPr/>
      </xdr:nvSpPr>
      <xdr:spPr>
        <a:xfrm>
          <a:off x="129540" y="7682866"/>
          <a:ext cx="1790700" cy="327660"/>
        </a:xfrm>
        <a:prstGeom prst="rect">
          <a:avLst/>
        </a:prstGeom>
        <a:noFill/>
        <a:ln>
          <a:solidFill>
            <a:schemeClr val="bg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0</xdr:col>
      <xdr:colOff>137160</xdr:colOff>
      <xdr:row>34</xdr:row>
      <xdr:rowOff>68580</xdr:rowOff>
    </xdr:from>
    <xdr:to>
      <xdr:col>1</xdr:col>
      <xdr:colOff>548640</xdr:colOff>
      <xdr:row>36</xdr:row>
      <xdr:rowOff>0</xdr:rowOff>
    </xdr:to>
    <xdr:sp macro="" textlink="DINÂMICA!D1">
      <xdr:nvSpPr>
        <xdr:cNvPr id="108" name="CaixaDeTexto 107">
          <a:extLst>
            <a:ext uri="{FF2B5EF4-FFF2-40B4-BE49-F238E27FC236}">
              <a16:creationId xmlns:a16="http://schemas.microsoft.com/office/drawing/2014/main" id="{6BC3643E-55FB-84FC-4E48-510AD0654C86}"/>
            </a:ext>
          </a:extLst>
        </xdr:cNvPr>
        <xdr:cNvSpPr txBox="1"/>
      </xdr:nvSpPr>
      <xdr:spPr>
        <a:xfrm>
          <a:off x="137160" y="6286500"/>
          <a:ext cx="102108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99537229-A79F-4782-A4D0-D7CFF8C409A6}" type="TxLink">
            <a:rPr lang="en-US" sz="900" b="1" i="0" u="none" strike="noStrike">
              <a:solidFill>
                <a:schemeClr val="bg1"/>
              </a:solidFill>
              <a:latin typeface="Omnes" panose="02000606040000020004"/>
            </a:rPr>
            <a:pPr algn="l"/>
            <a:t>Abono</a:t>
          </a:fld>
          <a:endParaRPr lang="pt-BR" sz="900" b="1">
            <a:solidFill>
              <a:schemeClr val="bg1"/>
            </a:solidFill>
            <a:latin typeface="Omnes" panose="02000606040000020004"/>
          </a:endParaRPr>
        </a:p>
      </xdr:txBody>
    </xdr:sp>
    <xdr:clientData/>
  </xdr:twoCellAnchor>
  <xdr:twoCellAnchor>
    <xdr:from>
      <xdr:col>0</xdr:col>
      <xdr:colOff>121920</xdr:colOff>
      <xdr:row>36</xdr:row>
      <xdr:rowOff>114300</xdr:rowOff>
    </xdr:from>
    <xdr:to>
      <xdr:col>1</xdr:col>
      <xdr:colOff>502920</xdr:colOff>
      <xdr:row>38</xdr:row>
      <xdr:rowOff>144780</xdr:rowOff>
    </xdr:to>
    <xdr:sp macro="" textlink="DINÂMICA!D2">
      <xdr:nvSpPr>
        <xdr:cNvPr id="109" name="CaixaDeTexto 108">
          <a:extLst>
            <a:ext uri="{FF2B5EF4-FFF2-40B4-BE49-F238E27FC236}">
              <a16:creationId xmlns:a16="http://schemas.microsoft.com/office/drawing/2014/main" id="{0957A41E-A0E7-4787-BF25-9B40CFA691D4}"/>
            </a:ext>
          </a:extLst>
        </xdr:cNvPr>
        <xdr:cNvSpPr txBox="1"/>
      </xdr:nvSpPr>
      <xdr:spPr>
        <a:xfrm>
          <a:off x="121920" y="6697980"/>
          <a:ext cx="9906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507F2EB7-073E-4707-B275-F58414B2B431}" type="TxLink">
            <a:rPr lang="en-US" sz="900" b="1" i="0" u="none" strike="noStrike">
              <a:solidFill>
                <a:schemeClr val="bg1"/>
              </a:solidFill>
              <a:latin typeface="Omnes" panose="02000606040000020004"/>
            </a:rPr>
            <a:pPr algn="l"/>
            <a:t>Atestado de acompanhante</a:t>
          </a:fld>
          <a:endParaRPr lang="pt-BR" sz="900" b="1">
            <a:solidFill>
              <a:schemeClr val="bg1"/>
            </a:solidFill>
            <a:latin typeface="Omnes" panose="02000606040000020004"/>
          </a:endParaRPr>
        </a:p>
      </xdr:txBody>
    </xdr:sp>
    <xdr:clientData/>
  </xdr:twoCellAnchor>
  <xdr:twoCellAnchor>
    <xdr:from>
      <xdr:col>0</xdr:col>
      <xdr:colOff>144780</xdr:colOff>
      <xdr:row>39</xdr:row>
      <xdr:rowOff>106680</xdr:rowOff>
    </xdr:from>
    <xdr:to>
      <xdr:col>1</xdr:col>
      <xdr:colOff>563880</xdr:colOff>
      <xdr:row>41</xdr:row>
      <xdr:rowOff>38100</xdr:rowOff>
    </xdr:to>
    <xdr:sp macro="" textlink="DINÂMICA!D3">
      <xdr:nvSpPr>
        <xdr:cNvPr id="110" name="CaixaDeTexto 109">
          <a:extLst>
            <a:ext uri="{FF2B5EF4-FFF2-40B4-BE49-F238E27FC236}">
              <a16:creationId xmlns:a16="http://schemas.microsoft.com/office/drawing/2014/main" id="{58A060E2-8A6C-43F7-A8CD-7C419FD7953B}"/>
            </a:ext>
          </a:extLst>
        </xdr:cNvPr>
        <xdr:cNvSpPr txBox="1"/>
      </xdr:nvSpPr>
      <xdr:spPr>
        <a:xfrm>
          <a:off x="144780" y="7239000"/>
          <a:ext cx="102870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55B30334-4047-4D67-A7D1-C7322BF6F7E3}" type="TxLink">
            <a:rPr lang="en-US" sz="900" b="1" i="0" u="none" strike="noStrike">
              <a:solidFill>
                <a:schemeClr val="bg1"/>
              </a:solidFill>
              <a:latin typeface="Omnes" panose="02000606040000020004"/>
            </a:rPr>
            <a:pPr algn="l"/>
            <a:t>Atestado médico</a:t>
          </a:fld>
          <a:endParaRPr lang="pt-BR" sz="900" b="1">
            <a:solidFill>
              <a:schemeClr val="bg1"/>
            </a:solidFill>
            <a:latin typeface="Omnes" panose="02000606040000020004"/>
          </a:endParaRPr>
        </a:p>
      </xdr:txBody>
    </xdr:sp>
    <xdr:clientData/>
  </xdr:twoCellAnchor>
  <xdr:twoCellAnchor>
    <xdr:from>
      <xdr:col>0</xdr:col>
      <xdr:colOff>137160</xdr:colOff>
      <xdr:row>41</xdr:row>
      <xdr:rowOff>129540</xdr:rowOff>
    </xdr:from>
    <xdr:to>
      <xdr:col>1</xdr:col>
      <xdr:colOff>601980</xdr:colOff>
      <xdr:row>43</xdr:row>
      <xdr:rowOff>167640</xdr:rowOff>
    </xdr:to>
    <xdr:sp macro="" textlink="DINÂMICA!D4">
      <xdr:nvSpPr>
        <xdr:cNvPr id="111" name="CaixaDeTexto 110">
          <a:extLst>
            <a:ext uri="{FF2B5EF4-FFF2-40B4-BE49-F238E27FC236}">
              <a16:creationId xmlns:a16="http://schemas.microsoft.com/office/drawing/2014/main" id="{7D871992-DA3B-4ADA-840F-14D7976BD9EF}"/>
            </a:ext>
          </a:extLst>
        </xdr:cNvPr>
        <xdr:cNvSpPr txBox="1"/>
      </xdr:nvSpPr>
      <xdr:spPr>
        <a:xfrm>
          <a:off x="137160" y="7627620"/>
          <a:ext cx="107442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81D408E0-7F76-4E7E-8DBE-D18B22EB635A}" type="TxLink">
            <a:rPr lang="en-US" sz="900" b="1" i="0" u="none" strike="noStrike">
              <a:solidFill>
                <a:schemeClr val="bg1"/>
              </a:solidFill>
              <a:latin typeface="Omnes" panose="02000606040000020004"/>
            </a:rPr>
            <a:pPr algn="l"/>
            <a:t>Comparecimento em audiência</a:t>
          </a:fld>
          <a:endParaRPr lang="pt-BR" sz="900" b="1">
            <a:solidFill>
              <a:schemeClr val="bg1"/>
            </a:solidFill>
            <a:latin typeface="Omnes" panose="02000606040000020004"/>
          </a:endParaRPr>
        </a:p>
      </xdr:txBody>
    </xdr:sp>
    <xdr:clientData/>
  </xdr:twoCellAnchor>
  <xdr:twoCellAnchor>
    <xdr:from>
      <xdr:col>2</xdr:col>
      <xdr:colOff>152400</xdr:colOff>
      <xdr:row>34</xdr:row>
      <xdr:rowOff>68580</xdr:rowOff>
    </xdr:from>
    <xdr:to>
      <xdr:col>3</xdr:col>
      <xdr:colOff>76200</xdr:colOff>
      <xdr:row>35</xdr:row>
      <xdr:rowOff>167640</xdr:rowOff>
    </xdr:to>
    <xdr:sp macro="" textlink="DINÂMICA!E1">
      <xdr:nvSpPr>
        <xdr:cNvPr id="112" name="CaixaDeTexto 111">
          <a:extLst>
            <a:ext uri="{FF2B5EF4-FFF2-40B4-BE49-F238E27FC236}">
              <a16:creationId xmlns:a16="http://schemas.microsoft.com/office/drawing/2014/main" id="{C6E44561-5D37-148D-15FA-E4E5D5A32928}"/>
            </a:ext>
          </a:extLst>
        </xdr:cNvPr>
        <xdr:cNvSpPr txBox="1"/>
      </xdr:nvSpPr>
      <xdr:spPr>
        <a:xfrm>
          <a:off x="1371600" y="6286500"/>
          <a:ext cx="53340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FD3FF16-9E48-4D91-8D24-B8B58C37F016}" type="TxLink">
            <a:rPr lang="en-US" sz="900" b="1" i="0" u="none" strike="noStrike">
              <a:solidFill>
                <a:schemeClr val="bg1"/>
              </a:solidFill>
              <a:latin typeface="Omnes" panose="02000606040000020004"/>
            </a:rPr>
            <a:pPr algn="ctr"/>
            <a:t>1</a:t>
          </a:fld>
          <a:endParaRPr lang="pt-BR" sz="900" b="1">
            <a:solidFill>
              <a:schemeClr val="bg1"/>
            </a:solidFill>
            <a:latin typeface="Omnes" panose="02000606040000020004"/>
          </a:endParaRPr>
        </a:p>
      </xdr:txBody>
    </xdr:sp>
    <xdr:clientData/>
  </xdr:twoCellAnchor>
  <xdr:twoCellAnchor>
    <xdr:from>
      <xdr:col>2</xdr:col>
      <xdr:colOff>152400</xdr:colOff>
      <xdr:row>37</xdr:row>
      <xdr:rowOff>7620</xdr:rowOff>
    </xdr:from>
    <xdr:to>
      <xdr:col>3</xdr:col>
      <xdr:colOff>76200</xdr:colOff>
      <xdr:row>38</xdr:row>
      <xdr:rowOff>106680</xdr:rowOff>
    </xdr:to>
    <xdr:sp macro="" textlink="DINÂMICA!E2">
      <xdr:nvSpPr>
        <xdr:cNvPr id="113" name="CaixaDeTexto 112">
          <a:extLst>
            <a:ext uri="{FF2B5EF4-FFF2-40B4-BE49-F238E27FC236}">
              <a16:creationId xmlns:a16="http://schemas.microsoft.com/office/drawing/2014/main" id="{804F3AB1-9FD1-4EF9-8E0D-2465001DC16D}"/>
            </a:ext>
          </a:extLst>
        </xdr:cNvPr>
        <xdr:cNvSpPr txBox="1"/>
      </xdr:nvSpPr>
      <xdr:spPr>
        <a:xfrm>
          <a:off x="1371600" y="6774180"/>
          <a:ext cx="53340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3F9C801-71B8-4767-84FD-BF5EA5F23FBC}" type="TxLink">
            <a:rPr lang="en-US" sz="900" b="1" i="0" u="none" strike="noStrike">
              <a:solidFill>
                <a:schemeClr val="bg1"/>
              </a:solidFill>
              <a:latin typeface="Omnes" panose="02000606040000020004"/>
            </a:rPr>
            <a:pPr algn="ctr"/>
            <a:t>4</a:t>
          </a:fld>
          <a:endParaRPr lang="pt-BR" sz="900" b="1">
            <a:solidFill>
              <a:schemeClr val="bg1"/>
            </a:solidFill>
            <a:latin typeface="Omnes" panose="02000606040000020004"/>
          </a:endParaRPr>
        </a:p>
      </xdr:txBody>
    </xdr:sp>
    <xdr:clientData/>
  </xdr:twoCellAnchor>
  <xdr:twoCellAnchor>
    <xdr:from>
      <xdr:col>2</xdr:col>
      <xdr:colOff>152400</xdr:colOff>
      <xdr:row>39</xdr:row>
      <xdr:rowOff>129540</xdr:rowOff>
    </xdr:from>
    <xdr:to>
      <xdr:col>3</xdr:col>
      <xdr:colOff>76200</xdr:colOff>
      <xdr:row>41</xdr:row>
      <xdr:rowOff>45720</xdr:rowOff>
    </xdr:to>
    <xdr:sp macro="" textlink="DINÂMICA!E3">
      <xdr:nvSpPr>
        <xdr:cNvPr id="114" name="CaixaDeTexto 113">
          <a:extLst>
            <a:ext uri="{FF2B5EF4-FFF2-40B4-BE49-F238E27FC236}">
              <a16:creationId xmlns:a16="http://schemas.microsoft.com/office/drawing/2014/main" id="{5AE59514-4443-4041-A7DF-8C0C0E6B732E}"/>
            </a:ext>
          </a:extLst>
        </xdr:cNvPr>
        <xdr:cNvSpPr txBox="1"/>
      </xdr:nvSpPr>
      <xdr:spPr>
        <a:xfrm>
          <a:off x="1371600" y="7261860"/>
          <a:ext cx="53340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70BE65D-94E9-4DD5-B384-004DE9AFC6FD}" type="TxLink">
            <a:rPr lang="en-US" sz="900" b="1" i="0" u="none" strike="noStrike">
              <a:solidFill>
                <a:schemeClr val="bg1"/>
              </a:solidFill>
              <a:latin typeface="Omnes" panose="02000606040000020004"/>
            </a:rPr>
            <a:pPr algn="ctr"/>
            <a:t>8</a:t>
          </a:fld>
          <a:endParaRPr lang="pt-BR" sz="900" b="1">
            <a:solidFill>
              <a:schemeClr val="bg1"/>
            </a:solidFill>
            <a:latin typeface="Omnes" panose="02000606040000020004"/>
          </a:endParaRPr>
        </a:p>
      </xdr:txBody>
    </xdr:sp>
    <xdr:clientData/>
  </xdr:twoCellAnchor>
  <xdr:twoCellAnchor>
    <xdr:from>
      <xdr:col>2</xdr:col>
      <xdr:colOff>144780</xdr:colOff>
      <xdr:row>42</xdr:row>
      <xdr:rowOff>30480</xdr:rowOff>
    </xdr:from>
    <xdr:to>
      <xdr:col>3</xdr:col>
      <xdr:colOff>68580</xdr:colOff>
      <xdr:row>43</xdr:row>
      <xdr:rowOff>129540</xdr:rowOff>
    </xdr:to>
    <xdr:sp macro="" textlink="DINÂMICA!E4">
      <xdr:nvSpPr>
        <xdr:cNvPr id="115" name="CaixaDeTexto 114">
          <a:extLst>
            <a:ext uri="{FF2B5EF4-FFF2-40B4-BE49-F238E27FC236}">
              <a16:creationId xmlns:a16="http://schemas.microsoft.com/office/drawing/2014/main" id="{2A3BD2F4-5F8E-4181-879F-B75494933076}"/>
            </a:ext>
          </a:extLst>
        </xdr:cNvPr>
        <xdr:cNvSpPr txBox="1"/>
      </xdr:nvSpPr>
      <xdr:spPr>
        <a:xfrm>
          <a:off x="1363980" y="7711440"/>
          <a:ext cx="53340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C27520E9-D59A-47FE-B690-2B2B9A62C988}" type="TxLink">
            <a:rPr lang="en-US" sz="900" b="1" i="0" u="none" strike="noStrike">
              <a:solidFill>
                <a:schemeClr val="bg1"/>
              </a:solidFill>
              <a:latin typeface="Omnes" panose="02000606040000020004"/>
            </a:rPr>
            <a:pPr algn="ctr"/>
            <a:t>1</a:t>
          </a:fld>
          <a:endParaRPr lang="pt-BR" sz="900" b="1">
            <a:solidFill>
              <a:schemeClr val="bg1"/>
            </a:solidFill>
            <a:latin typeface="Omnes" panose="02000606040000020004"/>
          </a:endParaRPr>
        </a:p>
      </xdr:txBody>
    </xdr:sp>
    <xdr:clientData/>
  </xdr:twoCellAnchor>
  <xdr:twoCellAnchor>
    <xdr:from>
      <xdr:col>0</xdr:col>
      <xdr:colOff>144780</xdr:colOff>
      <xdr:row>44</xdr:row>
      <xdr:rowOff>121920</xdr:rowOff>
    </xdr:from>
    <xdr:to>
      <xdr:col>1</xdr:col>
      <xdr:colOff>571500</xdr:colOff>
      <xdr:row>46</xdr:row>
      <xdr:rowOff>53340</xdr:rowOff>
    </xdr:to>
    <xdr:sp macro="" textlink="DINÂMICA!D7">
      <xdr:nvSpPr>
        <xdr:cNvPr id="116" name="CaixaDeTexto 115">
          <a:extLst>
            <a:ext uri="{FF2B5EF4-FFF2-40B4-BE49-F238E27FC236}">
              <a16:creationId xmlns:a16="http://schemas.microsoft.com/office/drawing/2014/main" id="{88087F72-04B6-4FED-8B11-58F951DA6F92}"/>
            </a:ext>
          </a:extLst>
        </xdr:cNvPr>
        <xdr:cNvSpPr txBox="1"/>
      </xdr:nvSpPr>
      <xdr:spPr>
        <a:xfrm>
          <a:off x="144780" y="8168640"/>
          <a:ext cx="103632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DF293B8C-0543-42F2-8631-2B05C9966491}" type="TxLink">
            <a:rPr lang="en-US" sz="900" b="1" i="0" u="none" strike="noStrike">
              <a:solidFill>
                <a:schemeClr val="bg1"/>
              </a:solidFill>
              <a:latin typeface="Omnes" panose="02000606040000020004"/>
            </a:rPr>
            <a:pPr algn="l"/>
            <a:t>Reunião escolar</a:t>
          </a:fld>
          <a:endParaRPr lang="pt-BR" sz="900" b="1">
            <a:solidFill>
              <a:schemeClr val="bg1"/>
            </a:solidFill>
            <a:latin typeface="Omnes" panose="02000606040000020004"/>
          </a:endParaRPr>
        </a:p>
      </xdr:txBody>
    </xdr:sp>
    <xdr:clientData/>
  </xdr:twoCellAnchor>
  <xdr:twoCellAnchor>
    <xdr:from>
      <xdr:col>2</xdr:col>
      <xdr:colOff>152400</xdr:colOff>
      <xdr:row>44</xdr:row>
      <xdr:rowOff>129540</xdr:rowOff>
    </xdr:from>
    <xdr:to>
      <xdr:col>3</xdr:col>
      <xdr:colOff>76200</xdr:colOff>
      <xdr:row>46</xdr:row>
      <xdr:rowOff>45720</xdr:rowOff>
    </xdr:to>
    <xdr:sp macro="" textlink="DINÂMICA!E7">
      <xdr:nvSpPr>
        <xdr:cNvPr id="117" name="CaixaDeTexto 116">
          <a:extLst>
            <a:ext uri="{FF2B5EF4-FFF2-40B4-BE49-F238E27FC236}">
              <a16:creationId xmlns:a16="http://schemas.microsoft.com/office/drawing/2014/main" id="{E9547FB6-38F1-4E0B-9914-90960569FA8E}"/>
            </a:ext>
          </a:extLst>
        </xdr:cNvPr>
        <xdr:cNvSpPr txBox="1"/>
      </xdr:nvSpPr>
      <xdr:spPr>
        <a:xfrm>
          <a:off x="1371600" y="8176260"/>
          <a:ext cx="53340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38D18CE-0EE1-4A4D-A8F2-2C4C411A93B4}" type="TxLink">
            <a:rPr lang="en-US" sz="900" b="1" i="0" u="none" strike="noStrike">
              <a:solidFill>
                <a:schemeClr val="bg1"/>
              </a:solidFill>
              <a:latin typeface="Omnes" panose="02000606040000020004"/>
            </a:rPr>
            <a:pPr algn="ctr"/>
            <a:t>1</a:t>
          </a:fld>
          <a:endParaRPr lang="pt-BR" sz="900" b="1">
            <a:solidFill>
              <a:schemeClr val="bg1"/>
            </a:solidFill>
            <a:latin typeface="Omnes" panose="02000606040000020004"/>
          </a:endParaRPr>
        </a:p>
      </xdr:txBody>
    </xdr:sp>
    <xdr:clientData/>
  </xdr:twoCellAnchor>
  <xdr:twoCellAnchor>
    <xdr:from>
      <xdr:col>0</xdr:col>
      <xdr:colOff>129540</xdr:colOff>
      <xdr:row>44</xdr:row>
      <xdr:rowOff>106680</xdr:rowOff>
    </xdr:from>
    <xdr:to>
      <xdr:col>3</xdr:col>
      <xdr:colOff>91440</xdr:colOff>
      <xdr:row>46</xdr:row>
      <xdr:rowOff>68580</xdr:rowOff>
    </xdr:to>
    <xdr:sp macro="" textlink="">
      <xdr:nvSpPr>
        <xdr:cNvPr id="118" name="Rectángulo 2">
          <a:extLst>
            <a:ext uri="{FF2B5EF4-FFF2-40B4-BE49-F238E27FC236}">
              <a16:creationId xmlns:a16="http://schemas.microsoft.com/office/drawing/2014/main" id="{730B0D24-3BE0-4082-9C26-486847D17663}"/>
            </a:ext>
          </a:extLst>
        </xdr:cNvPr>
        <xdr:cNvSpPr/>
      </xdr:nvSpPr>
      <xdr:spPr>
        <a:xfrm>
          <a:off x="129540" y="8153400"/>
          <a:ext cx="1790700" cy="327660"/>
        </a:xfrm>
        <a:prstGeom prst="rect">
          <a:avLst/>
        </a:prstGeom>
        <a:noFill/>
        <a:ln>
          <a:solidFill>
            <a:schemeClr val="bg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0</xdr:col>
      <xdr:colOff>133350</xdr:colOff>
      <xdr:row>48</xdr:row>
      <xdr:rowOff>9525</xdr:rowOff>
    </xdr:from>
    <xdr:to>
      <xdr:col>7</xdr:col>
      <xdr:colOff>161925</xdr:colOff>
      <xdr:row>51</xdr:row>
      <xdr:rowOff>0</xdr:rowOff>
    </xdr:to>
    <xdr:sp macro="" textlink="">
      <xdr:nvSpPr>
        <xdr:cNvPr id="119" name="CaixaDeTexto 118">
          <a:extLst>
            <a:ext uri="{FF2B5EF4-FFF2-40B4-BE49-F238E27FC236}">
              <a16:creationId xmlns:a16="http://schemas.microsoft.com/office/drawing/2014/main" id="{7226015F-4F67-271C-8285-21D00A5E95D6}"/>
            </a:ext>
          </a:extLst>
        </xdr:cNvPr>
        <xdr:cNvSpPr txBox="1"/>
      </xdr:nvSpPr>
      <xdr:spPr>
        <a:xfrm>
          <a:off x="133350" y="8696325"/>
          <a:ext cx="42957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tx2"/>
              </a:solidFill>
              <a:latin typeface="Omnes" panose="02000606040000020004"/>
            </a:rPr>
            <a:t>Este</a:t>
          </a:r>
          <a:r>
            <a:rPr lang="pt-BR" sz="1400">
              <a:latin typeface="Omnes" panose="02000606040000020004"/>
            </a:rPr>
            <a:t> </a:t>
          </a:r>
          <a:r>
            <a:rPr lang="pt-BR" sz="1400" b="1">
              <a:solidFill>
                <a:schemeClr val="accent2"/>
              </a:solidFill>
              <a:latin typeface="Omnes" panose="02000606040000020004"/>
            </a:rPr>
            <a:t>Dashboard</a:t>
          </a:r>
          <a:r>
            <a:rPr lang="pt-BR" sz="1400">
              <a:latin typeface="Omnes" panose="02000606040000020004"/>
            </a:rPr>
            <a:t> </a:t>
          </a:r>
          <a:r>
            <a:rPr lang="pt-BR" sz="1400">
              <a:solidFill>
                <a:schemeClr val="tx2"/>
              </a:solidFill>
              <a:latin typeface="Omnes" panose="02000606040000020004"/>
            </a:rPr>
            <a:t>se fundamenta </a:t>
          </a:r>
          <a:r>
            <a:rPr lang="pt-BR" sz="1400" baseline="0">
              <a:solidFill>
                <a:schemeClr val="tx2"/>
              </a:solidFill>
              <a:latin typeface="Omnes" panose="02000606040000020004"/>
            </a:rPr>
            <a:t> em uma base de dados alimentados de forma manual de controle de ausências. </a:t>
          </a:r>
          <a:endParaRPr lang="pt-BR" sz="1400">
            <a:solidFill>
              <a:schemeClr val="tx2"/>
            </a:solidFill>
            <a:latin typeface="Omnes" panose="02000606040000020004"/>
          </a:endParaRPr>
        </a:p>
      </xdr:txBody>
    </xdr:sp>
    <xdr:clientData/>
  </xdr:twoCellAnchor>
  <xdr:twoCellAnchor>
    <xdr:from>
      <xdr:col>9</xdr:col>
      <xdr:colOff>171451</xdr:colOff>
      <xdr:row>47</xdr:row>
      <xdr:rowOff>123825</xdr:rowOff>
    </xdr:from>
    <xdr:to>
      <xdr:col>20</xdr:col>
      <xdr:colOff>1</xdr:colOff>
      <xdr:row>50</xdr:row>
      <xdr:rowOff>114300</xdr:rowOff>
    </xdr:to>
    <xdr:sp macro="" textlink="">
      <xdr:nvSpPr>
        <xdr:cNvPr id="121" name="CaixaDeTexto 120">
          <a:extLst>
            <a:ext uri="{FF2B5EF4-FFF2-40B4-BE49-F238E27FC236}">
              <a16:creationId xmlns:a16="http://schemas.microsoft.com/office/drawing/2014/main" id="{10D44ED9-994C-48B6-BE3C-840A29001769}"/>
            </a:ext>
          </a:extLst>
        </xdr:cNvPr>
        <xdr:cNvSpPr txBox="1"/>
      </xdr:nvSpPr>
      <xdr:spPr>
        <a:xfrm>
          <a:off x="5657851" y="8629650"/>
          <a:ext cx="653415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tx2"/>
              </a:solidFill>
              <a:latin typeface="Omnes" panose="02000606040000020004"/>
            </a:rPr>
            <a:t>Este</a:t>
          </a:r>
          <a:r>
            <a:rPr lang="pt-BR" sz="1400">
              <a:latin typeface="Omnes" panose="02000606040000020004"/>
            </a:rPr>
            <a:t> </a:t>
          </a:r>
          <a:r>
            <a:rPr lang="pt-BR" sz="1400" b="1">
              <a:solidFill>
                <a:schemeClr val="accent2"/>
              </a:solidFill>
              <a:latin typeface="Omnes" panose="02000606040000020004"/>
            </a:rPr>
            <a:t>Dashboard</a:t>
          </a:r>
          <a:r>
            <a:rPr lang="pt-BR" sz="1400">
              <a:latin typeface="Omnes" panose="02000606040000020004"/>
            </a:rPr>
            <a:t> </a:t>
          </a:r>
          <a:r>
            <a:rPr lang="pt-BR" sz="1400">
              <a:solidFill>
                <a:schemeClr val="tx2"/>
              </a:solidFill>
              <a:latin typeface="Omnes" panose="02000606040000020004"/>
            </a:rPr>
            <a:t>traz</a:t>
          </a:r>
          <a:r>
            <a:rPr lang="pt-BR" sz="1400" baseline="0">
              <a:solidFill>
                <a:schemeClr val="tx2"/>
              </a:solidFill>
              <a:latin typeface="Omnes" panose="02000606040000020004"/>
            </a:rPr>
            <a:t> de forma visual os impactos das ausências, tais como seus motivos para análise de tomada de decisão e melhoria do indicador ABS (Absenteísmo).</a:t>
          </a:r>
          <a:endParaRPr lang="pt-BR" sz="1400">
            <a:solidFill>
              <a:schemeClr val="tx2"/>
            </a:solidFill>
            <a:latin typeface="Omnes" panose="02000606040000020004"/>
          </a:endParaRPr>
        </a:p>
      </xdr:txBody>
    </xdr:sp>
    <xdr:clientData/>
  </xdr:twoCellAnchor>
  <xdr:twoCellAnchor editAs="oneCell">
    <xdr:from>
      <xdr:col>9</xdr:col>
      <xdr:colOff>20954</xdr:colOff>
      <xdr:row>37</xdr:row>
      <xdr:rowOff>114299</xdr:rowOff>
    </xdr:from>
    <xdr:to>
      <xdr:col>18</xdr:col>
      <xdr:colOff>582930</xdr:colOff>
      <xdr:row>42</xdr:row>
      <xdr:rowOff>95249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Data 1">
              <a:extLst>
                <a:ext uri="{FF2B5EF4-FFF2-40B4-BE49-F238E27FC236}">
                  <a16:creationId xmlns:a16="http://schemas.microsoft.com/office/drawing/2014/main" id="{C28BD9CD-2EF6-448B-8ED1-783E16090A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07354" y="6880859"/>
              <a:ext cx="6048376" cy="895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0.35333</cdr:x>
      <cdr:y>0.33472</cdr:y>
    </cdr:from>
    <cdr:to>
      <cdr:x>0.645</cdr:x>
      <cdr:y>0.64583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D69F22A9-C443-2906-A992-A0B0D2D03304}"/>
            </a:ext>
          </a:extLst>
        </cdr:cNvPr>
        <cdr:cNvSpPr txBox="1"/>
      </cdr:nvSpPr>
      <cdr:spPr>
        <a:xfrm xmlns:a="http://schemas.openxmlformats.org/drawingml/2006/main">
          <a:off x="1615440" y="918210"/>
          <a:ext cx="1333500" cy="853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0.36167</cdr:x>
      <cdr:y>0.32361</cdr:y>
    </cdr:from>
    <cdr:to>
      <cdr:x>0.63833</cdr:x>
      <cdr:y>0.66806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BB00D9-6198-7BA3-751D-E4FB40AFB1CD}"/>
            </a:ext>
          </a:extLst>
        </cdr:cNvPr>
        <cdr:cNvSpPr txBox="1"/>
      </cdr:nvSpPr>
      <cdr:spPr>
        <a:xfrm xmlns:a="http://schemas.openxmlformats.org/drawingml/2006/main">
          <a:off x="1653540" y="887730"/>
          <a:ext cx="1264920" cy="944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0.22176</cdr:x>
      <cdr:y>0.29255</cdr:y>
    </cdr:from>
    <cdr:to>
      <cdr:x>0.75732</cdr:x>
      <cdr:y>0.63298</cdr:y>
    </cdr:to>
    <cdr:sp macro="" textlink="DINÂMICA!$B$7">
      <cdr:nvSpPr>
        <cdr:cNvPr id="4" name="CaixaDeTexto 3">
          <a:extLst xmlns:a="http://schemas.openxmlformats.org/drawingml/2006/main">
            <a:ext uri="{FF2B5EF4-FFF2-40B4-BE49-F238E27FC236}">
              <a16:creationId xmlns:a16="http://schemas.microsoft.com/office/drawing/2014/main" id="{46F3C5C7-8902-471E-E7CB-8C0D79AE6DB9}"/>
            </a:ext>
          </a:extLst>
        </cdr:cNvPr>
        <cdr:cNvSpPr txBox="1"/>
      </cdr:nvSpPr>
      <cdr:spPr>
        <a:xfrm xmlns:a="http://schemas.openxmlformats.org/drawingml/2006/main">
          <a:off x="403860" y="419100"/>
          <a:ext cx="975360" cy="48768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B35168C2-74E8-4B29-90C1-0437AA02815B}" type="TxLink">
            <a:rPr lang="en-US" sz="2400" b="1" i="0" u="none" strike="noStrike">
              <a:solidFill>
                <a:schemeClr val="tx2"/>
              </a:solidFill>
              <a:latin typeface="Omnes"/>
            </a:rPr>
            <a:pPr algn="ctr"/>
            <a:t>6,34%</a:t>
          </a:fld>
          <a:endParaRPr lang="pt-BR" sz="2400" b="1">
            <a:solidFill>
              <a:schemeClr val="tx2"/>
            </a:solidFill>
            <a:latin typeface="Omnes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0.35333</cdr:x>
      <cdr:y>0.33472</cdr:y>
    </cdr:from>
    <cdr:to>
      <cdr:x>0.645</cdr:x>
      <cdr:y>0.64583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D69F22A9-C443-2906-A992-A0B0D2D03304}"/>
            </a:ext>
          </a:extLst>
        </cdr:cNvPr>
        <cdr:cNvSpPr txBox="1"/>
      </cdr:nvSpPr>
      <cdr:spPr>
        <a:xfrm xmlns:a="http://schemas.openxmlformats.org/drawingml/2006/main">
          <a:off x="1615440" y="918210"/>
          <a:ext cx="1333500" cy="853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0.36167</cdr:x>
      <cdr:y>0.32361</cdr:y>
    </cdr:from>
    <cdr:to>
      <cdr:x>0.63833</cdr:x>
      <cdr:y>0.66806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BB00D9-6198-7BA3-751D-E4FB40AFB1CD}"/>
            </a:ext>
          </a:extLst>
        </cdr:cNvPr>
        <cdr:cNvSpPr txBox="1"/>
      </cdr:nvSpPr>
      <cdr:spPr>
        <a:xfrm xmlns:a="http://schemas.openxmlformats.org/drawingml/2006/main">
          <a:off x="1653540" y="887730"/>
          <a:ext cx="1264920" cy="944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0.18685</cdr:x>
      <cdr:y>0.29605</cdr:y>
    </cdr:from>
    <cdr:to>
      <cdr:x>0.72229</cdr:x>
      <cdr:y>0.63642</cdr:y>
    </cdr:to>
    <cdr:sp macro="" textlink="DINÂMICA!$B$5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4FEE9ABF-4938-A998-F77D-857D79817F3B}"/>
            </a:ext>
          </a:extLst>
        </cdr:cNvPr>
        <cdr:cNvSpPr txBox="1"/>
      </cdr:nvSpPr>
      <cdr:spPr>
        <a:xfrm xmlns:a="http://schemas.openxmlformats.org/drawingml/2006/main">
          <a:off x="340360" y="424180"/>
          <a:ext cx="975360" cy="48768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8DBCBF8-D3FA-4EE5-A4DB-57D0D1D52530}" type="TxLink">
            <a:rPr lang="en-US" sz="2400" b="1" i="0" u="none" strike="noStrike">
              <a:solidFill>
                <a:srgbClr val="000000"/>
              </a:solidFill>
              <a:latin typeface="Omnes"/>
            </a:rPr>
            <a:pPr algn="ctr"/>
            <a:t>5,28%</a:t>
          </a:fld>
          <a:endParaRPr lang="pt-BR" sz="4800" b="1">
            <a:solidFill>
              <a:schemeClr val="tx2"/>
            </a:solidFill>
            <a:latin typeface="Omnes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0.35333</cdr:x>
      <cdr:y>0.33472</cdr:y>
    </cdr:from>
    <cdr:to>
      <cdr:x>0.645</cdr:x>
      <cdr:y>0.64583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D69F22A9-C443-2906-A992-A0B0D2D03304}"/>
            </a:ext>
          </a:extLst>
        </cdr:cNvPr>
        <cdr:cNvSpPr txBox="1"/>
      </cdr:nvSpPr>
      <cdr:spPr>
        <a:xfrm xmlns:a="http://schemas.openxmlformats.org/drawingml/2006/main">
          <a:off x="1615440" y="918210"/>
          <a:ext cx="1333500" cy="853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0.36167</cdr:x>
      <cdr:y>0.32361</cdr:y>
    </cdr:from>
    <cdr:to>
      <cdr:x>0.63833</cdr:x>
      <cdr:y>0.66806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BB00D9-6198-7BA3-751D-E4FB40AFB1CD}"/>
            </a:ext>
          </a:extLst>
        </cdr:cNvPr>
        <cdr:cNvSpPr txBox="1"/>
      </cdr:nvSpPr>
      <cdr:spPr>
        <a:xfrm xmlns:a="http://schemas.openxmlformats.org/drawingml/2006/main">
          <a:off x="1653540" y="887730"/>
          <a:ext cx="1264920" cy="944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0.20358</cdr:x>
      <cdr:y>0.28541</cdr:y>
    </cdr:from>
    <cdr:to>
      <cdr:x>0.73902</cdr:x>
      <cdr:y>0.62578</cdr:y>
    </cdr:to>
    <cdr:sp macro="" textlink="DINÂMICA!$B$6">
      <cdr:nvSpPr>
        <cdr:cNvPr id="4" name="CaixaDeTexto 1">
          <a:extLst xmlns:a="http://schemas.openxmlformats.org/drawingml/2006/main">
            <a:ext uri="{FF2B5EF4-FFF2-40B4-BE49-F238E27FC236}">
              <a16:creationId xmlns:a16="http://schemas.microsoft.com/office/drawing/2014/main" id="{0F4E2790-279B-49CC-0F39-391374F56E70}"/>
            </a:ext>
          </a:extLst>
        </cdr:cNvPr>
        <cdr:cNvSpPr txBox="1"/>
      </cdr:nvSpPr>
      <cdr:spPr>
        <a:xfrm xmlns:a="http://schemas.openxmlformats.org/drawingml/2006/main">
          <a:off x="370840" y="408940"/>
          <a:ext cx="975360" cy="48768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FA43EED-85D9-4E02-B961-C9B334C656A2}" type="TxLink">
            <a:rPr lang="en-US" sz="2400" b="1" i="0" u="none" strike="noStrike">
              <a:solidFill>
                <a:srgbClr val="000000"/>
              </a:solidFill>
              <a:latin typeface="Omnes"/>
            </a:rPr>
            <a:pPr algn="ctr"/>
            <a:t>1,06%</a:t>
          </a:fld>
          <a:endParaRPr lang="pt-BR" sz="8800" b="1">
            <a:solidFill>
              <a:schemeClr val="tx2"/>
            </a:solidFill>
            <a:latin typeface="Omnes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121920</xdr:rowOff>
    </xdr:from>
    <xdr:to>
      <xdr:col>2</xdr:col>
      <xdr:colOff>222464</xdr:colOff>
      <xdr:row>3</xdr:row>
      <xdr:rowOff>26124</xdr:rowOff>
    </xdr:to>
    <xdr:sp macro="" textlink="">
      <xdr:nvSpPr>
        <xdr:cNvPr id="6" name="Marcador de texto 1">
          <a:extLst>
            <a:ext uri="{FF2B5EF4-FFF2-40B4-BE49-F238E27FC236}">
              <a16:creationId xmlns:a16="http://schemas.microsoft.com/office/drawing/2014/main" id="{4D61796F-FD93-4CE0-B8DE-C569B9FC590E}"/>
            </a:ext>
          </a:extLst>
        </xdr:cNvPr>
        <xdr:cNvSpPr txBox="1">
          <a:spLocks/>
        </xdr:cNvSpPr>
      </xdr:nvSpPr>
      <xdr:spPr>
        <a:xfrm>
          <a:off x="784860" y="121920"/>
          <a:ext cx="2653244" cy="452844"/>
        </a:xfrm>
        <a:prstGeom prst="rect">
          <a:avLst/>
        </a:prstGeom>
        <a:noFill/>
        <a:ln>
          <a:noFill/>
        </a:ln>
      </xdr:spPr>
      <xdr:txBody>
        <a:bodyPr wrap="square"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480036">
            <a:lnSpc>
              <a:spcPts val="2900"/>
            </a:lnSpc>
            <a:spcBef>
              <a:spcPts val="0"/>
            </a:spcBef>
            <a:buClrTx/>
            <a:defRPr/>
          </a:pPr>
          <a:r>
            <a:rPr lang="es-ES" sz="2000" b="1">
              <a:solidFill>
                <a:schemeClr val="bg1"/>
              </a:solidFill>
              <a:latin typeface="Omnes" panose="02000606040000020004"/>
            </a:rPr>
            <a:t>|Controle de presença</a:t>
          </a:r>
        </a:p>
      </xdr:txBody>
    </xdr:sp>
    <xdr:clientData/>
  </xdr:twoCellAnchor>
  <xdr:twoCellAnchor>
    <xdr:from>
      <xdr:col>0</xdr:col>
      <xdr:colOff>289560</xdr:colOff>
      <xdr:row>1</xdr:row>
      <xdr:rowOff>0</xdr:rowOff>
    </xdr:from>
    <xdr:to>
      <xdr:col>0</xdr:col>
      <xdr:colOff>739140</xdr:colOff>
      <xdr:row>3</xdr:row>
      <xdr:rowOff>22860</xdr:rowOff>
    </xdr:to>
    <xdr:grpSp>
      <xdr:nvGrpSpPr>
        <xdr:cNvPr id="7" name="Gráfico 1">
          <a:extLst>
            <a:ext uri="{FF2B5EF4-FFF2-40B4-BE49-F238E27FC236}">
              <a16:creationId xmlns:a16="http://schemas.microsoft.com/office/drawing/2014/main" id="{06EBB7F9-88D2-47F7-9841-84A4217C686D}"/>
            </a:ext>
          </a:extLst>
        </xdr:cNvPr>
        <xdr:cNvGrpSpPr/>
      </xdr:nvGrpSpPr>
      <xdr:grpSpPr>
        <a:xfrm>
          <a:off x="289560" y="190500"/>
          <a:ext cx="449580" cy="403860"/>
          <a:chOff x="1559559" y="2594887"/>
          <a:chExt cx="307260" cy="266501"/>
        </a:xfrm>
        <a:solidFill>
          <a:schemeClr val="bg1"/>
        </a:solidFill>
      </xdr:grpSpPr>
      <xdr:sp macro="" textlink="">
        <xdr:nvSpPr>
          <xdr:cNvPr id="8" name="Forma libre: forma 946">
            <a:extLst>
              <a:ext uri="{FF2B5EF4-FFF2-40B4-BE49-F238E27FC236}">
                <a16:creationId xmlns:a16="http://schemas.microsoft.com/office/drawing/2014/main" id="{F3624368-A529-44CD-8279-2585FD2297AD}"/>
              </a:ext>
            </a:extLst>
          </xdr:cNvPr>
          <xdr:cNvSpPr/>
        </xdr:nvSpPr>
        <xdr:spPr>
          <a:xfrm>
            <a:off x="1559559" y="2594887"/>
            <a:ext cx="307260" cy="266501"/>
          </a:xfrm>
          <a:custGeom>
            <a:avLst/>
            <a:gdLst>
              <a:gd name="connsiteX0" fmla="*/ 271621 w 307260"/>
              <a:gd name="connsiteY0" fmla="*/ 0 h 266501"/>
              <a:gd name="connsiteX1" fmla="*/ 35639 w 307260"/>
              <a:gd name="connsiteY1" fmla="*/ 0 h 266501"/>
              <a:gd name="connsiteX2" fmla="*/ 0 w 307260"/>
              <a:gd name="connsiteY2" fmla="*/ 35639 h 266501"/>
              <a:gd name="connsiteX3" fmla="*/ 0 w 307260"/>
              <a:gd name="connsiteY3" fmla="*/ 179943 h 266501"/>
              <a:gd name="connsiteX4" fmla="*/ 35639 w 307260"/>
              <a:gd name="connsiteY4" fmla="*/ 215583 h 266501"/>
              <a:gd name="connsiteX5" fmla="*/ 117039 w 307260"/>
              <a:gd name="connsiteY5" fmla="*/ 215583 h 266501"/>
              <a:gd name="connsiteX6" fmla="*/ 101640 w 307260"/>
              <a:gd name="connsiteY6" fmla="*/ 238165 h 266501"/>
              <a:gd name="connsiteX7" fmla="*/ 100648 w 307260"/>
              <a:gd name="connsiteY7" fmla="*/ 238244 h 266501"/>
              <a:gd name="connsiteX8" fmla="*/ 86439 w 307260"/>
              <a:gd name="connsiteY8" fmla="*/ 253682 h 266501"/>
              <a:gd name="connsiteX9" fmla="*/ 101878 w 307260"/>
              <a:gd name="connsiteY9" fmla="*/ 266501 h 266501"/>
              <a:gd name="connsiteX10" fmla="*/ 205383 w 307260"/>
              <a:gd name="connsiteY10" fmla="*/ 266501 h 266501"/>
              <a:gd name="connsiteX11" fmla="*/ 220821 w 307260"/>
              <a:gd name="connsiteY11" fmla="*/ 253682 h 266501"/>
              <a:gd name="connsiteX12" fmla="*/ 206613 w 307260"/>
              <a:gd name="connsiteY12" fmla="*/ 238244 h 266501"/>
              <a:gd name="connsiteX13" fmla="*/ 205621 w 307260"/>
              <a:gd name="connsiteY13" fmla="*/ 238165 h 266501"/>
              <a:gd name="connsiteX14" fmla="*/ 190222 w 307260"/>
              <a:gd name="connsiteY14" fmla="*/ 215583 h 266501"/>
              <a:gd name="connsiteX15" fmla="*/ 271621 w 307260"/>
              <a:gd name="connsiteY15" fmla="*/ 215583 h 266501"/>
              <a:gd name="connsiteX16" fmla="*/ 307261 w 307260"/>
              <a:gd name="connsiteY16" fmla="*/ 179943 h 266501"/>
              <a:gd name="connsiteX17" fmla="*/ 307261 w 307260"/>
              <a:gd name="connsiteY17" fmla="*/ 35639 h 266501"/>
              <a:gd name="connsiteX18" fmla="*/ 271621 w 307260"/>
              <a:gd name="connsiteY18" fmla="*/ 0 h 266501"/>
              <a:gd name="connsiteX19" fmla="*/ 190024 w 307260"/>
              <a:gd name="connsiteY19" fmla="*/ 249912 h 266501"/>
              <a:gd name="connsiteX20" fmla="*/ 117277 w 307260"/>
              <a:gd name="connsiteY20" fmla="*/ 249912 h 266501"/>
              <a:gd name="connsiteX21" fmla="*/ 133707 w 307260"/>
              <a:gd name="connsiteY21" fmla="*/ 215583 h 266501"/>
              <a:gd name="connsiteX22" fmla="*/ 173553 w 307260"/>
              <a:gd name="connsiteY22" fmla="*/ 215583 h 266501"/>
              <a:gd name="connsiteX23" fmla="*/ 190024 w 307260"/>
              <a:gd name="connsiteY23" fmla="*/ 249912 h 266501"/>
              <a:gd name="connsiteX24" fmla="*/ 290632 w 307260"/>
              <a:gd name="connsiteY24" fmla="*/ 179943 h 266501"/>
              <a:gd name="connsiteX25" fmla="*/ 271621 w 307260"/>
              <a:gd name="connsiteY25" fmla="*/ 198953 h 266501"/>
              <a:gd name="connsiteX26" fmla="*/ 35639 w 307260"/>
              <a:gd name="connsiteY26" fmla="*/ 198953 h 266501"/>
              <a:gd name="connsiteX27" fmla="*/ 16629 w 307260"/>
              <a:gd name="connsiteY27" fmla="*/ 179943 h 266501"/>
              <a:gd name="connsiteX28" fmla="*/ 16629 w 307260"/>
              <a:gd name="connsiteY28" fmla="*/ 35639 h 266501"/>
              <a:gd name="connsiteX29" fmla="*/ 35639 w 307260"/>
              <a:gd name="connsiteY29" fmla="*/ 16629 h 266501"/>
              <a:gd name="connsiteX30" fmla="*/ 271621 w 307260"/>
              <a:gd name="connsiteY30" fmla="*/ 16629 h 266501"/>
              <a:gd name="connsiteX31" fmla="*/ 290632 w 307260"/>
              <a:gd name="connsiteY31" fmla="*/ 35639 h 266501"/>
              <a:gd name="connsiteX32" fmla="*/ 290632 w 307260"/>
              <a:gd name="connsiteY32" fmla="*/ 179943 h 2665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307260" h="266501">
                <a:moveTo>
                  <a:pt x="271621" y="0"/>
                </a:moveTo>
                <a:lnTo>
                  <a:pt x="35639" y="0"/>
                </a:lnTo>
                <a:cubicBezTo>
                  <a:pt x="15994" y="0"/>
                  <a:pt x="0" y="15994"/>
                  <a:pt x="0" y="35639"/>
                </a:cubicBezTo>
                <a:lnTo>
                  <a:pt x="0" y="179943"/>
                </a:lnTo>
                <a:cubicBezTo>
                  <a:pt x="0" y="199588"/>
                  <a:pt x="15994" y="215583"/>
                  <a:pt x="35639" y="215583"/>
                </a:cubicBezTo>
                <a:lnTo>
                  <a:pt x="117039" y="215583"/>
                </a:lnTo>
                <a:cubicBezTo>
                  <a:pt x="116602" y="219829"/>
                  <a:pt x="113943" y="237807"/>
                  <a:pt x="101640" y="238165"/>
                </a:cubicBezTo>
                <a:cubicBezTo>
                  <a:pt x="101322" y="238165"/>
                  <a:pt x="100965" y="238204"/>
                  <a:pt x="100648" y="238244"/>
                </a:cubicBezTo>
                <a:cubicBezTo>
                  <a:pt x="90686" y="239752"/>
                  <a:pt x="85963" y="247134"/>
                  <a:pt x="86439" y="253682"/>
                </a:cubicBezTo>
                <a:cubicBezTo>
                  <a:pt x="86916" y="260072"/>
                  <a:pt x="92353" y="266501"/>
                  <a:pt x="101878" y="266501"/>
                </a:cubicBezTo>
                <a:lnTo>
                  <a:pt x="205383" y="266501"/>
                </a:lnTo>
                <a:cubicBezTo>
                  <a:pt x="214868" y="266501"/>
                  <a:pt x="220345" y="260032"/>
                  <a:pt x="220821" y="253682"/>
                </a:cubicBezTo>
                <a:cubicBezTo>
                  <a:pt x="221298" y="247134"/>
                  <a:pt x="216575" y="239712"/>
                  <a:pt x="206613" y="238244"/>
                </a:cubicBezTo>
                <a:cubicBezTo>
                  <a:pt x="206296" y="238204"/>
                  <a:pt x="205978" y="238165"/>
                  <a:pt x="205621" y="238165"/>
                </a:cubicBezTo>
                <a:cubicBezTo>
                  <a:pt x="193278" y="237807"/>
                  <a:pt x="190659" y="219829"/>
                  <a:pt x="190222" y="215583"/>
                </a:cubicBezTo>
                <a:lnTo>
                  <a:pt x="271621" y="215583"/>
                </a:lnTo>
                <a:cubicBezTo>
                  <a:pt x="291267" y="215583"/>
                  <a:pt x="307261" y="199588"/>
                  <a:pt x="307261" y="179943"/>
                </a:cubicBezTo>
                <a:lnTo>
                  <a:pt x="307261" y="35639"/>
                </a:lnTo>
                <a:cubicBezTo>
                  <a:pt x="307261" y="15994"/>
                  <a:pt x="291267" y="0"/>
                  <a:pt x="271621" y="0"/>
                </a:cubicBezTo>
                <a:close/>
                <a:moveTo>
                  <a:pt x="190024" y="249912"/>
                </a:moveTo>
                <a:lnTo>
                  <a:pt x="117277" y="249912"/>
                </a:lnTo>
                <a:cubicBezTo>
                  <a:pt x="128945" y="241776"/>
                  <a:pt x="133191" y="225385"/>
                  <a:pt x="133707" y="215583"/>
                </a:cubicBezTo>
                <a:lnTo>
                  <a:pt x="173553" y="215583"/>
                </a:lnTo>
                <a:cubicBezTo>
                  <a:pt x="174109" y="225385"/>
                  <a:pt x="178356" y="241776"/>
                  <a:pt x="190024" y="249912"/>
                </a:cubicBezTo>
                <a:close/>
                <a:moveTo>
                  <a:pt x="290632" y="179943"/>
                </a:moveTo>
                <a:cubicBezTo>
                  <a:pt x="290632" y="190421"/>
                  <a:pt x="282099" y="198953"/>
                  <a:pt x="271621" y="198953"/>
                </a:cubicBezTo>
                <a:lnTo>
                  <a:pt x="35639" y="198953"/>
                </a:lnTo>
                <a:cubicBezTo>
                  <a:pt x="25162" y="198953"/>
                  <a:pt x="16629" y="190421"/>
                  <a:pt x="16629" y="179943"/>
                </a:cubicBezTo>
                <a:lnTo>
                  <a:pt x="16629" y="35639"/>
                </a:lnTo>
                <a:cubicBezTo>
                  <a:pt x="16629" y="25162"/>
                  <a:pt x="25162" y="16629"/>
                  <a:pt x="35639" y="16629"/>
                </a:cubicBezTo>
                <a:lnTo>
                  <a:pt x="271621" y="16629"/>
                </a:lnTo>
                <a:cubicBezTo>
                  <a:pt x="282099" y="16629"/>
                  <a:pt x="290632" y="25162"/>
                  <a:pt x="290632" y="35639"/>
                </a:cubicBezTo>
                <a:lnTo>
                  <a:pt x="290632" y="179943"/>
                </a:ln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9" name="Forma libre: forma 947">
            <a:extLst>
              <a:ext uri="{FF2B5EF4-FFF2-40B4-BE49-F238E27FC236}">
                <a16:creationId xmlns:a16="http://schemas.microsoft.com/office/drawing/2014/main" id="{E380F5D9-02EA-403A-9D1A-D6925CA43008}"/>
              </a:ext>
            </a:extLst>
          </xdr:cNvPr>
          <xdr:cNvSpPr/>
        </xdr:nvSpPr>
        <xdr:spPr>
          <a:xfrm>
            <a:off x="1739492" y="2639066"/>
            <a:ext cx="70925" cy="47657"/>
          </a:xfrm>
          <a:custGeom>
            <a:avLst/>
            <a:gdLst>
              <a:gd name="connsiteX0" fmla="*/ 57280 w 70925"/>
              <a:gd name="connsiteY0" fmla="*/ 1978 h 47657"/>
              <a:gd name="connsiteX1" fmla="*/ 26800 w 70925"/>
              <a:gd name="connsiteY1" fmla="*/ 27814 h 47657"/>
              <a:gd name="connsiteX2" fmla="*/ 14497 w 70925"/>
              <a:gd name="connsiteY2" fmla="*/ 14162 h 47657"/>
              <a:gd name="connsiteX3" fmla="*/ 2749 w 70925"/>
              <a:gd name="connsiteY3" fmla="*/ 13566 h 47657"/>
              <a:gd name="connsiteX4" fmla="*/ 2154 w 70925"/>
              <a:gd name="connsiteY4" fmla="*/ 25314 h 47657"/>
              <a:gd name="connsiteX5" fmla="*/ 19855 w 70925"/>
              <a:gd name="connsiteY5" fmla="*/ 44919 h 47657"/>
              <a:gd name="connsiteX6" fmla="*/ 26006 w 70925"/>
              <a:gd name="connsiteY6" fmla="*/ 47658 h 47657"/>
              <a:gd name="connsiteX7" fmla="*/ 31364 w 70925"/>
              <a:gd name="connsiteY7" fmla="*/ 45673 h 47657"/>
              <a:gd name="connsiteX8" fmla="*/ 67996 w 70925"/>
              <a:gd name="connsiteY8" fmla="*/ 14638 h 47657"/>
              <a:gd name="connsiteX9" fmla="*/ 68948 w 70925"/>
              <a:gd name="connsiteY9" fmla="*/ 2930 h 47657"/>
              <a:gd name="connsiteX10" fmla="*/ 57280 w 70925"/>
              <a:gd name="connsiteY10" fmla="*/ 1978 h 4765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70925" h="47657">
                <a:moveTo>
                  <a:pt x="57280" y="1978"/>
                </a:moveTo>
                <a:lnTo>
                  <a:pt x="26800" y="27814"/>
                </a:lnTo>
                <a:lnTo>
                  <a:pt x="14497" y="14162"/>
                </a:lnTo>
                <a:cubicBezTo>
                  <a:pt x="11441" y="10748"/>
                  <a:pt x="6163" y="10510"/>
                  <a:pt x="2749" y="13566"/>
                </a:cubicBezTo>
                <a:cubicBezTo>
                  <a:pt x="-664" y="16662"/>
                  <a:pt x="-942" y="21901"/>
                  <a:pt x="2154" y="25314"/>
                </a:cubicBezTo>
                <a:lnTo>
                  <a:pt x="19855" y="44919"/>
                </a:lnTo>
                <a:cubicBezTo>
                  <a:pt x="21482" y="46745"/>
                  <a:pt x="23744" y="47658"/>
                  <a:pt x="26006" y="47658"/>
                </a:cubicBezTo>
                <a:cubicBezTo>
                  <a:pt x="27911" y="47658"/>
                  <a:pt x="29816" y="47023"/>
                  <a:pt x="31364" y="45673"/>
                </a:cubicBezTo>
                <a:lnTo>
                  <a:pt x="67996" y="14638"/>
                </a:lnTo>
                <a:cubicBezTo>
                  <a:pt x="71488" y="11661"/>
                  <a:pt x="71925" y="6423"/>
                  <a:pt x="68948" y="2930"/>
                </a:cubicBezTo>
                <a:cubicBezTo>
                  <a:pt x="66011" y="-562"/>
                  <a:pt x="60772" y="-999"/>
                  <a:pt x="57280" y="1978"/>
                </a:cubicBez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10" name="Forma libre: forma 948">
            <a:extLst>
              <a:ext uri="{FF2B5EF4-FFF2-40B4-BE49-F238E27FC236}">
                <a16:creationId xmlns:a16="http://schemas.microsoft.com/office/drawing/2014/main" id="{BCB34D9A-B21E-490A-91FA-B54A6FEF4389}"/>
              </a:ext>
            </a:extLst>
          </xdr:cNvPr>
          <xdr:cNvSpPr/>
        </xdr:nvSpPr>
        <xdr:spPr>
          <a:xfrm>
            <a:off x="1613495" y="2663348"/>
            <a:ext cx="99020" cy="16589"/>
          </a:xfrm>
          <a:custGeom>
            <a:avLst/>
            <a:gdLst>
              <a:gd name="connsiteX0" fmla="*/ 8295 w 99020"/>
              <a:gd name="connsiteY0" fmla="*/ 16589 h 16589"/>
              <a:gd name="connsiteX1" fmla="*/ 90726 w 99020"/>
              <a:gd name="connsiteY1" fmla="*/ 16589 h 16589"/>
              <a:gd name="connsiteX2" fmla="*/ 99020 w 99020"/>
              <a:gd name="connsiteY2" fmla="*/ 8295 h 16589"/>
              <a:gd name="connsiteX3" fmla="*/ 90726 w 99020"/>
              <a:gd name="connsiteY3" fmla="*/ 0 h 16589"/>
              <a:gd name="connsiteX4" fmla="*/ 8295 w 99020"/>
              <a:gd name="connsiteY4" fmla="*/ 0 h 16589"/>
              <a:gd name="connsiteX5" fmla="*/ 0 w 99020"/>
              <a:gd name="connsiteY5" fmla="*/ 8295 h 16589"/>
              <a:gd name="connsiteX6" fmla="*/ 8295 w 99020"/>
              <a:gd name="connsiteY6" fmla="*/ 16589 h 165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99020" h="16589">
                <a:moveTo>
                  <a:pt x="8295" y="16589"/>
                </a:moveTo>
                <a:lnTo>
                  <a:pt x="90726" y="16589"/>
                </a:lnTo>
                <a:cubicBezTo>
                  <a:pt x="95329" y="16589"/>
                  <a:pt x="99020" y="12859"/>
                  <a:pt x="99020" y="8295"/>
                </a:cubicBezTo>
                <a:cubicBezTo>
                  <a:pt x="99020" y="3691"/>
                  <a:pt x="95290" y="0"/>
                  <a:pt x="90726" y="0"/>
                </a:cubicBezTo>
                <a:lnTo>
                  <a:pt x="8295" y="0"/>
                </a:lnTo>
                <a:cubicBezTo>
                  <a:pt x="3691" y="0"/>
                  <a:pt x="0" y="3731"/>
                  <a:pt x="0" y="8295"/>
                </a:cubicBezTo>
                <a:cubicBezTo>
                  <a:pt x="0" y="12859"/>
                  <a:pt x="3731" y="16589"/>
                  <a:pt x="8295" y="16589"/>
                </a:cubicBez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11" name="Forma libre: forma 949">
            <a:extLst>
              <a:ext uri="{FF2B5EF4-FFF2-40B4-BE49-F238E27FC236}">
                <a16:creationId xmlns:a16="http://schemas.microsoft.com/office/drawing/2014/main" id="{BA1D3D88-BAC1-4210-97DA-6DCFFB22A462}"/>
              </a:ext>
            </a:extLst>
          </xdr:cNvPr>
          <xdr:cNvSpPr/>
        </xdr:nvSpPr>
        <xdr:spPr>
          <a:xfrm>
            <a:off x="1613534" y="2712323"/>
            <a:ext cx="99020" cy="16589"/>
          </a:xfrm>
          <a:custGeom>
            <a:avLst/>
            <a:gdLst>
              <a:gd name="connsiteX0" fmla="*/ 99020 w 99020"/>
              <a:gd name="connsiteY0" fmla="*/ 8295 h 16589"/>
              <a:gd name="connsiteX1" fmla="*/ 90726 w 99020"/>
              <a:gd name="connsiteY1" fmla="*/ 0 h 16589"/>
              <a:gd name="connsiteX2" fmla="*/ 8295 w 99020"/>
              <a:gd name="connsiteY2" fmla="*/ 0 h 16589"/>
              <a:gd name="connsiteX3" fmla="*/ 0 w 99020"/>
              <a:gd name="connsiteY3" fmla="*/ 8295 h 16589"/>
              <a:gd name="connsiteX4" fmla="*/ 8295 w 99020"/>
              <a:gd name="connsiteY4" fmla="*/ 16589 h 16589"/>
              <a:gd name="connsiteX5" fmla="*/ 90726 w 99020"/>
              <a:gd name="connsiteY5" fmla="*/ 16589 h 16589"/>
              <a:gd name="connsiteX6" fmla="*/ 99020 w 99020"/>
              <a:gd name="connsiteY6" fmla="*/ 8295 h 165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99020" h="16589">
                <a:moveTo>
                  <a:pt x="99020" y="8295"/>
                </a:moveTo>
                <a:cubicBezTo>
                  <a:pt x="99020" y="3691"/>
                  <a:pt x="95290" y="0"/>
                  <a:pt x="90726" y="0"/>
                </a:cubicBezTo>
                <a:lnTo>
                  <a:pt x="8295" y="0"/>
                </a:lnTo>
                <a:cubicBezTo>
                  <a:pt x="3691" y="0"/>
                  <a:pt x="0" y="3731"/>
                  <a:pt x="0" y="8295"/>
                </a:cubicBezTo>
                <a:cubicBezTo>
                  <a:pt x="0" y="12898"/>
                  <a:pt x="3731" y="16589"/>
                  <a:pt x="8295" y="16589"/>
                </a:cubicBezTo>
                <a:lnTo>
                  <a:pt x="90726" y="16589"/>
                </a:lnTo>
                <a:cubicBezTo>
                  <a:pt x="95290" y="16629"/>
                  <a:pt x="99020" y="12898"/>
                  <a:pt x="99020" y="8295"/>
                </a:cubicBez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12" name="Forma libre: forma 950">
            <a:extLst>
              <a:ext uri="{FF2B5EF4-FFF2-40B4-BE49-F238E27FC236}">
                <a16:creationId xmlns:a16="http://schemas.microsoft.com/office/drawing/2014/main" id="{C5FE0D22-8E27-43DA-9DFB-FC3699C9E44C}"/>
              </a:ext>
            </a:extLst>
          </xdr:cNvPr>
          <xdr:cNvSpPr/>
        </xdr:nvSpPr>
        <xdr:spPr>
          <a:xfrm>
            <a:off x="1703824" y="2765385"/>
            <a:ext cx="18732" cy="18732"/>
          </a:xfrm>
          <a:custGeom>
            <a:avLst/>
            <a:gdLst>
              <a:gd name="connsiteX0" fmla="*/ 9366 w 18732"/>
              <a:gd name="connsiteY0" fmla="*/ 0 h 18732"/>
              <a:gd name="connsiteX1" fmla="*/ 0 w 18732"/>
              <a:gd name="connsiteY1" fmla="*/ 9366 h 18732"/>
              <a:gd name="connsiteX2" fmla="*/ 9366 w 18732"/>
              <a:gd name="connsiteY2" fmla="*/ 18733 h 18732"/>
              <a:gd name="connsiteX3" fmla="*/ 18733 w 18732"/>
              <a:gd name="connsiteY3" fmla="*/ 9366 h 18732"/>
              <a:gd name="connsiteX4" fmla="*/ 9366 w 18732"/>
              <a:gd name="connsiteY4" fmla="*/ 0 h 1873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8732" h="18732">
                <a:moveTo>
                  <a:pt x="9366" y="0"/>
                </a:moveTo>
                <a:cubicBezTo>
                  <a:pt x="4207" y="0"/>
                  <a:pt x="0" y="4207"/>
                  <a:pt x="0" y="9366"/>
                </a:cubicBezTo>
                <a:cubicBezTo>
                  <a:pt x="0" y="14526"/>
                  <a:pt x="4207" y="18733"/>
                  <a:pt x="9366" y="18733"/>
                </a:cubicBezTo>
                <a:cubicBezTo>
                  <a:pt x="14526" y="18733"/>
                  <a:pt x="18733" y="14565"/>
                  <a:pt x="18733" y="9366"/>
                </a:cubicBezTo>
                <a:cubicBezTo>
                  <a:pt x="18733" y="4207"/>
                  <a:pt x="14526" y="0"/>
                  <a:pt x="9366" y="0"/>
                </a:cubicBez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13" name="Forma libre: forma 951">
            <a:extLst>
              <a:ext uri="{FF2B5EF4-FFF2-40B4-BE49-F238E27FC236}">
                <a16:creationId xmlns:a16="http://schemas.microsoft.com/office/drawing/2014/main" id="{133704A8-1CEC-47C3-9F9E-B674BA5FBD09}"/>
              </a:ext>
            </a:extLst>
          </xdr:cNvPr>
          <xdr:cNvSpPr/>
        </xdr:nvSpPr>
        <xdr:spPr>
          <a:xfrm>
            <a:off x="1739492" y="2692486"/>
            <a:ext cx="70925" cy="47657"/>
          </a:xfrm>
          <a:custGeom>
            <a:avLst/>
            <a:gdLst>
              <a:gd name="connsiteX0" fmla="*/ 57280 w 70925"/>
              <a:gd name="connsiteY0" fmla="*/ 1977 h 47657"/>
              <a:gd name="connsiteX1" fmla="*/ 26800 w 70925"/>
              <a:gd name="connsiteY1" fmla="*/ 27814 h 47657"/>
              <a:gd name="connsiteX2" fmla="*/ 14497 w 70925"/>
              <a:gd name="connsiteY2" fmla="*/ 14162 h 47657"/>
              <a:gd name="connsiteX3" fmla="*/ 2749 w 70925"/>
              <a:gd name="connsiteY3" fmla="*/ 13566 h 47657"/>
              <a:gd name="connsiteX4" fmla="*/ 2154 w 70925"/>
              <a:gd name="connsiteY4" fmla="*/ 25314 h 47657"/>
              <a:gd name="connsiteX5" fmla="*/ 19855 w 70925"/>
              <a:gd name="connsiteY5" fmla="*/ 44919 h 47657"/>
              <a:gd name="connsiteX6" fmla="*/ 26006 w 70925"/>
              <a:gd name="connsiteY6" fmla="*/ 47658 h 47657"/>
              <a:gd name="connsiteX7" fmla="*/ 31364 w 70925"/>
              <a:gd name="connsiteY7" fmla="*/ 45673 h 47657"/>
              <a:gd name="connsiteX8" fmla="*/ 67996 w 70925"/>
              <a:gd name="connsiteY8" fmla="*/ 14638 h 47657"/>
              <a:gd name="connsiteX9" fmla="*/ 68948 w 70925"/>
              <a:gd name="connsiteY9" fmla="*/ 2930 h 47657"/>
              <a:gd name="connsiteX10" fmla="*/ 57280 w 70925"/>
              <a:gd name="connsiteY10" fmla="*/ 1977 h 4765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70925" h="47657">
                <a:moveTo>
                  <a:pt x="57280" y="1977"/>
                </a:moveTo>
                <a:lnTo>
                  <a:pt x="26800" y="27814"/>
                </a:lnTo>
                <a:lnTo>
                  <a:pt x="14497" y="14162"/>
                </a:lnTo>
                <a:cubicBezTo>
                  <a:pt x="11441" y="10749"/>
                  <a:pt x="6163" y="10510"/>
                  <a:pt x="2749" y="13566"/>
                </a:cubicBezTo>
                <a:cubicBezTo>
                  <a:pt x="-664" y="16662"/>
                  <a:pt x="-942" y="21901"/>
                  <a:pt x="2154" y="25314"/>
                </a:cubicBezTo>
                <a:lnTo>
                  <a:pt x="19855" y="44919"/>
                </a:lnTo>
                <a:cubicBezTo>
                  <a:pt x="21482" y="46745"/>
                  <a:pt x="23744" y="47658"/>
                  <a:pt x="26006" y="47658"/>
                </a:cubicBezTo>
                <a:cubicBezTo>
                  <a:pt x="27911" y="47658"/>
                  <a:pt x="29816" y="47023"/>
                  <a:pt x="31364" y="45673"/>
                </a:cubicBezTo>
                <a:lnTo>
                  <a:pt x="67996" y="14638"/>
                </a:lnTo>
                <a:cubicBezTo>
                  <a:pt x="71488" y="11661"/>
                  <a:pt x="71925" y="6422"/>
                  <a:pt x="68948" y="2930"/>
                </a:cubicBezTo>
                <a:cubicBezTo>
                  <a:pt x="66011" y="-562"/>
                  <a:pt x="60772" y="-999"/>
                  <a:pt x="57280" y="1977"/>
                </a:cubicBezTo>
                <a:close/>
              </a:path>
            </a:pathLst>
          </a:custGeom>
          <a:grpFill/>
          <a:ln w="3969" cap="flat">
            <a:noFill/>
            <a:prstDash val="solid"/>
            <a:miter/>
          </a:ln>
        </xdr:spPr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182880</xdr:colOff>
      <xdr:row>5</xdr:row>
      <xdr:rowOff>68580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ata 2">
              <a:extLst>
                <a:ext uri="{FF2B5EF4-FFF2-40B4-BE49-F238E27FC236}">
                  <a16:creationId xmlns:a16="http://schemas.microsoft.com/office/drawing/2014/main" id="{CE635284-60F8-3646-67EF-41A7CAF2CE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420100" cy="982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502920</xdr:colOff>
      <xdr:row>2</xdr:row>
      <xdr:rowOff>64770</xdr:rowOff>
    </xdr:from>
    <xdr:to>
      <xdr:col>16</xdr:col>
      <xdr:colOff>198120</xdr:colOff>
      <xdr:row>16</xdr:row>
      <xdr:rowOff>72390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836F004-2285-46F0-FC98-95C7CEAB5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373380</xdr:colOff>
      <xdr:row>6</xdr:row>
      <xdr:rowOff>102870</xdr:rowOff>
    </xdr:from>
    <xdr:to>
      <xdr:col>30</xdr:col>
      <xdr:colOff>106680</xdr:colOff>
      <xdr:row>26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23FB1C-4360-7395-7923-5BACA815E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457200</xdr:colOff>
      <xdr:row>2</xdr:row>
      <xdr:rowOff>99060</xdr:rowOff>
    </xdr:from>
    <xdr:to>
      <xdr:col>21</xdr:col>
      <xdr:colOff>457200</xdr:colOff>
      <xdr:row>16</xdr:row>
      <xdr:rowOff>127635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Funcionário">
              <a:extLst>
                <a:ext uri="{FF2B5EF4-FFF2-40B4-BE49-F238E27FC236}">
                  <a16:creationId xmlns:a16="http://schemas.microsoft.com/office/drawing/2014/main" id="{4DA8A6A4-97CA-BB51-CA15-E4438A8454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uncionári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28220" y="464820"/>
              <a:ext cx="1828800" cy="2581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144780</xdr:colOff>
      <xdr:row>21</xdr:row>
      <xdr:rowOff>49530</xdr:rowOff>
    </xdr:from>
    <xdr:to>
      <xdr:col>15</xdr:col>
      <xdr:colOff>556260</xdr:colOff>
      <xdr:row>36</xdr:row>
      <xdr:rowOff>49530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BC9405B-ACB9-0EED-8454-71C93F0C5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1516380</xdr:colOff>
      <xdr:row>16</xdr:row>
      <xdr:rowOff>129541</xdr:rowOff>
    </xdr:from>
    <xdr:to>
      <xdr:col>13</xdr:col>
      <xdr:colOff>548640</xdr:colOff>
      <xdr:row>20</xdr:row>
      <xdr:rowOff>106680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ata">
              <a:extLst>
                <a:ext uri="{FF2B5EF4-FFF2-40B4-BE49-F238E27FC236}">
                  <a16:creationId xmlns:a16="http://schemas.microsoft.com/office/drawing/2014/main" id="{EC76F598-58F2-CFC9-7DEB-1D49B426F7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3780" y="3048001"/>
              <a:ext cx="5897880" cy="7086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0.35333</cdr:x>
      <cdr:y>0.33472</cdr:y>
    </cdr:from>
    <cdr:to>
      <cdr:x>0.645</cdr:x>
      <cdr:y>0.64583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D69F22A9-C443-2906-A992-A0B0D2D03304}"/>
            </a:ext>
          </a:extLst>
        </cdr:cNvPr>
        <cdr:cNvSpPr txBox="1"/>
      </cdr:nvSpPr>
      <cdr:spPr>
        <a:xfrm xmlns:a="http://schemas.openxmlformats.org/drawingml/2006/main">
          <a:off x="1615440" y="918210"/>
          <a:ext cx="1333500" cy="853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0.36167</cdr:x>
      <cdr:y>0.32361</cdr:y>
    </cdr:from>
    <cdr:to>
      <cdr:x>0.63833</cdr:x>
      <cdr:y>0.66806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BB00D9-6198-7BA3-751D-E4FB40AFB1CD}"/>
            </a:ext>
          </a:extLst>
        </cdr:cNvPr>
        <cdr:cNvSpPr txBox="1"/>
      </cdr:nvSpPr>
      <cdr:spPr>
        <a:xfrm xmlns:a="http://schemas.openxmlformats.org/drawingml/2006/main">
          <a:off x="1653540" y="887730"/>
          <a:ext cx="1264920" cy="944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 Silva" refreshedDate="45398.925434259261" createdVersion="8" refreshedVersion="8" minRefreshableVersion="3" recordCount="12" xr:uid="{8340C366-1255-4A79-92D6-B65E217DC97C}">
  <cacheSource type="worksheet">
    <worksheetSource ref="A6:AI18" sheet="Controle de presença"/>
  </cacheSource>
  <cacheFields count="35">
    <cacheField name="Matrícula RE" numFmtId="164">
      <sharedItems containsSemiMixedTypes="0" containsString="0" containsNumber="1" containsInteger="1" minValue="1484596" maxValue="1485920"/>
    </cacheField>
    <cacheField name="Funcionário" numFmtId="0">
      <sharedItems count="12">
        <s v="Kathlyn Da Silva Cordeiro"/>
        <s v="Marlene Santos Rocha"/>
        <s v="Nathalia Santos Pereira"/>
        <s v="Sueli Cristina Lima Dos Santos Ribeiro"/>
        <s v="Andrea Silva Lima"/>
        <s v="Higor Oliveira Pereira Da Silva"/>
        <s v="Alberto Ito"/>
        <s v="Barbara Farias Luz Ferraz Da Silva"/>
        <s v="Danilo Aparecido Da Silva"/>
        <s v="Maressa Dos Santos Assumpcao Pereira"/>
        <s v="Maria Eugenia Santos Trindade De Campos"/>
        <s v="Raquel Aparecida Da Silva"/>
      </sharedItems>
    </cacheField>
    <cacheField name="Status" numFmtId="0">
      <sharedItems/>
    </cacheField>
    <cacheField name="01/mar" numFmtId="0">
      <sharedItems/>
    </cacheField>
    <cacheField name="02/mar" numFmtId="0">
      <sharedItems/>
    </cacheField>
    <cacheField name="03/mar" numFmtId="0">
      <sharedItems/>
    </cacheField>
    <cacheField name="04/mar" numFmtId="0">
      <sharedItems/>
    </cacheField>
    <cacheField name="05/mar" numFmtId="0">
      <sharedItems/>
    </cacheField>
    <cacheField name="06/mar" numFmtId="0">
      <sharedItems/>
    </cacheField>
    <cacheField name="07/mar" numFmtId="0">
      <sharedItems/>
    </cacheField>
    <cacheField name="08/mar" numFmtId="0">
      <sharedItems/>
    </cacheField>
    <cacheField name="09/mar" numFmtId="0">
      <sharedItems/>
    </cacheField>
    <cacheField name="10/mar" numFmtId="0">
      <sharedItems/>
    </cacheField>
    <cacheField name="11/mar" numFmtId="0">
      <sharedItems/>
    </cacheField>
    <cacheField name="12/mar" numFmtId="0">
      <sharedItems/>
    </cacheField>
    <cacheField name="13/mar" numFmtId="0">
      <sharedItems/>
    </cacheField>
    <cacheField name="14/mar" numFmtId="0">
      <sharedItems/>
    </cacheField>
    <cacheField name="15/mar" numFmtId="0">
      <sharedItems/>
    </cacheField>
    <cacheField name="16/mar" numFmtId="0">
      <sharedItems/>
    </cacheField>
    <cacheField name="17/mar" numFmtId="0">
      <sharedItems/>
    </cacheField>
    <cacheField name="18/mar" numFmtId="0">
      <sharedItems/>
    </cacheField>
    <cacheField name="19/mar" numFmtId="0">
      <sharedItems/>
    </cacheField>
    <cacheField name="20/mar" numFmtId="0">
      <sharedItems/>
    </cacheField>
    <cacheField name="21/mar" numFmtId="0">
      <sharedItems/>
    </cacheField>
    <cacheField name="22/mar" numFmtId="0">
      <sharedItems/>
    </cacheField>
    <cacheField name="23/mar" numFmtId="0">
      <sharedItems/>
    </cacheField>
    <cacheField name="24/mar" numFmtId="0">
      <sharedItems/>
    </cacheField>
    <cacheField name="25/mar" numFmtId="0">
      <sharedItems/>
    </cacheField>
    <cacheField name="26/mar" numFmtId="0">
      <sharedItems/>
    </cacheField>
    <cacheField name="27/mar" numFmtId="0">
      <sharedItems/>
    </cacheField>
    <cacheField name="28/mar" numFmtId="0">
      <sharedItems/>
    </cacheField>
    <cacheField name="29/mar" numFmtId="0">
      <sharedItems/>
    </cacheField>
    <cacheField name="30/mar" numFmtId="0">
      <sharedItems/>
    </cacheField>
    <cacheField name="31/mar" numFmtId="0">
      <sharedItems/>
    </cacheField>
    <cacheField name="TOTAL ABS %" numFmtId="10">
      <sharedItems containsSemiMixedTypes="0" containsString="0" containsNumber="1" minValue="0" maxValue="0.19230769230769232"/>
    </cacheField>
  </cacheFields>
  <extLst>
    <ext xmlns:x14="http://schemas.microsoft.com/office/spreadsheetml/2009/9/main" uri="{725AE2AE-9491-48be-B2B4-4EB974FC3084}">
      <x14:pivotCacheDefinition pivotCacheId="161243661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o Silva" refreshedDate="45398.9254349537" createdVersion="8" refreshedVersion="8" minRefreshableVersion="3" recordCount="26" xr:uid="{8C07BFE2-9675-4F82-B7F0-B2B284EA26EF}">
  <cacheSource type="worksheet">
    <worksheetSource name="ABS_DIA"/>
  </cacheSource>
  <cacheFields count="5">
    <cacheField name="Data" numFmtId="16">
      <sharedItems containsSemiMixedTypes="0" containsNonDate="0" containsDate="1" containsString="0" minDate="2024-03-01T00:00:00" maxDate="2024-03-31T00:00:00" count="26">
        <d v="2024-03-01T00:00:00"/>
        <d v="2024-03-02T00:00:00"/>
        <d v="2024-03-04T00:00:00"/>
        <d v="2024-03-05T00:00:00"/>
        <d v="2024-03-06T00:00:00"/>
        <d v="2024-03-07T00:00:00"/>
        <d v="2024-03-08T00:00:00"/>
        <d v="2024-03-09T00:00:00"/>
        <d v="2024-03-11T00:00:00"/>
        <d v="2024-03-12T00:00:00"/>
        <d v="2024-03-13T00:00:00"/>
        <d v="2024-03-14T00:00:00"/>
        <d v="2024-03-15T00:00:00"/>
        <d v="2024-03-16T00:00:00"/>
        <d v="2024-03-18T00:00:00"/>
        <d v="2024-03-19T00:00:00"/>
        <d v="2024-03-20T00:00:00"/>
        <d v="2024-03-21T00:00:00"/>
        <d v="2024-03-22T00:00:00"/>
        <d v="2024-03-23T00:00:00"/>
        <d v="2024-03-25T00:00:00"/>
        <d v="2024-03-26T00:00:00"/>
        <d v="2024-03-27T00:00:00"/>
        <d v="2024-03-28T00:00:00"/>
        <d v="2024-03-29T00:00:00"/>
        <d v="2024-03-30T00:00:00"/>
      </sharedItems>
    </cacheField>
    <cacheField name="Escalados" numFmtId="0">
      <sharedItems containsSemiMixedTypes="0" containsString="0" containsNumber="1" containsInteger="1" minValue="10" maxValue="11"/>
    </cacheField>
    <cacheField name="Ausências" numFmtId="0">
      <sharedItems containsSemiMixedTypes="0" containsString="0" containsNumber="1" containsInteger="1" minValue="0" maxValue="2"/>
    </cacheField>
    <cacheField name="% ABS" numFmtId="10">
      <sharedItems containsSemiMixedTypes="0" containsString="0" containsNumber="1" minValue="0" maxValue="0.2"/>
    </cacheField>
    <cacheField name="META" numFmtId="9">
      <sharedItems containsSemiMixedTypes="0" containsString="0" containsNumber="1" minValue="0.05" maxValue="0.05"/>
    </cacheField>
  </cacheFields>
  <extLst>
    <ext xmlns:x14="http://schemas.microsoft.com/office/spreadsheetml/2009/9/main" uri="{725AE2AE-9491-48be-B2B4-4EB974FC3084}">
      <x14:pivotCacheDefinition pivotCacheId="14365277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484596"/>
    <x v="0"/>
    <s v="Atividade Normal 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n v="0"/>
  </r>
  <r>
    <n v="1484625"/>
    <x v="1"/>
    <s v="Atividade Normal "/>
    <s v="Presente"/>
    <s v="Presente"/>
    <s v="DSR"/>
    <s v="Presente"/>
    <s v="Presente"/>
    <s v="Presente"/>
    <s v="Presente"/>
    <s v="Presente"/>
    <s v="Presente"/>
    <s v="DSR"/>
    <s v="Reunião escolar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Atestado de acompanhante"/>
    <s v="Atestado de acompanhante"/>
    <s v="Presente"/>
    <s v="Faltas injustificada"/>
    <s v="Presente"/>
    <s v="Presente"/>
    <s v="DSR"/>
    <n v="0.15384615384615385"/>
  </r>
  <r>
    <n v="1484651"/>
    <x v="2"/>
    <s v="Atividade Normal "/>
    <s v="Presente"/>
    <s v="Presente"/>
    <s v="DSR"/>
    <s v="Presente"/>
    <s v="Presente"/>
    <s v="Presente"/>
    <s v="Faltas injustificada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n v="3.8461538461538464E-2"/>
  </r>
  <r>
    <n v="1484703"/>
    <x v="3"/>
    <s v="Atividade Normal "/>
    <s v="Presente"/>
    <s v="Presente"/>
    <s v="DSR"/>
    <s v="Presente"/>
    <s v="Presente"/>
    <s v="Presente"/>
    <s v="Presente"/>
    <s v="Presente"/>
    <s v="Folga banco de horas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n v="0"/>
  </r>
  <r>
    <n v="1484715"/>
    <x v="4"/>
    <s v="Atividade Normal 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Atestado médico"/>
    <s v="Atestado médico"/>
    <s v="DSR"/>
    <s v="Presente"/>
    <s v="Presente"/>
    <s v="Presente"/>
    <s v="Presente"/>
    <s v="Presente"/>
    <s v="Atestado médico"/>
    <s v="DSR"/>
    <n v="0.11538461538461539"/>
  </r>
  <r>
    <n v="1484648"/>
    <x v="5"/>
    <s v="Atividade Normal "/>
    <s v="Atestado médico"/>
    <s v="Atestado médico"/>
    <s v="DSR"/>
    <s v="Presente"/>
    <s v="Presente"/>
    <s v="Presente"/>
    <s v="Presente"/>
    <s v="Presente"/>
    <s v="Atestado de acompanhante"/>
    <s v="DSR"/>
    <s v="Presente"/>
    <s v="Presente"/>
    <s v="Presente"/>
    <s v="Presente"/>
    <s v="Comparecimento em audiência"/>
    <s v="Presente"/>
    <s v="DSR"/>
    <s v="Abono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n v="0.19230769230769232"/>
  </r>
  <r>
    <n v="1485909"/>
    <x v="6"/>
    <s v="Atividade Normal "/>
    <s v="Presente"/>
    <s v="Presente"/>
    <s v="DSR"/>
    <s v="Presente"/>
    <s v="Presente"/>
    <s v="Presente"/>
    <s v="Presente"/>
    <s v="Presente"/>
    <s v="Presente"/>
    <s v="DSR"/>
    <s v="Presente"/>
    <s v="Atestado médico"/>
    <s v="Presente"/>
    <s v="Presente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n v="3.8461538461538464E-2"/>
  </r>
  <r>
    <n v="1485903"/>
    <x v="7"/>
    <s v="Atividade Normal "/>
    <s v="Presente"/>
    <s v="Presente"/>
    <s v="DSR"/>
    <s v="Atestado médico"/>
    <s v="Atestado médico"/>
    <s v="Presente"/>
    <s v="Presente"/>
    <s v="Atestado de acompanha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n v="0.11538461538461539"/>
  </r>
  <r>
    <n v="1485919"/>
    <x v="8"/>
    <s v="Atividade Normal 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Faltas injustificada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n v="3.8461538461538464E-2"/>
  </r>
  <r>
    <n v="1485920"/>
    <x v="9"/>
    <s v="Afastamento INSS "/>
    <s v="Afastamento INSS"/>
    <s v="Afastamento INSS"/>
    <s v="DSR"/>
    <s v="Afastamento INSS"/>
    <s v="Afastamento INSS"/>
    <s v="Afastamento INSS"/>
    <s v="Afastamento INSS"/>
    <s v="Afastamento INSS"/>
    <s v="Afastamento INSS"/>
    <s v="DSR"/>
    <s v="Afastamento INSS"/>
    <s v="Afastamento INSS"/>
    <s v="Afastamento INSS"/>
    <s v="Afastamento INSS"/>
    <s v="Afastamento INSS"/>
    <s v="Afastamento INSS"/>
    <s v="DSR"/>
    <s v="Afastamento INSS"/>
    <s v="Afastamento INSS"/>
    <s v="Afastamento INSS"/>
    <s v="Afastamento INSS"/>
    <s v="Afastamento INSS"/>
    <s v="Afastamento INSS"/>
    <s v="DSR"/>
    <s v="Afastamento INSS"/>
    <s v="Afastamento INSS"/>
    <s v="Afastamento INSS"/>
    <s v="Afastamento INSS"/>
    <s v="Afastamento INSS"/>
    <s v="Afastamento INSS"/>
    <s v="DSR"/>
    <n v="0"/>
  </r>
  <r>
    <n v="1485914"/>
    <x v="10"/>
    <s v="Atividade Normal 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n v="0"/>
  </r>
  <r>
    <n v="1485913"/>
    <x v="11"/>
    <s v="Atividade Normal 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s v="Presente"/>
    <s v="Presente"/>
    <s v="Presente"/>
    <s v="Presente"/>
    <s v="Presente"/>
    <s v="Presente"/>
    <s v="DSR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n v="11"/>
    <n v="1"/>
    <n v="9.0909090909090912E-2"/>
    <n v="0.05"/>
  </r>
  <r>
    <x v="1"/>
    <n v="11"/>
    <n v="1"/>
    <n v="9.0909090909090912E-2"/>
    <n v="0.05"/>
  </r>
  <r>
    <x v="2"/>
    <n v="11"/>
    <n v="1"/>
    <n v="9.0909090909090912E-2"/>
    <n v="0.05"/>
  </r>
  <r>
    <x v="3"/>
    <n v="11"/>
    <n v="1"/>
    <n v="9.0909090909090912E-2"/>
    <n v="0.05"/>
  </r>
  <r>
    <x v="4"/>
    <n v="11"/>
    <n v="0"/>
    <n v="0"/>
    <n v="0.05"/>
  </r>
  <r>
    <x v="5"/>
    <n v="11"/>
    <n v="1"/>
    <n v="9.0909090909090912E-2"/>
    <n v="0.05"/>
  </r>
  <r>
    <x v="6"/>
    <n v="11"/>
    <n v="1"/>
    <n v="9.0909090909090912E-2"/>
    <n v="0.05"/>
  </r>
  <r>
    <x v="7"/>
    <n v="10"/>
    <n v="1"/>
    <n v="0.1"/>
    <n v="0.05"/>
  </r>
  <r>
    <x v="8"/>
    <n v="11"/>
    <n v="1"/>
    <n v="9.0909090909090912E-2"/>
    <n v="0.05"/>
  </r>
  <r>
    <x v="9"/>
    <n v="11"/>
    <n v="1"/>
    <n v="9.0909090909090912E-2"/>
    <n v="0.05"/>
  </r>
  <r>
    <x v="10"/>
    <n v="11"/>
    <n v="0"/>
    <n v="0"/>
    <n v="0.05"/>
  </r>
  <r>
    <x v="11"/>
    <n v="11"/>
    <n v="0"/>
    <n v="0"/>
    <n v="0.05"/>
  </r>
  <r>
    <x v="12"/>
    <n v="11"/>
    <n v="1"/>
    <n v="9.0909090909090912E-2"/>
    <n v="0.05"/>
  </r>
  <r>
    <x v="13"/>
    <n v="11"/>
    <n v="0"/>
    <n v="0"/>
    <n v="0.05"/>
  </r>
  <r>
    <x v="14"/>
    <n v="10"/>
    <n v="2"/>
    <n v="0.2"/>
    <n v="0.05"/>
  </r>
  <r>
    <x v="15"/>
    <n v="11"/>
    <n v="0"/>
    <n v="0"/>
    <n v="0.05"/>
  </r>
  <r>
    <x v="16"/>
    <n v="11"/>
    <n v="0"/>
    <n v="0"/>
    <n v="0.05"/>
  </r>
  <r>
    <x v="17"/>
    <n v="11"/>
    <n v="0"/>
    <n v="0"/>
    <n v="0.05"/>
  </r>
  <r>
    <x v="18"/>
    <n v="11"/>
    <n v="1"/>
    <n v="9.0909090909090912E-2"/>
    <n v="0.05"/>
  </r>
  <r>
    <x v="19"/>
    <n v="11"/>
    <n v="1"/>
    <n v="9.0909090909090912E-2"/>
    <n v="0.05"/>
  </r>
  <r>
    <x v="20"/>
    <n v="11"/>
    <n v="1"/>
    <n v="9.0909090909090912E-2"/>
    <n v="0.05"/>
  </r>
  <r>
    <x v="21"/>
    <n v="11"/>
    <n v="1"/>
    <n v="9.0909090909090912E-2"/>
    <n v="0.05"/>
  </r>
  <r>
    <x v="22"/>
    <n v="11"/>
    <n v="0"/>
    <n v="0"/>
    <n v="0.05"/>
  </r>
  <r>
    <x v="23"/>
    <n v="11"/>
    <n v="1"/>
    <n v="9.0909090909090912E-2"/>
    <n v="0.05"/>
  </r>
  <r>
    <x v="24"/>
    <n v="11"/>
    <n v="0"/>
    <n v="0"/>
    <n v="0.05"/>
  </r>
  <r>
    <x v="25"/>
    <n v="11"/>
    <n v="1"/>
    <n v="9.0909090909090912E-2"/>
    <n v="0.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6C8FFB-7F3C-49F2-B119-E17677EA8A4A}" name="Tabela dinâmica1" cacheId="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4">
  <location ref="A21:C47" firstHeaderRow="0" firstDataRow="1" firstDataCol="1"/>
  <pivotFields count="5">
    <pivotField axis="axisRow" numFmtId="16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dataField="1" numFmtId="10" showAll="0"/>
    <pivotField dataField="1" numFmtId="9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2">
    <i>
      <x/>
    </i>
    <i i="1">
      <x v="1"/>
    </i>
  </colItems>
  <dataFields count="2">
    <dataField name=" % ABS" fld="3" subtotal="product" baseField="0" baseItem="0" numFmtId="10"/>
    <dataField name=" META" fld="4" subtotal="product" baseField="0" baseItem="0" numFmtId="10"/>
  </dataFields>
  <chartFormats count="5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1"/>
          </reference>
          <reference field="0" count="1" selected="0">
            <x v="15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1"/>
          </reference>
          <reference field="0" count="1" selected="0">
            <x v="17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18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1"/>
          </reference>
          <reference field="0" count="1" selected="0">
            <x v="19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1"/>
          </reference>
          <reference field="0" count="1" selected="0">
            <x v="21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22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1"/>
          </reference>
          <reference field="0" count="1" selected="0">
            <x v="25"/>
          </reference>
        </references>
      </pivotArea>
    </chartFormat>
    <chartFormat chart="7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6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7" format="57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7" format="58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7" format="59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7" format="60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7" format="6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7" format="62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7" format="63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7" format="64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7" format="65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7" format="66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7" format="67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7" format="68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7" format="69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7" format="70">
      <pivotArea type="data" outline="0" fieldPosition="0">
        <references count="2">
          <reference field="4294967294" count="1" selected="0">
            <x v="1"/>
          </reference>
          <reference field="0" count="1" selected="0">
            <x v="15"/>
          </reference>
        </references>
      </pivotArea>
    </chartFormat>
    <chartFormat chart="7" format="71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  <chartFormat chart="7" format="72">
      <pivotArea type="data" outline="0" fieldPosition="0">
        <references count="2">
          <reference field="4294967294" count="1" selected="0">
            <x v="1"/>
          </reference>
          <reference field="0" count="1" selected="0">
            <x v="17"/>
          </reference>
        </references>
      </pivotArea>
    </chartFormat>
    <chartFormat chart="7" format="73">
      <pivotArea type="data" outline="0" fieldPosition="0">
        <references count="2">
          <reference field="4294967294" count="1" selected="0">
            <x v="1"/>
          </reference>
          <reference field="0" count="1" selected="0">
            <x v="18"/>
          </reference>
        </references>
      </pivotArea>
    </chartFormat>
    <chartFormat chart="7" format="74">
      <pivotArea type="data" outline="0" fieldPosition="0">
        <references count="2">
          <reference field="4294967294" count="1" selected="0">
            <x v="1"/>
          </reference>
          <reference field="0" count="1" selected="0">
            <x v="19"/>
          </reference>
        </references>
      </pivotArea>
    </chartFormat>
    <chartFormat chart="7" format="75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7" format="76">
      <pivotArea type="data" outline="0" fieldPosition="0">
        <references count="2">
          <reference field="4294967294" count="1" selected="0">
            <x v="1"/>
          </reference>
          <reference field="0" count="1" selected="0">
            <x v="21"/>
          </reference>
        </references>
      </pivotArea>
    </chartFormat>
    <chartFormat chart="7" format="77">
      <pivotArea type="data" outline="0" fieldPosition="0">
        <references count="2">
          <reference field="4294967294" count="1" selected="0">
            <x v="1"/>
          </reference>
          <reference field="0" count="1" selected="0">
            <x v="22"/>
          </reference>
        </references>
      </pivotArea>
    </chartFormat>
    <chartFormat chart="7" format="78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7" format="79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7" format="80">
      <pivotArea type="data" outline="0" fieldPosition="0">
        <references count="2">
          <reference field="4294967294" count="1" selected="0">
            <x v="1"/>
          </reference>
          <reference field="0" count="1" selected="0">
            <x v="25"/>
          </reference>
        </references>
      </pivotArea>
    </chartFormat>
    <chartFormat chart="7" format="8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3" format="2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C085B7-CEB9-42FC-8401-B655A7BAA268}" name="Tabela dinâmica2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9" rowHeaderCaption="Funcionário">
  <location ref="X8:Y20" firstHeaderRow="1" firstDataRow="1" firstDataCol="1"/>
  <pivotFields count="35">
    <pivotField numFmtId="164" showAll="0"/>
    <pivotField axis="axisRow" showAll="0" sortType="descending">
      <items count="13">
        <item x="6"/>
        <item x="4"/>
        <item x="7"/>
        <item x="8"/>
        <item x="5"/>
        <item x="0"/>
        <item x="9"/>
        <item x="10"/>
        <item x="1"/>
        <item x="2"/>
        <item x="1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0" showAll="0"/>
  </pivotFields>
  <rowFields count="1">
    <field x="1"/>
  </rowFields>
  <rowItems count="12">
    <i>
      <x v="4"/>
    </i>
    <i>
      <x v="8"/>
    </i>
    <i>
      <x v="1"/>
    </i>
    <i>
      <x v="2"/>
    </i>
    <i>
      <x v="3"/>
    </i>
    <i>
      <x v="9"/>
    </i>
    <i>
      <x/>
    </i>
    <i>
      <x v="10"/>
    </i>
    <i>
      <x v="6"/>
    </i>
    <i>
      <x v="7"/>
    </i>
    <i>
      <x v="11"/>
    </i>
    <i>
      <x v="5"/>
    </i>
  </rowItems>
  <colItems count="1">
    <i/>
  </colItems>
  <dataFields count="1">
    <dataField name="% ABS" fld="34" subtotal="product" baseField="1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uncionário" xr10:uid="{45350B13-8869-40B1-9F9C-1B6A659BDB7C}" sourceName="Funcionário">
  <pivotTables>
    <pivotTable tabId="11" name="Tabela dinâmica2"/>
  </pivotTables>
  <data>
    <tabular pivotCacheId="1612436617">
      <items count="12">
        <i x="6" s="1"/>
        <i x="4" s="1"/>
        <i x="7" s="1"/>
        <i x="8" s="1"/>
        <i x="5" s="1"/>
        <i x="0" s="1"/>
        <i x="9" s="1"/>
        <i x="10" s="1"/>
        <i x="1" s="1"/>
        <i x="2" s="1"/>
        <i x="11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" xr10:uid="{837CD011-C318-4568-8CD0-D3B608FE7263}" sourceName="Data">
  <pivotTables>
    <pivotTable tabId="11" name="Tabela dinâmica1"/>
  </pivotTables>
  <data>
    <tabular pivotCacheId="1436527732">
      <items count="26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1" xr10:uid="{6AAF1573-F930-4A6E-814F-23C179A20BB2}" sourceName="Data">
  <extLst>
    <x:ext xmlns:x15="http://schemas.microsoft.com/office/spreadsheetml/2010/11/main" uri="{2F2917AC-EB37-4324-AD4E-5DD8C200BD13}">
      <x15:tableSlicerCache tableId="3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1" xr10:uid="{27799007-3508-4800-B400-E9BEF9FA6BB4}" cache="SegmentaçãodeDados_Data" caption="Selecione a data:" columnCount="13" style="SlicerStyleDark1 2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2" xr10:uid="{50CAD706-1B89-4CAB-B02B-516E832FE252}" cache="SegmentaçãodeDados_Data1" caption="Selecione a data:" columnCount="13" style="SlicerStyleDark1 3" rowHeight="2476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uncionário" xr10:uid="{FEC62F8A-10B0-44AB-9392-4B81682EF2CD}" cache="SegmentaçãodeDados_Funcionário" caption="Funcionário" rowHeight="247650"/>
  <slicer name="Data" xr10:uid="{EB5AAABD-0407-47CC-94FA-7B4AF5A2A529}" cache="SegmentaçãodeDados_Data" caption="Data" columnCount="13" showCaption="0" style="SlicerStyleDark1 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984A89-77DA-49D8-90F1-B5B936752A9D}" name="ABS_DIA" displayName="ABS_DIA" ref="A7:F33" totalsRowShown="0" headerRowDxfId="6">
  <autoFilter ref="A7:F33" xr:uid="{1E984A89-77DA-49D8-90F1-B5B936752A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D04897D-E4F1-4A9A-859F-33B7CA3101AA}" name="Data" dataDxfId="5"/>
    <tableColumn id="2" xr3:uid="{97839022-57CF-4E36-8542-F1BD981D1FB7}" name="Escalados" dataDxfId="4">
      <calculatedColumnFormula>INDEX('Controle de presença'!$D$19:$ZZ$19,1,MATCH(A8,'Controle de presença'!$D$6:$ZZ$6,0))</calculatedColumnFormula>
    </tableColumn>
    <tableColumn id="3" xr3:uid="{811BB528-42B9-4369-9299-1CE267EEF758}" name="Ausências" dataDxfId="3">
      <calculatedColumnFormula>INDEX('Controle de presença'!$D$20:$ZZ$20,1,MATCH(A8,'Controle de presença'!$D$6:$ZZ$6,0))</calculatedColumnFormula>
    </tableColumn>
    <tableColumn id="4" xr3:uid="{30096BB4-A2E0-40CD-B143-B5A62B3F7313}" name="% ABS" dataDxfId="2" dataCellStyle="Porcentagem">
      <calculatedColumnFormula>IFERROR(ABS_DIA[[#This Row],[Ausências]]/ABS_DIA[[#This Row],[Escalados]],"")</calculatedColumnFormula>
    </tableColumn>
    <tableColumn id="5" xr3:uid="{20C7F576-B2DC-41E9-9218-B7EE658C3137}" name="META" dataDxfId="1"/>
    <tableColumn id="6" xr3:uid="{2FAC7A2E-72BB-42D5-BD82-0E8730C1D150}" name="Demonstrativo" dataDxfId="0">
      <calculatedColumnFormula>ABS_DIA[[#This Row],[% ABS]]</calculatedColumnFormula>
    </tableColumn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BD935-64E5-4532-B82C-AEB0D8920EFF}" name="Tabela2" displayName="Tabela2" ref="B1:B13" totalsRowShown="0">
  <autoFilter ref="B1:B13" xr:uid="{E8CBD935-64E5-4532-B82C-AEB0D8920EFF}">
    <filterColumn colId="0">
      <filters>
        <filter val="Abono"/>
        <filter val="Atestado de acompanhante"/>
        <filter val="Atestado médico"/>
        <filter val="Comparecimento em audiência"/>
        <filter val="Faltas injustificada"/>
        <filter val="Folga banco de horas"/>
        <filter val="Reunião escolar"/>
      </filters>
    </filterColumn>
  </autoFilter>
  <tableColumns count="1">
    <tableColumn id="1" xr3:uid="{7457D7AF-7CFE-4368-9E1A-99218E82C7B4}" name="Motiv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859B-2D82-4C82-A02E-34DD94161479}">
  <dimension ref="A1:U75"/>
  <sheetViews>
    <sheetView showGridLines="0" showRowColHeaders="0" tabSelected="1" zoomScale="85" zoomScaleNormal="85" workbookViewId="0">
      <selection sqref="A1:T51"/>
    </sheetView>
  </sheetViews>
  <sheetFormatPr baseColWidth="10" defaultColWidth="0" defaultRowHeight="15" zeroHeight="1"/>
  <cols>
    <col min="1" max="20" width="8.83203125" customWidth="1"/>
    <col min="21" max="21" width="1" customWidth="1"/>
    <col min="22" max="16384" width="8.83203125" hidden="1"/>
  </cols>
  <sheetData>
    <row r="1" spans="1:20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21" t="s">
        <v>0</v>
      </c>
      <c r="B6" s="23"/>
      <c r="C6" s="20"/>
      <c r="D6" s="20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8"/>
      <c r="S6" s="13"/>
      <c r="T6" s="13"/>
    </row>
    <row r="7" spans="1:20">
      <c r="A7" s="22" t="s">
        <v>1</v>
      </c>
      <c r="B7" s="24" t="s">
        <v>2</v>
      </c>
      <c r="C7" s="19"/>
      <c r="D7" s="19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>
      <c r="A8" s="21" t="s">
        <v>3</v>
      </c>
      <c r="B8" s="25" t="s">
        <v>4</v>
      </c>
      <c r="C8" s="19"/>
      <c r="D8" s="19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>
      <c r="A9" s="19"/>
      <c r="B9" s="19"/>
      <c r="C9" s="19"/>
      <c r="D9" s="19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>
      <c r="A10" s="19"/>
      <c r="B10" s="19"/>
      <c r="C10" s="19"/>
      <c r="D10" s="19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>
      <c r="A11" s="19"/>
      <c r="B11" s="19"/>
      <c r="C11" s="19"/>
      <c r="D11" s="1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20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 hidden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1:20" hidden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hidden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 hidden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 hidden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1:20" hidden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0" hidden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0" hidden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spans="1:20" hidden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1:20" hidden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0" hidden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1:20" hidden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1:20" hidden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hidden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1:20" hidden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1:20" hidden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1:20" hidden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spans="1:20" hidden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 spans="1:20" hidden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1:20" hidden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1:20" hidden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 spans="1:20" hidden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1:20" hidden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 spans="1:20" hidden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E7DB-3473-4304-840F-63BA0F663E70}">
  <dimension ref="A1:D13"/>
  <sheetViews>
    <sheetView workbookViewId="0">
      <selection activeCell="C21" sqref="C21"/>
    </sheetView>
  </sheetViews>
  <sheetFormatPr baseColWidth="10" defaultColWidth="8.83203125" defaultRowHeight="15"/>
  <cols>
    <col min="1" max="1" width="8" bestFit="1" customWidth="1"/>
    <col min="2" max="2" width="35.5" bestFit="1" customWidth="1"/>
    <col min="3" max="3" width="16.83203125" bestFit="1" customWidth="1"/>
    <col min="4" max="4" width="15.83203125" bestFit="1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1484596</v>
      </c>
      <c r="B2" t="s">
        <v>9</v>
      </c>
      <c r="C2" t="s">
        <v>10</v>
      </c>
      <c r="D2" t="s">
        <v>11</v>
      </c>
    </row>
    <row r="3" spans="1:4">
      <c r="A3">
        <v>1484625</v>
      </c>
      <c r="B3" t="s">
        <v>12</v>
      </c>
      <c r="C3" t="s">
        <v>13</v>
      </c>
      <c r="D3" t="s">
        <v>11</v>
      </c>
    </row>
    <row r="4" spans="1:4">
      <c r="A4">
        <v>1484651</v>
      </c>
      <c r="B4" t="s">
        <v>14</v>
      </c>
      <c r="C4" t="s">
        <v>15</v>
      </c>
      <c r="D4" t="s">
        <v>11</v>
      </c>
    </row>
    <row r="5" spans="1:4">
      <c r="A5">
        <v>1484703</v>
      </c>
      <c r="B5" t="s">
        <v>16</v>
      </c>
      <c r="C5" t="s">
        <v>17</v>
      </c>
      <c r="D5" t="s">
        <v>11</v>
      </c>
    </row>
    <row r="6" spans="1:4">
      <c r="A6">
        <v>1484715</v>
      </c>
      <c r="B6" t="s">
        <v>18</v>
      </c>
      <c r="C6" t="s">
        <v>19</v>
      </c>
      <c r="D6" t="s">
        <v>11</v>
      </c>
    </row>
    <row r="7" spans="1:4">
      <c r="A7">
        <v>1484648</v>
      </c>
      <c r="B7" t="s">
        <v>20</v>
      </c>
      <c r="C7" t="s">
        <v>21</v>
      </c>
      <c r="D7" t="s">
        <v>11</v>
      </c>
    </row>
    <row r="8" spans="1:4">
      <c r="A8">
        <v>1485909</v>
      </c>
      <c r="B8" t="s">
        <v>22</v>
      </c>
      <c r="C8" t="s">
        <v>23</v>
      </c>
      <c r="D8" t="s">
        <v>11</v>
      </c>
    </row>
    <row r="9" spans="1:4">
      <c r="A9">
        <v>1485903</v>
      </c>
      <c r="B9" t="s">
        <v>24</v>
      </c>
      <c r="C9" t="s">
        <v>25</v>
      </c>
      <c r="D9" t="s">
        <v>11</v>
      </c>
    </row>
    <row r="10" spans="1:4">
      <c r="A10">
        <v>1485919</v>
      </c>
      <c r="B10" t="s">
        <v>26</v>
      </c>
      <c r="C10" t="s">
        <v>27</v>
      </c>
      <c r="D10" t="s">
        <v>11</v>
      </c>
    </row>
    <row r="11" spans="1:4">
      <c r="A11">
        <v>1485920</v>
      </c>
      <c r="B11" t="s">
        <v>28</v>
      </c>
      <c r="C11" t="s">
        <v>29</v>
      </c>
      <c r="D11" t="s">
        <v>30</v>
      </c>
    </row>
    <row r="12" spans="1:4">
      <c r="A12">
        <v>1485914</v>
      </c>
      <c r="B12" t="s">
        <v>31</v>
      </c>
      <c r="C12" t="s">
        <v>32</v>
      </c>
      <c r="D12" t="s">
        <v>11</v>
      </c>
    </row>
    <row r="13" spans="1:4">
      <c r="A13">
        <v>1485913</v>
      </c>
      <c r="B13" t="s">
        <v>33</v>
      </c>
      <c r="C13" t="s">
        <v>34</v>
      </c>
      <c r="D13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947D-EF7C-46C6-A650-3C8A00E8175E}">
  <dimension ref="A1:AI20"/>
  <sheetViews>
    <sheetView showGridLines="0" workbookViewId="0">
      <pane xSplit="3" ySplit="6" topLeftCell="Z7" activePane="bottomRight" state="frozen"/>
      <selection pane="topRight" activeCell="D1" sqref="D1"/>
      <selection pane="bottomLeft" activeCell="A2" sqref="A2"/>
      <selection pane="bottomRight" activeCell="G28" sqref="G28"/>
    </sheetView>
  </sheetViews>
  <sheetFormatPr baseColWidth="10" defaultColWidth="8.83203125" defaultRowHeight="15"/>
  <cols>
    <col min="1" max="1" width="11.33203125" bestFit="1" customWidth="1"/>
    <col min="2" max="2" width="35.5" bestFit="1" customWidth="1"/>
    <col min="3" max="3" width="15.83203125" bestFit="1" customWidth="1"/>
    <col min="4" max="5" width="15.5" bestFit="1" customWidth="1"/>
    <col min="6" max="6" width="7" bestFit="1" customWidth="1"/>
    <col min="7" max="9" width="15.5" bestFit="1" customWidth="1"/>
    <col min="10" max="10" width="16.1640625" bestFit="1" customWidth="1"/>
    <col min="11" max="12" width="23.1640625" bestFit="1" customWidth="1"/>
    <col min="13" max="13" width="7" bestFit="1" customWidth="1"/>
    <col min="14" max="17" width="15.5" bestFit="1" customWidth="1"/>
    <col min="18" max="18" width="26.5" bestFit="1" customWidth="1"/>
    <col min="19" max="19" width="15.5" bestFit="1" customWidth="1"/>
    <col min="20" max="20" width="7" bestFit="1" customWidth="1"/>
    <col min="21" max="21" width="16.1640625" bestFit="1" customWidth="1"/>
    <col min="22" max="26" width="15.5" bestFit="1" customWidth="1"/>
    <col min="27" max="27" width="7" bestFit="1" customWidth="1"/>
    <col min="28" max="29" width="23.1640625" bestFit="1" customWidth="1"/>
    <col min="30" max="30" width="15.5" bestFit="1" customWidth="1"/>
    <col min="31" max="31" width="16.1640625" bestFit="1" customWidth="1"/>
    <col min="32" max="33" width="15.5" bestFit="1" customWidth="1"/>
    <col min="34" max="34" width="7" bestFit="1" customWidth="1"/>
    <col min="35" max="35" width="11.6640625" bestFit="1" customWidth="1"/>
  </cols>
  <sheetData>
    <row r="1" spans="1:35" s="13" customFormat="1"/>
    <row r="2" spans="1:35" s="13" customFormat="1"/>
    <row r="3" spans="1:35" s="13" customFormat="1"/>
    <row r="4" spans="1:35" s="13" customFormat="1"/>
    <row r="5" spans="1:35" s="13" customFormat="1"/>
    <row r="6" spans="1:35">
      <c r="A6" s="35" t="s">
        <v>35</v>
      </c>
      <c r="B6" s="36" t="s">
        <v>36</v>
      </c>
      <c r="C6" s="36" t="s">
        <v>37</v>
      </c>
      <c r="D6" s="37">
        <v>45352</v>
      </c>
      <c r="E6" s="37">
        <v>45353</v>
      </c>
      <c r="F6" s="37">
        <v>45354</v>
      </c>
      <c r="G6" s="37">
        <v>45355</v>
      </c>
      <c r="H6" s="37">
        <v>45356</v>
      </c>
      <c r="I6" s="37">
        <v>45357</v>
      </c>
      <c r="J6" s="37">
        <v>45358</v>
      </c>
      <c r="K6" s="37">
        <v>45359</v>
      </c>
      <c r="L6" s="37">
        <v>45360</v>
      </c>
      <c r="M6" s="37">
        <v>45361</v>
      </c>
      <c r="N6" s="37">
        <v>45362</v>
      </c>
      <c r="O6" s="37">
        <v>45363</v>
      </c>
      <c r="P6" s="37">
        <v>45364</v>
      </c>
      <c r="Q6" s="37">
        <v>45365</v>
      </c>
      <c r="R6" s="37">
        <v>45366</v>
      </c>
      <c r="S6" s="37">
        <v>45367</v>
      </c>
      <c r="T6" s="37">
        <v>45368</v>
      </c>
      <c r="U6" s="37">
        <v>45369</v>
      </c>
      <c r="V6" s="37">
        <v>45370</v>
      </c>
      <c r="W6" s="37">
        <v>45371</v>
      </c>
      <c r="X6" s="37">
        <v>45372</v>
      </c>
      <c r="Y6" s="37">
        <v>45373</v>
      </c>
      <c r="Z6" s="37">
        <v>45374</v>
      </c>
      <c r="AA6" s="37">
        <v>45375</v>
      </c>
      <c r="AB6" s="37">
        <v>45376</v>
      </c>
      <c r="AC6" s="37">
        <v>45377</v>
      </c>
      <c r="AD6" s="37">
        <v>45378</v>
      </c>
      <c r="AE6" s="37">
        <v>45379</v>
      </c>
      <c r="AF6" s="37">
        <v>45380</v>
      </c>
      <c r="AG6" s="37">
        <v>45381</v>
      </c>
      <c r="AH6" s="37">
        <v>45382</v>
      </c>
      <c r="AI6" s="34" t="s">
        <v>38</v>
      </c>
    </row>
    <row r="7" spans="1:35">
      <c r="A7" s="31">
        <v>1484596</v>
      </c>
      <c r="B7" s="32" t="s">
        <v>9</v>
      </c>
      <c r="C7" s="31" t="s">
        <v>11</v>
      </c>
      <c r="D7" s="31" t="s">
        <v>39</v>
      </c>
      <c r="E7" s="31" t="s">
        <v>39</v>
      </c>
      <c r="F7" s="31" t="s">
        <v>40</v>
      </c>
      <c r="G7" s="31" t="s">
        <v>39</v>
      </c>
      <c r="H7" s="31" t="s">
        <v>39</v>
      </c>
      <c r="I7" s="31" t="s">
        <v>39</v>
      </c>
      <c r="J7" s="31" t="s">
        <v>39</v>
      </c>
      <c r="K7" s="31" t="s">
        <v>39</v>
      </c>
      <c r="L7" s="31" t="s">
        <v>39</v>
      </c>
      <c r="M7" s="31" t="s">
        <v>40</v>
      </c>
      <c r="N7" s="31" t="s">
        <v>39</v>
      </c>
      <c r="O7" s="31" t="s">
        <v>39</v>
      </c>
      <c r="P7" s="31" t="s">
        <v>39</v>
      </c>
      <c r="Q7" s="31" t="s">
        <v>39</v>
      </c>
      <c r="R7" s="31" t="s">
        <v>39</v>
      </c>
      <c r="S7" s="31" t="s">
        <v>39</v>
      </c>
      <c r="T7" s="31" t="s">
        <v>40</v>
      </c>
      <c r="U7" s="31" t="s">
        <v>39</v>
      </c>
      <c r="V7" s="31" t="s">
        <v>39</v>
      </c>
      <c r="W7" s="31" t="s">
        <v>39</v>
      </c>
      <c r="X7" s="31" t="s">
        <v>39</v>
      </c>
      <c r="Y7" s="31" t="s">
        <v>39</v>
      </c>
      <c r="Z7" s="31" t="s">
        <v>39</v>
      </c>
      <c r="AA7" s="31" t="s">
        <v>40</v>
      </c>
      <c r="AB7" s="31" t="s">
        <v>39</v>
      </c>
      <c r="AC7" s="31" t="s">
        <v>39</v>
      </c>
      <c r="AD7" s="31" t="s">
        <v>39</v>
      </c>
      <c r="AE7" s="31" t="s">
        <v>39</v>
      </c>
      <c r="AF7" s="31" t="s">
        <v>39</v>
      </c>
      <c r="AG7" s="31" t="s">
        <v>39</v>
      </c>
      <c r="AH7" s="31" t="s">
        <v>40</v>
      </c>
      <c r="AI7" s="33" cm="1">
        <f t="array" ref="AI7">SUMPRODUCT((D7:AH7="Abono")+(D7:AH7="Atestado de acompanhante")+(D7:AH7="Atestado médico")+(D7:AH7="Comparecimento em audiência")+(D7:AH7="Faltas injustificada")+(D7:AH7="Reunião escolar"))/26</f>
        <v>0</v>
      </c>
    </row>
    <row r="8" spans="1:35">
      <c r="A8" s="28">
        <v>1484625</v>
      </c>
      <c r="B8" s="30" t="s">
        <v>12</v>
      </c>
      <c r="C8" s="28" t="s">
        <v>11</v>
      </c>
      <c r="D8" s="28" t="s">
        <v>39</v>
      </c>
      <c r="E8" s="28" t="s">
        <v>39</v>
      </c>
      <c r="F8" s="28" t="s">
        <v>40</v>
      </c>
      <c r="G8" s="28" t="s">
        <v>39</v>
      </c>
      <c r="H8" s="28" t="s">
        <v>39</v>
      </c>
      <c r="I8" s="28" t="s">
        <v>39</v>
      </c>
      <c r="J8" s="28" t="s">
        <v>39</v>
      </c>
      <c r="K8" s="28" t="s">
        <v>39</v>
      </c>
      <c r="L8" s="28" t="s">
        <v>39</v>
      </c>
      <c r="M8" s="28" t="s">
        <v>40</v>
      </c>
      <c r="N8" s="28" t="s">
        <v>41</v>
      </c>
      <c r="O8" s="28" t="s">
        <v>39</v>
      </c>
      <c r="P8" s="28" t="s">
        <v>39</v>
      </c>
      <c r="Q8" s="28" t="s">
        <v>39</v>
      </c>
      <c r="R8" s="28" t="s">
        <v>39</v>
      </c>
      <c r="S8" s="28" t="s">
        <v>39</v>
      </c>
      <c r="T8" s="28" t="s">
        <v>40</v>
      </c>
      <c r="U8" s="28" t="s">
        <v>39</v>
      </c>
      <c r="V8" s="28" t="s">
        <v>39</v>
      </c>
      <c r="W8" s="28" t="s">
        <v>39</v>
      </c>
      <c r="X8" s="28" t="s">
        <v>39</v>
      </c>
      <c r="Y8" s="28" t="s">
        <v>39</v>
      </c>
      <c r="Z8" s="28" t="s">
        <v>39</v>
      </c>
      <c r="AA8" s="28" t="s">
        <v>40</v>
      </c>
      <c r="AB8" s="28" t="s">
        <v>42</v>
      </c>
      <c r="AC8" s="28" t="s">
        <v>42</v>
      </c>
      <c r="AD8" s="28" t="s">
        <v>39</v>
      </c>
      <c r="AE8" s="28" t="s">
        <v>43</v>
      </c>
      <c r="AF8" s="28" t="s">
        <v>39</v>
      </c>
      <c r="AG8" s="28" t="s">
        <v>39</v>
      </c>
      <c r="AH8" s="28" t="s">
        <v>40</v>
      </c>
      <c r="AI8" s="29" cm="1">
        <f t="array" ref="AI8">SUMPRODUCT((D8:AH8="Abono")+(D8:AH8="Atestado de acompanhante")+(D8:AH8="Atestado médico")+(D8:AH8="Comparecimento em audiência")+(D8:AH8="Faltas injustificada")+(D8:AH8="Reunião escolar"))/26</f>
        <v>0.15384615384615385</v>
      </c>
    </row>
    <row r="9" spans="1:35">
      <c r="A9" s="28">
        <v>1484651</v>
      </c>
      <c r="B9" s="30" t="s">
        <v>14</v>
      </c>
      <c r="C9" s="28" t="s">
        <v>11</v>
      </c>
      <c r="D9" s="28" t="s">
        <v>39</v>
      </c>
      <c r="E9" s="28" t="s">
        <v>39</v>
      </c>
      <c r="F9" s="28" t="s">
        <v>40</v>
      </c>
      <c r="G9" s="28" t="s">
        <v>39</v>
      </c>
      <c r="H9" s="28" t="s">
        <v>39</v>
      </c>
      <c r="I9" s="28" t="s">
        <v>39</v>
      </c>
      <c r="J9" s="28" t="s">
        <v>43</v>
      </c>
      <c r="K9" s="28" t="s">
        <v>39</v>
      </c>
      <c r="L9" s="28" t="s">
        <v>39</v>
      </c>
      <c r="M9" s="28" t="s">
        <v>40</v>
      </c>
      <c r="N9" s="28" t="s">
        <v>39</v>
      </c>
      <c r="O9" s="28" t="s">
        <v>39</v>
      </c>
      <c r="P9" s="28" t="s">
        <v>39</v>
      </c>
      <c r="Q9" s="28" t="s">
        <v>39</v>
      </c>
      <c r="R9" s="28" t="s">
        <v>39</v>
      </c>
      <c r="S9" s="28" t="s">
        <v>39</v>
      </c>
      <c r="T9" s="28" t="s">
        <v>40</v>
      </c>
      <c r="U9" s="28" t="s">
        <v>39</v>
      </c>
      <c r="V9" s="28" t="s">
        <v>39</v>
      </c>
      <c r="W9" s="28" t="s">
        <v>39</v>
      </c>
      <c r="X9" s="28" t="s">
        <v>39</v>
      </c>
      <c r="Y9" s="28" t="s">
        <v>39</v>
      </c>
      <c r="Z9" s="28" t="s">
        <v>39</v>
      </c>
      <c r="AA9" s="28" t="s">
        <v>40</v>
      </c>
      <c r="AB9" s="28" t="s">
        <v>39</v>
      </c>
      <c r="AC9" s="28" t="s">
        <v>39</v>
      </c>
      <c r="AD9" s="28" t="s">
        <v>39</v>
      </c>
      <c r="AE9" s="28" t="s">
        <v>39</v>
      </c>
      <c r="AF9" s="28" t="s">
        <v>39</v>
      </c>
      <c r="AG9" s="28" t="s">
        <v>39</v>
      </c>
      <c r="AH9" s="28" t="s">
        <v>40</v>
      </c>
      <c r="AI9" s="29" cm="1">
        <f t="array" ref="AI9">SUMPRODUCT((D9:AH9="Abono")+(D9:AH9="Atestado de acompanhante")+(D9:AH9="Atestado médico")+(D9:AH9="Comparecimento em audiência")+(D9:AH9="Faltas injustificada")+(D9:AH9="Reunião escolar"))/26</f>
        <v>3.8461538461538464E-2</v>
      </c>
    </row>
    <row r="10" spans="1:35">
      <c r="A10" s="28">
        <v>1484703</v>
      </c>
      <c r="B10" s="30" t="s">
        <v>16</v>
      </c>
      <c r="C10" s="28" t="s">
        <v>11</v>
      </c>
      <c r="D10" s="28" t="s">
        <v>39</v>
      </c>
      <c r="E10" s="28" t="s">
        <v>39</v>
      </c>
      <c r="F10" s="28" t="s">
        <v>40</v>
      </c>
      <c r="G10" s="28" t="s">
        <v>39</v>
      </c>
      <c r="H10" s="28" t="s">
        <v>39</v>
      </c>
      <c r="I10" s="28" t="s">
        <v>39</v>
      </c>
      <c r="J10" s="28" t="s">
        <v>39</v>
      </c>
      <c r="K10" s="28" t="s">
        <v>39</v>
      </c>
      <c r="L10" s="28" t="s">
        <v>44</v>
      </c>
      <c r="M10" s="28" t="s">
        <v>40</v>
      </c>
      <c r="N10" s="28" t="s">
        <v>39</v>
      </c>
      <c r="O10" s="28" t="s">
        <v>39</v>
      </c>
      <c r="P10" s="28" t="s">
        <v>39</v>
      </c>
      <c r="Q10" s="28" t="s">
        <v>39</v>
      </c>
      <c r="R10" s="28" t="s">
        <v>39</v>
      </c>
      <c r="S10" s="28" t="s">
        <v>39</v>
      </c>
      <c r="T10" s="28" t="s">
        <v>40</v>
      </c>
      <c r="U10" s="28" t="s">
        <v>39</v>
      </c>
      <c r="V10" s="28" t="s">
        <v>39</v>
      </c>
      <c r="W10" s="28" t="s">
        <v>39</v>
      </c>
      <c r="X10" s="28" t="s">
        <v>39</v>
      </c>
      <c r="Y10" s="28" t="s">
        <v>39</v>
      </c>
      <c r="Z10" s="28" t="s">
        <v>39</v>
      </c>
      <c r="AA10" s="28" t="s">
        <v>40</v>
      </c>
      <c r="AB10" s="28" t="s">
        <v>39</v>
      </c>
      <c r="AC10" s="28" t="s">
        <v>39</v>
      </c>
      <c r="AD10" s="28" t="s">
        <v>39</v>
      </c>
      <c r="AE10" s="28" t="s">
        <v>39</v>
      </c>
      <c r="AF10" s="28" t="s">
        <v>39</v>
      </c>
      <c r="AG10" s="28" t="s">
        <v>39</v>
      </c>
      <c r="AH10" s="28" t="s">
        <v>40</v>
      </c>
      <c r="AI10" s="29" cm="1">
        <f t="array" ref="AI10">SUMPRODUCT((D10:AH10="Abono")+(D10:AH10="Atestado de acompanhante")+(D10:AH10="Atestado médico")+(D10:AH10="Comparecimento em audiência")+(D10:AH10="Faltas injustificada")+(D10:AH10="Reunião escolar"))/26</f>
        <v>0</v>
      </c>
    </row>
    <row r="11" spans="1:35">
      <c r="A11" s="28">
        <v>1484715</v>
      </c>
      <c r="B11" s="30" t="s">
        <v>18</v>
      </c>
      <c r="C11" s="28" t="s">
        <v>11</v>
      </c>
      <c r="D11" s="28" t="s">
        <v>39</v>
      </c>
      <c r="E11" s="28" t="s">
        <v>39</v>
      </c>
      <c r="F11" s="28" t="s">
        <v>40</v>
      </c>
      <c r="G11" s="28" t="s">
        <v>39</v>
      </c>
      <c r="H11" s="28" t="s">
        <v>39</v>
      </c>
      <c r="I11" s="28" t="s">
        <v>39</v>
      </c>
      <c r="J11" s="28" t="s">
        <v>39</v>
      </c>
      <c r="K11" s="28" t="s">
        <v>39</v>
      </c>
      <c r="L11" s="28" t="s">
        <v>39</v>
      </c>
      <c r="M11" s="28" t="s">
        <v>40</v>
      </c>
      <c r="N11" s="28" t="s">
        <v>39</v>
      </c>
      <c r="O11" s="28" t="s">
        <v>39</v>
      </c>
      <c r="P11" s="28" t="s">
        <v>39</v>
      </c>
      <c r="Q11" s="28" t="s">
        <v>39</v>
      </c>
      <c r="R11" s="28" t="s">
        <v>39</v>
      </c>
      <c r="S11" s="28" t="s">
        <v>39</v>
      </c>
      <c r="T11" s="28" t="s">
        <v>40</v>
      </c>
      <c r="U11" s="28" t="s">
        <v>39</v>
      </c>
      <c r="V11" s="28" t="s">
        <v>39</v>
      </c>
      <c r="W11" s="28" t="s">
        <v>39</v>
      </c>
      <c r="X11" s="28" t="s">
        <v>39</v>
      </c>
      <c r="Y11" s="28" t="s">
        <v>45</v>
      </c>
      <c r="Z11" s="28" t="s">
        <v>45</v>
      </c>
      <c r="AA11" s="28" t="s">
        <v>40</v>
      </c>
      <c r="AB11" s="28" t="s">
        <v>39</v>
      </c>
      <c r="AC11" s="28" t="s">
        <v>39</v>
      </c>
      <c r="AD11" s="28" t="s">
        <v>39</v>
      </c>
      <c r="AE11" s="28" t="s">
        <v>39</v>
      </c>
      <c r="AF11" s="28" t="s">
        <v>39</v>
      </c>
      <c r="AG11" s="28" t="s">
        <v>45</v>
      </c>
      <c r="AH11" s="28" t="s">
        <v>40</v>
      </c>
      <c r="AI11" s="29" cm="1">
        <f t="array" ref="AI11">SUMPRODUCT((D11:AH11="Abono")+(D11:AH11="Atestado de acompanhante")+(D11:AH11="Atestado médico")+(D11:AH11="Comparecimento em audiência")+(D11:AH11="Faltas injustificada")+(D11:AH11="Reunião escolar"))/26</f>
        <v>0.11538461538461539</v>
      </c>
    </row>
    <row r="12" spans="1:35">
      <c r="A12" s="28">
        <v>1484648</v>
      </c>
      <c r="B12" s="30" t="s">
        <v>20</v>
      </c>
      <c r="C12" s="28" t="s">
        <v>11</v>
      </c>
      <c r="D12" s="28" t="s">
        <v>45</v>
      </c>
      <c r="E12" s="28" t="s">
        <v>45</v>
      </c>
      <c r="F12" s="28" t="s">
        <v>40</v>
      </c>
      <c r="G12" s="28" t="s">
        <v>39</v>
      </c>
      <c r="H12" s="28" t="s">
        <v>39</v>
      </c>
      <c r="I12" s="28" t="s">
        <v>39</v>
      </c>
      <c r="J12" s="28" t="s">
        <v>39</v>
      </c>
      <c r="K12" s="28" t="s">
        <v>39</v>
      </c>
      <c r="L12" s="28" t="s">
        <v>42</v>
      </c>
      <c r="M12" s="28" t="s">
        <v>40</v>
      </c>
      <c r="N12" s="28" t="s">
        <v>39</v>
      </c>
      <c r="O12" s="28" t="s">
        <v>39</v>
      </c>
      <c r="P12" s="28" t="s">
        <v>39</v>
      </c>
      <c r="Q12" s="28" t="s">
        <v>39</v>
      </c>
      <c r="R12" s="28" t="s">
        <v>46</v>
      </c>
      <c r="S12" s="28" t="s">
        <v>39</v>
      </c>
      <c r="T12" s="28" t="s">
        <v>40</v>
      </c>
      <c r="U12" s="28" t="s">
        <v>47</v>
      </c>
      <c r="V12" s="28" t="s">
        <v>39</v>
      </c>
      <c r="W12" s="28" t="s">
        <v>39</v>
      </c>
      <c r="X12" s="28" t="s">
        <v>39</v>
      </c>
      <c r="Y12" s="28" t="s">
        <v>39</v>
      </c>
      <c r="Z12" s="28" t="s">
        <v>39</v>
      </c>
      <c r="AA12" s="28" t="s">
        <v>40</v>
      </c>
      <c r="AB12" s="28" t="s">
        <v>39</v>
      </c>
      <c r="AC12" s="28" t="s">
        <v>39</v>
      </c>
      <c r="AD12" s="28" t="s">
        <v>39</v>
      </c>
      <c r="AE12" s="28" t="s">
        <v>39</v>
      </c>
      <c r="AF12" s="28" t="s">
        <v>39</v>
      </c>
      <c r="AG12" s="28" t="s">
        <v>39</v>
      </c>
      <c r="AH12" s="28" t="s">
        <v>40</v>
      </c>
      <c r="AI12" s="29" cm="1">
        <f t="array" ref="AI12">SUMPRODUCT((D12:AH12="Abono")+(D12:AH12="Atestado de acompanhante")+(D12:AH12="Atestado médico")+(D12:AH12="Comparecimento em audiência")+(D12:AH12="Faltas injustificada")+(D12:AH12="Reunião escolar"))/26</f>
        <v>0.19230769230769232</v>
      </c>
    </row>
    <row r="13" spans="1:35">
      <c r="A13" s="28">
        <v>1485909</v>
      </c>
      <c r="B13" s="30" t="s">
        <v>22</v>
      </c>
      <c r="C13" s="28" t="s">
        <v>11</v>
      </c>
      <c r="D13" s="28" t="s">
        <v>39</v>
      </c>
      <c r="E13" s="28" t="s">
        <v>39</v>
      </c>
      <c r="F13" s="28" t="s">
        <v>40</v>
      </c>
      <c r="G13" s="28" t="s">
        <v>39</v>
      </c>
      <c r="H13" s="28" t="s">
        <v>39</v>
      </c>
      <c r="I13" s="28" t="s">
        <v>39</v>
      </c>
      <c r="J13" s="28" t="s">
        <v>39</v>
      </c>
      <c r="K13" s="28" t="s">
        <v>39</v>
      </c>
      <c r="L13" s="28" t="s">
        <v>39</v>
      </c>
      <c r="M13" s="28" t="s">
        <v>40</v>
      </c>
      <c r="N13" s="28" t="s">
        <v>39</v>
      </c>
      <c r="O13" s="28" t="s">
        <v>45</v>
      </c>
      <c r="P13" s="28" t="s">
        <v>39</v>
      </c>
      <c r="Q13" s="28" t="s">
        <v>39</v>
      </c>
      <c r="R13" s="28" t="s">
        <v>39</v>
      </c>
      <c r="S13" s="28" t="s">
        <v>39</v>
      </c>
      <c r="T13" s="28" t="s">
        <v>40</v>
      </c>
      <c r="U13" s="28" t="s">
        <v>39</v>
      </c>
      <c r="V13" s="28" t="s">
        <v>39</v>
      </c>
      <c r="W13" s="28" t="s">
        <v>39</v>
      </c>
      <c r="X13" s="28" t="s">
        <v>39</v>
      </c>
      <c r="Y13" s="28" t="s">
        <v>39</v>
      </c>
      <c r="Z13" s="28" t="s">
        <v>39</v>
      </c>
      <c r="AA13" s="28" t="s">
        <v>40</v>
      </c>
      <c r="AB13" s="28" t="s">
        <v>39</v>
      </c>
      <c r="AC13" s="28" t="s">
        <v>39</v>
      </c>
      <c r="AD13" s="28" t="s">
        <v>39</v>
      </c>
      <c r="AE13" s="28" t="s">
        <v>39</v>
      </c>
      <c r="AF13" s="28" t="s">
        <v>39</v>
      </c>
      <c r="AG13" s="28" t="s">
        <v>39</v>
      </c>
      <c r="AH13" s="28" t="s">
        <v>40</v>
      </c>
      <c r="AI13" s="29" cm="1">
        <f t="array" ref="AI13">SUMPRODUCT((D13:AH13="Abono")+(D13:AH13="Atestado de acompanhante")+(D13:AH13="Atestado médico")+(D13:AH13="Comparecimento em audiência")+(D13:AH13="Faltas injustificada")+(D13:AH13="Reunião escolar"))/26</f>
        <v>3.8461538461538464E-2</v>
      </c>
    </row>
    <row r="14" spans="1:35">
      <c r="A14" s="28">
        <v>1485903</v>
      </c>
      <c r="B14" s="30" t="s">
        <v>24</v>
      </c>
      <c r="C14" s="28" t="s">
        <v>11</v>
      </c>
      <c r="D14" s="28" t="s">
        <v>39</v>
      </c>
      <c r="E14" s="28" t="s">
        <v>39</v>
      </c>
      <c r="F14" s="28" t="s">
        <v>40</v>
      </c>
      <c r="G14" s="28" t="s">
        <v>45</v>
      </c>
      <c r="H14" s="28" t="s">
        <v>45</v>
      </c>
      <c r="I14" s="28" t="s">
        <v>39</v>
      </c>
      <c r="J14" s="28" t="s">
        <v>39</v>
      </c>
      <c r="K14" s="28" t="s">
        <v>42</v>
      </c>
      <c r="L14" s="28" t="s">
        <v>39</v>
      </c>
      <c r="M14" s="28" t="s">
        <v>40</v>
      </c>
      <c r="N14" s="28" t="s">
        <v>39</v>
      </c>
      <c r="O14" s="28" t="s">
        <v>39</v>
      </c>
      <c r="P14" s="28" t="s">
        <v>39</v>
      </c>
      <c r="Q14" s="28" t="s">
        <v>39</v>
      </c>
      <c r="R14" s="28" t="s">
        <v>39</v>
      </c>
      <c r="S14" s="28" t="s">
        <v>39</v>
      </c>
      <c r="T14" s="28" t="s">
        <v>40</v>
      </c>
      <c r="U14" s="28" t="s">
        <v>39</v>
      </c>
      <c r="V14" s="28" t="s">
        <v>39</v>
      </c>
      <c r="W14" s="28" t="s">
        <v>39</v>
      </c>
      <c r="X14" s="28" t="s">
        <v>39</v>
      </c>
      <c r="Y14" s="28" t="s">
        <v>39</v>
      </c>
      <c r="Z14" s="28" t="s">
        <v>39</v>
      </c>
      <c r="AA14" s="28" t="s">
        <v>40</v>
      </c>
      <c r="AB14" s="28" t="s">
        <v>39</v>
      </c>
      <c r="AC14" s="28" t="s">
        <v>39</v>
      </c>
      <c r="AD14" s="28" t="s">
        <v>39</v>
      </c>
      <c r="AE14" s="28" t="s">
        <v>39</v>
      </c>
      <c r="AF14" s="28" t="s">
        <v>39</v>
      </c>
      <c r="AG14" s="28" t="s">
        <v>39</v>
      </c>
      <c r="AH14" s="28" t="s">
        <v>40</v>
      </c>
      <c r="AI14" s="29" cm="1">
        <f t="array" ref="AI14">SUMPRODUCT((D14:AH14="Abono")+(D14:AH14="Atestado de acompanhante")+(D14:AH14="Atestado médico")+(D14:AH14="Comparecimento em audiência")+(D14:AH14="Faltas injustificada")+(D14:AH14="Reunião escolar"))/26</f>
        <v>0.11538461538461539</v>
      </c>
    </row>
    <row r="15" spans="1:35">
      <c r="A15" s="28">
        <v>1485919</v>
      </c>
      <c r="B15" s="30" t="s">
        <v>26</v>
      </c>
      <c r="C15" s="28" t="s">
        <v>11</v>
      </c>
      <c r="D15" s="28" t="s">
        <v>39</v>
      </c>
      <c r="E15" s="28" t="s">
        <v>39</v>
      </c>
      <c r="F15" s="28" t="s">
        <v>40</v>
      </c>
      <c r="G15" s="28" t="s">
        <v>39</v>
      </c>
      <c r="H15" s="28" t="s">
        <v>39</v>
      </c>
      <c r="I15" s="28" t="s">
        <v>39</v>
      </c>
      <c r="J15" s="28" t="s">
        <v>39</v>
      </c>
      <c r="K15" s="28" t="s">
        <v>39</v>
      </c>
      <c r="L15" s="28" t="s">
        <v>39</v>
      </c>
      <c r="M15" s="28" t="s">
        <v>40</v>
      </c>
      <c r="N15" s="28" t="s">
        <v>39</v>
      </c>
      <c r="O15" s="28" t="s">
        <v>39</v>
      </c>
      <c r="P15" s="28" t="s">
        <v>39</v>
      </c>
      <c r="Q15" s="28" t="s">
        <v>39</v>
      </c>
      <c r="R15" s="28" t="s">
        <v>39</v>
      </c>
      <c r="S15" s="28" t="s">
        <v>39</v>
      </c>
      <c r="T15" s="28" t="s">
        <v>40</v>
      </c>
      <c r="U15" s="28" t="s">
        <v>43</v>
      </c>
      <c r="V15" s="28" t="s">
        <v>39</v>
      </c>
      <c r="W15" s="28" t="s">
        <v>39</v>
      </c>
      <c r="X15" s="28" t="s">
        <v>39</v>
      </c>
      <c r="Y15" s="28" t="s">
        <v>39</v>
      </c>
      <c r="Z15" s="28" t="s">
        <v>39</v>
      </c>
      <c r="AA15" s="28" t="s">
        <v>40</v>
      </c>
      <c r="AB15" s="28" t="s">
        <v>39</v>
      </c>
      <c r="AC15" s="28" t="s">
        <v>39</v>
      </c>
      <c r="AD15" s="28" t="s">
        <v>39</v>
      </c>
      <c r="AE15" s="28" t="s">
        <v>39</v>
      </c>
      <c r="AF15" s="28" t="s">
        <v>39</v>
      </c>
      <c r="AG15" s="28" t="s">
        <v>39</v>
      </c>
      <c r="AH15" s="28" t="s">
        <v>40</v>
      </c>
      <c r="AI15" s="29" cm="1">
        <f t="array" ref="AI15">SUMPRODUCT((D15:AH15="Abono")+(D15:AH15="Atestado de acompanhante")+(D15:AH15="Atestado médico")+(D15:AH15="Comparecimento em audiência")+(D15:AH15="Faltas injustificada")+(D15:AH15="Reunião escolar"))/26</f>
        <v>3.8461538461538464E-2</v>
      </c>
    </row>
    <row r="16" spans="1:35">
      <c r="A16" s="28">
        <v>1485920</v>
      </c>
      <c r="B16" s="30" t="s">
        <v>28</v>
      </c>
      <c r="C16" s="28" t="s">
        <v>30</v>
      </c>
      <c r="D16" s="28" t="s">
        <v>48</v>
      </c>
      <c r="E16" s="28" t="s">
        <v>48</v>
      </c>
      <c r="F16" s="28" t="s">
        <v>40</v>
      </c>
      <c r="G16" s="28" t="s">
        <v>48</v>
      </c>
      <c r="H16" s="28" t="s">
        <v>48</v>
      </c>
      <c r="I16" s="28" t="s">
        <v>48</v>
      </c>
      <c r="J16" s="28" t="s">
        <v>48</v>
      </c>
      <c r="K16" s="28" t="s">
        <v>48</v>
      </c>
      <c r="L16" s="28" t="s">
        <v>48</v>
      </c>
      <c r="M16" s="28" t="s">
        <v>40</v>
      </c>
      <c r="N16" s="28" t="s">
        <v>48</v>
      </c>
      <c r="O16" s="28" t="s">
        <v>48</v>
      </c>
      <c r="P16" s="28" t="s">
        <v>48</v>
      </c>
      <c r="Q16" s="28" t="s">
        <v>48</v>
      </c>
      <c r="R16" s="28" t="s">
        <v>48</v>
      </c>
      <c r="S16" s="28" t="s">
        <v>48</v>
      </c>
      <c r="T16" s="28" t="s">
        <v>40</v>
      </c>
      <c r="U16" s="28" t="s">
        <v>48</v>
      </c>
      <c r="V16" s="28" t="s">
        <v>48</v>
      </c>
      <c r="W16" s="28" t="s">
        <v>48</v>
      </c>
      <c r="X16" s="28" t="s">
        <v>48</v>
      </c>
      <c r="Y16" s="28" t="s">
        <v>48</v>
      </c>
      <c r="Z16" s="28" t="s">
        <v>48</v>
      </c>
      <c r="AA16" s="28" t="s">
        <v>40</v>
      </c>
      <c r="AB16" s="28" t="s">
        <v>48</v>
      </c>
      <c r="AC16" s="28" t="s">
        <v>48</v>
      </c>
      <c r="AD16" s="28" t="s">
        <v>48</v>
      </c>
      <c r="AE16" s="28" t="s">
        <v>48</v>
      </c>
      <c r="AF16" s="28" t="s">
        <v>48</v>
      </c>
      <c r="AG16" s="28" t="s">
        <v>48</v>
      </c>
      <c r="AH16" s="28" t="s">
        <v>40</v>
      </c>
      <c r="AI16" s="29" cm="1">
        <f t="array" ref="AI16">SUMPRODUCT((D16:AH16="Abono")+(D16:AH16="Atestado de acompanhante")+(D16:AH16="Atestado médico")+(D16:AH16="Comparecimento em audiência")+(D16:AH16="Faltas injustificada")+(D16:AH16="Reunião escolar"))/26</f>
        <v>0</v>
      </c>
    </row>
    <row r="17" spans="1:35">
      <c r="A17" s="28">
        <v>1485914</v>
      </c>
      <c r="B17" s="30" t="s">
        <v>31</v>
      </c>
      <c r="C17" s="28" t="s">
        <v>11</v>
      </c>
      <c r="D17" s="28" t="s">
        <v>39</v>
      </c>
      <c r="E17" s="28" t="s">
        <v>39</v>
      </c>
      <c r="F17" s="28" t="s">
        <v>40</v>
      </c>
      <c r="G17" s="28" t="s">
        <v>39</v>
      </c>
      <c r="H17" s="28" t="s">
        <v>39</v>
      </c>
      <c r="I17" s="28" t="s">
        <v>39</v>
      </c>
      <c r="J17" s="28" t="s">
        <v>39</v>
      </c>
      <c r="K17" s="28" t="s">
        <v>39</v>
      </c>
      <c r="L17" s="28" t="s">
        <v>39</v>
      </c>
      <c r="M17" s="28" t="s">
        <v>40</v>
      </c>
      <c r="N17" s="28" t="s">
        <v>39</v>
      </c>
      <c r="O17" s="28" t="s">
        <v>39</v>
      </c>
      <c r="P17" s="28" t="s">
        <v>39</v>
      </c>
      <c r="Q17" s="28" t="s">
        <v>39</v>
      </c>
      <c r="R17" s="28" t="s">
        <v>39</v>
      </c>
      <c r="S17" s="28" t="s">
        <v>39</v>
      </c>
      <c r="T17" s="28" t="s">
        <v>40</v>
      </c>
      <c r="U17" s="28" t="s">
        <v>39</v>
      </c>
      <c r="V17" s="28" t="s">
        <v>39</v>
      </c>
      <c r="W17" s="28" t="s">
        <v>39</v>
      </c>
      <c r="X17" s="28" t="s">
        <v>39</v>
      </c>
      <c r="Y17" s="28" t="s">
        <v>39</v>
      </c>
      <c r="Z17" s="28" t="s">
        <v>39</v>
      </c>
      <c r="AA17" s="28" t="s">
        <v>40</v>
      </c>
      <c r="AB17" s="28" t="s">
        <v>39</v>
      </c>
      <c r="AC17" s="28" t="s">
        <v>39</v>
      </c>
      <c r="AD17" s="28" t="s">
        <v>39</v>
      </c>
      <c r="AE17" s="28" t="s">
        <v>39</v>
      </c>
      <c r="AF17" s="28" t="s">
        <v>39</v>
      </c>
      <c r="AG17" s="28" t="s">
        <v>39</v>
      </c>
      <c r="AH17" s="28" t="s">
        <v>40</v>
      </c>
      <c r="AI17" s="29" cm="1">
        <f t="array" ref="AI17">SUMPRODUCT((D17:AH17="Abono")+(D17:AH17="Atestado de acompanhante")+(D17:AH17="Atestado médico")+(D17:AH17="Comparecimento em audiência")+(D17:AH17="Faltas injustificada")+(D17:AH17="Reunião escolar"))/26</f>
        <v>0</v>
      </c>
    </row>
    <row r="18" spans="1:35">
      <c r="A18" s="28">
        <v>1485913</v>
      </c>
      <c r="B18" s="30" t="s">
        <v>33</v>
      </c>
      <c r="C18" s="28" t="s">
        <v>11</v>
      </c>
      <c r="D18" s="28" t="s">
        <v>39</v>
      </c>
      <c r="E18" s="28" t="s">
        <v>39</v>
      </c>
      <c r="F18" s="28" t="s">
        <v>40</v>
      </c>
      <c r="G18" s="28" t="s">
        <v>39</v>
      </c>
      <c r="H18" s="28" t="s">
        <v>39</v>
      </c>
      <c r="I18" s="28" t="s">
        <v>39</v>
      </c>
      <c r="J18" s="28" t="s">
        <v>39</v>
      </c>
      <c r="K18" s="28" t="s">
        <v>39</v>
      </c>
      <c r="L18" s="28" t="s">
        <v>39</v>
      </c>
      <c r="M18" s="28" t="s">
        <v>40</v>
      </c>
      <c r="N18" s="28" t="s">
        <v>39</v>
      </c>
      <c r="O18" s="28" t="s">
        <v>39</v>
      </c>
      <c r="P18" s="28" t="s">
        <v>39</v>
      </c>
      <c r="Q18" s="28" t="s">
        <v>39</v>
      </c>
      <c r="R18" s="28" t="s">
        <v>39</v>
      </c>
      <c r="S18" s="28" t="s">
        <v>39</v>
      </c>
      <c r="T18" s="28" t="s">
        <v>40</v>
      </c>
      <c r="U18" s="28" t="s">
        <v>39</v>
      </c>
      <c r="V18" s="28" t="s">
        <v>39</v>
      </c>
      <c r="W18" s="28" t="s">
        <v>39</v>
      </c>
      <c r="X18" s="28" t="s">
        <v>39</v>
      </c>
      <c r="Y18" s="28" t="s">
        <v>39</v>
      </c>
      <c r="Z18" s="28" t="s">
        <v>39</v>
      </c>
      <c r="AA18" s="28" t="s">
        <v>40</v>
      </c>
      <c r="AB18" s="28" t="s">
        <v>39</v>
      </c>
      <c r="AC18" s="28" t="s">
        <v>39</v>
      </c>
      <c r="AD18" s="28" t="s">
        <v>39</v>
      </c>
      <c r="AE18" s="28" t="s">
        <v>39</v>
      </c>
      <c r="AF18" s="28" t="s">
        <v>39</v>
      </c>
      <c r="AG18" s="28" t="s">
        <v>39</v>
      </c>
      <c r="AH18" s="28" t="s">
        <v>40</v>
      </c>
      <c r="AI18" s="29" cm="1">
        <f t="array" ref="AI18">SUMPRODUCT((D18:AH18="Abono")+(D18:AH18="Atestado de acompanhante")+(D18:AH18="Atestado médico")+(D18:AH18="Comparecimento em audiência")+(D18:AH18="Faltas injustificada")+(D18:AH18="Reunião escolar"))/26</f>
        <v>0</v>
      </c>
    </row>
    <row r="19" spans="1:35" ht="16" hidden="1" thickTop="1">
      <c r="A19" s="4"/>
      <c r="B19" s="5"/>
      <c r="C19" s="6"/>
      <c r="D19" s="2">
        <f>SUM(COUNTIF('Controle de presença'!$D$7:$D$18,'LISTA SUSPENSA'!$B$2),COUNTIF('Controle de presença'!$D$7:$D$18,'LISTA SUSPENSA'!$B$4),COUNTIF('Controle de presença'!$D$7:$D$18,'LISTA SUSPENSA'!$B$5),COUNTIF('Controle de presença'!$D$7:$D$18,'LISTA SUSPENSA'!$B$6),COUNTIF('Controle de presença'!$D$7:$D$18,'LISTA SUSPENSA'!$B$7),COUNTIF('Controle de presença'!$D$7:$D$18,'LISTA SUSPENSA'!$B$9))</f>
        <v>11</v>
      </c>
      <c r="E19" s="2">
        <f>SUM(COUNTIF('Controle de presença'!$E$7:$E$18,'LISTA SUSPENSA'!$B$2),COUNTIF('Controle de presença'!$E$7:$E$18,'LISTA SUSPENSA'!$B$4),COUNTIF('Controle de presença'!$E$7:$E$18,'LISTA SUSPENSA'!$B$5),COUNTIF('Controle de presença'!$E$7:$E$18,'LISTA SUSPENSA'!$B$6),COUNTIF('Controle de presença'!$E$7:$E$18,'LISTA SUSPENSA'!$B$7),COUNTIF('Controle de presença'!$E$7:$E$18,'LISTA SUSPENSA'!$B$9))</f>
        <v>11</v>
      </c>
      <c r="F19" s="2">
        <f>SUM(COUNTIF('Controle de presença'!$F$7:$F$18,'LISTA SUSPENSA'!$B$2),COUNTIF('Controle de presença'!$F$7:$F$18,'LISTA SUSPENSA'!$B$4),COUNTIF('Controle de presença'!$F$7:$F$18,'LISTA SUSPENSA'!$B$5),COUNTIF('Controle de presença'!$F$7:$F$18,'LISTA SUSPENSA'!$B$6),COUNTIF('Controle de presença'!$F$7:$F$18,'LISTA SUSPENSA'!$B$7),COUNTIF('Controle de presença'!$F$7:$F$18,'LISTA SUSPENSA'!$B$9))</f>
        <v>0</v>
      </c>
      <c r="G19" s="2">
        <f>SUM(COUNTIF('Controle de presença'!$G$7:$G$18,'LISTA SUSPENSA'!$B$2),COUNTIF('Controle de presença'!$G$7:$G$18,'LISTA SUSPENSA'!$B$4),COUNTIF('Controle de presença'!$G$7:$G$18,'LISTA SUSPENSA'!$B$5),COUNTIF('Controle de presença'!$G$7:$G$18,'LISTA SUSPENSA'!$B$6),COUNTIF('Controle de presença'!$G$7:$G$18,'LISTA SUSPENSA'!$B$7),COUNTIF('Controle de presença'!$G$7:$G$18,'LISTA SUSPENSA'!$B$9))</f>
        <v>11</v>
      </c>
      <c r="H19" s="2">
        <f>SUM(COUNTIF('Controle de presença'!$H$7:$H$18,'LISTA SUSPENSA'!$B$2),COUNTIF('Controle de presença'!$H$7:$H$18,'LISTA SUSPENSA'!$B$4),COUNTIF('Controle de presença'!$H$7:$H$18,'LISTA SUSPENSA'!$B$5),COUNTIF('Controle de presença'!$H$7:$H$18,'LISTA SUSPENSA'!$B$6),COUNTIF('Controle de presença'!$H$7:$H$18,'LISTA SUSPENSA'!$B$7),COUNTIF('Controle de presença'!$H$7:$H$18,'LISTA SUSPENSA'!$B$9))</f>
        <v>11</v>
      </c>
      <c r="I19" s="2">
        <f>SUM(COUNTIF('Controle de presença'!$I$7:$I$18,'LISTA SUSPENSA'!$B$2),COUNTIF('Controle de presença'!$I$7:$I$18,'LISTA SUSPENSA'!$B$4),COUNTIF('Controle de presença'!$I$7:$I$18,'LISTA SUSPENSA'!$B$5),COUNTIF('Controle de presença'!$I$7:$I$18,'LISTA SUSPENSA'!$B$6),COUNTIF('Controle de presença'!$I$7:$I$18,'LISTA SUSPENSA'!$B$7),COUNTIF('Controle de presença'!$I$7:$I$18,'LISTA SUSPENSA'!$B$9))</f>
        <v>11</v>
      </c>
      <c r="J19" s="2">
        <f>SUM(COUNTIF('Controle de presença'!$J$7:$J$18,'LISTA SUSPENSA'!$B$2),COUNTIF('Controle de presença'!$J$7:$J$18,'LISTA SUSPENSA'!$B$4),COUNTIF('Controle de presença'!$J$7:$J$18,'LISTA SUSPENSA'!$B$5),COUNTIF('Controle de presença'!$J$7:$J$18,'LISTA SUSPENSA'!$B$6),COUNTIF('Controle de presença'!$J$7:$J$18,'LISTA SUSPENSA'!$B$7),COUNTIF('Controle de presença'!$J$7:$J$18,'LISTA SUSPENSA'!$B$9))</f>
        <v>11</v>
      </c>
      <c r="K19" s="2">
        <f>SUM(COUNTIF('Controle de presença'!$K$7:$K$18,'LISTA SUSPENSA'!$B$2),COUNTIF('Controle de presença'!$K$7:$K$18,'LISTA SUSPENSA'!$B$4),COUNTIF('Controle de presença'!$K$7:$K$18,'LISTA SUSPENSA'!$B$5),COUNTIF('Controle de presença'!$K$7:$K$18,'LISTA SUSPENSA'!$B$6),COUNTIF('Controle de presença'!$K$7:$K$18,'LISTA SUSPENSA'!$B$7),COUNTIF('Controle de presença'!$K$7:$K$18,'LISTA SUSPENSA'!$B$9))</f>
        <v>11</v>
      </c>
      <c r="L19" s="2">
        <f>SUM(COUNTIF('Controle de presença'!$L$7:$L$18,'LISTA SUSPENSA'!$B$2),COUNTIF('Controle de presença'!$L$7:$L$18,'LISTA SUSPENSA'!$B$4),COUNTIF('Controle de presença'!$L$7:$L$18,'LISTA SUSPENSA'!$B$5),COUNTIF('Controle de presença'!$L$7:$L$18,'LISTA SUSPENSA'!$B$6),COUNTIF('Controle de presença'!$L$7:$L$18,'LISTA SUSPENSA'!$B$7),COUNTIF('Controle de presença'!$L$7:$L$18,'LISTA SUSPENSA'!$B$9))</f>
        <v>10</v>
      </c>
      <c r="M19" s="2">
        <f>SUM(COUNTIF('Controle de presença'!$M$7:$M$18,'LISTA SUSPENSA'!$B$2),COUNTIF('Controle de presença'!$M$7:$M$18,'LISTA SUSPENSA'!$B$4),COUNTIF('Controle de presença'!$M$7:$M$18,'LISTA SUSPENSA'!$B$5),COUNTIF('Controle de presença'!$M$7:$M$18,'LISTA SUSPENSA'!$B$6),COUNTIF('Controle de presença'!$M$7:$M$18,'LISTA SUSPENSA'!$B$7),COUNTIF('Controle de presença'!$M$7:$M$18,'LISTA SUSPENSA'!$B$9))</f>
        <v>0</v>
      </c>
      <c r="N19" s="2">
        <f>SUM(COUNTIF('Controle de presença'!$N$7:$N$18,'LISTA SUSPENSA'!$B$2),COUNTIF('Controle de presença'!$N$7:$N$18,'LISTA SUSPENSA'!$B$4),COUNTIF('Controle de presença'!$N$7:$N$18,'LISTA SUSPENSA'!$B$5),COUNTIF('Controle de presença'!$N$7:$N$18,'LISTA SUSPENSA'!$B$6),COUNTIF('Controle de presença'!$N$7:$N$18,'LISTA SUSPENSA'!$B$7),COUNTIF('Controle de presença'!$N$7:$N$18,'LISTA SUSPENSA'!$B$9))</f>
        <v>11</v>
      </c>
      <c r="O19" s="2">
        <f>SUM(COUNTIF('Controle de presença'!$O$7:$O$18,'LISTA SUSPENSA'!$B$2),COUNTIF('Controle de presença'!$O$7:$O$18,'LISTA SUSPENSA'!$B$4),COUNTIF('Controle de presença'!$O$7:$O$18,'LISTA SUSPENSA'!$B$5),COUNTIF('Controle de presença'!$O$7:$O$18,'LISTA SUSPENSA'!$B$6),COUNTIF('Controle de presença'!$O$7:$O$18,'LISTA SUSPENSA'!$B$7),COUNTIF('Controle de presença'!$O$7:$O$18,'LISTA SUSPENSA'!$B$9))</f>
        <v>11</v>
      </c>
      <c r="P19" s="2">
        <f>SUM(COUNTIF('Controle de presença'!$P$7:$P$18,'LISTA SUSPENSA'!$B$2),COUNTIF('Controle de presença'!$P$7:$P$18,'LISTA SUSPENSA'!$B$4),COUNTIF('Controle de presença'!$P$7:$P$18,'LISTA SUSPENSA'!$B$5),COUNTIF('Controle de presença'!$P$7:$P$18,'LISTA SUSPENSA'!$B$6),COUNTIF('Controle de presença'!$P$7:$P$18,'LISTA SUSPENSA'!$B$7),COUNTIF('Controle de presença'!$P$7:$P$18,'LISTA SUSPENSA'!$B$9))</f>
        <v>11</v>
      </c>
      <c r="Q19" s="2">
        <f>SUM(COUNTIF('Controle de presença'!$Q$7:$Q$18,'LISTA SUSPENSA'!$B$2),COUNTIF('Controle de presença'!$Q$7:$Q$18,'LISTA SUSPENSA'!$B$4),COUNTIF('Controle de presença'!$Q$7:$Q$18,'LISTA SUSPENSA'!$B$5),COUNTIF('Controle de presença'!$Q$7:$Q$18,'LISTA SUSPENSA'!$B$6),COUNTIF('Controle de presença'!$Q$7:$Q$18,'LISTA SUSPENSA'!$B$7),COUNTIF('Controle de presença'!$Q$7:$Q$18,'LISTA SUSPENSA'!$B$9))</f>
        <v>11</v>
      </c>
      <c r="R19" s="2">
        <f>SUM(COUNTIF('Controle de presença'!$R$7:$R$18,'LISTA SUSPENSA'!$B$2),COUNTIF('Controle de presença'!$R$7:$R$18,'LISTA SUSPENSA'!$B$4),COUNTIF('Controle de presença'!$R$7:$R$18,'LISTA SUSPENSA'!$B$5),COUNTIF('Controle de presença'!$R$7:$R$18,'LISTA SUSPENSA'!$B$6),COUNTIF('Controle de presença'!$R$7:$R$18,'LISTA SUSPENSA'!$B$7),COUNTIF('Controle de presença'!$R$7:$R$18,'LISTA SUSPENSA'!$B$9))</f>
        <v>11</v>
      </c>
      <c r="S19" s="2">
        <f>SUM(COUNTIF('Controle de presença'!$S$7:$S$18,'LISTA SUSPENSA'!$B$2),COUNTIF('Controle de presença'!$S$7:$S$18,'LISTA SUSPENSA'!$B$4),COUNTIF('Controle de presença'!$S$7:$S$18,'LISTA SUSPENSA'!$B$5),COUNTIF('Controle de presença'!$S$7:$S$18,'LISTA SUSPENSA'!$B$6),COUNTIF('Controle de presença'!$S$7:$S$18,'LISTA SUSPENSA'!$B$7),COUNTIF('Controle de presença'!$S$7:$S$18,'LISTA SUSPENSA'!$B$9))</f>
        <v>11</v>
      </c>
      <c r="T19" s="2">
        <f>SUM(COUNTIF('Controle de presença'!$T$7:$T$18,'LISTA SUSPENSA'!$B$2),COUNTIF('Controle de presença'!$T$7:$T$18,'LISTA SUSPENSA'!$B$4),COUNTIF('Controle de presença'!$T$7:$T$18,'LISTA SUSPENSA'!$B$5),COUNTIF('Controle de presença'!$T$7:$T$18,'LISTA SUSPENSA'!$B$6),COUNTIF('Controle de presença'!$T$7:$T$18,'LISTA SUSPENSA'!$B$7),COUNTIF('Controle de presença'!$T$7:$T$18,'LISTA SUSPENSA'!$B$9))</f>
        <v>0</v>
      </c>
      <c r="U19" s="2">
        <f>SUM(COUNTIF('Controle de presença'!$U$7:$U$18,'LISTA SUSPENSA'!$B$2),COUNTIF('Controle de presença'!$U$7:$U$18,'LISTA SUSPENSA'!$B$4),COUNTIF('Controle de presença'!$U$7:$U$18,'LISTA SUSPENSA'!$B$5),COUNTIF('Controle de presença'!$U$7:$U$18,'LISTA SUSPENSA'!$B$6),COUNTIF('Controle de presença'!$U$7:$U$18,'LISTA SUSPENSA'!$B$7),COUNTIF('Controle de presença'!$U$7:$U$18,'LISTA SUSPENSA'!$B$9))</f>
        <v>10</v>
      </c>
      <c r="V19" s="2">
        <f>SUM(COUNTIF('Controle de presença'!$V$7:$V$18,'LISTA SUSPENSA'!$B$2),COUNTIF('Controle de presença'!$V$7:$V$18,'LISTA SUSPENSA'!$B$4),COUNTIF('Controle de presença'!$V$7:$V$18,'LISTA SUSPENSA'!$B$5),COUNTIF('Controle de presença'!$V$7:$V$18,'LISTA SUSPENSA'!$B$6),COUNTIF('Controle de presença'!$V$7:$V$18,'LISTA SUSPENSA'!$B$7),COUNTIF('Controle de presença'!$V$7:$V$18,'LISTA SUSPENSA'!$B$9))</f>
        <v>11</v>
      </c>
      <c r="W19" s="2">
        <f>SUM(COUNTIF('Controle de presença'!$W$7:$W$18,'LISTA SUSPENSA'!$B$2),COUNTIF('Controle de presença'!$W$7:$W$18,'LISTA SUSPENSA'!$B$4),COUNTIF('Controle de presença'!$W$7:$W$18,'LISTA SUSPENSA'!$B$5),COUNTIF('Controle de presença'!$W$7:$W$18,'LISTA SUSPENSA'!$B$6),COUNTIF('Controle de presença'!$W$7:$W$18,'LISTA SUSPENSA'!$B$7),COUNTIF('Controle de presença'!$W$7:$W$18,'LISTA SUSPENSA'!$B$9))</f>
        <v>11</v>
      </c>
      <c r="X19" s="2">
        <f>SUM(COUNTIF('Controle de presença'!$X$7:$X$18,'LISTA SUSPENSA'!$B$2),COUNTIF('Controle de presença'!$X$7:$X$18,'LISTA SUSPENSA'!$B$4),COUNTIF('Controle de presença'!$X$7:$X$18,'LISTA SUSPENSA'!$B$5),COUNTIF('Controle de presença'!$X$7:$X$18,'LISTA SUSPENSA'!$B$6),COUNTIF('Controle de presença'!$X$7:$X$18,'LISTA SUSPENSA'!$B$7),COUNTIF('Controle de presença'!$X$7:$X$18,'LISTA SUSPENSA'!$B$9))</f>
        <v>11</v>
      </c>
      <c r="Y19" s="2">
        <f>SUM(COUNTIF('Controle de presença'!$Y$7:$Y$18,'LISTA SUSPENSA'!$B$2),COUNTIF('Controle de presença'!$Y$7:$Y$18,'LISTA SUSPENSA'!$B$4),COUNTIF('Controle de presença'!$Y$7:$Y$18,'LISTA SUSPENSA'!$B$5),COUNTIF('Controle de presença'!$Y$7:$Y$18,'LISTA SUSPENSA'!$B$6),COUNTIF('Controle de presença'!$Y$7:$Y$18,'LISTA SUSPENSA'!$B$7),COUNTIF('Controle de presença'!$Y$7:$Y$18,'LISTA SUSPENSA'!$B$9))</f>
        <v>11</v>
      </c>
      <c r="Z19" s="2">
        <f>SUM(COUNTIF('Controle de presença'!$Z$7:$Z$18,'LISTA SUSPENSA'!$B$2),COUNTIF('Controle de presença'!$Z$7:$Z$18,'LISTA SUSPENSA'!$B$4),COUNTIF('Controle de presença'!$Z$7:$Z$18,'LISTA SUSPENSA'!$B$5),COUNTIF('Controle de presença'!$Z$7:$Z$18,'LISTA SUSPENSA'!$B$6),COUNTIF('Controle de presença'!$Z$7:$Z$18,'LISTA SUSPENSA'!$B$7),COUNTIF('Controle de presença'!$Z$7:$Z$18,'LISTA SUSPENSA'!$B$9))</f>
        <v>11</v>
      </c>
      <c r="AA19" s="2">
        <f>SUM(COUNTIF('Controle de presença'!$AA$7:$AA$18,'LISTA SUSPENSA'!$B$2),COUNTIF('Controle de presença'!$AA$7:$AA$18,'LISTA SUSPENSA'!$B$4),COUNTIF('Controle de presença'!$AA$7:$AA$18,'LISTA SUSPENSA'!$B$5),COUNTIF('Controle de presença'!$AA$7:$AA$18,'LISTA SUSPENSA'!$B$6),COUNTIF('Controle de presença'!$AA$7:$AA$18,'LISTA SUSPENSA'!$B$7),COUNTIF('Controle de presença'!$AA$7:$AA$18,'LISTA SUSPENSA'!$B$9))</f>
        <v>0</v>
      </c>
      <c r="AB19" s="2">
        <f>SUM(COUNTIF('Controle de presença'!$AB$7:$AB$18,'LISTA SUSPENSA'!$B$2),COUNTIF('Controle de presença'!$AB$7:$AB$18,'LISTA SUSPENSA'!$B$4),COUNTIF('Controle de presença'!$AB$7:$AB$18,'LISTA SUSPENSA'!$B$5),COUNTIF('Controle de presença'!$AB$7:$AB$18,'LISTA SUSPENSA'!$B$6),COUNTIF('Controle de presença'!$AB$7:$AB$18,'LISTA SUSPENSA'!$B$7),COUNTIF('Controle de presença'!$AB$7:$AB$18,'LISTA SUSPENSA'!$B$9))</f>
        <v>11</v>
      </c>
      <c r="AC19" s="2">
        <f>SUM(COUNTIF('Controle de presença'!$AC$7:$AC$18,'LISTA SUSPENSA'!$B$2),COUNTIF('Controle de presença'!$AC$7:$AC$18,'LISTA SUSPENSA'!$B$4),COUNTIF('Controle de presença'!$AC$7:$AC$18,'LISTA SUSPENSA'!$B$5),COUNTIF('Controle de presença'!$AC$7:$AC$18,'LISTA SUSPENSA'!$B$6),COUNTIF('Controle de presença'!$AC$7:$AC$18,'LISTA SUSPENSA'!$B$7),COUNTIF('Controle de presença'!$AC$7:$AC$18,'LISTA SUSPENSA'!$B$9))</f>
        <v>11</v>
      </c>
      <c r="AD19" s="2">
        <f>SUM(COUNTIF('Controle de presença'!$AD$7:$AD$18,'LISTA SUSPENSA'!$B$2),COUNTIF('Controle de presença'!$AD$7:$AD$18,'LISTA SUSPENSA'!$B$4),COUNTIF('Controle de presença'!$AD$7:$AD$18,'LISTA SUSPENSA'!$B$5),COUNTIF('Controle de presença'!$AD$7:$AD$18,'LISTA SUSPENSA'!$B$6),COUNTIF('Controle de presença'!$AD$7:$AD$18,'LISTA SUSPENSA'!$B$7),COUNTIF('Controle de presença'!$AD$7:$AD$18,'LISTA SUSPENSA'!$B$9))</f>
        <v>11</v>
      </c>
      <c r="AE19" s="2">
        <f>SUM(COUNTIF('Controle de presença'!$AE$7:$AE$18,'LISTA SUSPENSA'!$B$2),COUNTIF('Controle de presença'!$AE$7:$AE$18,'LISTA SUSPENSA'!$B$4),COUNTIF('Controle de presença'!$AE$7:$AE$18,'LISTA SUSPENSA'!$B$5),COUNTIF('Controle de presença'!$AE$7:$AE$18,'LISTA SUSPENSA'!$B$6),COUNTIF('Controle de presença'!$AE$7:$AE$18,'LISTA SUSPENSA'!$B$7),COUNTIF('Controle de presença'!$AE$7:$AE$18,'LISTA SUSPENSA'!$B$9))</f>
        <v>11</v>
      </c>
      <c r="AF19" s="2">
        <f>SUM(COUNTIF('Controle de presença'!$AF$7:$AF$18,'LISTA SUSPENSA'!$B$2),COUNTIF('Controle de presença'!$AF$7:$AF$18,'LISTA SUSPENSA'!$B$4),COUNTIF('Controle de presença'!$AF$7:$AF$18,'LISTA SUSPENSA'!$B$5),COUNTIF('Controle de presença'!$AF$7:$AF$18,'LISTA SUSPENSA'!$B$6),COUNTIF('Controle de presença'!$AF$7:$AF$18,'LISTA SUSPENSA'!$B$7),COUNTIF('Controle de presença'!$AF$7:$AF$18,'LISTA SUSPENSA'!$B$9))</f>
        <v>11</v>
      </c>
      <c r="AG19" s="2">
        <f>SUM(COUNTIF('Controle de presença'!$AG$7:$AG$18,'LISTA SUSPENSA'!$B$2),COUNTIF('Controle de presença'!$AG$7:$AG$18,'LISTA SUSPENSA'!$B$4),COUNTIF('Controle de presença'!$AG$7:$AG$18,'LISTA SUSPENSA'!$B$5),COUNTIF('Controle de presença'!$AG$7:$AG$18,'LISTA SUSPENSA'!$B$6),COUNTIF('Controle de presença'!$AG$7:$AG$18,'LISTA SUSPENSA'!$B$7),COUNTIF('Controle de presença'!$AG$7:$AG$18,'LISTA SUSPENSA'!$B$9))</f>
        <v>11</v>
      </c>
      <c r="AH19" s="3">
        <f>SUM(COUNTIF('Controle de presença'!$AH$7:$AH$18,'LISTA SUSPENSA'!$B$2),COUNTIF('Controle de presença'!$AH$7:$AH$18,'LISTA SUSPENSA'!$B$4),COUNTIF('Controle de presença'!$AH$7:$AH$18,'LISTA SUSPENSA'!$B$5),COUNTIF('Controle de presença'!$AH$7:$AH$18,'LISTA SUSPENSA'!$B$6),COUNTIF('Controle de presença'!$AH$7:$AH$18,'LISTA SUSPENSA'!$B$7),COUNTIF('Controle de presença'!$AH$7:$AH$18,'LISTA SUSPENSA'!$B$9))</f>
        <v>0</v>
      </c>
      <c r="AI19" s="3"/>
    </row>
    <row r="20" spans="1:35" hidden="1">
      <c r="D20" cm="1">
        <f t="array" ref="D20">SUMPRODUCT((D7:D18="Abono")+(D7:D18="Atestado de acompanhante")+(D7:D18="Atestado médico")+(D7:D18="Comparecimento em audiência")+(D7:D18="Faltas injustificada")+(D7:D18="Reunião escolar"))</f>
        <v>1</v>
      </c>
      <c r="E20" cm="1">
        <f t="array" ref="E20">SUMPRODUCT((E7:E18="Abono")+(E7:E18="Atestado de acompanhante")+(E7:E18="Atestado médico")+(E7:E18="Comparecimento em audiência")+(E7:E18="Faltas injustificada")+(E7:E18="Reunião escolar"))</f>
        <v>1</v>
      </c>
      <c r="F20" cm="1">
        <f t="array" ref="F20">SUMPRODUCT((F7:F18="Abono")+(F7:F18="Atestado de acompanhante")+(F7:F18="Atestado médico")+(F7:F18="Comparecimento em audiência")+(F7:F18="Faltas injustificada")+(F7:F18="Reunião escolar"))</f>
        <v>0</v>
      </c>
      <c r="G20" cm="1">
        <f t="array" ref="G20">SUMPRODUCT((G7:G18="Abono")+(G7:G18="Atestado de acompanhante")+(G7:G18="Atestado médico")+(G7:G18="Comparecimento em audiência")+(G7:G18="Faltas injustificada")+(G7:G18="Reunião escolar"))</f>
        <v>1</v>
      </c>
      <c r="H20" cm="1">
        <f t="array" ref="H20">SUMPRODUCT((H7:H18="Abono")+(H7:H18="Atestado de acompanhante")+(H7:H18="Atestado médico")+(H7:H18="Comparecimento em audiência")+(H7:H18="Faltas injustificada")+(H7:H18="Reunião escolar"))</f>
        <v>1</v>
      </c>
      <c r="I20" cm="1">
        <f t="array" ref="I20">SUMPRODUCT((I7:I18="Abono")+(I7:I18="Atestado de acompanhante")+(I7:I18="Atestado médico")+(I7:I18="Comparecimento em audiência")+(I7:I18="Faltas injustificada")+(I7:I18="Reunião escolar"))</f>
        <v>0</v>
      </c>
      <c r="J20" cm="1">
        <f t="array" ref="J20">SUMPRODUCT((J7:J18="Abono")+(J7:J18="Atestado de acompanhante")+(J7:J18="Atestado médico")+(J7:J18="Comparecimento em audiência")+(J7:J18="Faltas injustificada")+(J7:J18="Reunião escolar"))</f>
        <v>1</v>
      </c>
      <c r="K20" cm="1">
        <f t="array" ref="K20">SUMPRODUCT((K7:K18="Abono")+(K7:K18="Atestado de acompanhante")+(K7:K18="Atestado médico")+(K7:K18="Comparecimento em audiência")+(K7:K18="Faltas injustificada")+(K7:K18="Reunião escolar"))</f>
        <v>1</v>
      </c>
      <c r="L20" cm="1">
        <f t="array" ref="L20">SUMPRODUCT((L7:L18="Abono")+(L7:L18="Atestado de acompanhante")+(L7:L18="Atestado médico")+(L7:L18="Comparecimento em audiência")+(L7:L18="Faltas injustificada")+(L7:L18="Reunião escolar"))</f>
        <v>1</v>
      </c>
      <c r="M20" cm="1">
        <f t="array" ref="M20">SUMPRODUCT((M7:M18="Abono")+(M7:M18="Atestado de acompanhante")+(M7:M18="Atestado médico")+(M7:M18="Comparecimento em audiência")+(M7:M18="Faltas injustificada")+(M7:M18="Reunião escolar"))</f>
        <v>0</v>
      </c>
      <c r="N20" cm="1">
        <f t="array" ref="N20">SUMPRODUCT((N7:N18="Abono")+(N7:N18="Atestado de acompanhante")+(N7:N18="Atestado médico")+(N7:N18="Comparecimento em audiência")+(N7:N18="Faltas injustificada")+(N7:N18="Reunião escolar"))</f>
        <v>1</v>
      </c>
      <c r="O20" cm="1">
        <f t="array" ref="O20">SUMPRODUCT((O7:O18="Abono")+(O7:O18="Atestado de acompanhante")+(O7:O18="Atestado médico")+(O7:O18="Comparecimento em audiência")+(O7:O18="Faltas injustificada")+(O7:O18="Reunião escolar"))</f>
        <v>1</v>
      </c>
      <c r="P20" cm="1">
        <f t="array" ref="P20">SUMPRODUCT((P7:P18="Abono")+(P7:P18="Atestado de acompanhante")+(P7:P18="Atestado médico")+(P7:P18="Comparecimento em audiência")+(P7:P18="Faltas injustificada")+(P7:P18="Reunião escolar"))</f>
        <v>0</v>
      </c>
      <c r="Q20" cm="1">
        <f t="array" ref="Q20">SUMPRODUCT((Q7:Q18="Abono")+(Q7:Q18="Atestado de acompanhante")+(Q7:Q18="Atestado médico")+(Q7:Q18="Comparecimento em audiência")+(Q7:Q18="Faltas injustificada")+(Q7:Q18="Reunião escolar"))</f>
        <v>0</v>
      </c>
      <c r="R20" cm="1">
        <f t="array" ref="R20">SUMPRODUCT((R7:R18="Abono")+(R7:R18="Atestado de acompanhante")+(R7:R18="Atestado médico")+(R7:R18="Comparecimento em audiência")+(R7:R18="Faltas injustificada")+(R7:R18="Reunião escolar"))</f>
        <v>1</v>
      </c>
      <c r="S20" cm="1">
        <f t="array" ref="S20">SUMPRODUCT((S7:S18="Abono")+(S7:S18="Atestado de acompanhante")+(S7:S18="Atestado médico")+(S7:S18="Comparecimento em audiência")+(S7:S18="Faltas injustificada")+(S7:S18="Reunião escolar"))</f>
        <v>0</v>
      </c>
      <c r="T20" cm="1">
        <f t="array" ref="T20">SUMPRODUCT((T7:T18="Abono")+(T7:T18="Atestado de acompanhante")+(T7:T18="Atestado médico")+(T7:T18="Comparecimento em audiência")+(T7:T18="Faltas injustificada")+(T7:T18="Reunião escolar"))</f>
        <v>0</v>
      </c>
      <c r="U20" cm="1">
        <f t="array" ref="U20">SUMPRODUCT((U7:U18="Abono")+(U7:U18="Atestado de acompanhante")+(U7:U18="Atestado médico")+(U7:U18="Comparecimento em audiência")+(U7:U18="Faltas injustificada")+(U7:U18="Reunião escolar"))</f>
        <v>2</v>
      </c>
      <c r="V20" cm="1">
        <f t="array" ref="V20">SUMPRODUCT((V7:V18="Abono")+(V7:V18="Atestado de acompanhante")+(V7:V18="Atestado médico")+(V7:V18="Comparecimento em audiência")+(V7:V18="Faltas injustificada")+(V7:V18="Reunião escolar"))</f>
        <v>0</v>
      </c>
      <c r="W20" cm="1">
        <f t="array" ref="W20">SUMPRODUCT((W7:W18="Abono")+(W7:W18="Atestado de acompanhante")+(W7:W18="Atestado médico")+(W7:W18="Comparecimento em audiência")+(W7:W18="Faltas injustificada")+(W7:W18="Reunião escolar"))</f>
        <v>0</v>
      </c>
      <c r="X20" cm="1">
        <f t="array" ref="X20">SUMPRODUCT((X7:X18="Abono")+(X7:X18="Atestado de acompanhante")+(X7:X18="Atestado médico")+(X7:X18="Comparecimento em audiência")+(X7:X18="Faltas injustificada")+(X7:X18="Reunião escolar"))</f>
        <v>0</v>
      </c>
      <c r="Y20" cm="1">
        <f t="array" ref="Y20">SUMPRODUCT((Y7:Y18="Abono")+(Y7:Y18="Atestado de acompanhante")+(Y7:Y18="Atestado médico")+(Y7:Y18="Comparecimento em audiência")+(Y7:Y18="Faltas injustificada")+(Y7:Y18="Reunião escolar"))</f>
        <v>1</v>
      </c>
      <c r="Z20" cm="1">
        <f t="array" ref="Z20">SUMPRODUCT((Z7:Z18="Abono")+(Z7:Z18="Atestado de acompanhante")+(Z7:Z18="Atestado médico")+(Z7:Z18="Comparecimento em audiência")+(Z7:Z18="Faltas injustificada")+(Z7:Z18="Reunião escolar"))</f>
        <v>1</v>
      </c>
      <c r="AA20" cm="1">
        <f t="array" ref="AA20">SUMPRODUCT((AA7:AA18="Abono")+(AA7:AA18="Atestado de acompanhante")+(AA7:AA18="Atestado médico")+(AA7:AA18="Comparecimento em audiência")+(AA7:AA18="Faltas injustificada")+(AA7:AA18="Reunião escolar"))</f>
        <v>0</v>
      </c>
      <c r="AB20" cm="1">
        <f t="array" ref="AB20">SUMPRODUCT((AB7:AB18="Abono")+(AB7:AB18="Atestado de acompanhante")+(AB7:AB18="Atestado médico")+(AB7:AB18="Comparecimento em audiência")+(AB7:AB18="Faltas injustificada")+(AB7:AB18="Reunião escolar"))</f>
        <v>1</v>
      </c>
      <c r="AC20" cm="1">
        <f t="array" ref="AC20">SUMPRODUCT((AC7:AC18="Abono")+(AC7:AC18="Atestado de acompanhante")+(AC7:AC18="Atestado médico")+(AC7:AC18="Comparecimento em audiência")+(AC7:AC18="Faltas injustificada")+(AC7:AC18="Reunião escolar"))</f>
        <v>1</v>
      </c>
      <c r="AD20" cm="1">
        <f t="array" ref="AD20">SUMPRODUCT((AD7:AD18="Abono")+(AD7:AD18="Atestado de acompanhante")+(AD7:AD18="Atestado médico")+(AD7:AD18="Comparecimento em audiência")+(AD7:AD18="Faltas injustificada")+(AD7:AD18="Reunião escolar"))</f>
        <v>0</v>
      </c>
      <c r="AE20" cm="1">
        <f t="array" ref="AE20">SUMPRODUCT((AE7:AE18="Abono")+(AE7:AE18="Atestado de acompanhante")+(AE7:AE18="Atestado médico")+(AE7:AE18="Comparecimento em audiência")+(AE7:AE18="Faltas injustificada")+(AE7:AE18="Reunião escolar"))</f>
        <v>1</v>
      </c>
      <c r="AF20" cm="1">
        <f t="array" ref="AF20">SUMPRODUCT((AF7:AF18="Abono")+(AF7:AF18="Atestado de acompanhante")+(AF7:AF18="Atestado médico")+(AF7:AF18="Comparecimento em audiência")+(AF7:AF18="Faltas injustificada")+(AF7:AF18="Reunião escolar"))</f>
        <v>0</v>
      </c>
      <c r="AG20" cm="1">
        <f t="array" ref="AG20">SUMPRODUCT((AG7:AG18="Abono")+(AG7:AG18="Atestado de acompanhante")+(AG7:AG18="Atestado médico")+(AG7:AG18="Comparecimento em audiência")+(AG7:AG18="Faltas injustificada")+(AG7:AG18="Reunião escolar"))</f>
        <v>1</v>
      </c>
      <c r="AH20" cm="1">
        <f t="array" ref="AH20">SUMPRODUCT((AH7:AH18="Abono")+(AH7:AH18="Atestado de acompanhante")+(AH7:AH18="Atestado médico")+(AH7:AH18="Comparecimento em audiência")+(AH7:AH18="Faltas injustificada")+(AH7:AH18="Reunião escolar"))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F6FB6A-9135-4D3D-8EF8-9AEA89115658}">
          <x14:formula1>
            <xm:f>'LISTA SUSPENSA'!$B$2:$B$13</xm:f>
          </x14:formula1>
          <xm:sqref>D7:AH18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8825-79DD-466F-8561-43818D45EDC6}">
  <dimension ref="A7:H33"/>
  <sheetViews>
    <sheetView showGridLines="0" zoomScaleNormal="100" workbookViewId="0">
      <pane ySplit="7" topLeftCell="A8" activePane="bottomLeft" state="frozen"/>
      <selection pane="bottomLeft" activeCell="A33" sqref="A1:M33"/>
    </sheetView>
  </sheetViews>
  <sheetFormatPr baseColWidth="10" defaultColWidth="8.83203125" defaultRowHeight="15"/>
  <cols>
    <col min="2" max="3" width="11.33203125" customWidth="1"/>
    <col min="4" max="4" width="13" customWidth="1"/>
    <col min="6" max="6" width="13.33203125" bestFit="1" customWidth="1"/>
  </cols>
  <sheetData>
    <row r="7" spans="1:8">
      <c r="A7" s="1" t="s">
        <v>49</v>
      </c>
      <c r="B7" s="1" t="s">
        <v>50</v>
      </c>
      <c r="C7" s="1" t="s">
        <v>51</v>
      </c>
      <c r="D7" s="26" t="s">
        <v>52</v>
      </c>
      <c r="E7" s="1" t="s">
        <v>53</v>
      </c>
      <c r="F7" s="1" t="s">
        <v>54</v>
      </c>
    </row>
    <row r="8" spans="1:8">
      <c r="A8" s="10">
        <v>45352</v>
      </c>
      <c r="B8" s="1">
        <f>INDEX('Controle de presença'!$D$19:$ZZ$19,1,MATCH(A8,'Controle de presença'!$D$6:$ZZ$6,0))</f>
        <v>11</v>
      </c>
      <c r="C8" s="1">
        <f>INDEX('Controle de presença'!$D$20:$ZZ$20,1,MATCH(A8,'Controle de presença'!$D$6:$ZZ$6,0))</f>
        <v>1</v>
      </c>
      <c r="D8" s="8">
        <f>IFERROR(ABS_DIA[[#This Row],[Ausências]]/ABS_DIA[[#This Row],[Escalados]],"")</f>
        <v>9.0909090909090912E-2</v>
      </c>
      <c r="E8" s="27">
        <v>0.05</v>
      </c>
      <c r="F8" s="12">
        <f>ABS_DIA[[#This Row],[% ABS]]</f>
        <v>9.0909090909090912E-2</v>
      </c>
      <c r="H8" s="9"/>
    </row>
    <row r="9" spans="1:8">
      <c r="A9" s="10">
        <v>45353</v>
      </c>
      <c r="B9" s="1">
        <f>INDEX('Controle de presença'!$D$19:$ZZ$19,1,MATCH(A9,'Controle de presença'!$D$6:$ZZ$6,0))</f>
        <v>11</v>
      </c>
      <c r="C9" s="1">
        <f>INDEX('Controle de presença'!$D$20:$ZZ$20,1,MATCH(A9,'Controle de presença'!$D$6:$ZZ$6,0))</f>
        <v>1</v>
      </c>
      <c r="D9" s="8">
        <f>IFERROR(ABS_DIA[[#This Row],[Ausências]]/ABS_DIA[[#This Row],[Escalados]],"")</f>
        <v>9.0909090909090912E-2</v>
      </c>
      <c r="E9" s="27">
        <v>0.05</v>
      </c>
      <c r="F9" s="12">
        <f>ABS_DIA[[#This Row],[% ABS]]</f>
        <v>9.0909090909090912E-2</v>
      </c>
    </row>
    <row r="10" spans="1:8">
      <c r="A10" s="10">
        <v>45355</v>
      </c>
      <c r="B10" s="1">
        <f>INDEX('Controle de presença'!$D$19:$ZZ$19,1,MATCH(A10,'Controle de presença'!$D$6:$ZZ$6,0))</f>
        <v>11</v>
      </c>
      <c r="C10" s="1">
        <f>INDEX('Controle de presença'!$D$20:$ZZ$20,1,MATCH(A10,'Controle de presença'!$D$6:$ZZ$6,0))</f>
        <v>1</v>
      </c>
      <c r="D10" s="8">
        <f>IFERROR(ABS_DIA[[#This Row],[Ausências]]/ABS_DIA[[#This Row],[Escalados]],"")</f>
        <v>9.0909090909090912E-2</v>
      </c>
      <c r="E10" s="27">
        <v>0.05</v>
      </c>
      <c r="F10" s="12">
        <f>ABS_DIA[[#This Row],[% ABS]]</f>
        <v>9.0909090909090912E-2</v>
      </c>
    </row>
    <row r="11" spans="1:8">
      <c r="A11" s="10">
        <v>45356</v>
      </c>
      <c r="B11" s="1">
        <f>INDEX('Controle de presença'!$D$19:$ZZ$19,1,MATCH(A11,'Controle de presença'!$D$6:$ZZ$6,0))</f>
        <v>11</v>
      </c>
      <c r="C11" s="1">
        <f>INDEX('Controle de presença'!$D$20:$ZZ$20,1,MATCH(A11,'Controle de presença'!$D$6:$ZZ$6,0))</f>
        <v>1</v>
      </c>
      <c r="D11" s="8">
        <f>IFERROR(ABS_DIA[[#This Row],[Ausências]]/ABS_DIA[[#This Row],[Escalados]],"")</f>
        <v>9.0909090909090912E-2</v>
      </c>
      <c r="E11" s="27">
        <v>0.05</v>
      </c>
      <c r="F11" s="12">
        <f>ABS_DIA[[#This Row],[% ABS]]</f>
        <v>9.0909090909090912E-2</v>
      </c>
    </row>
    <row r="12" spans="1:8">
      <c r="A12" s="10">
        <v>45357</v>
      </c>
      <c r="B12" s="1">
        <f>INDEX('Controle de presença'!$D$19:$ZZ$19,1,MATCH(A12,'Controle de presença'!$D$6:$ZZ$6,0))</f>
        <v>11</v>
      </c>
      <c r="C12" s="1">
        <f>INDEX('Controle de presença'!$D$20:$ZZ$20,1,MATCH(A12,'Controle de presença'!$D$6:$ZZ$6,0))</f>
        <v>0</v>
      </c>
      <c r="D12" s="8">
        <f>IFERROR(ABS_DIA[[#This Row],[Ausências]]/ABS_DIA[[#This Row],[Escalados]],"")</f>
        <v>0</v>
      </c>
      <c r="E12" s="27">
        <v>0.05</v>
      </c>
      <c r="F12" s="12">
        <f>ABS_DIA[[#This Row],[% ABS]]</f>
        <v>0</v>
      </c>
    </row>
    <row r="13" spans="1:8">
      <c r="A13" s="10">
        <v>45358</v>
      </c>
      <c r="B13" s="1">
        <f>INDEX('Controle de presença'!$D$19:$ZZ$19,1,MATCH(A13,'Controle de presença'!$D$6:$ZZ$6,0))</f>
        <v>11</v>
      </c>
      <c r="C13" s="1">
        <f>INDEX('Controle de presença'!$D$20:$ZZ$20,1,MATCH(A13,'Controle de presença'!$D$6:$ZZ$6,0))</f>
        <v>1</v>
      </c>
      <c r="D13" s="8">
        <f>IFERROR(ABS_DIA[[#This Row],[Ausências]]/ABS_DIA[[#This Row],[Escalados]],"")</f>
        <v>9.0909090909090912E-2</v>
      </c>
      <c r="E13" s="27">
        <v>0.05</v>
      </c>
      <c r="F13" s="12">
        <f>ABS_DIA[[#This Row],[% ABS]]</f>
        <v>9.0909090909090912E-2</v>
      </c>
    </row>
    <row r="14" spans="1:8">
      <c r="A14" s="10">
        <v>45359</v>
      </c>
      <c r="B14" s="1">
        <f>INDEX('Controle de presença'!$D$19:$ZZ$19,1,MATCH(A14,'Controle de presença'!$D$6:$ZZ$6,0))</f>
        <v>11</v>
      </c>
      <c r="C14" s="1">
        <f>INDEX('Controle de presença'!$D$20:$ZZ$20,1,MATCH(A14,'Controle de presença'!$D$6:$ZZ$6,0))</f>
        <v>1</v>
      </c>
      <c r="D14" s="8">
        <f>IFERROR(ABS_DIA[[#This Row],[Ausências]]/ABS_DIA[[#This Row],[Escalados]],"")</f>
        <v>9.0909090909090912E-2</v>
      </c>
      <c r="E14" s="27">
        <v>0.05</v>
      </c>
      <c r="F14" s="12">
        <f>ABS_DIA[[#This Row],[% ABS]]</f>
        <v>9.0909090909090912E-2</v>
      </c>
    </row>
    <row r="15" spans="1:8">
      <c r="A15" s="10">
        <v>45360</v>
      </c>
      <c r="B15" s="1">
        <f>INDEX('Controle de presença'!$D$19:$ZZ$19,1,MATCH(A15,'Controle de presença'!$D$6:$ZZ$6,0))</f>
        <v>10</v>
      </c>
      <c r="C15" s="1">
        <f>INDEX('Controle de presença'!$D$20:$ZZ$20,1,MATCH(A15,'Controle de presença'!$D$6:$ZZ$6,0))</f>
        <v>1</v>
      </c>
      <c r="D15" s="8">
        <f>IFERROR(ABS_DIA[[#This Row],[Ausências]]/ABS_DIA[[#This Row],[Escalados]],"")</f>
        <v>0.1</v>
      </c>
      <c r="E15" s="27">
        <v>0.05</v>
      </c>
      <c r="F15" s="12">
        <f>ABS_DIA[[#This Row],[% ABS]]</f>
        <v>0.1</v>
      </c>
    </row>
    <row r="16" spans="1:8">
      <c r="A16" s="10">
        <v>45362</v>
      </c>
      <c r="B16" s="1">
        <f>INDEX('Controle de presença'!$D$19:$ZZ$19,1,MATCH(A16,'Controle de presença'!$D$6:$ZZ$6,0))</f>
        <v>11</v>
      </c>
      <c r="C16" s="1">
        <f>INDEX('Controle de presença'!$D$20:$ZZ$20,1,MATCH(A16,'Controle de presença'!$D$6:$ZZ$6,0))</f>
        <v>1</v>
      </c>
      <c r="D16" s="8">
        <f>IFERROR(ABS_DIA[[#This Row],[Ausências]]/ABS_DIA[[#This Row],[Escalados]],"")</f>
        <v>9.0909090909090912E-2</v>
      </c>
      <c r="E16" s="27">
        <v>0.05</v>
      </c>
      <c r="F16" s="12">
        <f>ABS_DIA[[#This Row],[% ABS]]</f>
        <v>9.0909090909090912E-2</v>
      </c>
    </row>
    <row r="17" spans="1:6">
      <c r="A17" s="10">
        <v>45363</v>
      </c>
      <c r="B17" s="1">
        <f>INDEX('Controle de presença'!$D$19:$ZZ$19,1,MATCH(A17,'Controle de presença'!$D$6:$ZZ$6,0))</f>
        <v>11</v>
      </c>
      <c r="C17" s="1">
        <f>INDEX('Controle de presença'!$D$20:$ZZ$20,1,MATCH(A17,'Controle de presença'!$D$6:$ZZ$6,0))</f>
        <v>1</v>
      </c>
      <c r="D17" s="8">
        <f>IFERROR(ABS_DIA[[#This Row],[Ausências]]/ABS_DIA[[#This Row],[Escalados]],"")</f>
        <v>9.0909090909090912E-2</v>
      </c>
      <c r="E17" s="27">
        <v>0.05</v>
      </c>
      <c r="F17" s="12">
        <f>ABS_DIA[[#This Row],[% ABS]]</f>
        <v>9.0909090909090912E-2</v>
      </c>
    </row>
    <row r="18" spans="1:6">
      <c r="A18" s="10">
        <v>45364</v>
      </c>
      <c r="B18" s="1">
        <f>INDEX('Controle de presença'!$D$19:$ZZ$19,1,MATCH(A18,'Controle de presença'!$D$6:$ZZ$6,0))</f>
        <v>11</v>
      </c>
      <c r="C18" s="1">
        <f>INDEX('Controle de presença'!$D$20:$ZZ$20,1,MATCH(A18,'Controle de presença'!$D$6:$ZZ$6,0))</f>
        <v>0</v>
      </c>
      <c r="D18" s="8">
        <f>IFERROR(ABS_DIA[[#This Row],[Ausências]]/ABS_DIA[[#This Row],[Escalados]],"")</f>
        <v>0</v>
      </c>
      <c r="E18" s="27">
        <v>0.05</v>
      </c>
      <c r="F18" s="12">
        <f>ABS_DIA[[#This Row],[% ABS]]</f>
        <v>0</v>
      </c>
    </row>
    <row r="19" spans="1:6">
      <c r="A19" s="10">
        <v>45365</v>
      </c>
      <c r="B19" s="1">
        <f>INDEX('Controle de presença'!$D$19:$ZZ$19,1,MATCH(A19,'Controle de presença'!$D$6:$ZZ$6,0))</f>
        <v>11</v>
      </c>
      <c r="C19" s="1">
        <f>INDEX('Controle de presença'!$D$20:$ZZ$20,1,MATCH(A19,'Controle de presença'!$D$6:$ZZ$6,0))</f>
        <v>0</v>
      </c>
      <c r="D19" s="8">
        <f>IFERROR(ABS_DIA[[#This Row],[Ausências]]/ABS_DIA[[#This Row],[Escalados]],"")</f>
        <v>0</v>
      </c>
      <c r="E19" s="27">
        <v>0.05</v>
      </c>
      <c r="F19" s="12">
        <f>ABS_DIA[[#This Row],[% ABS]]</f>
        <v>0</v>
      </c>
    </row>
    <row r="20" spans="1:6">
      <c r="A20" s="10">
        <v>45366</v>
      </c>
      <c r="B20" s="1">
        <f>INDEX('Controle de presença'!$D$19:$ZZ$19,1,MATCH(A20,'Controle de presença'!$D$6:$ZZ$6,0))</f>
        <v>11</v>
      </c>
      <c r="C20" s="1">
        <f>INDEX('Controle de presença'!$D$20:$ZZ$20,1,MATCH(A20,'Controle de presença'!$D$6:$ZZ$6,0))</f>
        <v>1</v>
      </c>
      <c r="D20" s="8">
        <f>IFERROR(ABS_DIA[[#This Row],[Ausências]]/ABS_DIA[[#This Row],[Escalados]],"")</f>
        <v>9.0909090909090912E-2</v>
      </c>
      <c r="E20" s="27">
        <v>0.05</v>
      </c>
      <c r="F20" s="12">
        <f>ABS_DIA[[#This Row],[% ABS]]</f>
        <v>9.0909090909090912E-2</v>
      </c>
    </row>
    <row r="21" spans="1:6">
      <c r="A21" s="10">
        <v>45367</v>
      </c>
      <c r="B21" s="1">
        <f>INDEX('Controle de presença'!$D$19:$ZZ$19,1,MATCH(A21,'Controle de presença'!$D$6:$ZZ$6,0))</f>
        <v>11</v>
      </c>
      <c r="C21" s="1">
        <f>INDEX('Controle de presença'!$D$20:$ZZ$20,1,MATCH(A21,'Controle de presença'!$D$6:$ZZ$6,0))</f>
        <v>0</v>
      </c>
      <c r="D21" s="8">
        <f>IFERROR(ABS_DIA[[#This Row],[Ausências]]/ABS_DIA[[#This Row],[Escalados]],"")</f>
        <v>0</v>
      </c>
      <c r="E21" s="27">
        <v>0.05</v>
      </c>
      <c r="F21" s="12">
        <f>ABS_DIA[[#This Row],[% ABS]]</f>
        <v>0</v>
      </c>
    </row>
    <row r="22" spans="1:6">
      <c r="A22" s="10">
        <v>45369</v>
      </c>
      <c r="B22" s="1">
        <f>INDEX('Controle de presença'!$D$19:$ZZ$19,1,MATCH(A22,'Controle de presença'!$D$6:$ZZ$6,0))</f>
        <v>10</v>
      </c>
      <c r="C22" s="1">
        <f>INDEX('Controle de presença'!$D$20:$ZZ$20,1,MATCH(A22,'Controle de presença'!$D$6:$ZZ$6,0))</f>
        <v>2</v>
      </c>
      <c r="D22" s="8">
        <f>IFERROR(ABS_DIA[[#This Row],[Ausências]]/ABS_DIA[[#This Row],[Escalados]],"")</f>
        <v>0.2</v>
      </c>
      <c r="E22" s="27">
        <v>0.05</v>
      </c>
      <c r="F22" s="12">
        <f>ABS_DIA[[#This Row],[% ABS]]</f>
        <v>0.2</v>
      </c>
    </row>
    <row r="23" spans="1:6">
      <c r="A23" s="10">
        <v>45370</v>
      </c>
      <c r="B23" s="1">
        <f>INDEX('Controle de presença'!$D$19:$ZZ$19,1,MATCH(A23,'Controle de presença'!$D$6:$ZZ$6,0))</f>
        <v>11</v>
      </c>
      <c r="C23" s="1">
        <f>INDEX('Controle de presença'!$D$20:$ZZ$20,1,MATCH(A23,'Controle de presença'!$D$6:$ZZ$6,0))</f>
        <v>0</v>
      </c>
      <c r="D23" s="8">
        <f>IFERROR(ABS_DIA[[#This Row],[Ausências]]/ABS_DIA[[#This Row],[Escalados]],"")</f>
        <v>0</v>
      </c>
      <c r="E23" s="27">
        <v>0.05</v>
      </c>
      <c r="F23" s="12">
        <f>ABS_DIA[[#This Row],[% ABS]]</f>
        <v>0</v>
      </c>
    </row>
    <row r="24" spans="1:6">
      <c r="A24" s="10">
        <v>45371</v>
      </c>
      <c r="B24" s="1">
        <f>INDEX('Controle de presença'!$D$19:$ZZ$19,1,MATCH(A24,'Controle de presença'!$D$6:$ZZ$6,0))</f>
        <v>11</v>
      </c>
      <c r="C24" s="1">
        <f>INDEX('Controle de presença'!$D$20:$ZZ$20,1,MATCH(A24,'Controle de presença'!$D$6:$ZZ$6,0))</f>
        <v>0</v>
      </c>
      <c r="D24" s="8">
        <f>IFERROR(ABS_DIA[[#This Row],[Ausências]]/ABS_DIA[[#This Row],[Escalados]],"")</f>
        <v>0</v>
      </c>
      <c r="E24" s="27">
        <v>0.05</v>
      </c>
      <c r="F24" s="12">
        <f>ABS_DIA[[#This Row],[% ABS]]</f>
        <v>0</v>
      </c>
    </row>
    <row r="25" spans="1:6">
      <c r="A25" s="10">
        <v>45372</v>
      </c>
      <c r="B25" s="1">
        <f>INDEX('Controle de presença'!$D$19:$ZZ$19,1,MATCH(A25,'Controle de presença'!$D$6:$ZZ$6,0))</f>
        <v>11</v>
      </c>
      <c r="C25" s="1">
        <f>INDEX('Controle de presença'!$D$20:$ZZ$20,1,MATCH(A25,'Controle de presença'!$D$6:$ZZ$6,0))</f>
        <v>0</v>
      </c>
      <c r="D25" s="8">
        <f>IFERROR(ABS_DIA[[#This Row],[Ausências]]/ABS_DIA[[#This Row],[Escalados]],"")</f>
        <v>0</v>
      </c>
      <c r="E25" s="27">
        <v>0.05</v>
      </c>
      <c r="F25" s="12">
        <f>ABS_DIA[[#This Row],[% ABS]]</f>
        <v>0</v>
      </c>
    </row>
    <row r="26" spans="1:6">
      <c r="A26" s="10">
        <v>45373</v>
      </c>
      <c r="B26" s="1">
        <f>INDEX('Controle de presença'!$D$19:$ZZ$19,1,MATCH(A26,'Controle de presença'!$D$6:$ZZ$6,0))</f>
        <v>11</v>
      </c>
      <c r="C26" s="1">
        <f>INDEX('Controle de presença'!$D$20:$ZZ$20,1,MATCH(A26,'Controle de presença'!$D$6:$ZZ$6,0))</f>
        <v>1</v>
      </c>
      <c r="D26" s="8">
        <f>IFERROR(ABS_DIA[[#This Row],[Ausências]]/ABS_DIA[[#This Row],[Escalados]],"")</f>
        <v>9.0909090909090912E-2</v>
      </c>
      <c r="E26" s="27">
        <v>0.05</v>
      </c>
      <c r="F26" s="12">
        <f>ABS_DIA[[#This Row],[% ABS]]</f>
        <v>9.0909090909090912E-2</v>
      </c>
    </row>
    <row r="27" spans="1:6">
      <c r="A27" s="10">
        <v>45374</v>
      </c>
      <c r="B27" s="1">
        <f>INDEX('Controle de presença'!$D$19:$ZZ$19,1,MATCH(A27,'Controle de presença'!$D$6:$ZZ$6,0))</f>
        <v>11</v>
      </c>
      <c r="C27" s="1">
        <f>INDEX('Controle de presença'!$D$20:$ZZ$20,1,MATCH(A27,'Controle de presença'!$D$6:$ZZ$6,0))</f>
        <v>1</v>
      </c>
      <c r="D27" s="8">
        <f>IFERROR(ABS_DIA[[#This Row],[Ausências]]/ABS_DIA[[#This Row],[Escalados]],"")</f>
        <v>9.0909090909090912E-2</v>
      </c>
      <c r="E27" s="27">
        <v>0.05</v>
      </c>
      <c r="F27" s="12">
        <f>ABS_DIA[[#This Row],[% ABS]]</f>
        <v>9.0909090909090912E-2</v>
      </c>
    </row>
    <row r="28" spans="1:6">
      <c r="A28" s="10">
        <v>45376</v>
      </c>
      <c r="B28" s="1">
        <f>INDEX('Controle de presença'!$D$19:$ZZ$19,1,MATCH(A28,'Controle de presença'!$D$6:$ZZ$6,0))</f>
        <v>11</v>
      </c>
      <c r="C28" s="1">
        <f>INDEX('Controle de presença'!$D$20:$ZZ$20,1,MATCH(A28,'Controle de presença'!$D$6:$ZZ$6,0))</f>
        <v>1</v>
      </c>
      <c r="D28" s="8">
        <f>IFERROR(ABS_DIA[[#This Row],[Ausências]]/ABS_DIA[[#This Row],[Escalados]],"")</f>
        <v>9.0909090909090912E-2</v>
      </c>
      <c r="E28" s="27">
        <v>0.05</v>
      </c>
      <c r="F28" s="12">
        <f>ABS_DIA[[#This Row],[% ABS]]</f>
        <v>9.0909090909090912E-2</v>
      </c>
    </row>
    <row r="29" spans="1:6">
      <c r="A29" s="10">
        <v>45377</v>
      </c>
      <c r="B29" s="1">
        <f>INDEX('Controle de presença'!$D$19:$ZZ$19,1,MATCH(A29,'Controle de presença'!$D$6:$ZZ$6,0))</f>
        <v>11</v>
      </c>
      <c r="C29" s="1">
        <f>INDEX('Controle de presença'!$D$20:$ZZ$20,1,MATCH(A29,'Controle de presença'!$D$6:$ZZ$6,0))</f>
        <v>1</v>
      </c>
      <c r="D29" s="8">
        <f>IFERROR(ABS_DIA[[#This Row],[Ausências]]/ABS_DIA[[#This Row],[Escalados]],"")</f>
        <v>9.0909090909090912E-2</v>
      </c>
      <c r="E29" s="27">
        <v>0.05</v>
      </c>
      <c r="F29" s="12">
        <f>ABS_DIA[[#This Row],[% ABS]]</f>
        <v>9.0909090909090912E-2</v>
      </c>
    </row>
    <row r="30" spans="1:6">
      <c r="A30" s="10">
        <v>45378</v>
      </c>
      <c r="B30" s="1">
        <f>INDEX('Controle de presença'!$D$19:$ZZ$19,1,MATCH(A30,'Controle de presença'!$D$6:$ZZ$6,0))</f>
        <v>11</v>
      </c>
      <c r="C30" s="1">
        <f>INDEX('Controle de presença'!$D$20:$ZZ$20,1,MATCH(A30,'Controle de presença'!$D$6:$ZZ$6,0))</f>
        <v>0</v>
      </c>
      <c r="D30" s="8">
        <f>IFERROR(ABS_DIA[[#This Row],[Ausências]]/ABS_DIA[[#This Row],[Escalados]],"")</f>
        <v>0</v>
      </c>
      <c r="E30" s="27">
        <v>0.05</v>
      </c>
      <c r="F30" s="12">
        <f>ABS_DIA[[#This Row],[% ABS]]</f>
        <v>0</v>
      </c>
    </row>
    <row r="31" spans="1:6">
      <c r="A31" s="10">
        <v>45379</v>
      </c>
      <c r="B31" s="1">
        <f>INDEX('Controle de presença'!$D$19:$ZZ$19,1,MATCH(A31,'Controle de presença'!$D$6:$ZZ$6,0))</f>
        <v>11</v>
      </c>
      <c r="C31" s="1">
        <f>INDEX('Controle de presença'!$D$20:$ZZ$20,1,MATCH(A31,'Controle de presença'!$D$6:$ZZ$6,0))</f>
        <v>1</v>
      </c>
      <c r="D31" s="8">
        <f>IFERROR(ABS_DIA[[#This Row],[Ausências]]/ABS_DIA[[#This Row],[Escalados]],"")</f>
        <v>9.0909090909090912E-2</v>
      </c>
      <c r="E31" s="27">
        <v>0.05</v>
      </c>
      <c r="F31" s="12">
        <f>ABS_DIA[[#This Row],[% ABS]]</f>
        <v>9.0909090909090912E-2</v>
      </c>
    </row>
    <row r="32" spans="1:6">
      <c r="A32" s="10">
        <v>45380</v>
      </c>
      <c r="B32" s="1">
        <f>INDEX('Controle de presença'!$D$19:$ZZ$19,1,MATCH(A32,'Controle de presença'!$D$6:$ZZ$6,0))</f>
        <v>11</v>
      </c>
      <c r="C32" s="1">
        <f>INDEX('Controle de presença'!$D$20:$ZZ$20,1,MATCH(A32,'Controle de presença'!$D$6:$ZZ$6,0))</f>
        <v>0</v>
      </c>
      <c r="D32" s="8">
        <f>IFERROR(ABS_DIA[[#This Row],[Ausências]]/ABS_DIA[[#This Row],[Escalados]],"")</f>
        <v>0</v>
      </c>
      <c r="E32" s="27">
        <v>0.05</v>
      </c>
      <c r="F32" s="12">
        <f>ABS_DIA[[#This Row],[% ABS]]</f>
        <v>0</v>
      </c>
    </row>
    <row r="33" spans="1:6">
      <c r="A33" s="10">
        <v>45381</v>
      </c>
      <c r="B33" s="1">
        <f>INDEX('Controle de presença'!$D$19:$ZZ$19,1,MATCH(A33,'Controle de presença'!$D$6:$ZZ$6,0))</f>
        <v>11</v>
      </c>
      <c r="C33" s="1">
        <f>INDEX('Controle de presença'!$D$20:$ZZ$20,1,MATCH(A33,'Controle de presença'!$D$6:$ZZ$6,0))</f>
        <v>1</v>
      </c>
      <c r="D33" s="8">
        <f>IFERROR(ABS_DIA[[#This Row],[Ausências]]/ABS_DIA[[#This Row],[Escalados]],"")</f>
        <v>9.0909090909090912E-2</v>
      </c>
      <c r="E33" s="27">
        <v>0.05</v>
      </c>
      <c r="F33" s="12">
        <f>ABS_DIA[[#This Row],[% ABS]]</f>
        <v>9.0909090909090912E-2</v>
      </c>
    </row>
  </sheetData>
  <conditionalFormatting sqref="D8:D33">
    <cfRule type="iconSet" priority="1">
      <iconSet iconSet="3Flags" reverse="1">
        <cfvo type="percent" val="0"/>
        <cfvo type="num" val="0.03"/>
        <cfvo type="num" val="5.0099999999999999E-2"/>
      </iconSet>
    </cfRule>
  </conditionalFormatting>
  <conditionalFormatting sqref="F8:F33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{66699B08-939F-4EE4-94A5-620A84F2B779}</x14:id>
        </ext>
      </extLst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6699B08-939F-4EE4-94A5-620A84F2B7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F8:F33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C4A9-0911-4DCF-BA1F-9239205908CF}">
  <dimension ref="B1:B13"/>
  <sheetViews>
    <sheetView workbookViewId="0">
      <selection activeCell="F19" sqref="F19"/>
    </sheetView>
  </sheetViews>
  <sheetFormatPr baseColWidth="10" defaultColWidth="8.83203125" defaultRowHeight="15"/>
  <cols>
    <col min="2" max="2" width="26.5" bestFit="1" customWidth="1"/>
  </cols>
  <sheetData>
    <row r="1" spans="2:2">
      <c r="B1" t="s">
        <v>55</v>
      </c>
    </row>
    <row r="2" spans="2:2" hidden="1">
      <c r="B2" t="s">
        <v>39</v>
      </c>
    </row>
    <row r="3" spans="2:2">
      <c r="B3" t="s">
        <v>47</v>
      </c>
    </row>
    <row r="4" spans="2:2">
      <c r="B4" t="s">
        <v>42</v>
      </c>
    </row>
    <row r="5" spans="2:2">
      <c r="B5" t="s">
        <v>45</v>
      </c>
    </row>
    <row r="6" spans="2:2">
      <c r="B6" t="s">
        <v>46</v>
      </c>
    </row>
    <row r="7" spans="2:2">
      <c r="B7" t="s">
        <v>43</v>
      </c>
    </row>
    <row r="8" spans="2:2">
      <c r="B8" t="s">
        <v>44</v>
      </c>
    </row>
    <row r="9" spans="2:2">
      <c r="B9" t="s">
        <v>41</v>
      </c>
    </row>
    <row r="10" spans="2:2" hidden="1">
      <c r="B10" t="s">
        <v>40</v>
      </c>
    </row>
    <row r="11" spans="2:2" hidden="1">
      <c r="B11" t="s">
        <v>48</v>
      </c>
    </row>
    <row r="12" spans="2:2" hidden="1">
      <c r="B12" t="s">
        <v>56</v>
      </c>
    </row>
    <row r="13" spans="2:2" hidden="1">
      <c r="B13" t="s">
        <v>57</v>
      </c>
    </row>
  </sheetData>
  <sortState xmlns:xlrd2="http://schemas.microsoft.com/office/spreadsheetml/2017/richdata2" ref="B3:B9">
    <sortCondition ref="B3:B9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A707-DB47-4982-A88B-6856DF789644}">
  <dimension ref="A1:Y47"/>
  <sheetViews>
    <sheetView showGridLines="0" workbookViewId="0">
      <selection activeCell="C11" sqref="C11"/>
    </sheetView>
  </sheetViews>
  <sheetFormatPr baseColWidth="10" defaultColWidth="8.83203125" defaultRowHeight="15"/>
  <cols>
    <col min="1" max="1" width="16.1640625" bestFit="1" customWidth="1"/>
    <col min="2" max="2" width="7" bestFit="1" customWidth="1"/>
    <col min="3" max="3" width="6" bestFit="1" customWidth="1"/>
    <col min="4" max="4" width="26.5" bestFit="1" customWidth="1"/>
    <col min="5" max="5" width="8" bestFit="1" customWidth="1"/>
    <col min="6" max="7" width="6.1640625" bestFit="1" customWidth="1"/>
    <col min="24" max="24" width="35.5" bestFit="1" customWidth="1"/>
    <col min="25" max="25" width="7.1640625" bestFit="1" customWidth="1"/>
  </cols>
  <sheetData>
    <row r="1" spans="1:25">
      <c r="A1" t="s">
        <v>58</v>
      </c>
      <c r="B1">
        <f>SUM(ABS_DIA[Ausências])</f>
        <v>18</v>
      </c>
      <c r="D1" t="s">
        <v>47</v>
      </c>
      <c r="E1">
        <f>COUNTIF('Controle de presença'!D7:AH18,"Abono")</f>
        <v>1</v>
      </c>
    </row>
    <row r="2" spans="1:25">
      <c r="A2" t="s">
        <v>59</v>
      </c>
      <c r="B2" s="14">
        <f>COUNTIF('Controle de presença'!D7:AH18,"Faltas injustificada")</f>
        <v>3</v>
      </c>
      <c r="C2" s="8"/>
      <c r="D2" s="12" t="s">
        <v>42</v>
      </c>
      <c r="E2">
        <f>COUNTIF('Controle de presença'!D7:AH18,"Atestado de acompanhante")</f>
        <v>4</v>
      </c>
    </row>
    <row r="3" spans="1:25">
      <c r="A3" t="s">
        <v>60</v>
      </c>
      <c r="B3" s="15">
        <f>COUNTIF('Controle de presença'!D7:AH18,"*Abono*")+COUNTIF('Controle de presença'!D7:AH18,"*Atestado de acompanhante*")+COUNTIF('Controle de presença'!D7:AH18,"*Atestado médico*")+COUNTIF('Controle de presença'!D7:AH18,"*Comparecimento em audiência*")+COUNTIF('Controle de presença'!D7:AH18,"*Reunião escolar*")</f>
        <v>15</v>
      </c>
      <c r="D3" t="s">
        <v>45</v>
      </c>
      <c r="E3">
        <f>COUNTIF('Controle de presença'!D7:AH18,"Atestado médico")</f>
        <v>8</v>
      </c>
    </row>
    <row r="4" spans="1:25">
      <c r="D4" t="s">
        <v>46</v>
      </c>
      <c r="E4">
        <f>COUNTIF('Controle de presença'!D7:AH18,"Comparecimento em audiência")</f>
        <v>1</v>
      </c>
    </row>
    <row r="5" spans="1:25">
      <c r="A5" t="s">
        <v>61</v>
      </c>
      <c r="B5" s="9">
        <f>15/SUM(ABS_DIA[Escalados])</f>
        <v>5.2816901408450703E-2</v>
      </c>
      <c r="D5" s="7" t="s">
        <v>43</v>
      </c>
      <c r="E5">
        <f>COUNTIF('Controle de presença'!D7:AH18,"Faltas injustificada")</f>
        <v>3</v>
      </c>
    </row>
    <row r="6" spans="1:25">
      <c r="A6" t="s">
        <v>62</v>
      </c>
      <c r="B6" s="9">
        <f>COUNTIF('Controle de presença'!D7:AH18,"Faltas injustificada")/SUM(ABS_DIA[Escalados])</f>
        <v>1.0563380281690141E-2</v>
      </c>
      <c r="D6" t="s">
        <v>44</v>
      </c>
      <c r="E6">
        <f>COUNTIF('Controle de presença'!D7:AH18,"Folga banco de horas")</f>
        <v>1</v>
      </c>
    </row>
    <row r="7" spans="1:25">
      <c r="A7" t="s">
        <v>63</v>
      </c>
      <c r="B7" s="9">
        <f>SUM(B5:B6)</f>
        <v>6.3380281690140844E-2</v>
      </c>
      <c r="D7" t="s">
        <v>41</v>
      </c>
      <c r="E7">
        <f>COUNTIF('Controle de presença'!D7:AH18,"Reunião escolar")</f>
        <v>1</v>
      </c>
    </row>
    <row r="8" spans="1:25">
      <c r="X8" s="11" t="s">
        <v>36</v>
      </c>
      <c r="Y8" t="s">
        <v>52</v>
      </c>
    </row>
    <row r="9" spans="1:25">
      <c r="A9" t="s">
        <v>64</v>
      </c>
      <c r="B9">
        <f>COUNTA('BASE DE FUNCIONÁRIOS'!D2:D13)</f>
        <v>12</v>
      </c>
      <c r="X9" s="17" t="s">
        <v>20</v>
      </c>
      <c r="Y9" s="12">
        <v>0.19230769230769232</v>
      </c>
    </row>
    <row r="10" spans="1:25" ht="13.75" customHeight="1">
      <c r="A10" t="s">
        <v>65</v>
      </c>
      <c r="B10">
        <f>COUNTIF('BASE DE FUNCIONÁRIOS'!D2:D13,"Atividade Normal ")</f>
        <v>11</v>
      </c>
      <c r="X10" s="17" t="s">
        <v>12</v>
      </c>
      <c r="Y10" s="12">
        <v>0.15384615384615385</v>
      </c>
    </row>
    <row r="11" spans="1:25">
      <c r="A11" t="s">
        <v>66</v>
      </c>
      <c r="B11">
        <f>COUNTIF('BASE DE FUNCIONÁRIOS'!D2:D13,"*Afastamento INSS*")+COUNTIF('BASE DE FUNCIONÁRIOS'!D2:D13,"*Licença Maternidade*")+COUNTIF('BASE DE FUNCIONÁRIOS'!D2:D13,"*Férias*")</f>
        <v>1</v>
      </c>
      <c r="X11" s="17" t="s">
        <v>18</v>
      </c>
      <c r="Y11" s="12">
        <v>0.11538461538461539</v>
      </c>
    </row>
    <row r="12" spans="1:25">
      <c r="X12" s="17" t="s">
        <v>24</v>
      </c>
      <c r="Y12" s="12">
        <v>0.11538461538461539</v>
      </c>
    </row>
    <row r="13" spans="1:25">
      <c r="X13" s="17" t="s">
        <v>26</v>
      </c>
      <c r="Y13" s="12">
        <v>3.8461538461538464E-2</v>
      </c>
    </row>
    <row r="14" spans="1:25">
      <c r="X14" s="17" t="s">
        <v>14</v>
      </c>
      <c r="Y14" s="12">
        <v>3.8461538461538464E-2</v>
      </c>
    </row>
    <row r="15" spans="1:25">
      <c r="X15" s="17" t="s">
        <v>22</v>
      </c>
      <c r="Y15" s="12">
        <v>3.8461538461538464E-2</v>
      </c>
    </row>
    <row r="16" spans="1:25">
      <c r="X16" s="17" t="s">
        <v>33</v>
      </c>
      <c r="Y16" s="12">
        <v>0</v>
      </c>
    </row>
    <row r="17" spans="1:25">
      <c r="X17" s="17" t="s">
        <v>28</v>
      </c>
      <c r="Y17" s="12">
        <v>0</v>
      </c>
    </row>
    <row r="18" spans="1:25">
      <c r="X18" s="17" t="s">
        <v>31</v>
      </c>
      <c r="Y18" s="12">
        <v>0</v>
      </c>
    </row>
    <row r="19" spans="1:25">
      <c r="X19" s="17" t="s">
        <v>16</v>
      </c>
      <c r="Y19" s="12">
        <v>0</v>
      </c>
    </row>
    <row r="20" spans="1:25">
      <c r="X20" s="17" t="s">
        <v>9</v>
      </c>
      <c r="Y20" s="12">
        <v>0</v>
      </c>
    </row>
    <row r="21" spans="1:25">
      <c r="A21" s="11" t="s">
        <v>67</v>
      </c>
      <c r="B21" t="s">
        <v>68</v>
      </c>
      <c r="C21" t="s">
        <v>69</v>
      </c>
    </row>
    <row r="22" spans="1:25">
      <c r="A22" s="10">
        <v>45352</v>
      </c>
      <c r="B22" s="12">
        <v>9.0909090909090912E-2</v>
      </c>
      <c r="C22" s="12">
        <v>0.05</v>
      </c>
    </row>
    <row r="23" spans="1:25">
      <c r="A23" s="10">
        <v>45353</v>
      </c>
      <c r="B23" s="12">
        <v>9.0909090909090912E-2</v>
      </c>
      <c r="C23" s="12">
        <v>0.05</v>
      </c>
    </row>
    <row r="24" spans="1:25">
      <c r="A24" s="10">
        <v>45355</v>
      </c>
      <c r="B24" s="12">
        <v>9.0909090909090912E-2</v>
      </c>
      <c r="C24" s="12">
        <v>0.05</v>
      </c>
    </row>
    <row r="25" spans="1:25">
      <c r="A25" s="10">
        <v>45356</v>
      </c>
      <c r="B25" s="12">
        <v>9.0909090909090912E-2</v>
      </c>
      <c r="C25" s="12">
        <v>0.05</v>
      </c>
    </row>
    <row r="26" spans="1:25">
      <c r="A26" s="10">
        <v>45357</v>
      </c>
      <c r="B26" s="12">
        <v>0</v>
      </c>
      <c r="C26" s="12">
        <v>0.05</v>
      </c>
    </row>
    <row r="27" spans="1:25">
      <c r="A27" s="10">
        <v>45358</v>
      </c>
      <c r="B27" s="12">
        <v>9.0909090909090912E-2</v>
      </c>
      <c r="C27" s="12">
        <v>0.05</v>
      </c>
    </row>
    <row r="28" spans="1:25">
      <c r="A28" s="10">
        <v>45359</v>
      </c>
      <c r="B28" s="12">
        <v>9.0909090909090912E-2</v>
      </c>
      <c r="C28" s="12">
        <v>0.05</v>
      </c>
    </row>
    <row r="29" spans="1:25">
      <c r="A29" s="10">
        <v>45360</v>
      </c>
      <c r="B29" s="12">
        <v>0.1</v>
      </c>
      <c r="C29" s="12">
        <v>0.05</v>
      </c>
    </row>
    <row r="30" spans="1:25">
      <c r="A30" s="10">
        <v>45362</v>
      </c>
      <c r="B30" s="12">
        <v>9.0909090909090912E-2</v>
      </c>
      <c r="C30" s="12">
        <v>0.05</v>
      </c>
    </row>
    <row r="31" spans="1:25">
      <c r="A31" s="10">
        <v>45363</v>
      </c>
      <c r="B31" s="12">
        <v>9.0909090909090912E-2</v>
      </c>
      <c r="C31" s="12">
        <v>0.05</v>
      </c>
    </row>
    <row r="32" spans="1:25">
      <c r="A32" s="10">
        <v>45364</v>
      </c>
      <c r="B32" s="12">
        <v>0</v>
      </c>
      <c r="C32" s="12">
        <v>0.05</v>
      </c>
    </row>
    <row r="33" spans="1:3">
      <c r="A33" s="10">
        <v>45365</v>
      </c>
      <c r="B33" s="12">
        <v>0</v>
      </c>
      <c r="C33" s="12">
        <v>0.05</v>
      </c>
    </row>
    <row r="34" spans="1:3">
      <c r="A34" s="10">
        <v>45366</v>
      </c>
      <c r="B34" s="12">
        <v>9.0909090909090912E-2</v>
      </c>
      <c r="C34" s="12">
        <v>0.05</v>
      </c>
    </row>
    <row r="35" spans="1:3">
      <c r="A35" s="10">
        <v>45367</v>
      </c>
      <c r="B35" s="12">
        <v>0</v>
      </c>
      <c r="C35" s="12">
        <v>0.05</v>
      </c>
    </row>
    <row r="36" spans="1:3">
      <c r="A36" s="10">
        <v>45369</v>
      </c>
      <c r="B36" s="12">
        <v>0.2</v>
      </c>
      <c r="C36" s="12">
        <v>0.05</v>
      </c>
    </row>
    <row r="37" spans="1:3">
      <c r="A37" s="10">
        <v>45370</v>
      </c>
      <c r="B37" s="12">
        <v>0</v>
      </c>
      <c r="C37" s="12">
        <v>0.05</v>
      </c>
    </row>
    <row r="38" spans="1:3">
      <c r="A38" s="10">
        <v>45371</v>
      </c>
      <c r="B38" s="12">
        <v>0</v>
      </c>
      <c r="C38" s="12">
        <v>0.05</v>
      </c>
    </row>
    <row r="39" spans="1:3">
      <c r="A39" s="10">
        <v>45372</v>
      </c>
      <c r="B39" s="12">
        <v>0</v>
      </c>
      <c r="C39" s="12">
        <v>0.05</v>
      </c>
    </row>
    <row r="40" spans="1:3">
      <c r="A40" s="10">
        <v>45373</v>
      </c>
      <c r="B40" s="12">
        <v>9.0909090909090912E-2</v>
      </c>
      <c r="C40" s="12">
        <v>0.05</v>
      </c>
    </row>
    <row r="41" spans="1:3">
      <c r="A41" s="10">
        <v>45374</v>
      </c>
      <c r="B41" s="12">
        <v>9.0909090909090912E-2</v>
      </c>
      <c r="C41" s="12">
        <v>0.05</v>
      </c>
    </row>
    <row r="42" spans="1:3">
      <c r="A42" s="10">
        <v>45376</v>
      </c>
      <c r="B42" s="12">
        <v>9.0909090909090912E-2</v>
      </c>
      <c r="C42" s="12">
        <v>0.05</v>
      </c>
    </row>
    <row r="43" spans="1:3">
      <c r="A43" s="10">
        <v>45377</v>
      </c>
      <c r="B43" s="12">
        <v>9.0909090909090912E-2</v>
      </c>
      <c r="C43" s="12">
        <v>0.05</v>
      </c>
    </row>
    <row r="44" spans="1:3">
      <c r="A44" s="10">
        <v>45378</v>
      </c>
      <c r="B44" s="12">
        <v>0</v>
      </c>
      <c r="C44" s="12">
        <v>0.05</v>
      </c>
    </row>
    <row r="45" spans="1:3">
      <c r="A45" s="10">
        <v>45379</v>
      </c>
      <c r="B45" s="12">
        <v>9.0909090909090912E-2</v>
      </c>
      <c r="C45" s="12">
        <v>0.05</v>
      </c>
    </row>
    <row r="46" spans="1:3">
      <c r="A46" s="10">
        <v>45380</v>
      </c>
      <c r="B46" s="12">
        <v>0</v>
      </c>
      <c r="C46" s="12">
        <v>0.05</v>
      </c>
    </row>
    <row r="47" spans="1:3">
      <c r="A47" s="10">
        <v>45381</v>
      </c>
      <c r="B47" s="12">
        <v>9.0909090909090912E-2</v>
      </c>
      <c r="C47" s="12">
        <v>0.05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544B0-D86B-41DB-9153-CF76B4807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DASHBOARD</vt:lpstr>
      <vt:lpstr>BASE DE FUNCIONÁRIOS</vt:lpstr>
      <vt:lpstr>Controle de presença</vt:lpstr>
      <vt:lpstr>ABS diário</vt:lpstr>
      <vt:lpstr>LISTA SUSPENSA</vt:lpstr>
      <vt:lpstr>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 Silva</dc:creator>
  <cp:keywords/>
  <dc:description/>
  <cp:lastModifiedBy>Igo Silva</cp:lastModifiedBy>
  <cp:revision/>
  <dcterms:created xsi:type="dcterms:W3CDTF">2024-03-28T00:23:39Z</dcterms:created>
  <dcterms:modified xsi:type="dcterms:W3CDTF">2025-05-29T17:09:06Z</dcterms:modified>
  <cp:category/>
  <cp:contentStatus/>
</cp:coreProperties>
</file>