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IGOR\OneDrive\Рабочий стол\21-САИ ЧМ 5 семестр\21-САИ ЧМ 5 семестр\Краличев И.Е\Лаба 4\Эксель\"/>
    </mc:Choice>
  </mc:AlternateContent>
  <xr:revisionPtr revIDLastSave="0" documentId="13_ncr:1_{3FD51A95-E734-4FFA-8EB6-3D7BA60988F1}" xr6:coauthVersionLast="36" xr6:coauthVersionMax="47" xr10:uidLastSave="{00000000-0000-0000-0000-000000000000}"/>
  <bookViews>
    <workbookView xWindow="0" yWindow="0" windowWidth="30720" windowHeight="13260" activeTab="4" xr2:uid="{00000000-000D-0000-FFFF-FFFF00000000}"/>
  </bookViews>
  <sheets>
    <sheet name="Работа 1" sheetId="1" r:id="rId1"/>
    <sheet name="Работа 2" sheetId="2" r:id="rId2"/>
    <sheet name="Работа 3" sheetId="3" r:id="rId3"/>
    <sheet name="Работа 5" sheetId="5" r:id="rId4"/>
    <sheet name="Работа 6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O6" i="6" l="1"/>
  <c r="P6" i="6"/>
  <c r="Q6" i="6"/>
  <c r="O8" i="6"/>
  <c r="P8" i="6"/>
  <c r="Q8" i="6"/>
  <c r="Y8" i="6"/>
  <c r="X8" i="6"/>
  <c r="W8" i="6"/>
  <c r="V8" i="6"/>
  <c r="U8" i="6"/>
  <c r="T8" i="6"/>
  <c r="S8" i="6"/>
  <c r="R8" i="6"/>
  <c r="Y6" i="6"/>
  <c r="X6" i="6"/>
  <c r="W6" i="6"/>
  <c r="V6" i="6"/>
  <c r="U6" i="6"/>
  <c r="T6" i="6"/>
  <c r="S6" i="6"/>
  <c r="R6" i="6"/>
  <c r="C8" i="6"/>
  <c r="C6" i="6"/>
  <c r="F32" i="6"/>
  <c r="C33" i="6" s="1"/>
  <c r="E32" i="6"/>
  <c r="D33" i="6" s="1"/>
  <c r="E33" i="6" l="1"/>
  <c r="F33" i="6"/>
  <c r="C34" i="6" l="1"/>
  <c r="E34" i="6" s="1"/>
  <c r="D35" i="6" s="1"/>
  <c r="D34" i="6"/>
  <c r="F34" i="6" s="1"/>
  <c r="C35" i="6" s="1"/>
  <c r="D8" i="6" l="1"/>
  <c r="E8" i="6"/>
  <c r="F8" i="6"/>
  <c r="G8" i="6"/>
  <c r="H8" i="6"/>
  <c r="I8" i="6"/>
  <c r="J8" i="6"/>
  <c r="D6" i="6"/>
  <c r="E6" i="6"/>
  <c r="F6" i="6"/>
  <c r="G6" i="6"/>
  <c r="H6" i="6"/>
  <c r="I6" i="6"/>
  <c r="J6" i="6"/>
  <c r="C64" i="5"/>
  <c r="E51" i="5"/>
  <c r="K48" i="5"/>
  <c r="L48" i="5"/>
  <c r="M48" i="5"/>
  <c r="D48" i="5"/>
  <c r="E48" i="5"/>
  <c r="F48" i="5"/>
  <c r="G48" i="5"/>
  <c r="H48" i="5"/>
  <c r="I48" i="5"/>
  <c r="J48" i="5"/>
  <c r="C48" i="5"/>
  <c r="D45" i="5"/>
  <c r="E45" i="5"/>
  <c r="F45" i="5"/>
  <c r="G45" i="5"/>
  <c r="H45" i="5"/>
  <c r="I45" i="5"/>
  <c r="J45" i="5"/>
  <c r="C45" i="5"/>
  <c r="D25" i="5"/>
  <c r="E25" i="5"/>
  <c r="E22" i="5"/>
  <c r="D8" i="5"/>
  <c r="E8" i="5"/>
  <c r="F8" i="5"/>
  <c r="G8" i="5"/>
  <c r="H8" i="5"/>
  <c r="I8" i="5"/>
  <c r="D9" i="5"/>
  <c r="E9" i="5"/>
  <c r="F9" i="5"/>
  <c r="G9" i="5"/>
  <c r="H9" i="5"/>
  <c r="I9" i="5"/>
  <c r="C9" i="5"/>
  <c r="C8" i="5"/>
  <c r="C38" i="3"/>
  <c r="D34" i="3"/>
  <c r="E34" i="3"/>
  <c r="G34" i="3" s="1"/>
  <c r="F34" i="3"/>
  <c r="F33" i="3"/>
  <c r="E33" i="3"/>
  <c r="C23" i="3"/>
  <c r="D19" i="3"/>
  <c r="F19" i="3" s="1"/>
  <c r="G19" i="3" s="1"/>
  <c r="C20" i="3" s="1"/>
  <c r="E19" i="3"/>
  <c r="H5" i="3"/>
  <c r="G5" i="3"/>
  <c r="F5" i="3"/>
  <c r="E5" i="3"/>
  <c r="D5" i="3"/>
  <c r="C5" i="3"/>
  <c r="H4" i="3"/>
  <c r="G4" i="3"/>
  <c r="F4" i="3"/>
  <c r="E4" i="3"/>
  <c r="D4" i="3"/>
  <c r="C4" i="3"/>
  <c r="C23" i="2"/>
  <c r="C26" i="2"/>
  <c r="C46" i="2"/>
  <c r="F40" i="2"/>
  <c r="D37" i="2"/>
  <c r="E37" i="2"/>
  <c r="F37" i="2"/>
  <c r="G37" i="2"/>
  <c r="H37" i="2"/>
  <c r="I37" i="2"/>
  <c r="J37" i="2"/>
  <c r="K37" i="2"/>
  <c r="C37" i="2"/>
  <c r="D22" i="2"/>
  <c r="F22" i="2"/>
  <c r="E22" i="2"/>
  <c r="G22" i="2" s="1"/>
  <c r="H22" i="2" s="1"/>
  <c r="I22" i="2" s="1"/>
  <c r="D23" i="2" s="1"/>
  <c r="C4" i="2"/>
  <c r="D4" i="2"/>
  <c r="E4" i="2"/>
  <c r="F4" i="2"/>
  <c r="G4" i="2"/>
  <c r="H4" i="2"/>
  <c r="C5" i="2"/>
  <c r="D5" i="2"/>
  <c r="E5" i="2"/>
  <c r="F5" i="2"/>
  <c r="G5" i="2"/>
  <c r="H5" i="2"/>
  <c r="I24" i="1"/>
  <c r="J5" i="1"/>
  <c r="D20" i="3" l="1"/>
  <c r="E20" i="3"/>
  <c r="F23" i="2"/>
  <c r="E23" i="2"/>
  <c r="G23" i="2" s="1"/>
  <c r="H23" i="2"/>
  <c r="I23" i="2" s="1"/>
  <c r="F20" i="3" l="1"/>
  <c r="G20" i="3" s="1"/>
  <c r="C24" i="2" l="1"/>
  <c r="E24" i="2" l="1"/>
  <c r="F24" i="2"/>
  <c r="D24" i="2"/>
  <c r="G24" i="2" l="1"/>
  <c r="H24" i="2" l="1"/>
  <c r="I24" i="2"/>
  <c r="E24" i="1" l="1"/>
  <c r="G24" i="1" s="1"/>
  <c r="E5" i="1"/>
  <c r="G5" i="1" s="1"/>
  <c r="F24" i="1" l="1"/>
  <c r="H24" i="1" s="1"/>
  <c r="K24" i="1" s="1"/>
  <c r="J24" i="1" l="1"/>
  <c r="E64" i="6"/>
  <c r="F65" i="6" s="1"/>
  <c r="H65" i="6"/>
  <c r="I65" i="6"/>
  <c r="D65" i="6"/>
  <c r="D64" i="6"/>
  <c r="D51" i="5"/>
  <c r="F51" i="5" s="1"/>
  <c r="C26" i="5"/>
  <c r="D26" i="5" s="1"/>
  <c r="E26" i="5" s="1"/>
  <c r="D33" i="3"/>
  <c r="C21" i="3"/>
  <c r="D40" i="2"/>
  <c r="E40" i="2" s="1"/>
  <c r="G40" i="2" s="1"/>
  <c r="C41" i="2" s="1"/>
  <c r="G65" i="6" l="1"/>
  <c r="F64" i="6"/>
  <c r="G64" i="6" s="1"/>
  <c r="E35" i="6"/>
  <c r="D36" i="6" s="1"/>
  <c r="F35" i="6"/>
  <c r="C36" i="6" s="1"/>
  <c r="G33" i="3"/>
  <c r="C34" i="3" s="1"/>
  <c r="D21" i="3"/>
  <c r="E21" i="3"/>
  <c r="D41" i="2"/>
  <c r="E41" i="2" s="1"/>
  <c r="F41" i="2"/>
  <c r="G41" i="2" s="1"/>
  <c r="C42" i="2" s="1"/>
  <c r="D25" i="1"/>
  <c r="C25" i="1"/>
  <c r="I25" i="1" s="1"/>
  <c r="F5" i="1"/>
  <c r="H5" i="1"/>
  <c r="I64" i="6"/>
  <c r="H64" i="6"/>
  <c r="K64" i="6" l="1"/>
  <c r="K65" i="6"/>
  <c r="F36" i="6"/>
  <c r="C37" i="6" s="1"/>
  <c r="E36" i="6"/>
  <c r="D37" i="6" s="1"/>
  <c r="G51" i="5"/>
  <c r="C52" i="5" s="1"/>
  <c r="C35" i="3"/>
  <c r="F21" i="3"/>
  <c r="G21" i="3" s="1"/>
  <c r="J64" i="6"/>
  <c r="L64" i="6" s="1"/>
  <c r="C66" i="6" s="1"/>
  <c r="C27" i="5"/>
  <c r="H67" i="6" l="1"/>
  <c r="D66" i="6"/>
  <c r="L65" i="6"/>
  <c r="C67" i="6" s="1"/>
  <c r="E37" i="6"/>
  <c r="D38" i="6" s="1"/>
  <c r="F37" i="6"/>
  <c r="C38" i="6" s="1"/>
  <c r="D52" i="5"/>
  <c r="E52" i="5"/>
  <c r="D27" i="5"/>
  <c r="E27" i="5" s="1"/>
  <c r="C28" i="5" s="1"/>
  <c r="D35" i="3"/>
  <c r="E35" i="3"/>
  <c r="G35" i="3" s="1"/>
  <c r="F35" i="3"/>
  <c r="C6" i="1"/>
  <c r="J6" i="1" s="1"/>
  <c r="D6" i="1"/>
  <c r="L5" i="1"/>
  <c r="K5" i="1"/>
  <c r="E25" i="1"/>
  <c r="G25" i="1" s="1"/>
  <c r="C36" i="3"/>
  <c r="E66" i="6" l="1"/>
  <c r="F66" i="6" s="1"/>
  <c r="G66" i="6" s="1"/>
  <c r="D67" i="6"/>
  <c r="G67" i="6" s="1"/>
  <c r="I67" i="6"/>
  <c r="F38" i="6"/>
  <c r="E38" i="6"/>
  <c r="F52" i="5"/>
  <c r="G52" i="5" s="1"/>
  <c r="C53" i="5" s="1"/>
  <c r="D53" i="5" s="1"/>
  <c r="D28" i="5"/>
  <c r="E28" i="5" s="1"/>
  <c r="C29" i="5" s="1"/>
  <c r="E36" i="3"/>
  <c r="D36" i="3"/>
  <c r="F36" i="3"/>
  <c r="F42" i="2"/>
  <c r="D42" i="2"/>
  <c r="E42" i="2" s="1"/>
  <c r="F25" i="1"/>
  <c r="H25" i="1" s="1"/>
  <c r="K25" i="1" s="1"/>
  <c r="D39" i="6" l="1"/>
  <c r="F39" i="6" s="1"/>
  <c r="C39" i="6"/>
  <c r="E39" i="6" s="1"/>
  <c r="F67" i="6"/>
  <c r="E53" i="5"/>
  <c r="F53" i="5"/>
  <c r="G53" i="5" s="1"/>
  <c r="C54" i="5" s="1"/>
  <c r="D29" i="5"/>
  <c r="E29" i="5" s="1"/>
  <c r="C30" i="5" s="1"/>
  <c r="G36" i="3"/>
  <c r="G42" i="2"/>
  <c r="C43" i="2" s="1"/>
  <c r="J25" i="1"/>
  <c r="D40" i="6" l="1"/>
  <c r="F40" i="6" s="1"/>
  <c r="C40" i="6"/>
  <c r="E40" i="6" s="1"/>
  <c r="H66" i="6"/>
  <c r="I66" i="6"/>
  <c r="K66" i="6" s="1"/>
  <c r="D30" i="5"/>
  <c r="E30" i="5" s="1"/>
  <c r="C31" i="5"/>
  <c r="D31" i="5" s="1"/>
  <c r="E31" i="5" s="1"/>
  <c r="C32" i="5" s="1"/>
  <c r="D32" i="5" s="1"/>
  <c r="E32" i="5" s="1"/>
  <c r="C33" i="5" s="1"/>
  <c r="D33" i="5" s="1"/>
  <c r="E33" i="5" s="1"/>
  <c r="C34" i="5" s="1"/>
  <c r="E54" i="5"/>
  <c r="D54" i="5"/>
  <c r="F54" i="5" s="1"/>
  <c r="G54" i="5" s="1"/>
  <c r="D43" i="2"/>
  <c r="E43" i="2" s="1"/>
  <c r="F43" i="2"/>
  <c r="G43" i="2" s="1"/>
  <c r="C44" i="2" s="1"/>
  <c r="C26" i="1"/>
  <c r="I26" i="1" s="1"/>
  <c r="D26" i="1"/>
  <c r="J66" i="6" l="1"/>
  <c r="L66" i="6" s="1"/>
  <c r="C68" i="6" s="1"/>
  <c r="D41" i="6"/>
  <c r="F41" i="6" s="1"/>
  <c r="C41" i="6"/>
  <c r="E41" i="6" s="1"/>
  <c r="K67" i="6"/>
  <c r="D34" i="5"/>
  <c r="E34" i="5" s="1"/>
  <c r="C36" i="5"/>
  <c r="D44" i="2"/>
  <c r="E44" i="2" s="1"/>
  <c r="F44" i="2"/>
  <c r="G44" i="2" s="1"/>
  <c r="E26" i="1"/>
  <c r="F26" i="1" s="1"/>
  <c r="C55" i="5"/>
  <c r="L67" i="6" l="1"/>
  <c r="C69" i="6" s="1"/>
  <c r="D42" i="6"/>
  <c r="F42" i="6" s="1"/>
  <c r="C42" i="6"/>
  <c r="E42" i="6" s="1"/>
  <c r="D68" i="6"/>
  <c r="H69" i="6"/>
  <c r="E68" i="6"/>
  <c r="D69" i="6"/>
  <c r="I69" i="6"/>
  <c r="D55" i="5"/>
  <c r="E55" i="5"/>
  <c r="G26" i="1"/>
  <c r="H26" i="1" s="1"/>
  <c r="K26" i="1" s="1"/>
  <c r="D43" i="6" l="1"/>
  <c r="F43" i="6" s="1"/>
  <c r="C43" i="6"/>
  <c r="E43" i="6" s="1"/>
  <c r="F69" i="6"/>
  <c r="F68" i="6"/>
  <c r="G68" i="6" s="1"/>
  <c r="G69" i="6"/>
  <c r="F55" i="5"/>
  <c r="G55" i="5" s="1"/>
  <c r="J26" i="1"/>
  <c r="C56" i="5"/>
  <c r="D44" i="6" l="1"/>
  <c r="F44" i="6" s="1"/>
  <c r="C44" i="6"/>
  <c r="E44" i="6" s="1"/>
  <c r="I68" i="6"/>
  <c r="K68" i="6" s="1"/>
  <c r="H68" i="6"/>
  <c r="J68" i="6" s="1"/>
  <c r="L68" i="6" s="1"/>
  <c r="C70" i="6" s="1"/>
  <c r="C73" i="6" s="1"/>
  <c r="D56" i="5"/>
  <c r="E56" i="5"/>
  <c r="C27" i="1"/>
  <c r="I27" i="1" s="1"/>
  <c r="D27" i="1"/>
  <c r="E27" i="1" s="1"/>
  <c r="C45" i="6" l="1"/>
  <c r="E45" i="6" s="1"/>
  <c r="D45" i="6"/>
  <c r="F45" i="6" s="1"/>
  <c r="K69" i="6"/>
  <c r="L69" i="6" s="1"/>
  <c r="C71" i="6" s="1"/>
  <c r="C74" i="6" s="1"/>
  <c r="F56" i="5"/>
  <c r="G56" i="5" s="1"/>
  <c r="C57" i="5" s="1"/>
  <c r="G27" i="1"/>
  <c r="F27" i="1"/>
  <c r="H27" i="1"/>
  <c r="K27" i="1" s="1"/>
  <c r="C46" i="6" l="1"/>
  <c r="E46" i="6" s="1"/>
  <c r="D46" i="6"/>
  <c r="F46" i="6" s="1"/>
  <c r="D57" i="5"/>
  <c r="E57" i="5"/>
  <c r="J27" i="1"/>
  <c r="C47" i="6" l="1"/>
  <c r="E47" i="6" s="1"/>
  <c r="D47" i="6"/>
  <c r="F47" i="6" s="1"/>
  <c r="F57" i="5"/>
  <c r="G57" i="5" s="1"/>
  <c r="C58" i="5" s="1"/>
  <c r="C48" i="6" l="1"/>
  <c r="E48" i="6" s="1"/>
  <c r="D48" i="6"/>
  <c r="F48" i="6" s="1"/>
  <c r="D58" i="5"/>
  <c r="E58" i="5"/>
  <c r="C49" i="6" l="1"/>
  <c r="E49" i="6" s="1"/>
  <c r="D49" i="6"/>
  <c r="F49" i="6" s="1"/>
  <c r="F58" i="5"/>
  <c r="G58" i="5" s="1"/>
  <c r="C59" i="5" s="1"/>
  <c r="C50" i="6" l="1"/>
  <c r="E50" i="6" s="1"/>
  <c r="D50" i="6"/>
  <c r="F50" i="6" s="1"/>
  <c r="D59" i="5"/>
  <c r="E59" i="5"/>
  <c r="C51" i="6" l="1"/>
  <c r="E51" i="6" s="1"/>
  <c r="D51" i="6"/>
  <c r="F51" i="6" s="1"/>
  <c r="F59" i="5"/>
  <c r="G59" i="5" s="1"/>
  <c r="C60" i="5" s="1"/>
  <c r="C52" i="6" l="1"/>
  <c r="D52" i="6"/>
  <c r="D60" i="5"/>
  <c r="E60" i="5"/>
  <c r="F60" i="5" l="1"/>
  <c r="G60" i="5" s="1"/>
  <c r="C61" i="5" s="1"/>
  <c r="D61" i="5" l="1"/>
  <c r="E61" i="5"/>
  <c r="F61" i="5" s="1"/>
  <c r="G61" i="5" s="1"/>
  <c r="C62" i="5" s="1"/>
  <c r="E6" i="1"/>
  <c r="F6" i="1" s="1"/>
  <c r="D62" i="5" l="1"/>
  <c r="E62" i="5"/>
  <c r="G6" i="1"/>
  <c r="H6" i="1"/>
  <c r="F62" i="5" l="1"/>
  <c r="G62" i="5" s="1"/>
  <c r="I6" i="1"/>
  <c r="L6" i="1" s="1"/>
  <c r="K6" i="1" l="1"/>
  <c r="D7" i="1"/>
  <c r="C7" i="1"/>
  <c r="E7" i="1" l="1"/>
  <c r="F7" i="1" s="1"/>
  <c r="J7" i="1"/>
  <c r="H7" i="1"/>
  <c r="G7" i="1"/>
  <c r="I7" i="1" l="1"/>
  <c r="L7" i="1" s="1"/>
  <c r="K7" i="1"/>
  <c r="D8" i="1"/>
  <c r="C8" i="1"/>
  <c r="J8" i="1" s="1"/>
  <c r="E8" i="1" l="1"/>
  <c r="F8" i="1" l="1"/>
  <c r="G8" i="1"/>
  <c r="H8" i="1"/>
  <c r="I8" i="1" l="1"/>
  <c r="L8" i="1" s="1"/>
  <c r="K8" i="1" l="1"/>
  <c r="D9" i="1"/>
  <c r="C9" i="1"/>
  <c r="J9" i="1" s="1"/>
  <c r="E9" i="1" l="1"/>
  <c r="H9" i="1"/>
  <c r="F9" i="1"/>
  <c r="G9" i="1"/>
  <c r="I9" i="1" l="1"/>
  <c r="L9" i="1" l="1"/>
  <c r="D10" i="1"/>
  <c r="C10" i="1"/>
  <c r="K9" i="1"/>
  <c r="E10" i="1" l="1"/>
  <c r="J10" i="1"/>
  <c r="H10" i="1" l="1"/>
  <c r="F10" i="1"/>
  <c r="G10" i="1"/>
  <c r="I10" i="1" l="1"/>
  <c r="L10" i="1" l="1"/>
  <c r="C11" i="1"/>
  <c r="D11" i="1"/>
  <c r="K10" i="1"/>
  <c r="E11" i="1" l="1"/>
  <c r="J11" i="1"/>
  <c r="G11" i="1" l="1"/>
  <c r="H11" i="1"/>
  <c r="F11" i="1"/>
  <c r="I11" i="1" s="1"/>
  <c r="C12" i="1" l="1"/>
  <c r="D12" i="1"/>
  <c r="L11" i="1"/>
  <c r="K11" i="1"/>
  <c r="J12" i="1" l="1"/>
  <c r="E12" i="1"/>
  <c r="F12" i="1" l="1"/>
  <c r="G12" i="1"/>
  <c r="H12" i="1"/>
  <c r="I12" i="1" l="1"/>
  <c r="D13" i="1" l="1"/>
  <c r="L12" i="1"/>
  <c r="C13" i="1"/>
  <c r="K12" i="1"/>
  <c r="E13" i="1" l="1"/>
  <c r="J13" i="1"/>
  <c r="F13" i="1" l="1"/>
  <c r="G13" i="1"/>
  <c r="H13" i="1"/>
  <c r="I13" i="1" l="1"/>
  <c r="L13" i="1" l="1"/>
  <c r="C14" i="1"/>
  <c r="D14" i="1"/>
  <c r="K13" i="1"/>
  <c r="E14" i="1" l="1"/>
  <c r="J14" i="1"/>
  <c r="F14" i="1" l="1"/>
  <c r="H14" i="1"/>
  <c r="G14" i="1"/>
  <c r="I14" i="1" l="1"/>
  <c r="C15" i="1"/>
  <c r="D15" i="1"/>
  <c r="L14" i="1"/>
  <c r="K14" i="1"/>
  <c r="E15" i="1" l="1"/>
  <c r="J15" i="1"/>
  <c r="H15" i="1" l="1"/>
  <c r="F15" i="1"/>
  <c r="G15" i="1"/>
  <c r="I15" i="1" l="1"/>
  <c r="D16" i="1"/>
  <c r="C16" i="1"/>
  <c r="L15" i="1"/>
  <c r="K15" i="1"/>
  <c r="J16" i="1" l="1"/>
  <c r="E16" i="1"/>
  <c r="H16" i="1" l="1"/>
  <c r="G16" i="1"/>
  <c r="F16" i="1"/>
  <c r="I16" i="1" s="1"/>
  <c r="L16" i="1" l="1"/>
  <c r="D17" i="1"/>
  <c r="C17" i="1"/>
  <c r="K16" i="1"/>
  <c r="E17" i="1" l="1"/>
  <c r="J17" i="1"/>
  <c r="G17" i="1" l="1"/>
  <c r="H17" i="1"/>
  <c r="F17" i="1"/>
  <c r="I17" i="1" s="1"/>
  <c r="L17" i="1" l="1"/>
  <c r="C18" i="1"/>
  <c r="D18" i="1"/>
  <c r="K17" i="1"/>
  <c r="E18" i="1" l="1"/>
  <c r="J18" i="1"/>
  <c r="H18" i="1" l="1"/>
  <c r="G18" i="1"/>
  <c r="F18" i="1"/>
  <c r="I18" i="1" s="1"/>
  <c r="L18" i="1" s="1"/>
  <c r="K18" i="1" l="1"/>
</calcChain>
</file>

<file path=xl/sharedStrings.xml><?xml version="1.0" encoding="utf-8"?>
<sst xmlns="http://schemas.openxmlformats.org/spreadsheetml/2006/main" count="159" uniqueCount="84">
  <si>
    <t>задание 2</t>
  </si>
  <si>
    <t>n</t>
  </si>
  <si>
    <t>a</t>
  </si>
  <si>
    <t>b</t>
  </si>
  <si>
    <t>x</t>
  </si>
  <si>
    <t>f(x)</t>
  </si>
  <si>
    <t>задание 4</t>
  </si>
  <si>
    <t>xn</t>
  </si>
  <si>
    <t>xn^2</t>
  </si>
  <si>
    <t>F(xn)</t>
  </si>
  <si>
    <t>h</t>
  </si>
  <si>
    <t>задание 1</t>
  </si>
  <si>
    <t>F(x)</t>
  </si>
  <si>
    <t>F'(x)</t>
  </si>
  <si>
    <t>sign F(x)</t>
  </si>
  <si>
    <t>F''(x)</t>
  </si>
  <si>
    <t>xn^3</t>
  </si>
  <si>
    <t>xn-a</t>
  </si>
  <si>
    <t>F(xn)/F'(x0)</t>
  </si>
  <si>
    <t>x0</t>
  </si>
  <si>
    <t>F'(xn)</t>
  </si>
  <si>
    <t>y1</t>
  </si>
  <si>
    <t>y2</t>
  </si>
  <si>
    <t>a(xn)</t>
  </si>
  <si>
    <t>[-2;-1,5]</t>
  </si>
  <si>
    <t>max F'(x)</t>
  </si>
  <si>
    <t>-0,1*xn^2</t>
  </si>
  <si>
    <t>y</t>
  </si>
  <si>
    <t xml:space="preserve">xn </t>
  </si>
  <si>
    <t>yn</t>
  </si>
  <si>
    <t>G(x,y)=x^2+y^2-1</t>
  </si>
  <si>
    <t>F'x=cos(x+y)-1,2</t>
  </si>
  <si>
    <t>F'y=cos(x+y)</t>
  </si>
  <si>
    <t>G'x=2x</t>
  </si>
  <si>
    <t>G'y=2y</t>
  </si>
  <si>
    <t>yn^2</t>
  </si>
  <si>
    <t>xn+yn</t>
  </si>
  <si>
    <t>sin(xn+yn)</t>
  </si>
  <si>
    <t>cos(xn+yn)</t>
  </si>
  <si>
    <t>G(xn,yn)</t>
  </si>
  <si>
    <t>F(xn,yn)</t>
  </si>
  <si>
    <t>F'x(xn,yn)</t>
  </si>
  <si>
    <t>G'x(xn,yn)</t>
  </si>
  <si>
    <t>F'y(xn,yn)</t>
  </si>
  <si>
    <t>G'y(xn,yn)</t>
  </si>
  <si>
    <t>f(x)=3x^4-8x^3-18x^2+2</t>
  </si>
  <si>
    <t>3x^4</t>
  </si>
  <si>
    <t>-(8)^3</t>
  </si>
  <si>
    <t>-(18)x^2</t>
  </si>
  <si>
    <t>f(x)=2log(x)-x/2+1=0</t>
  </si>
  <si>
    <t>x/2</t>
  </si>
  <si>
    <t>2log(x)</t>
  </si>
  <si>
    <t>f(a)</t>
  </si>
  <si>
    <t>f(a)*f(x)</t>
  </si>
  <si>
    <t>e=</t>
  </si>
  <si>
    <t>Проверка</t>
  </si>
  <si>
    <t>-4sin(x)=x^2</t>
  </si>
  <si>
    <t>y2(x)=x^2</t>
  </si>
  <si>
    <t>y1(x)=-4sin(x)</t>
  </si>
  <si>
    <t>y1(x)</t>
  </si>
  <si>
    <t>y2(x)</t>
  </si>
  <si>
    <t>-4sin(xn)</t>
  </si>
  <si>
    <t>-2-xn</t>
  </si>
  <si>
    <t>x^3-3x^2+12x-9</t>
  </si>
  <si>
    <t>F(-2)-F(xn)</t>
  </si>
  <si>
    <t>3x^2-6x+12</t>
  </si>
  <si>
    <t>6x-6</t>
  </si>
  <si>
    <t>Ответ=</t>
  </si>
  <si>
    <t>2.2*x-2^x</t>
  </si>
  <si>
    <t>2.2*x-2^x*ln(2)</t>
  </si>
  <si>
    <t>2^x</t>
  </si>
  <si>
    <t>2.2*x</t>
  </si>
  <si>
    <t>Q=Max*F'(x)=2,2*x-2^x*ln(2)=</t>
  </si>
  <si>
    <t>x^3-0,2x^2+0,5x-1=0</t>
  </si>
  <si>
    <t>3x^2-0,4x+0,5</t>
  </si>
  <si>
    <t>k=4</t>
  </si>
  <si>
    <t>k=2</t>
  </si>
  <si>
    <t>x = 0,5-cos(y-2)</t>
  </si>
  <si>
    <t>y = sin(x+2)-1,5</t>
  </si>
  <si>
    <t>sin(x+2)</t>
  </si>
  <si>
    <t>cos(y-2)</t>
  </si>
  <si>
    <t>F(x,y)=sin(x+y)-1,2*x-0,1</t>
  </si>
  <si>
    <t>Ответ: x=</t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</si>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</sst>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3" xfId="0" applyNumberFormat="1" applyBorder="1"/>
    <xf numFmtId="0" fontId="0" fillId="0" borderId="0" xfId="0" applyBorder="1"/>
    <xf numFmtId="0" fontId="0" fillId="0" borderId="3" xfId="0" quotePrefix="1" applyBorder="1"/>
    <xf numFmtId="0" fontId="0" fillId="0" borderId="3" xfId="0" applyFill="1" applyBorder="1"/>
    <xf numFmtId="0" fontId="0" fillId="0" borderId="0" xfId="0" quotePrefix="1"/>
    <xf numFmtId="164" fontId="0" fillId="0" borderId="0" xfId="0" applyNumberFormat="1"/>
    <xf numFmtId="164" fontId="0" fillId="0" borderId="3" xfId="0" applyNumberFormat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837207859523121E-2"/>
          <c:y val="5.9297265341550554E-2"/>
          <c:w val="0.91731151681456713"/>
          <c:h val="0.77050702157987283"/>
        </c:manualLayout>
      </c:layout>
      <c:lineChart>
        <c:grouping val="standard"/>
        <c:varyColors val="0"/>
        <c:ser>
          <c:idx val="0"/>
          <c:order val="0"/>
          <c:tx>
            <c:strRef>
              <c:f>'Работа 2'!$B$4</c:f>
              <c:strCache>
                <c:ptCount val="1"/>
                <c:pt idx="0">
                  <c:v>y1(x)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'Работа 2'!$D$3:$H$3</c:f>
              <c:numCache>
                <c:formatCode>General</c:formatCode>
                <c:ptCount val="5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</c:numCache>
            </c:numRef>
          </c:cat>
          <c:val>
            <c:numRef>
              <c:f>'Работа 2'!$C$4:$H$4</c:f>
              <c:numCache>
                <c:formatCode>General</c:formatCode>
                <c:ptCount val="6"/>
                <c:pt idx="0">
                  <c:v>4</c:v>
                </c:pt>
                <c:pt idx="1">
                  <c:v>3.24</c:v>
                </c:pt>
                <c:pt idx="2">
                  <c:v>2.5600000000000005</c:v>
                </c:pt>
                <c:pt idx="3">
                  <c:v>1.9599999999999997</c:v>
                </c:pt>
                <c:pt idx="4">
                  <c:v>1.44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7-418F-9141-C4563B41E07C}"/>
            </c:ext>
          </c:extLst>
        </c:ser>
        <c:ser>
          <c:idx val="1"/>
          <c:order val="1"/>
          <c:tx>
            <c:strRef>
              <c:f>'Работа 2'!$B$5</c:f>
              <c:strCache>
                <c:ptCount val="1"/>
                <c:pt idx="0">
                  <c:v>y2(x)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'Работа 2'!$D$3:$H$3</c:f>
              <c:numCache>
                <c:formatCode>General</c:formatCode>
                <c:ptCount val="5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</c:numCache>
            </c:numRef>
          </c:cat>
          <c:val>
            <c:numRef>
              <c:f>'Работа 2'!$C$5:$H$5</c:f>
              <c:numCache>
                <c:formatCode>0.00</c:formatCode>
                <c:ptCount val="6"/>
                <c:pt idx="0">
                  <c:v>3.6371897073027268</c:v>
                </c:pt>
                <c:pt idx="1">
                  <c:v>3.8953905235127806</c:v>
                </c:pt>
                <c:pt idx="2">
                  <c:v>3.9982944121660204</c:v>
                </c:pt>
                <c:pt idx="3">
                  <c:v>3.9417989199538406</c:v>
                </c:pt>
                <c:pt idx="4">
                  <c:v>3.7281563438689052</c:v>
                </c:pt>
                <c:pt idx="5">
                  <c:v>3.365883939231586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7-418F-9141-C4563B41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790223"/>
        <c:axId val="1616647935"/>
      </c:lineChart>
      <c:catAx>
        <c:axId val="16177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647935"/>
        <c:crosses val="autoZero"/>
        <c:auto val="1"/>
        <c:lblAlgn val="ctr"/>
        <c:lblOffset val="100"/>
        <c:noMultiLvlLbl val="0"/>
      </c:catAx>
      <c:valAx>
        <c:axId val="16166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7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46177313659834E-2"/>
          <c:y val="6.0357629693778621E-2"/>
          <c:w val="0.91731151681456713"/>
          <c:h val="0.77050702157987283"/>
        </c:manualLayout>
      </c:layout>
      <c:lineChart>
        <c:grouping val="standard"/>
        <c:varyColors val="0"/>
        <c:ser>
          <c:idx val="0"/>
          <c:order val="0"/>
          <c:tx>
            <c:strRef>
              <c:f>'Работа 3'!$B$4</c:f>
              <c:strCache>
                <c:ptCount val="1"/>
                <c:pt idx="0">
                  <c:v>y1(x)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'Работа 3'!$C$3:$H$3</c:f>
              <c:numCache>
                <c:formatCode>General</c:formatCode>
                <c:ptCount val="6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</c:numCache>
            </c:numRef>
          </c:cat>
          <c:val>
            <c:numRef>
              <c:f>'Работа 3'!$C$4:$H$4</c:f>
              <c:numCache>
                <c:formatCode>General</c:formatCode>
                <c:ptCount val="6"/>
                <c:pt idx="0">
                  <c:v>4</c:v>
                </c:pt>
                <c:pt idx="1">
                  <c:v>3.24</c:v>
                </c:pt>
                <c:pt idx="2">
                  <c:v>2.5600000000000005</c:v>
                </c:pt>
                <c:pt idx="3">
                  <c:v>1.9599999999999997</c:v>
                </c:pt>
                <c:pt idx="4">
                  <c:v>1.44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F-4005-BFFD-506CD88BEA82}"/>
            </c:ext>
          </c:extLst>
        </c:ser>
        <c:ser>
          <c:idx val="1"/>
          <c:order val="1"/>
          <c:tx>
            <c:strRef>
              <c:f>'Работа 3'!$B$5</c:f>
              <c:strCache>
                <c:ptCount val="1"/>
                <c:pt idx="0">
                  <c:v>y2(x)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'Работа 3'!$C$3:$H$3</c:f>
              <c:numCache>
                <c:formatCode>General</c:formatCode>
                <c:ptCount val="6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</c:numCache>
            </c:numRef>
          </c:cat>
          <c:val>
            <c:numRef>
              <c:f>'Работа 3'!$C$5:$H$5</c:f>
              <c:numCache>
                <c:formatCode>0.00</c:formatCode>
                <c:ptCount val="6"/>
                <c:pt idx="0">
                  <c:v>3.6371897073027268</c:v>
                </c:pt>
                <c:pt idx="1">
                  <c:v>3.8953905235127806</c:v>
                </c:pt>
                <c:pt idx="2">
                  <c:v>3.9982944121660204</c:v>
                </c:pt>
                <c:pt idx="3">
                  <c:v>3.9417989199538406</c:v>
                </c:pt>
                <c:pt idx="4">
                  <c:v>3.7281563438689052</c:v>
                </c:pt>
                <c:pt idx="5">
                  <c:v>3.365883939231586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F-4005-BFFD-506CD88B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790223"/>
        <c:axId val="1616647935"/>
      </c:lineChart>
      <c:catAx>
        <c:axId val="16177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647935"/>
        <c:crosses val="autoZero"/>
        <c:auto val="1"/>
        <c:lblAlgn val="ctr"/>
        <c:lblOffset val="100"/>
        <c:noMultiLvlLbl val="0"/>
      </c:catAx>
      <c:valAx>
        <c:axId val="16166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7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'Работа 5'!$B$8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'Работа 5'!$C$7:$I$7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'Работа 5'!$C$8:$I$8</c:f>
              <c:numCache>
                <c:formatCode>General</c:formatCode>
                <c:ptCount val="7"/>
                <c:pt idx="0">
                  <c:v>1</c:v>
                </c:pt>
                <c:pt idx="1">
                  <c:v>1.4142135623730951</c:v>
                </c:pt>
                <c:pt idx="2">
                  <c:v>2</c:v>
                </c:pt>
                <c:pt idx="3">
                  <c:v>2.8284271247461898</c:v>
                </c:pt>
                <c:pt idx="4">
                  <c:v>4</c:v>
                </c:pt>
                <c:pt idx="5">
                  <c:v>5.6568542494923806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8-4070-90C0-3E63E170E61A}"/>
            </c:ext>
          </c:extLst>
        </c:ser>
        <c:ser>
          <c:idx val="1"/>
          <c:order val="1"/>
          <c:tx>
            <c:strRef>
              <c:f>'Работа 5'!$B$9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'Работа 5'!$C$7:$I$7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'Работа 5'!$C$9:$I$9</c:f>
              <c:numCache>
                <c:formatCode>General</c:formatCode>
                <c:ptCount val="7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3.3000000000000003</c:v>
                </c:pt>
                <c:pt idx="4">
                  <c:v>4.4000000000000004</c:v>
                </c:pt>
                <c:pt idx="5">
                  <c:v>5.5</c:v>
                </c:pt>
                <c:pt idx="6">
                  <c:v>6.6000000000000005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8-4070-90C0-3E63E170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376704"/>
        <c:axId val="274872064"/>
      </c:lineChart>
      <c:catAx>
        <c:axId val="362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872064"/>
        <c:crosses val="autoZero"/>
        <c:auto val="1"/>
        <c:lblAlgn val="ctr"/>
        <c:lblOffset val="100"/>
        <c:noMultiLvlLbl val="0"/>
      </c:catAx>
      <c:valAx>
        <c:axId val="274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3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9908675799086E-2"/>
          <c:y val="5.1347881899871634E-2"/>
          <c:w val="0.92067917880128003"/>
          <c:h val="0.90586221651690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'Работа 6'!$B$6</c:f>
              <c:strCache>
                <c:ptCount val="1"/>
                <c:pt idx="0">
                  <c:v>x = 0,5-cos(y-2)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'Работа 6'!$C$6:$J$6</c:f>
              <c:numCache>
                <c:formatCode>General</c:formatCode>
                <c:ptCount val="8"/>
                <c:pt idx="0">
                  <c:v>1.1536436208636118</c:v>
                </c:pt>
                <c:pt idx="1">
                  <c:v>1.2259323042001402</c:v>
                </c:pt>
                <c:pt idx="2">
                  <c:v>1.2909677119144169</c:v>
                </c:pt>
                <c:pt idx="3">
                  <c:v>1.3481000317104082</c:v>
                </c:pt>
                <c:pt idx="4">
                  <c:v>1.3967584163341469</c:v>
                </c:pt>
                <c:pt idx="5">
                  <c:v>1.4364566872907965</c:v>
                </c:pt>
                <c:pt idx="6">
                  <c:v>1.4667981925794611</c:v>
                </c:pt>
                <c:pt idx="7">
                  <c:v>1.4874797699088649</c:v>
                </c:pt>
              </c:numCache>
            </c:numRef>
          </c:xVal>
          <c:yVal>
            <c:numRef>
              <c:f>'Работа 6'!$C$5:$J$5</c:f>
              <c:numCache>
                <c:formatCode>General</c:formatCode>
                <c:ptCount val="8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5-4E2E-A108-6D4BE1A213FB}"/>
            </c:ext>
          </c:extLst>
        </c:ser>
        <c:ser>
          <c:idx val="1"/>
          <c:order val="1"/>
          <c:tx>
            <c:strRef>
              <c:f>'Работа 6'!$B$8</c:f>
              <c:strCache>
                <c:ptCount val="1"/>
                <c:pt idx="0">
                  <c:v>y = sin(x+2)-1,5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'Работа 6'!$C$7:$J$7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'Работа 6'!$C$8:$J$8</c:f>
              <c:numCache>
                <c:formatCode>General</c:formatCode>
                <c:ptCount val="8"/>
                <c:pt idx="0">
                  <c:v>-1.3588799919401329</c:v>
                </c:pt>
                <c:pt idx="1">
                  <c:v>-1.4584193375667096</c:v>
                </c:pt>
                <c:pt idx="2">
                  <c:v>-1.5583741434275802</c:v>
                </c:pt>
                <c:pt idx="3">
                  <c:v>-1.6577456941432482</c:v>
                </c:pt>
                <c:pt idx="4">
                  <c:v>-1.7555411020268312</c:v>
                </c:pt>
                <c:pt idx="5">
                  <c:v>-1.8507832276896199</c:v>
                </c:pt>
                <c:pt idx="6">
                  <c:v>-1.9425204432948524</c:v>
                </c:pt>
                <c:pt idx="7">
                  <c:v>-2.0298361409084933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5-4E2E-A108-6D4BE1A2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75744"/>
        <c:axId val="483050112"/>
      </c:scatterChart>
      <c:valAx>
        <c:axId val="362375744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50112"/>
        <c:crosses val="autoZero"/>
        <c:crossBetween val="midCat"/>
        <c:majorUnit val="0.1"/>
      </c:valAx>
      <c:valAx>
        <c:axId val="483050112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3757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70068792421356E-2"/>
          <c:y val="3.187889730344217E-2"/>
          <c:w val="0.93212468339416754"/>
          <c:h val="0.88192083264561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'Работа 6'!$N$6</c:f>
              <c:strCache>
                <c:ptCount val="1"/>
                <c:pt idx="0">
                  <c:v>x = 0,5-cos(y-2)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'Работа 6'!$O$6:$Y$6</c:f>
              <c:numCache>
                <c:formatCode>General</c:formatCode>
                <c:ptCount val="11"/>
                <c:pt idx="0">
                  <c:v>-0.2539022543433046</c:v>
                </c:pt>
                <c:pt idx="1">
                  <c:v>-0.46017028665036597</c:v>
                </c:pt>
                <c:pt idx="2">
                  <c:v>0.21633781453677375</c:v>
                </c:pt>
                <c:pt idx="3">
                  <c:v>1.1536436208636118</c:v>
                </c:pt>
                <c:pt idx="4">
                  <c:v>1.4899924966004454</c:v>
                </c:pt>
                <c:pt idx="5">
                  <c:v>0.91614683654714235</c:v>
                </c:pt>
                <c:pt idx="6">
                  <c:v>-4.0302305868139765E-2</c:v>
                </c:pt>
                <c:pt idx="7">
                  <c:v>-0.5</c:v>
                </c:pt>
                <c:pt idx="8">
                  <c:v>-4.0302305868139765E-2</c:v>
                </c:pt>
                <c:pt idx="9">
                  <c:v>0.91614683654714235</c:v>
                </c:pt>
                <c:pt idx="10">
                  <c:v>1.4899924966004454</c:v>
                </c:pt>
              </c:numCache>
            </c:numRef>
          </c:xVal>
          <c:yVal>
            <c:numRef>
              <c:f>'Работа 6'!$O$5:$Y$5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4-459F-B0F8-83EEEB358D43}"/>
            </c:ext>
          </c:extLst>
        </c:ser>
        <c:ser>
          <c:idx val="1"/>
          <c:order val="1"/>
          <c:tx>
            <c:strRef>
              <c:f>'Работа 6'!$N$8</c:f>
              <c:strCache>
                <c:ptCount val="1"/>
                <c:pt idx="0">
                  <c:v>y = sin(x+2)-1,5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'Работа 6'!$O$7:$Y$7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'Работа 6'!$O$8:$Y$8</c:f>
              <c:numCache>
                <c:formatCode>General</c:formatCode>
                <c:ptCount val="11"/>
                <c:pt idx="0">
                  <c:v>-1.6411200080598671</c:v>
                </c:pt>
                <c:pt idx="1">
                  <c:v>-2.4092974268256819</c:v>
                </c:pt>
                <c:pt idx="2">
                  <c:v>-2.3414709848078967</c:v>
                </c:pt>
                <c:pt idx="3">
                  <c:v>-1.5</c:v>
                </c:pt>
                <c:pt idx="4">
                  <c:v>-0.6585290151921035</c:v>
                </c:pt>
                <c:pt idx="5">
                  <c:v>-0.59070257317431829</c:v>
                </c:pt>
                <c:pt idx="6">
                  <c:v>-1.3588799919401329</c:v>
                </c:pt>
                <c:pt idx="7">
                  <c:v>-2.2568024953079284</c:v>
                </c:pt>
                <c:pt idx="8">
                  <c:v>-2.4589242746631386</c:v>
                </c:pt>
                <c:pt idx="9">
                  <c:v>-1.7794154981989259</c:v>
                </c:pt>
                <c:pt idx="10">
                  <c:v>-0.84301340128121094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4-459F-B0F8-83EEEB35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90976"/>
        <c:axId val="483102688"/>
      </c:scatterChart>
      <c:valAx>
        <c:axId val="1849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102688"/>
        <c:crosses val="autoZero"/>
        <c:crossBetween val="midCat"/>
      </c:valAx>
      <c:valAx>
        <c:axId val="4831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5935584582539"/>
          <c:y val="0.91985087851279734"/>
          <c:w val="0.40594018173013907"/>
          <c:h val="5.6790349186159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298939</xdr:colOff>
      <xdr:row>5</xdr:row>
      <xdr:rowOff>92110</xdr:rowOff>
    </xdr:from>
    <xdr:to>
      <xdr:col>7</xdr:col>
      <xdr:colOff>150725</xdr:colOff>
      <xdr:row>19</xdr:row>
      <xdr:rowOff>41868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EAE44F1-0228-D75F-FF6B-896A05A12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601981</xdr:colOff>
      <xdr:row>5</xdr:row>
      <xdr:rowOff>91440</xdr:rowOff>
    </xdr:from>
    <xdr:to>
      <xdr:col>7</xdr:col>
      <xdr:colOff>99060</xdr:colOff>
      <xdr:row>16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534CE6-BFA4-486D-910A-8615EC120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179070</xdr:rowOff>
    </xdr:from>
    <xdr:to>
      <xdr:col>7</xdr:col>
      <xdr:colOff>53340</xdr:colOff>
      <xdr:row>19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3106E9-F17F-862F-777E-B1DB377CD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579121</xdr:colOff>
      <xdr:row>8</xdr:row>
      <xdr:rowOff>171450</xdr:rowOff>
    </xdr:from>
    <xdr:to>
      <xdr:col>10</xdr:col>
      <xdr:colOff>528734</xdr:colOff>
      <xdr:row>28</xdr:row>
      <xdr:rowOff>116633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1F37F0-AC5C-3FDA-4009-102B27EB6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563879</xdr:colOff>
      <xdr:row>8</xdr:row>
      <xdr:rowOff>125730</xdr:rowOff>
    </xdr:from>
    <xdr:to>
      <xdr:col>22</xdr:col>
      <xdr:colOff>206828</xdr:colOff>
      <xdr:row>28</xdr:row>
      <xdr:rowOff>174171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C693D3-D996-DD18-A85E-B730F19D4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33867</xdr:colOff>
      <xdr:row>61</xdr:row>
      <xdr:rowOff>8467</xdr:rowOff>
    </xdr:from>
    <xdr:ext cx="1992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24C02C7-05D8-498B-B4B0-7E60B17CEEF8}"/>
                </a:ext>
              </a:extLst>
            </xdr:cNvPr>
            <xdr:cNvSpPr txBox="1"/>
          </xdr:nvSpPr>
          <xdr:spPr>
            <a:xfrm>
              <a:off x="5884334" y="9025467"/>
              <a:ext cx="1992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24C02C7-05D8-498B-B4B0-7E60B17CEEF8}"/>
                </a:ext>
              </a:extLst>
            </xdr:cNvPr>
            <xdr:cNvSpPr txBox="1"/>
          </xdr:nvSpPr>
          <xdr:spPr>
            <a:xfrm>
              <a:off x="5884334" y="9025467"/>
              <a:ext cx="1992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61</xdr:row>
      <xdr:rowOff>0</xdr:rowOff>
    </xdr:from>
    <xdr:ext cx="268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14313D4-3A47-4DDF-92C5-165B4FBD86A9}"/>
                </a:ext>
              </a:extLst>
            </xdr:cNvPr>
            <xdr:cNvSpPr txBox="1"/>
          </xdr:nvSpPr>
          <xdr:spPr>
            <a:xfrm>
              <a:off x="6519333" y="9017000"/>
              <a:ext cx="268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14313D4-3A47-4DDF-92C5-165B4FBD86A9}"/>
                </a:ext>
              </a:extLst>
            </xdr:cNvPr>
            <xdr:cNvSpPr txBox="1"/>
          </xdr:nvSpPr>
          <xdr:spPr>
            <a:xfrm>
              <a:off x="6519333" y="9017000"/>
              <a:ext cx="268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62</xdr:row>
      <xdr:rowOff>0</xdr:rowOff>
    </xdr:from>
    <xdr:ext cx="2682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4475CD6-5E3E-40AC-B3E9-1F5112573671}"/>
                </a:ext>
              </a:extLst>
            </xdr:cNvPr>
            <xdr:cNvSpPr txBox="1"/>
          </xdr:nvSpPr>
          <xdr:spPr>
            <a:xfrm>
              <a:off x="6519333" y="9203267"/>
              <a:ext cx="268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4475CD6-5E3E-40AC-B3E9-1F5112573671}"/>
                </a:ext>
              </a:extLst>
            </xdr:cNvPr>
            <xdr:cNvSpPr txBox="1"/>
          </xdr:nvSpPr>
          <xdr:spPr>
            <a:xfrm>
              <a:off x="6519333" y="9203267"/>
              <a:ext cx="268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61</xdr:row>
      <xdr:rowOff>0</xdr:rowOff>
    </xdr:from>
    <xdr:ext cx="184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6671A9C-4FD2-463B-8003-7034E6135992}"/>
                </a:ext>
              </a:extLst>
            </xdr:cNvPr>
            <xdr:cNvSpPr txBox="1"/>
          </xdr:nvSpPr>
          <xdr:spPr>
            <a:xfrm>
              <a:off x="7128933" y="9017000"/>
              <a:ext cx="184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6671A9C-4FD2-463B-8003-7034E6135992}"/>
                </a:ext>
              </a:extLst>
            </xdr:cNvPr>
            <xdr:cNvSpPr txBox="1"/>
          </xdr:nvSpPr>
          <xdr:spPr>
            <a:xfrm>
              <a:off x="7128933" y="9017000"/>
              <a:ext cx="184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62</xdr:row>
      <xdr:rowOff>0</xdr:rowOff>
    </xdr:from>
    <xdr:ext cx="1841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1E124F9-FE1A-4C68-AF78-5CCAFA1A463E}"/>
                </a:ext>
              </a:extLst>
            </xdr:cNvPr>
            <xdr:cNvSpPr txBox="1"/>
          </xdr:nvSpPr>
          <xdr:spPr>
            <a:xfrm>
              <a:off x="7128933" y="9203267"/>
              <a:ext cx="184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1E124F9-FE1A-4C68-AF78-5CCAFA1A463E}"/>
                </a:ext>
              </a:extLst>
            </xdr:cNvPr>
            <xdr:cNvSpPr txBox="1"/>
          </xdr:nvSpPr>
          <xdr:spPr>
            <a:xfrm>
              <a:off x="7128933" y="9203267"/>
              <a:ext cx="184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7"/>
  <sheetViews>
    <sheetView showFormulas="1" zoomScale="96" zoomScaleNormal="130" workbookViewId="0">
      <selection sqref="A1:M28"/>
    </sheetView>
  </sheetViews>
  <sheetFormatPr defaultRowHeight="14.4" x14ac:dyDescent="0.3"/>
  <sheetData>
    <row r="2" spans="2:17" x14ac:dyDescent="0.3">
      <c r="B2" t="s">
        <v>0</v>
      </c>
      <c r="I2" t="s">
        <v>54</v>
      </c>
      <c r="J2">
        <v>0.01</v>
      </c>
    </row>
    <row r="3" spans="2:17" x14ac:dyDescent="0.3">
      <c r="B3" t="s">
        <v>45</v>
      </c>
    </row>
    <row r="4" spans="2:1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46</v>
      </c>
      <c r="G4" s="14" t="s">
        <v>47</v>
      </c>
      <c r="H4" s="14" t="s">
        <v>48</v>
      </c>
      <c r="I4" s="3" t="s">
        <v>5</v>
      </c>
      <c r="J4" s="15" t="s">
        <v>52</v>
      </c>
      <c r="K4" s="15" t="s">
        <v>53</v>
      </c>
      <c r="L4" s="3" t="s">
        <v>55</v>
      </c>
    </row>
    <row r="5" spans="2:17" x14ac:dyDescent="0.3">
      <c r="B5" s="3">
        <v>0</v>
      </c>
      <c r="C5" s="3">
        <v>3</v>
      </c>
      <c r="D5" s="3">
        <v>5</v>
      </c>
      <c r="E5" s="3">
        <f>(C5+D5)/2</f>
        <v>4</v>
      </c>
      <c r="F5" s="3">
        <f>3*E5^4</f>
        <v>768</v>
      </c>
      <c r="G5" s="3">
        <f>-8*E5^3</f>
        <v>-512</v>
      </c>
      <c r="H5" s="3">
        <f>-18*E5^2</f>
        <v>-288</v>
      </c>
      <c r="I5" s="3">
        <f>F5+G5+H5+2</f>
        <v>-30</v>
      </c>
      <c r="J5" s="3">
        <f>3*C5^4-8*C5^3-18*C5^2+2</f>
        <v>-133</v>
      </c>
      <c r="K5" s="3">
        <f>J5*I5</f>
        <v>3990</v>
      </c>
      <c r="L5" s="3" t="str">
        <f>IF(ABS(I5)&lt;$J$2,"ответ ","")</f>
        <v/>
      </c>
    </row>
    <row r="6" spans="2:17" x14ac:dyDescent="0.3">
      <c r="B6" s="3">
        <v>1</v>
      </c>
      <c r="C6" s="3">
        <f>IF(I5&lt;0,E5,C5)</f>
        <v>4</v>
      </c>
      <c r="D6" s="3">
        <f>IF(I5&lt;0,D5,E5)</f>
        <v>5</v>
      </c>
      <c r="E6" s="3">
        <f>(C6+D6)/2</f>
        <v>4.5</v>
      </c>
      <c r="F6" s="3">
        <f t="shared" ref="F6:F9" si="0">3*E6^4</f>
        <v>1230.1875</v>
      </c>
      <c r="G6" s="3">
        <f>-8*E6^3</f>
        <v>-729</v>
      </c>
      <c r="H6" s="3">
        <f t="shared" ref="H6:H9" si="1">-18*E6^2</f>
        <v>-364.5</v>
      </c>
      <c r="I6" s="3">
        <f t="shared" ref="I6:I9" si="2">F6+G6+H6+2</f>
        <v>138.6875</v>
      </c>
      <c r="J6" s="3">
        <f t="shared" ref="J6:J9" si="3">3*C6^4-8*C6^3-18*C6^2+2</f>
        <v>-30</v>
      </c>
      <c r="K6" s="3">
        <f t="shared" ref="K6:K9" si="4">J6*I6</f>
        <v>-4160.625</v>
      </c>
      <c r="L6" s="3" t="str">
        <f t="shared" ref="L6:L9" si="5">IF(ABS(I6)&lt;$J$2,"ответ ","")</f>
        <v/>
      </c>
    </row>
    <row r="7" spans="2:17" x14ac:dyDescent="0.3">
      <c r="B7" s="3">
        <v>2</v>
      </c>
      <c r="C7" s="3">
        <f>IF(I6&lt;0,E6,C6)</f>
        <v>4</v>
      </c>
      <c r="D7" s="3">
        <f>IF(I6&lt;0,D6,E6)</f>
        <v>4.5</v>
      </c>
      <c r="E7" s="3">
        <f>(C7+D7)/2</f>
        <v>4.25</v>
      </c>
      <c r="F7" s="3">
        <f t="shared" si="0"/>
        <v>978.76171875</v>
      </c>
      <c r="G7" s="3">
        <f t="shared" ref="G7:G9" si="6">-8*E7^3</f>
        <v>-614.125</v>
      </c>
      <c r="H7" s="3">
        <f t="shared" si="1"/>
        <v>-325.125</v>
      </c>
      <c r="I7" s="3">
        <f t="shared" si="2"/>
        <v>41.51171875</v>
      </c>
      <c r="J7" s="3">
        <f t="shared" si="3"/>
        <v>-30</v>
      </c>
      <c r="K7" s="3">
        <f t="shared" si="4"/>
        <v>-1245.3515625</v>
      </c>
      <c r="L7" s="3" t="str">
        <f t="shared" si="5"/>
        <v/>
      </c>
    </row>
    <row r="8" spans="2:17" x14ac:dyDescent="0.3">
      <c r="B8" s="3">
        <v>3</v>
      </c>
      <c r="C8" s="3">
        <f>IF(I7&lt;0,E7,C7)</f>
        <v>4</v>
      </c>
      <c r="D8" s="3">
        <f>IF(I7&lt;0,D7,E7)</f>
        <v>4.25</v>
      </c>
      <c r="E8" s="3">
        <f>(C8+D8)/2</f>
        <v>4.125</v>
      </c>
      <c r="F8" s="3">
        <f t="shared" si="0"/>
        <v>868.594482421875</v>
      </c>
      <c r="G8" s="3">
        <f t="shared" si="6"/>
        <v>-561.515625</v>
      </c>
      <c r="H8" s="3">
        <f t="shared" si="1"/>
        <v>-306.28125</v>
      </c>
      <c r="I8" s="3">
        <f t="shared" si="2"/>
        <v>2.797607421875</v>
      </c>
      <c r="J8" s="3">
        <f t="shared" si="3"/>
        <v>-30</v>
      </c>
      <c r="K8" s="3">
        <f t="shared" si="4"/>
        <v>-83.92822265625</v>
      </c>
      <c r="L8" s="3" t="str">
        <f t="shared" si="5"/>
        <v/>
      </c>
    </row>
    <row r="9" spans="2:17" x14ac:dyDescent="0.3">
      <c r="B9" s="3">
        <v>4</v>
      </c>
      <c r="C9" s="3">
        <f>IF(I8&lt;0,E8,C8)</f>
        <v>4</v>
      </c>
      <c r="D9" s="3">
        <f>IF(I8&lt;0,D8,E8)</f>
        <v>4.125</v>
      </c>
      <c r="E9" s="3">
        <f>(C9+D9)/2</f>
        <v>4.0625</v>
      </c>
      <c r="F9" s="3">
        <f t="shared" si="0"/>
        <v>817.13676452636719</v>
      </c>
      <c r="G9" s="3">
        <f t="shared" si="6"/>
        <v>-536.376953125</v>
      </c>
      <c r="H9" s="3">
        <f t="shared" si="1"/>
        <v>-297.0703125</v>
      </c>
      <c r="I9" s="3">
        <f t="shared" si="2"/>
        <v>-14.310501098632813</v>
      </c>
      <c r="J9" s="3">
        <f t="shared" si="3"/>
        <v>-30</v>
      </c>
      <c r="K9" s="3">
        <f t="shared" si="4"/>
        <v>429.31503295898438</v>
      </c>
      <c r="L9" s="3" t="str">
        <f t="shared" si="5"/>
        <v/>
      </c>
    </row>
    <row r="10" spans="2:17" x14ac:dyDescent="0.3">
      <c r="B10" s="3">
        <v>5</v>
      </c>
      <c r="C10" s="3">
        <f t="shared" ref="C10:C17" si="7">IF(I9&lt;0,E9,C9)</f>
        <v>4.0625</v>
      </c>
      <c r="D10" s="3">
        <f t="shared" ref="D10:D17" si="8">IF(I9&lt;0,D9,E9)</f>
        <v>4.125</v>
      </c>
      <c r="E10" s="3">
        <f t="shared" ref="E10:E17" si="9">(C10+D10)/2</f>
        <v>4.09375</v>
      </c>
      <c r="F10" s="3">
        <f t="shared" ref="F10:F17" si="10">3*E10^4</f>
        <v>842.57103252410889</v>
      </c>
      <c r="G10" s="3">
        <f t="shared" ref="G10:G17" si="11">-8*E10^3</f>
        <v>-548.850341796875</v>
      </c>
      <c r="H10" s="3">
        <f t="shared" ref="H10:H17" si="12">-18*E10^2</f>
        <v>-301.658203125</v>
      </c>
      <c r="I10" s="3">
        <f t="shared" ref="I10:I17" si="13">F10+G10+H10+2</f>
        <v>-5.9375123977661133</v>
      </c>
      <c r="J10" s="3">
        <f t="shared" ref="J10:J17" si="14">3*C10^4-8*C10^3-18*C10^2+2</f>
        <v>-14.310501098632813</v>
      </c>
      <c r="K10" s="3">
        <f t="shared" ref="K10:K17" si="15">J10*I10</f>
        <v>84.968777691377909</v>
      </c>
      <c r="L10" s="3" t="str">
        <f t="shared" ref="L10:L17" si="16">IF(ABS(I10)&lt;$J$2,"ответ ","")</f>
        <v/>
      </c>
      <c r="M10" s="13"/>
      <c r="N10" s="13"/>
      <c r="O10" s="13"/>
      <c r="P10" s="13"/>
      <c r="Q10" s="13"/>
    </row>
    <row r="11" spans="2:17" x14ac:dyDescent="0.3">
      <c r="B11" s="3">
        <v>6</v>
      </c>
      <c r="C11" s="3">
        <f t="shared" si="7"/>
        <v>4.09375</v>
      </c>
      <c r="D11" s="3">
        <f t="shared" si="8"/>
        <v>4.125</v>
      </c>
      <c r="E11" s="3">
        <f t="shared" si="9"/>
        <v>4.109375</v>
      </c>
      <c r="F11" s="3">
        <f t="shared" si="10"/>
        <v>855.50854700803757</v>
      </c>
      <c r="G11" s="3">
        <f t="shared" si="11"/>
        <v>-555.15890502929688</v>
      </c>
      <c r="H11" s="3">
        <f t="shared" si="12"/>
        <v>-303.96533203125</v>
      </c>
      <c r="I11" s="3">
        <f t="shared" si="13"/>
        <v>-1.6156900525093079</v>
      </c>
      <c r="J11" s="3">
        <f t="shared" si="14"/>
        <v>-5.9375123977661133</v>
      </c>
      <c r="K11" s="3">
        <f t="shared" si="15"/>
        <v>9.593179717721398</v>
      </c>
      <c r="L11" s="3" t="str">
        <f t="shared" si="16"/>
        <v/>
      </c>
      <c r="M11" s="13"/>
      <c r="N11" s="13"/>
      <c r="O11" s="13"/>
      <c r="P11" s="13"/>
      <c r="Q11" s="13"/>
    </row>
    <row r="12" spans="2:17" x14ac:dyDescent="0.3">
      <c r="B12" s="3">
        <v>7</v>
      </c>
      <c r="C12" s="3">
        <f t="shared" si="7"/>
        <v>4.109375</v>
      </c>
      <c r="D12" s="3">
        <f t="shared" si="8"/>
        <v>4.125</v>
      </c>
      <c r="E12" s="3">
        <f t="shared" si="9"/>
        <v>4.1171875</v>
      </c>
      <c r="F12" s="3">
        <f t="shared" si="10"/>
        <v>862.03289152309299</v>
      </c>
      <c r="G12" s="3">
        <f t="shared" si="11"/>
        <v>-558.33123397827148</v>
      </c>
      <c r="H12" s="3">
        <f t="shared" si="12"/>
        <v>-305.1221923828125</v>
      </c>
      <c r="I12" s="3">
        <f t="shared" si="13"/>
        <v>0.57946516200900078</v>
      </c>
      <c r="J12" s="3">
        <f t="shared" si="14"/>
        <v>-1.6156900525093079</v>
      </c>
      <c r="K12" s="3">
        <f t="shared" si="15"/>
        <v>-0.93623609803363705</v>
      </c>
      <c r="L12" s="3" t="str">
        <f t="shared" si="16"/>
        <v/>
      </c>
      <c r="M12" s="13"/>
      <c r="N12" s="13"/>
      <c r="O12" s="13"/>
      <c r="P12" s="13"/>
      <c r="Q12" s="13"/>
    </row>
    <row r="13" spans="2:17" x14ac:dyDescent="0.3">
      <c r="B13" s="3">
        <v>8</v>
      </c>
      <c r="C13" s="3">
        <f t="shared" si="7"/>
        <v>4.109375</v>
      </c>
      <c r="D13" s="3">
        <f t="shared" si="8"/>
        <v>4.1171875</v>
      </c>
      <c r="E13" s="3">
        <f t="shared" si="9"/>
        <v>4.11328125</v>
      </c>
      <c r="F13" s="3">
        <f t="shared" si="10"/>
        <v>858.76607230002992</v>
      </c>
      <c r="G13" s="3">
        <f t="shared" si="11"/>
        <v>-556.74356317520142</v>
      </c>
      <c r="H13" s="3">
        <f t="shared" si="12"/>
        <v>-304.54348754882813</v>
      </c>
      <c r="I13" s="3">
        <f t="shared" si="13"/>
        <v>-0.52097842399962246</v>
      </c>
      <c r="J13" s="3">
        <f t="shared" si="14"/>
        <v>-1.6156900525093079</v>
      </c>
      <c r="K13" s="3">
        <f t="shared" si="15"/>
        <v>0.84173965722816646</v>
      </c>
      <c r="L13" s="3" t="str">
        <f t="shared" si="16"/>
        <v/>
      </c>
      <c r="M13" s="13"/>
      <c r="N13" s="13"/>
      <c r="O13" s="13"/>
      <c r="P13" s="13"/>
      <c r="Q13" s="13"/>
    </row>
    <row r="14" spans="2:17" x14ac:dyDescent="0.3">
      <c r="B14" s="3">
        <v>9</v>
      </c>
      <c r="C14" s="3">
        <f t="shared" si="7"/>
        <v>4.11328125</v>
      </c>
      <c r="D14" s="3">
        <f t="shared" si="8"/>
        <v>4.1171875</v>
      </c>
      <c r="E14" s="3">
        <f t="shared" si="9"/>
        <v>4.115234375</v>
      </c>
      <c r="F14" s="3">
        <f t="shared" si="10"/>
        <v>860.39831906677864</v>
      </c>
      <c r="G14" s="3">
        <f t="shared" si="11"/>
        <v>-557.53702181577682</v>
      </c>
      <c r="H14" s="3">
        <f t="shared" si="12"/>
        <v>-304.83277130126953</v>
      </c>
      <c r="I14" s="3">
        <f t="shared" si="13"/>
        <v>2.8525949732284062E-2</v>
      </c>
      <c r="J14" s="3">
        <f t="shared" si="14"/>
        <v>-0.52097842399962246</v>
      </c>
      <c r="K14" s="3">
        <f t="shared" si="15"/>
        <v>-1.4861404334617802E-2</v>
      </c>
      <c r="L14" s="3" t="str">
        <f t="shared" si="16"/>
        <v/>
      </c>
      <c r="M14" s="13"/>
      <c r="N14" s="13"/>
      <c r="O14" s="13"/>
      <c r="P14" s="13"/>
      <c r="Q14" s="13"/>
    </row>
    <row r="15" spans="2:17" x14ac:dyDescent="0.3">
      <c r="B15" s="3">
        <v>10</v>
      </c>
      <c r="C15" s="3">
        <f t="shared" si="7"/>
        <v>4.11328125</v>
      </c>
      <c r="D15" s="3">
        <f t="shared" si="8"/>
        <v>4.115234375</v>
      </c>
      <c r="E15" s="3">
        <f t="shared" si="9"/>
        <v>4.1142578125</v>
      </c>
      <c r="F15" s="3">
        <f t="shared" si="10"/>
        <v>859.58190511017438</v>
      </c>
      <c r="G15" s="3">
        <f t="shared" si="11"/>
        <v>-557.14019832760096</v>
      </c>
      <c r="H15" s="3">
        <f t="shared" si="12"/>
        <v>-304.68811225891113</v>
      </c>
      <c r="I15" s="3">
        <f t="shared" si="13"/>
        <v>-0.24640547633771348</v>
      </c>
      <c r="J15" s="3">
        <f t="shared" si="14"/>
        <v>-0.52097842399962246</v>
      </c>
      <c r="K15" s="3">
        <f t="shared" si="15"/>
        <v>0.12837193672729824</v>
      </c>
      <c r="L15" s="3" t="str">
        <f t="shared" si="16"/>
        <v/>
      </c>
      <c r="M15" s="13"/>
      <c r="N15" s="13"/>
      <c r="O15" s="13"/>
      <c r="P15" s="13"/>
      <c r="Q15" s="13"/>
    </row>
    <row r="16" spans="2:17" x14ac:dyDescent="0.3">
      <c r="B16" s="3">
        <v>11</v>
      </c>
      <c r="C16" s="3">
        <f t="shared" si="7"/>
        <v>4.1142578125</v>
      </c>
      <c r="D16" s="3">
        <f t="shared" si="8"/>
        <v>4.115234375</v>
      </c>
      <c r="E16" s="3">
        <f t="shared" si="9"/>
        <v>4.11474609375</v>
      </c>
      <c r="F16" s="3">
        <f t="shared" si="10"/>
        <v>859.99003942792592</v>
      </c>
      <c r="G16" s="3">
        <f t="shared" si="11"/>
        <v>-557.33858652692288</v>
      </c>
      <c r="H16" s="3">
        <f t="shared" si="12"/>
        <v>-304.76043748855591</v>
      </c>
      <c r="I16" s="3">
        <f t="shared" si="13"/>
        <v>-0.10898458755286811</v>
      </c>
      <c r="J16" s="3">
        <f t="shared" si="14"/>
        <v>-0.24640547633771348</v>
      </c>
      <c r="K16" s="3">
        <f t="shared" si="15"/>
        <v>2.6854399209433704E-2</v>
      </c>
      <c r="L16" s="3" t="str">
        <f t="shared" si="16"/>
        <v/>
      </c>
      <c r="M16" s="13"/>
      <c r="N16" s="13"/>
      <c r="O16" s="13"/>
      <c r="P16" s="13"/>
      <c r="Q16" s="13"/>
    </row>
    <row r="17" spans="2:17" x14ac:dyDescent="0.3">
      <c r="B17" s="3">
        <v>12</v>
      </c>
      <c r="C17" s="3">
        <f t="shared" si="7"/>
        <v>4.11474609375</v>
      </c>
      <c r="D17" s="3">
        <f t="shared" si="8"/>
        <v>4.115234375</v>
      </c>
      <c r="E17" s="3">
        <f t="shared" si="9"/>
        <v>4.114990234375</v>
      </c>
      <c r="F17" s="3">
        <f t="shared" si="10"/>
        <v>860.19416108005896</v>
      </c>
      <c r="G17" s="3">
        <f t="shared" si="11"/>
        <v>-557.43779828480911</v>
      </c>
      <c r="H17" s="3">
        <f t="shared" si="12"/>
        <v>-304.79660332202911</v>
      </c>
      <c r="I17" s="3">
        <f t="shared" si="13"/>
        <v>-4.024052677925738E-2</v>
      </c>
      <c r="J17" s="3">
        <f t="shared" si="14"/>
        <v>-0.10898458755286811</v>
      </c>
      <c r="K17" s="3">
        <f t="shared" si="15"/>
        <v>4.3855972139475096E-3</v>
      </c>
      <c r="L17" s="3" t="str">
        <f t="shared" si="16"/>
        <v/>
      </c>
      <c r="M17" s="13"/>
      <c r="N17" s="13"/>
      <c r="O17" s="13"/>
      <c r="P17" s="13"/>
      <c r="Q17" s="13"/>
    </row>
    <row r="18" spans="2:17" x14ac:dyDescent="0.3">
      <c r="B18" s="3">
        <v>13</v>
      </c>
      <c r="C18" s="3">
        <f t="shared" ref="C18" si="17">IF(I17&lt;0,E17,C17)</f>
        <v>4.114990234375</v>
      </c>
      <c r="D18" s="3">
        <f t="shared" ref="D18" si="18">IF(I17&lt;0,D17,E17)</f>
        <v>4.115234375</v>
      </c>
      <c r="E18" s="3">
        <f t="shared" ref="E18" si="19">(C18+D18)/2</f>
        <v>4.1151123046875</v>
      </c>
      <c r="F18" s="3">
        <f t="shared" ref="F18" si="20">3*E18^4</f>
        <v>860.29623553132592</v>
      </c>
      <c r="G18" s="3">
        <f t="shared" ref="G18" si="21">-8*E18^3</f>
        <v>-557.48740857861412</v>
      </c>
      <c r="H18" s="3">
        <f t="shared" ref="H18" si="22">-18*E18^2</f>
        <v>-304.81468704342842</v>
      </c>
      <c r="I18" s="3">
        <f t="shared" ref="I18" si="23">F18+G18+H18+2</f>
        <v>-5.8600907166237448E-3</v>
      </c>
      <c r="J18" s="3">
        <f t="shared" ref="J18" si="24">3*C18^4-8*C18^3-18*C18^2+2</f>
        <v>-4.024052677925738E-2</v>
      </c>
      <c r="K18" s="3">
        <f t="shared" ref="K18" si="25">J18*I18</f>
        <v>2.3581313741117537E-4</v>
      </c>
      <c r="L18" s="3" t="str">
        <f t="shared" ref="L18" si="26">IF(ABS(I18)&lt;$J$2,"ответ ","")</f>
        <v xml:space="preserve">ответ </v>
      </c>
    </row>
    <row r="21" spans="2:17" x14ac:dyDescent="0.3">
      <c r="B21" t="s">
        <v>6</v>
      </c>
    </row>
    <row r="22" spans="2:17" x14ac:dyDescent="0.3">
      <c r="B22" t="s">
        <v>49</v>
      </c>
    </row>
    <row r="23" spans="2:17" x14ac:dyDescent="0.3">
      <c r="B23" s="3" t="s">
        <v>1</v>
      </c>
      <c r="C23" s="3" t="s">
        <v>2</v>
      </c>
      <c r="D23" s="3" t="s">
        <v>3</v>
      </c>
      <c r="E23" s="3" t="s">
        <v>4</v>
      </c>
      <c r="F23" s="3" t="s">
        <v>50</v>
      </c>
      <c r="G23" s="3" t="s">
        <v>51</v>
      </c>
      <c r="H23" s="3" t="s">
        <v>5</v>
      </c>
      <c r="I23" s="15" t="s">
        <v>52</v>
      </c>
      <c r="J23" s="15" t="s">
        <v>53</v>
      </c>
      <c r="K23" s="3" t="s">
        <v>55</v>
      </c>
    </row>
    <row r="24" spans="2:17" x14ac:dyDescent="0.3">
      <c r="B24" s="3">
        <v>0</v>
      </c>
      <c r="C24" s="3">
        <v>4</v>
      </c>
      <c r="D24" s="3">
        <v>5</v>
      </c>
      <c r="E24" s="3">
        <f>(D24+C24)/2</f>
        <v>4.5</v>
      </c>
      <c r="F24" s="3">
        <f>E24/2</f>
        <v>2.25</v>
      </c>
      <c r="G24" s="3">
        <f>2*LOG(E24)</f>
        <v>1.3064250275506875</v>
      </c>
      <c r="H24" s="3">
        <f>G24-F24+1</f>
        <v>5.6425027550687457E-2</v>
      </c>
      <c r="I24" s="3">
        <f>2*LOG(C24)-C24/2+1</f>
        <v>0.20411998265592479</v>
      </c>
      <c r="J24" s="3">
        <f>I24*H24</f>
        <v>1.1517475645006402E-2</v>
      </c>
      <c r="K24" s="3" t="str">
        <f>IF(ABS(H24)&lt;$J$2,"ответ ","")</f>
        <v/>
      </c>
    </row>
    <row r="25" spans="2:17" x14ac:dyDescent="0.3">
      <c r="B25" s="3">
        <v>1</v>
      </c>
      <c r="C25" s="3">
        <f>IF(J24&lt;0,C24,E24)</f>
        <v>4.5</v>
      </c>
      <c r="D25" s="3">
        <f>IF(J24&lt;0,E24,D24)</f>
        <v>5</v>
      </c>
      <c r="E25" s="3">
        <f>(D25+C25)/2</f>
        <v>4.75</v>
      </c>
      <c r="F25" s="3">
        <f t="shared" ref="F25:F27" si="27">E25/2</f>
        <v>2.375</v>
      </c>
      <c r="G25" s="3">
        <f t="shared" ref="G25:G27" si="28">2*LOG(E25)</f>
        <v>1.3533872192497332</v>
      </c>
      <c r="H25" s="3">
        <f t="shared" ref="H25:H27" si="29">G25-F25+1</f>
        <v>-2.1612780750266847E-2</v>
      </c>
      <c r="I25" s="3">
        <f t="shared" ref="I25:I27" si="30">2*LOG(C25)-C25/2+1</f>
        <v>5.6425027550687457E-2</v>
      </c>
      <c r="J25" s="3">
        <f t="shared" ref="J25:J27" si="31">I25*H25</f>
        <v>-1.2195017492807744E-3</v>
      </c>
      <c r="K25" s="3" t="str">
        <f t="shared" ref="K25:K27" si="32">IF(ABS(H25)&lt;$J$2,"ответ ","")</f>
        <v/>
      </c>
    </row>
    <row r="26" spans="2:17" x14ac:dyDescent="0.3">
      <c r="B26" s="3">
        <v>2</v>
      </c>
      <c r="C26" s="3">
        <f t="shared" ref="C26:C27" si="33">IF(J25&lt;0,C25,E25)</f>
        <v>4.5</v>
      </c>
      <c r="D26" s="3">
        <f t="shared" ref="D26:D27" si="34">IF(J25&lt;0,E25,D25)</f>
        <v>4.75</v>
      </c>
      <c r="E26" s="3">
        <f>(D26+C26)/2</f>
        <v>4.625</v>
      </c>
      <c r="F26" s="3">
        <f t="shared" si="27"/>
        <v>2.3125</v>
      </c>
      <c r="G26" s="3">
        <f t="shared" si="28"/>
        <v>1.3302234741501029</v>
      </c>
      <c r="H26" s="3">
        <f t="shared" si="29"/>
        <v>1.7723474150102891E-2</v>
      </c>
      <c r="I26" s="3">
        <f t="shared" si="30"/>
        <v>5.6425027550687457E-2</v>
      </c>
      <c r="J26" s="3">
        <f t="shared" si="31"/>
        <v>1.0000475172134526E-3</v>
      </c>
      <c r="K26" s="3" t="str">
        <f t="shared" si="32"/>
        <v/>
      </c>
    </row>
    <row r="27" spans="2:17" x14ac:dyDescent="0.3">
      <c r="B27" s="3">
        <v>3</v>
      </c>
      <c r="C27" s="3">
        <f t="shared" si="33"/>
        <v>4.625</v>
      </c>
      <c r="D27" s="3">
        <f t="shared" si="34"/>
        <v>4.75</v>
      </c>
      <c r="E27" s="3">
        <f>(D27+C27)/2</f>
        <v>4.6875</v>
      </c>
      <c r="F27" s="3">
        <f t="shared" si="27"/>
        <v>2.34375</v>
      </c>
      <c r="G27" s="3">
        <f t="shared" si="28"/>
        <v>1.3418825614715506</v>
      </c>
      <c r="H27" s="3">
        <f t="shared" si="29"/>
        <v>-1.8674385284493944E-3</v>
      </c>
      <c r="I27" s="3">
        <f t="shared" si="30"/>
        <v>1.7723474150102891E-2</v>
      </c>
      <c r="J27" s="3">
        <f t="shared" si="31"/>
        <v>-3.3097498485879024E-5</v>
      </c>
      <c r="K27" s="3" t="str">
        <f t="shared" si="32"/>
        <v xml:space="preserve">ответ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D77-6F45-4DBE-AE15-081DCFC53763}">
  <dimension ref="B1:K46"/>
  <sheetViews>
    <sheetView showFormulas="1" zoomScale="91" workbookViewId="0">
      <selection sqref="A1:K46"/>
    </sheetView>
  </sheetViews>
  <sheetFormatPr defaultRowHeight="14.4" x14ac:dyDescent="0.3"/>
  <cols>
    <col min="3" max="3" width="16.109375" customWidth="1"/>
    <col min="4" max="4" width="8.88671875" customWidth="1"/>
    <col min="5" max="5" width="11" customWidth="1"/>
    <col min="6" max="6" width="8.88671875" customWidth="1"/>
    <col min="7" max="7" width="16.21875" customWidth="1"/>
    <col min="9" max="9" width="13.5546875" bestFit="1" customWidth="1"/>
  </cols>
  <sheetData>
    <row r="1" spans="2:8" x14ac:dyDescent="0.3">
      <c r="B1" t="s">
        <v>11</v>
      </c>
    </row>
    <row r="2" spans="2:8" x14ac:dyDescent="0.3">
      <c r="B2" s="16" t="s">
        <v>56</v>
      </c>
      <c r="E2" t="s">
        <v>58</v>
      </c>
      <c r="G2" t="s">
        <v>57</v>
      </c>
    </row>
    <row r="3" spans="2:8" x14ac:dyDescent="0.3">
      <c r="B3" s="3" t="s">
        <v>4</v>
      </c>
      <c r="C3" s="3">
        <v>-2</v>
      </c>
      <c r="D3" s="3">
        <v>-1.8</v>
      </c>
      <c r="E3" s="3">
        <v>-1.6</v>
      </c>
      <c r="F3" s="3">
        <v>-1.4</v>
      </c>
      <c r="G3" s="3">
        <v>-1.2</v>
      </c>
      <c r="H3" s="3">
        <v>-1</v>
      </c>
    </row>
    <row r="4" spans="2:8" x14ac:dyDescent="0.3">
      <c r="B4" s="3" t="s">
        <v>59</v>
      </c>
      <c r="C4" s="3">
        <f>C3^2</f>
        <v>4</v>
      </c>
      <c r="D4" s="3">
        <f>D3^2</f>
        <v>3.24</v>
      </c>
      <c r="E4" s="3">
        <f t="shared" ref="E4:H4" si="0">E3^2</f>
        <v>2.5600000000000005</v>
      </c>
      <c r="F4" s="3">
        <f t="shared" si="0"/>
        <v>1.9599999999999997</v>
      </c>
      <c r="G4" s="3">
        <f t="shared" si="0"/>
        <v>1.44</v>
      </c>
      <c r="H4" s="3">
        <f t="shared" si="0"/>
        <v>1</v>
      </c>
    </row>
    <row r="5" spans="2:8" x14ac:dyDescent="0.3">
      <c r="B5" s="3" t="s">
        <v>60</v>
      </c>
      <c r="C5" s="22">
        <f>-4*SIN(C3)</f>
        <v>3.6371897073027268</v>
      </c>
      <c r="D5" s="22">
        <f>-4*SIN(D3)</f>
        <v>3.8953905235127806</v>
      </c>
      <c r="E5" s="22">
        <f t="shared" ref="E5:H5" si="1">-4*SIN(E3)</f>
        <v>3.9982944121660204</v>
      </c>
      <c r="F5" s="22">
        <f t="shared" si="1"/>
        <v>3.9417989199538406</v>
      </c>
      <c r="G5" s="22">
        <f t="shared" si="1"/>
        <v>3.7281563438689052</v>
      </c>
      <c r="H5" s="22">
        <f t="shared" si="1"/>
        <v>3.365883939231586</v>
      </c>
    </row>
    <row r="21" spans="2:9" x14ac:dyDescent="0.3">
      <c r="B21" s="3" t="s">
        <v>1</v>
      </c>
      <c r="C21" s="3" t="s">
        <v>7</v>
      </c>
      <c r="D21" s="14" t="s">
        <v>62</v>
      </c>
      <c r="E21" s="14" t="s">
        <v>61</v>
      </c>
      <c r="F21" s="3" t="s">
        <v>8</v>
      </c>
      <c r="G21" s="3" t="s">
        <v>9</v>
      </c>
      <c r="H21" s="3" t="s">
        <v>64</v>
      </c>
      <c r="I21" s="3" t="s">
        <v>10</v>
      </c>
    </row>
    <row r="22" spans="2:9" x14ac:dyDescent="0.3">
      <c r="B22" s="3">
        <v>1</v>
      </c>
      <c r="C22" s="3">
        <v>-1</v>
      </c>
      <c r="D22" s="3">
        <f>-2-C22</f>
        <v>-1</v>
      </c>
      <c r="E22" s="3">
        <f>-4*SIN(C22)</f>
        <v>3.365883939231586</v>
      </c>
      <c r="F22" s="3">
        <f>C22^2</f>
        <v>1</v>
      </c>
      <c r="G22" s="12">
        <f>E22+F22</f>
        <v>4.365883939231586</v>
      </c>
      <c r="H22" s="3">
        <f>(4*SIN(-2)+(-2)^2)-G22</f>
        <v>-4.0030736465343129</v>
      </c>
      <c r="I22" s="3">
        <f>(G22)/H22*D22</f>
        <v>1.0906329297766926</v>
      </c>
    </row>
    <row r="23" spans="2:9" x14ac:dyDescent="0.3">
      <c r="B23" s="3">
        <v>2</v>
      </c>
      <c r="C23" s="3">
        <f>C22-I22</f>
        <v>-2.0906329297766924</v>
      </c>
      <c r="D23" s="3">
        <f t="shared" ref="D23:D24" si="2">-2-C23</f>
        <v>9.063292977669235E-2</v>
      </c>
      <c r="E23" s="3">
        <f t="shared" ref="E23:E24" si="3">-4*SIN(C23)</f>
        <v>3.4716014273017799</v>
      </c>
      <c r="F23" s="3">
        <f t="shared" ref="F23:F24" si="4">C23^2</f>
        <v>4.3707460470666764</v>
      </c>
      <c r="G23" s="12">
        <f t="shared" ref="G23:G24" si="5">E23+F23</f>
        <v>7.8423474743684558</v>
      </c>
      <c r="H23" s="3">
        <f t="shared" ref="H23:H24" si="6">(4*SIN(-2)+(-2)^2)-G23</f>
        <v>-7.4795371816711826</v>
      </c>
      <c r="I23" s="3">
        <f t="shared" ref="I23:I24" si="7">(G23)/H23*D23</f>
        <v>-9.502926593782178E-2</v>
      </c>
    </row>
    <row r="24" spans="2:9" x14ac:dyDescent="0.3">
      <c r="B24" s="3">
        <v>3</v>
      </c>
      <c r="C24" s="3">
        <f t="shared" ref="C24" si="8">C23-I23</f>
        <v>-1.9956036638388706</v>
      </c>
      <c r="D24" s="3">
        <f t="shared" si="2"/>
        <v>-4.3963361611294438E-3</v>
      </c>
      <c r="E24" s="3">
        <f t="shared" si="3"/>
        <v>3.6444726199430155</v>
      </c>
      <c r="F24" s="3">
        <f t="shared" si="4"/>
        <v>3.982433983127124</v>
      </c>
      <c r="G24" s="12">
        <f t="shared" si="5"/>
        <v>7.6269066030701396</v>
      </c>
      <c r="H24" s="3">
        <f t="shared" si="6"/>
        <v>-7.2640963103728664</v>
      </c>
      <c r="I24" s="3">
        <f t="shared" si="7"/>
        <v>4.6159141982677074E-3</v>
      </c>
    </row>
    <row r="26" spans="2:9" x14ac:dyDescent="0.3">
      <c r="B26" t="s">
        <v>67</v>
      </c>
      <c r="C26">
        <f>C24</f>
        <v>-1.9956036638388706</v>
      </c>
    </row>
    <row r="31" spans="2:9" x14ac:dyDescent="0.3">
      <c r="B31" t="s">
        <v>0</v>
      </c>
    </row>
    <row r="33" spans="2:11" x14ac:dyDescent="0.3">
      <c r="B33" t="s">
        <v>12</v>
      </c>
      <c r="C33" t="s">
        <v>63</v>
      </c>
      <c r="F33" t="s">
        <v>15</v>
      </c>
      <c r="G33" t="s">
        <v>66</v>
      </c>
    </row>
    <row r="34" spans="2:11" x14ac:dyDescent="0.3">
      <c r="B34" t="s">
        <v>13</v>
      </c>
      <c r="C34" t="s">
        <v>65</v>
      </c>
    </row>
    <row r="35" spans="2:11" ht="15" thickBot="1" x14ac:dyDescent="0.35"/>
    <row r="36" spans="2:11" ht="15" thickBot="1" x14ac:dyDescent="0.35">
      <c r="B36" s="1" t="s">
        <v>4</v>
      </c>
      <c r="C36" s="8">
        <v>-99999</v>
      </c>
      <c r="D36" s="9">
        <v>-3</v>
      </c>
      <c r="E36" s="9">
        <v>-2</v>
      </c>
      <c r="F36" s="9">
        <v>-1</v>
      </c>
      <c r="G36" s="9">
        <v>0</v>
      </c>
      <c r="H36" s="9">
        <v>1</v>
      </c>
      <c r="I36" s="9">
        <v>2</v>
      </c>
      <c r="J36" s="9">
        <v>3</v>
      </c>
      <c r="K36" s="10">
        <v>99999</v>
      </c>
    </row>
    <row r="37" spans="2:11" ht="15" thickBot="1" x14ac:dyDescent="0.35">
      <c r="B37" s="1" t="s">
        <v>14</v>
      </c>
      <c r="C37" s="2">
        <f>C36^3-3*C36^2+12*C36-9</f>
        <v>-1000000000899999</v>
      </c>
      <c r="D37" s="2">
        <f t="shared" ref="D37:K37" si="9">D36^3-3*D36^2+12*D36-9</f>
        <v>-99</v>
      </c>
      <c r="E37" s="2">
        <f t="shared" si="9"/>
        <v>-53</v>
      </c>
      <c r="F37" s="2">
        <f t="shared" si="9"/>
        <v>-25</v>
      </c>
      <c r="G37" s="2">
        <f t="shared" si="9"/>
        <v>-9</v>
      </c>
      <c r="H37" s="2">
        <f t="shared" si="9"/>
        <v>1</v>
      </c>
      <c r="I37" s="2">
        <f t="shared" si="9"/>
        <v>11</v>
      </c>
      <c r="J37" s="2">
        <f t="shared" si="9"/>
        <v>27</v>
      </c>
      <c r="K37" s="2">
        <f t="shared" si="9"/>
        <v>999940002099975</v>
      </c>
    </row>
    <row r="38" spans="2:11" ht="15" thickBot="1" x14ac:dyDescent="0.35"/>
    <row r="39" spans="2:11" ht="15" thickBot="1" x14ac:dyDescent="0.35">
      <c r="B39" s="1" t="s">
        <v>1</v>
      </c>
      <c r="C39" s="1" t="s">
        <v>7</v>
      </c>
      <c r="D39" s="1" t="s">
        <v>16</v>
      </c>
      <c r="E39" s="1" t="s">
        <v>9</v>
      </c>
      <c r="F39" s="1" t="s">
        <v>17</v>
      </c>
      <c r="G39" s="1" t="s">
        <v>10</v>
      </c>
    </row>
    <row r="40" spans="2:11" ht="15" thickBot="1" x14ac:dyDescent="0.35">
      <c r="B40" s="1">
        <v>0</v>
      </c>
      <c r="C40" s="4">
        <v>1</v>
      </c>
      <c r="D40" s="5">
        <f>C40^3</f>
        <v>1</v>
      </c>
      <c r="E40" s="5">
        <f>D40-3*C40^2+12*C40-9</f>
        <v>1</v>
      </c>
      <c r="F40" s="5">
        <f>C40</f>
        <v>1</v>
      </c>
      <c r="G40" s="7">
        <f>(-9)*F40/(E40-(-9))</f>
        <v>-0.9</v>
      </c>
    </row>
    <row r="41" spans="2:11" ht="15" thickBot="1" x14ac:dyDescent="0.35">
      <c r="B41" s="1">
        <v>1</v>
      </c>
      <c r="C41" s="6">
        <f>0-G40</f>
        <v>0.9</v>
      </c>
      <c r="D41" s="5">
        <f t="shared" ref="D41:D44" si="10">C41^3</f>
        <v>0.72900000000000009</v>
      </c>
      <c r="E41" s="5">
        <f t="shared" ref="E41:E44" si="11">D41-3*C41^2+12*C41-9</f>
        <v>9.9000000000000199E-2</v>
      </c>
      <c r="F41" s="5">
        <f t="shared" ref="F41:F44" si="12">C41</f>
        <v>0.9</v>
      </c>
      <c r="G41" s="7">
        <f t="shared" ref="G41:G44" si="13">(-9)*F41/(E41-(-9))</f>
        <v>-0.89020771513353114</v>
      </c>
    </row>
    <row r="42" spans="2:11" ht="15" thickBot="1" x14ac:dyDescent="0.35">
      <c r="B42" s="1">
        <v>2</v>
      </c>
      <c r="C42" s="6">
        <f t="shared" ref="C42:C44" si="14">0-G41</f>
        <v>0.89020771513353114</v>
      </c>
      <c r="D42" s="5">
        <f>C42^3</f>
        <v>0.70546270867946181</v>
      </c>
      <c r="E42" s="5">
        <f>D42-3*C42^2+12*C42-9</f>
        <v>1.0545962032049161E-2</v>
      </c>
      <c r="F42" s="5">
        <f>C42</f>
        <v>0.89020771513353114</v>
      </c>
      <c r="G42" s="7">
        <f>(-9)*F42/(E42-(-9))</f>
        <v>-0.88916581414284812</v>
      </c>
    </row>
    <row r="43" spans="2:11" ht="15" thickBot="1" x14ac:dyDescent="0.35">
      <c r="B43" s="1">
        <v>3</v>
      </c>
      <c r="C43" s="6">
        <f t="shared" si="14"/>
        <v>0.88916581414284812</v>
      </c>
      <c r="D43" s="5">
        <f t="shared" si="10"/>
        <v>0.70298858152950661</v>
      </c>
      <c r="E43" s="5">
        <f t="shared" si="11"/>
        <v>1.1308161227425728E-3</v>
      </c>
      <c r="F43" s="5">
        <f t="shared" si="12"/>
        <v>0.88916581414284812</v>
      </c>
      <c r="G43" s="7">
        <f t="shared" si="13"/>
        <v>-0.88905410784072181</v>
      </c>
    </row>
    <row r="44" spans="2:11" ht="15" thickBot="1" x14ac:dyDescent="0.35">
      <c r="B44" s="1">
        <v>4</v>
      </c>
      <c r="C44" s="6">
        <f t="shared" si="14"/>
        <v>0.88905410784072181</v>
      </c>
      <c r="D44" s="5">
        <f t="shared" si="10"/>
        <v>0.70272366449658474</v>
      </c>
      <c r="E44" s="5">
        <f t="shared" si="11"/>
        <v>1.2133857985929808E-4</v>
      </c>
      <c r="F44" s="5">
        <f t="shared" si="12"/>
        <v>0.88905410784072181</v>
      </c>
      <c r="G44" s="7">
        <f t="shared" si="13"/>
        <v>-0.88904212171755692</v>
      </c>
    </row>
    <row r="46" spans="2:11" x14ac:dyDescent="0.3">
      <c r="B46" t="s">
        <v>67</v>
      </c>
      <c r="C46">
        <f>C44</f>
        <v>0.88905410784072181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D11E-5CD8-406B-8E44-E04F44F97477}">
  <dimension ref="B1:K38"/>
  <sheetViews>
    <sheetView showFormulas="1" zoomScaleNormal="100" workbookViewId="0">
      <selection sqref="A1:I38"/>
    </sheetView>
  </sheetViews>
  <sheetFormatPr defaultRowHeight="14.4" x14ac:dyDescent="0.3"/>
  <cols>
    <col min="3" max="3" width="12.44140625" bestFit="1" customWidth="1"/>
    <col min="7" max="7" width="14" customWidth="1"/>
  </cols>
  <sheetData>
    <row r="1" spans="2:11" x14ac:dyDescent="0.3">
      <c r="B1" t="s">
        <v>11</v>
      </c>
    </row>
    <row r="2" spans="2:11" x14ac:dyDescent="0.3">
      <c r="B2" s="16" t="s">
        <v>56</v>
      </c>
      <c r="E2" t="s">
        <v>58</v>
      </c>
      <c r="G2" t="s">
        <v>57</v>
      </c>
    </row>
    <row r="3" spans="2:11" x14ac:dyDescent="0.3">
      <c r="B3" s="3" t="s">
        <v>4</v>
      </c>
      <c r="C3" s="3">
        <v>-2</v>
      </c>
      <c r="D3" s="3">
        <v>-1.8</v>
      </c>
      <c r="E3" s="3">
        <v>-1.6</v>
      </c>
      <c r="F3" s="3">
        <v>-1.4</v>
      </c>
      <c r="G3" s="3">
        <v>-1.2</v>
      </c>
      <c r="H3" s="3">
        <v>-1</v>
      </c>
      <c r="J3" t="s">
        <v>19</v>
      </c>
      <c r="K3">
        <v>-2</v>
      </c>
    </row>
    <row r="4" spans="2:11" x14ac:dyDescent="0.3">
      <c r="B4" s="3" t="s">
        <v>59</v>
      </c>
      <c r="C4" s="3">
        <f>C3^2</f>
        <v>4</v>
      </c>
      <c r="D4" s="3">
        <f>D3^2</f>
        <v>3.24</v>
      </c>
      <c r="E4" s="3">
        <f t="shared" ref="E4:H4" si="0">E3^2</f>
        <v>2.5600000000000005</v>
      </c>
      <c r="F4" s="3">
        <f t="shared" si="0"/>
        <v>1.9599999999999997</v>
      </c>
      <c r="G4" s="3">
        <f t="shared" si="0"/>
        <v>1.44</v>
      </c>
      <c r="H4" s="3">
        <f t="shared" si="0"/>
        <v>1</v>
      </c>
    </row>
    <row r="5" spans="2:11" x14ac:dyDescent="0.3">
      <c r="B5" s="3" t="s">
        <v>60</v>
      </c>
      <c r="C5" s="22">
        <f>-4*SIN(C3)</f>
        <v>3.6371897073027268</v>
      </c>
      <c r="D5" s="22">
        <f>-4*SIN(D3)</f>
        <v>3.8953905235127806</v>
      </c>
      <c r="E5" s="22">
        <f t="shared" ref="E5:H5" si="1">-4*SIN(E3)</f>
        <v>3.9982944121660204</v>
      </c>
      <c r="F5" s="22">
        <f t="shared" si="1"/>
        <v>3.9417989199538406</v>
      </c>
      <c r="G5" s="22">
        <f t="shared" si="1"/>
        <v>3.7281563438689052</v>
      </c>
      <c r="H5" s="22">
        <f t="shared" si="1"/>
        <v>3.365883939231586</v>
      </c>
    </row>
    <row r="18" spans="2:7" x14ac:dyDescent="0.3">
      <c r="B18" s="3" t="s">
        <v>1</v>
      </c>
      <c r="C18" s="3" t="s">
        <v>7</v>
      </c>
      <c r="D18" s="14" t="s">
        <v>61</v>
      </c>
      <c r="E18" s="3" t="s">
        <v>8</v>
      </c>
      <c r="F18" s="3" t="s">
        <v>9</v>
      </c>
      <c r="G18" s="3" t="s">
        <v>18</v>
      </c>
    </row>
    <row r="19" spans="2:7" x14ac:dyDescent="0.3">
      <c r="B19" s="3">
        <v>1</v>
      </c>
      <c r="C19" s="3">
        <v>-2</v>
      </c>
      <c r="D19" s="3">
        <f>4*SIN(C19)</f>
        <v>-3.6371897073027268</v>
      </c>
      <c r="E19" s="3">
        <f>C19^2</f>
        <v>4</v>
      </c>
      <c r="F19" s="3">
        <f>D19+E19</f>
        <v>0.36281029269727316</v>
      </c>
      <c r="G19" s="3">
        <f>F19/(2*(-2)+4*COS(-2))</f>
        <v>-6.4048847784365245E-2</v>
      </c>
    </row>
    <row r="20" spans="2:7" x14ac:dyDescent="0.3">
      <c r="B20" s="3">
        <v>2</v>
      </c>
      <c r="C20" s="3">
        <f>C19-G19</f>
        <v>-1.9359511522156347</v>
      </c>
      <c r="D20" s="3">
        <f t="shared" ref="D20:D21" si="2">4*SIN(C20)</f>
        <v>-3.7362739405771825</v>
      </c>
      <c r="E20" s="3">
        <f t="shared" ref="E20:E21" si="3">C20^2</f>
        <v>3.7479068637650439</v>
      </c>
      <c r="F20" s="3">
        <f t="shared" ref="F20:F21" si="4">D20+E20</f>
        <v>1.1632923187861355E-2</v>
      </c>
      <c r="G20" s="3">
        <f t="shared" ref="G20:G21" si="5">F20/(2*(-2)+4*COS(-2))</f>
        <v>-2.0536223518008941E-3</v>
      </c>
    </row>
    <row r="21" spans="2:7" x14ac:dyDescent="0.3">
      <c r="B21" s="3">
        <v>3</v>
      </c>
      <c r="C21" s="18">
        <f t="shared" ref="C21" si="6">C20-G20</f>
        <v>-1.9338975298638339</v>
      </c>
      <c r="D21" s="3">
        <f t="shared" si="2"/>
        <v>-3.7391994040959324</v>
      </c>
      <c r="E21" s="3">
        <f t="shared" si="3"/>
        <v>3.7399596560134385</v>
      </c>
      <c r="F21" s="3">
        <f t="shared" si="4"/>
        <v>7.6025191750606069E-4</v>
      </c>
      <c r="G21" s="3">
        <f t="shared" si="5"/>
        <v>-1.3421135045566876E-4</v>
      </c>
    </row>
    <row r="23" spans="2:7" x14ac:dyDescent="0.3">
      <c r="B23" t="s">
        <v>67</v>
      </c>
      <c r="C23" s="17">
        <f>C21</f>
        <v>-1.9338975298638339</v>
      </c>
    </row>
    <row r="27" spans="2:7" x14ac:dyDescent="0.3">
      <c r="B27" t="s">
        <v>0</v>
      </c>
    </row>
    <row r="29" spans="2:7" x14ac:dyDescent="0.3">
      <c r="B29" t="s">
        <v>12</v>
      </c>
      <c r="C29" t="s">
        <v>63</v>
      </c>
    </row>
    <row r="30" spans="2:7" x14ac:dyDescent="0.3">
      <c r="B30" t="s">
        <v>13</v>
      </c>
      <c r="C30" t="s">
        <v>65</v>
      </c>
    </row>
    <row r="32" spans="2:7" x14ac:dyDescent="0.3">
      <c r="B32" s="3" t="s">
        <v>1</v>
      </c>
      <c r="C32" s="3" t="s">
        <v>7</v>
      </c>
      <c r="D32" s="3" t="s">
        <v>16</v>
      </c>
      <c r="E32" s="3" t="s">
        <v>9</v>
      </c>
      <c r="F32" s="3" t="s">
        <v>20</v>
      </c>
      <c r="G32" s="3" t="s">
        <v>10</v>
      </c>
    </row>
    <row r="33" spans="2:7" x14ac:dyDescent="0.3">
      <c r="B33" s="3">
        <v>1</v>
      </c>
      <c r="C33" s="3">
        <v>1</v>
      </c>
      <c r="D33" s="3">
        <f>C33^3</f>
        <v>1</v>
      </c>
      <c r="E33" s="3">
        <f>C33^3-3*C33^2+12*C33-9</f>
        <v>1</v>
      </c>
      <c r="F33" s="3">
        <f>3*C33^2-6*C33+12</f>
        <v>9</v>
      </c>
      <c r="G33" s="3">
        <f>E33/F33</f>
        <v>0.1111111111111111</v>
      </c>
    </row>
    <row r="34" spans="2:7" x14ac:dyDescent="0.3">
      <c r="B34" s="3">
        <v>2</v>
      </c>
      <c r="C34" s="3">
        <f>C33-G33</f>
        <v>0.88888888888888884</v>
      </c>
      <c r="D34" s="3">
        <f t="shared" ref="D34:D36" si="7">C34^3</f>
        <v>0.7023319615912208</v>
      </c>
      <c r="E34" s="3">
        <f t="shared" ref="E34:E36" si="8">C34^3-3*C34^2+12*C34-9</f>
        <v>-1.3717421124823659E-3</v>
      </c>
      <c r="F34" s="3">
        <f t="shared" ref="F34:F36" si="9">3*C34^2-6*C34+12</f>
        <v>9.0370370370370381</v>
      </c>
      <c r="G34" s="3">
        <f t="shared" ref="G34:G36" si="10">E34/F34</f>
        <v>-1.5179113539763882E-4</v>
      </c>
    </row>
    <row r="35" spans="2:7" x14ac:dyDescent="0.3">
      <c r="B35" s="3">
        <v>3</v>
      </c>
      <c r="C35" s="3">
        <f t="shared" ref="C35:C36" si="11">C34-G34</f>
        <v>0.88904068002428649</v>
      </c>
      <c r="D35" s="3">
        <f t="shared" si="7"/>
        <v>0.70269182424601295</v>
      </c>
      <c r="E35" s="3">
        <f t="shared" si="8"/>
        <v>-7.6766859535837284E-9</v>
      </c>
      <c r="F35" s="3">
        <f t="shared" si="9"/>
        <v>9.0369359120684187</v>
      </c>
      <c r="G35" s="3">
        <f t="shared" si="10"/>
        <v>-8.4947885304042734E-10</v>
      </c>
    </row>
    <row r="36" spans="2:7" x14ac:dyDescent="0.3">
      <c r="B36" s="3">
        <v>4</v>
      </c>
      <c r="C36" s="3">
        <f t="shared" si="11"/>
        <v>0.88904068087376531</v>
      </c>
      <c r="D36" s="3">
        <f t="shared" si="7"/>
        <v>0.70269182626028015</v>
      </c>
      <c r="E36" s="3">
        <f t="shared" si="8"/>
        <v>0</v>
      </c>
      <c r="F36" s="3">
        <f t="shared" si="9"/>
        <v>9.0369359115028729</v>
      </c>
      <c r="G36" s="3">
        <f t="shared" si="10"/>
        <v>0</v>
      </c>
    </row>
    <row r="38" spans="2:7" x14ac:dyDescent="0.3">
      <c r="B38" t="s">
        <v>67</v>
      </c>
      <c r="C38">
        <f>C36</f>
        <v>0.88904068087376531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A9C3-9198-48FE-9418-EB6CFEB96D88}">
  <dimension ref="B2:O64"/>
  <sheetViews>
    <sheetView showFormulas="1" workbookViewId="0">
      <selection activeCell="A2" sqref="A2:O64"/>
    </sheetView>
  </sheetViews>
  <sheetFormatPr defaultRowHeight="14.4" x14ac:dyDescent="0.3"/>
  <sheetData>
    <row r="2" spans="2:9" x14ac:dyDescent="0.3">
      <c r="B2" t="s">
        <v>12</v>
      </c>
      <c r="C2" t="s">
        <v>68</v>
      </c>
    </row>
    <row r="3" spans="2:9" x14ac:dyDescent="0.3">
      <c r="B3" t="s">
        <v>13</v>
      </c>
      <c r="C3" t="s">
        <v>69</v>
      </c>
    </row>
    <row r="4" spans="2:9" x14ac:dyDescent="0.3">
      <c r="B4" t="s">
        <v>21</v>
      </c>
      <c r="C4" t="s">
        <v>70</v>
      </c>
    </row>
    <row r="5" spans="2:9" x14ac:dyDescent="0.3">
      <c r="B5" t="s">
        <v>22</v>
      </c>
      <c r="C5" t="s">
        <v>71</v>
      </c>
    </row>
    <row r="7" spans="2:9" x14ac:dyDescent="0.3">
      <c r="B7" s="3" t="s">
        <v>4</v>
      </c>
      <c r="C7" s="3">
        <v>0</v>
      </c>
      <c r="D7" s="3">
        <v>0.5</v>
      </c>
      <c r="E7" s="3">
        <v>1</v>
      </c>
      <c r="F7" s="3">
        <v>1.5</v>
      </c>
      <c r="G7" s="3">
        <v>2</v>
      </c>
      <c r="H7" s="3">
        <v>2.5</v>
      </c>
      <c r="I7" s="3">
        <v>3</v>
      </c>
    </row>
    <row r="8" spans="2:9" x14ac:dyDescent="0.3">
      <c r="B8" s="3" t="s">
        <v>21</v>
      </c>
      <c r="C8" s="3">
        <f>2^C7</f>
        <v>1</v>
      </c>
      <c r="D8" s="3">
        <f t="shared" ref="D8:I8" si="0">2^D7</f>
        <v>1.4142135623730951</v>
      </c>
      <c r="E8" s="3">
        <f t="shared" si="0"/>
        <v>2</v>
      </c>
      <c r="F8" s="3">
        <f t="shared" si="0"/>
        <v>2.8284271247461898</v>
      </c>
      <c r="G8" s="3">
        <f t="shared" si="0"/>
        <v>4</v>
      </c>
      <c r="H8" s="3">
        <f t="shared" si="0"/>
        <v>5.6568542494923806</v>
      </c>
      <c r="I8" s="3">
        <f t="shared" si="0"/>
        <v>8</v>
      </c>
    </row>
    <row r="9" spans="2:9" x14ac:dyDescent="0.3">
      <c r="B9" s="3" t="s">
        <v>22</v>
      </c>
      <c r="C9" s="3">
        <f>2.2*C7</f>
        <v>0</v>
      </c>
      <c r="D9" s="3">
        <f t="shared" ref="D9:I9" si="1">2.2*D7</f>
        <v>1.1000000000000001</v>
      </c>
      <c r="E9" s="3">
        <f t="shared" si="1"/>
        <v>2.2000000000000002</v>
      </c>
      <c r="F9" s="3">
        <f t="shared" si="1"/>
        <v>3.3000000000000003</v>
      </c>
      <c r="G9" s="3">
        <f t="shared" si="1"/>
        <v>4.4000000000000004</v>
      </c>
      <c r="H9" s="3">
        <f t="shared" si="1"/>
        <v>5.5</v>
      </c>
      <c r="I9" s="3">
        <f t="shared" si="1"/>
        <v>6.6000000000000005</v>
      </c>
    </row>
    <row r="21" spans="2:12" x14ac:dyDescent="0.3">
      <c r="B21" t="s">
        <v>24</v>
      </c>
    </row>
    <row r="22" spans="2:12" x14ac:dyDescent="0.3">
      <c r="C22" s="11" t="s">
        <v>72</v>
      </c>
      <c r="D22" s="11"/>
      <c r="E22">
        <f>1.507</f>
        <v>1.5069999999999999</v>
      </c>
      <c r="G22" t="s">
        <v>76</v>
      </c>
    </row>
    <row r="24" spans="2:12" x14ac:dyDescent="0.3">
      <c r="B24" s="3" t="s">
        <v>1</v>
      </c>
      <c r="C24" s="3" t="s">
        <v>7</v>
      </c>
      <c r="D24" s="3" t="s">
        <v>9</v>
      </c>
      <c r="E24" s="3" t="s">
        <v>23</v>
      </c>
    </row>
    <row r="25" spans="2:12" x14ac:dyDescent="0.3">
      <c r="B25" s="3">
        <v>0</v>
      </c>
      <c r="C25" s="3">
        <v>0</v>
      </c>
      <c r="D25" s="3">
        <f>2.2*C25-2^C25</f>
        <v>-1</v>
      </c>
      <c r="E25" s="3">
        <f>D25/2</f>
        <v>-0.5</v>
      </c>
    </row>
    <row r="26" spans="2:12" x14ac:dyDescent="0.3">
      <c r="B26" s="3">
        <v>1</v>
      </c>
      <c r="C26" s="3">
        <f>C25-E25</f>
        <v>0.5</v>
      </c>
      <c r="D26" s="3">
        <f t="shared" ref="D26:D34" si="2">2.2*C26-2^C26</f>
        <v>-0.31421356237309506</v>
      </c>
      <c r="E26" s="3">
        <f t="shared" ref="E26:E34" si="3">D26/2</f>
        <v>-0.15710678118654753</v>
      </c>
    </row>
    <row r="27" spans="2:12" x14ac:dyDescent="0.3">
      <c r="B27" s="3">
        <v>2</v>
      </c>
      <c r="C27" s="3">
        <f>C26-E26</f>
        <v>0.65710678118654753</v>
      </c>
      <c r="D27" s="3">
        <f t="shared" si="2"/>
        <v>-0.13128214082267164</v>
      </c>
      <c r="E27" s="3">
        <f t="shared" si="3"/>
        <v>-6.5641070411335822E-2</v>
      </c>
    </row>
    <row r="28" spans="2:12" x14ac:dyDescent="0.3">
      <c r="B28" s="3">
        <v>3</v>
      </c>
      <c r="C28" s="3">
        <f>C27-E27</f>
        <v>0.72274785159788335</v>
      </c>
      <c r="D28" s="3">
        <f t="shared" si="2"/>
        <v>-6.0277081638560048E-2</v>
      </c>
      <c r="E28" s="3">
        <f t="shared" si="3"/>
        <v>-3.0138540819280024E-2</v>
      </c>
    </row>
    <row r="29" spans="2:12" x14ac:dyDescent="0.3">
      <c r="B29" s="3">
        <v>4</v>
      </c>
      <c r="C29" s="3">
        <f>C28-E28</f>
        <v>0.75288639241716337</v>
      </c>
      <c r="D29" s="3">
        <f t="shared" si="2"/>
        <v>-2.8810889471895029E-2</v>
      </c>
      <c r="E29" s="3">
        <f t="shared" si="3"/>
        <v>-1.4405444735947515E-2</v>
      </c>
      <c r="I29" s="20"/>
      <c r="J29" s="20"/>
      <c r="K29" s="20"/>
      <c r="L29" s="20"/>
    </row>
    <row r="30" spans="2:12" x14ac:dyDescent="0.3">
      <c r="B30" s="3">
        <v>5</v>
      </c>
      <c r="C30" s="15">
        <f>C29-E29</f>
        <v>0.76729183715311089</v>
      </c>
      <c r="D30" s="3">
        <f t="shared" si="2"/>
        <v>-1.4029687906355726E-2</v>
      </c>
      <c r="E30" s="3">
        <f t="shared" si="3"/>
        <v>-7.0148439531778628E-3</v>
      </c>
    </row>
    <row r="31" spans="2:12" x14ac:dyDescent="0.3">
      <c r="B31" s="3">
        <v>6</v>
      </c>
      <c r="C31" s="15">
        <f t="shared" ref="C31:C34" si="4">C30-E30</f>
        <v>0.77430668110628875</v>
      </c>
      <c r="D31" s="3">
        <f t="shared" si="2"/>
        <v>-6.8932004112871592E-3</v>
      </c>
      <c r="E31" s="3">
        <f t="shared" si="3"/>
        <v>-3.4466002056435796E-3</v>
      </c>
    </row>
    <row r="32" spans="2:12" x14ac:dyDescent="0.3">
      <c r="B32" s="3">
        <v>7</v>
      </c>
      <c r="C32" s="15">
        <f t="shared" si="4"/>
        <v>0.77775328131193233</v>
      </c>
      <c r="D32" s="3">
        <f t="shared" si="2"/>
        <v>-3.401635650768231E-3</v>
      </c>
      <c r="E32" s="3">
        <f t="shared" si="3"/>
        <v>-1.7008178253841155E-3</v>
      </c>
    </row>
    <row r="33" spans="2:15" x14ac:dyDescent="0.3">
      <c r="B33" s="3">
        <v>8</v>
      </c>
      <c r="C33" s="15">
        <f t="shared" si="4"/>
        <v>0.77945409913731645</v>
      </c>
      <c r="D33" s="3">
        <f t="shared" si="2"/>
        <v>-1.6822331468060447E-3</v>
      </c>
      <c r="E33" s="3">
        <f t="shared" si="3"/>
        <v>-8.4111657340302237E-4</v>
      </c>
    </row>
    <row r="34" spans="2:15" x14ac:dyDescent="0.3">
      <c r="B34" s="3">
        <v>9</v>
      </c>
      <c r="C34" s="15">
        <f t="shared" si="4"/>
        <v>0.78029521571071947</v>
      </c>
      <c r="D34" s="3">
        <f t="shared" si="2"/>
        <v>-8.328072137442355E-4</v>
      </c>
      <c r="E34" s="3">
        <f t="shared" si="3"/>
        <v>-4.1640360687211775E-4</v>
      </c>
    </row>
    <row r="36" spans="2:15" x14ac:dyDescent="0.3">
      <c r="B36" t="s">
        <v>67</v>
      </c>
      <c r="C36">
        <f>C34</f>
        <v>0.78029521571071947</v>
      </c>
    </row>
    <row r="40" spans="2:15" x14ac:dyDescent="0.3">
      <c r="B40" t="s">
        <v>0</v>
      </c>
    </row>
    <row r="42" spans="2:15" x14ac:dyDescent="0.3">
      <c r="B42" t="s">
        <v>12</v>
      </c>
      <c r="C42" t="s">
        <v>73</v>
      </c>
      <c r="F42" t="s">
        <v>13</v>
      </c>
      <c r="G42" t="s">
        <v>74</v>
      </c>
    </row>
    <row r="44" spans="2:15" x14ac:dyDescent="0.3">
      <c r="B44" s="3" t="s">
        <v>4</v>
      </c>
      <c r="C44" s="3">
        <v>-9999999</v>
      </c>
      <c r="D44" s="3">
        <v>-3</v>
      </c>
      <c r="E44" s="3">
        <v>-2</v>
      </c>
      <c r="F44" s="3">
        <v>-1</v>
      </c>
      <c r="G44" s="3">
        <v>0</v>
      </c>
      <c r="H44" s="3">
        <v>1</v>
      </c>
      <c r="I44" s="3">
        <v>2</v>
      </c>
      <c r="J44" s="3">
        <v>9999999</v>
      </c>
    </row>
    <row r="45" spans="2:15" x14ac:dyDescent="0.3">
      <c r="B45" s="3" t="s">
        <v>12</v>
      </c>
      <c r="C45" s="3">
        <f>C44^3-0.2*C44^2+0.5*C44-1</f>
        <v>-9.9999972000003103E+20</v>
      </c>
      <c r="D45" s="3">
        <f t="shared" ref="D45:J45" si="5">D44^3-0.2*D44^2+0.5*D44-1</f>
        <v>-31.3</v>
      </c>
      <c r="E45" s="3">
        <f t="shared" si="5"/>
        <v>-10.8</v>
      </c>
      <c r="F45" s="3">
        <f t="shared" si="5"/>
        <v>-2.7</v>
      </c>
      <c r="G45" s="19">
        <f t="shared" si="5"/>
        <v>-1</v>
      </c>
      <c r="H45" s="19">
        <f t="shared" si="5"/>
        <v>0.30000000000000004</v>
      </c>
      <c r="I45" s="3">
        <f t="shared" si="5"/>
        <v>7.1999999999999993</v>
      </c>
      <c r="J45" s="3">
        <f t="shared" si="5"/>
        <v>9.9999968000003906E+20</v>
      </c>
    </row>
    <row r="47" spans="2:15" x14ac:dyDescent="0.3">
      <c r="B47" s="3" t="s">
        <v>4</v>
      </c>
      <c r="C47" s="3">
        <v>0</v>
      </c>
      <c r="D47" s="3">
        <v>0.1</v>
      </c>
      <c r="E47" s="3">
        <v>0.2</v>
      </c>
      <c r="F47" s="3">
        <v>0.3</v>
      </c>
      <c r="G47" s="3">
        <v>0.4</v>
      </c>
      <c r="H47" s="3">
        <v>0.5</v>
      </c>
      <c r="I47" s="3">
        <v>0.6</v>
      </c>
      <c r="J47" s="3">
        <v>0.7</v>
      </c>
      <c r="K47" s="3">
        <v>0.8</v>
      </c>
      <c r="L47" s="3">
        <v>0.9</v>
      </c>
      <c r="M47" s="3">
        <v>1</v>
      </c>
    </row>
    <row r="48" spans="2:15" x14ac:dyDescent="0.3">
      <c r="B48" s="3" t="s">
        <v>25</v>
      </c>
      <c r="C48" s="15">
        <f>3*C47^2-0.4*C47+0.5</f>
        <v>0.5</v>
      </c>
      <c r="D48" s="15">
        <f t="shared" ref="D48:J48" si="6">3*D47^2-0.4*D47+0.5</f>
        <v>0.49</v>
      </c>
      <c r="E48" s="15">
        <f t="shared" si="6"/>
        <v>0.54</v>
      </c>
      <c r="F48" s="15">
        <f t="shared" si="6"/>
        <v>0.65</v>
      </c>
      <c r="G48" s="15">
        <f t="shared" si="6"/>
        <v>0.82000000000000006</v>
      </c>
      <c r="H48" s="15">
        <f t="shared" si="6"/>
        <v>1.05</v>
      </c>
      <c r="I48" s="15">
        <f t="shared" si="6"/>
        <v>1.34</v>
      </c>
      <c r="J48" s="15">
        <f t="shared" si="6"/>
        <v>1.6899999999999997</v>
      </c>
      <c r="K48" s="15">
        <f>3*K47^2-0.4*K47+0.5</f>
        <v>2.1000000000000005</v>
      </c>
      <c r="L48" s="15">
        <f t="shared" ref="L48" si="7">3*L47^2-0.4*L47+0.5</f>
        <v>2.5700000000000003</v>
      </c>
      <c r="M48" s="19">
        <f t="shared" ref="M48" si="8">3*M47^2-0.4*M47+0.5</f>
        <v>3.1</v>
      </c>
      <c r="O48" t="s">
        <v>75</v>
      </c>
    </row>
    <row r="50" spans="2:7" x14ac:dyDescent="0.3">
      <c r="B50" s="3" t="s">
        <v>1</v>
      </c>
      <c r="C50" s="3" t="s">
        <v>7</v>
      </c>
      <c r="D50" s="3" t="s">
        <v>16</v>
      </c>
      <c r="E50" s="14" t="s">
        <v>26</v>
      </c>
      <c r="F50" s="3" t="s">
        <v>9</v>
      </c>
      <c r="G50" s="3" t="s">
        <v>23</v>
      </c>
    </row>
    <row r="51" spans="2:7" x14ac:dyDescent="0.3">
      <c r="B51" s="3">
        <v>0</v>
      </c>
      <c r="C51" s="3">
        <v>0</v>
      </c>
      <c r="D51" s="3">
        <f t="shared" ref="D51" si="9">C51^3</f>
        <v>0</v>
      </c>
      <c r="E51" s="3">
        <f>-0.2*C51^2</f>
        <v>0</v>
      </c>
      <c r="F51" s="3">
        <f>D51+E51+0.5*C51-1</f>
        <v>-1</v>
      </c>
      <c r="G51" s="3">
        <f>C51-F51/4</f>
        <v>0.25</v>
      </c>
    </row>
    <row r="52" spans="2:7" x14ac:dyDescent="0.3">
      <c r="B52" s="3">
        <v>1</v>
      </c>
      <c r="C52" s="3">
        <f t="shared" ref="C52:C57" si="10">G51</f>
        <v>0.25</v>
      </c>
      <c r="D52" s="3">
        <f t="shared" ref="D52:D60" si="11">C52^3</f>
        <v>1.5625E-2</v>
      </c>
      <c r="E52" s="3">
        <f t="shared" ref="E52:E60" si="12">-0.2*C52^2</f>
        <v>-1.2500000000000001E-2</v>
      </c>
      <c r="F52" s="3">
        <f t="shared" ref="F52:F60" si="13">D52+E52+0.5*C52-1</f>
        <v>-0.87187499999999996</v>
      </c>
      <c r="G52" s="3">
        <f t="shared" ref="G52:G60" si="14">C52-F52/4</f>
        <v>0.46796874999999999</v>
      </c>
    </row>
    <row r="53" spans="2:7" x14ac:dyDescent="0.3">
      <c r="B53" s="3">
        <v>2</v>
      </c>
      <c r="C53" s="3">
        <f t="shared" si="10"/>
        <v>0.46796874999999999</v>
      </c>
      <c r="D53" s="3">
        <f t="shared" si="11"/>
        <v>0.10248269987106322</v>
      </c>
      <c r="E53" s="3">
        <f t="shared" si="12"/>
        <v>-4.3798950195312499E-2</v>
      </c>
      <c r="F53" s="3">
        <f t="shared" si="13"/>
        <v>-0.70733187532424924</v>
      </c>
      <c r="G53" s="3">
        <f t="shared" si="14"/>
        <v>0.6448017188310623</v>
      </c>
    </row>
    <row r="54" spans="2:7" x14ac:dyDescent="0.3">
      <c r="B54" s="3">
        <v>3</v>
      </c>
      <c r="C54" s="3">
        <f t="shared" si="10"/>
        <v>0.6448017188310623</v>
      </c>
      <c r="D54" s="3">
        <f t="shared" si="11"/>
        <v>0.26808873129762406</v>
      </c>
      <c r="E54" s="3">
        <f t="shared" si="12"/>
        <v>-8.3153851321498468E-2</v>
      </c>
      <c r="F54" s="3">
        <f t="shared" si="13"/>
        <v>-0.49266426060834323</v>
      </c>
      <c r="G54" s="3">
        <f t="shared" si="14"/>
        <v>0.76796778398314813</v>
      </c>
    </row>
    <row r="55" spans="2:7" x14ac:dyDescent="0.3">
      <c r="B55" s="3">
        <v>4</v>
      </c>
      <c r="C55" s="3">
        <f t="shared" si="10"/>
        <v>0.76796778398314813</v>
      </c>
      <c r="D55" s="3">
        <f t="shared" si="11"/>
        <v>0.45292782905145218</v>
      </c>
      <c r="E55" s="3">
        <f t="shared" si="12"/>
        <v>-0.11795490344719746</v>
      </c>
      <c r="F55" s="3">
        <f t="shared" si="13"/>
        <v>-0.28104318240417125</v>
      </c>
      <c r="G55" s="3">
        <f t="shared" si="14"/>
        <v>0.83822857958419095</v>
      </c>
    </row>
    <row r="56" spans="2:7" x14ac:dyDescent="0.3">
      <c r="B56" s="3">
        <v>5</v>
      </c>
      <c r="C56" s="3">
        <f t="shared" si="10"/>
        <v>0.83822857958419095</v>
      </c>
      <c r="D56" s="3">
        <f t="shared" si="11"/>
        <v>0.5889621592895512</v>
      </c>
      <c r="E56" s="3">
        <f t="shared" si="12"/>
        <v>-0.14052543032634607</v>
      </c>
      <c r="F56" s="3">
        <f t="shared" si="13"/>
        <v>-0.13244898124469939</v>
      </c>
      <c r="G56" s="3">
        <f t="shared" si="14"/>
        <v>0.8713408248953658</v>
      </c>
    </row>
    <row r="57" spans="2:7" x14ac:dyDescent="0.3">
      <c r="B57" s="3">
        <v>6</v>
      </c>
      <c r="C57" s="3">
        <f t="shared" si="10"/>
        <v>0.8713408248953658</v>
      </c>
      <c r="D57" s="3">
        <f t="shared" si="11"/>
        <v>0.66155230578821145</v>
      </c>
      <c r="E57" s="3">
        <f t="shared" si="12"/>
        <v>-0.1518469666258673</v>
      </c>
      <c r="F57" s="3">
        <f t="shared" si="13"/>
        <v>-5.4624248389972929E-2</v>
      </c>
      <c r="G57" s="3">
        <f t="shared" si="14"/>
        <v>0.88499688699285906</v>
      </c>
    </row>
    <row r="58" spans="2:7" x14ac:dyDescent="0.3">
      <c r="B58" s="3">
        <v>7</v>
      </c>
      <c r="C58" s="3">
        <f t="shared" ref="C58:C60" si="15">G57</f>
        <v>0.88499688699285906</v>
      </c>
      <c r="D58" s="3">
        <f t="shared" si="11"/>
        <v>0.69314681047067517</v>
      </c>
      <c r="E58" s="3">
        <f t="shared" si="12"/>
        <v>-0.1566438979974103</v>
      </c>
      <c r="F58" s="3">
        <f t="shared" si="13"/>
        <v>-2.0998644030305602E-2</v>
      </c>
      <c r="G58" s="3">
        <f t="shared" si="14"/>
        <v>0.89024654800043546</v>
      </c>
    </row>
    <row r="59" spans="2:7" x14ac:dyDescent="0.3">
      <c r="B59" s="3">
        <v>8</v>
      </c>
      <c r="C59" s="3">
        <f t="shared" si="15"/>
        <v>0.89024654800043546</v>
      </c>
      <c r="D59" s="3">
        <f t="shared" si="11"/>
        <v>0.70555503432681854</v>
      </c>
      <c r="E59" s="3">
        <f t="shared" si="12"/>
        <v>-0.15850778324533832</v>
      </c>
      <c r="F59" s="3">
        <f t="shared" si="13"/>
        <v>-7.829474918302104E-3</v>
      </c>
      <c r="G59" s="3">
        <f t="shared" si="14"/>
        <v>0.89220391673001098</v>
      </c>
    </row>
    <row r="60" spans="2:7" x14ac:dyDescent="0.3">
      <c r="B60" s="3">
        <v>9</v>
      </c>
      <c r="C60" s="15">
        <f t="shared" si="15"/>
        <v>0.89220391673001098</v>
      </c>
      <c r="D60" s="3">
        <f t="shared" si="11"/>
        <v>0.71021914688520127</v>
      </c>
      <c r="E60" s="3">
        <f t="shared" si="12"/>
        <v>-0.15920556580567446</v>
      </c>
      <c r="F60" s="3">
        <f t="shared" si="13"/>
        <v>-2.8844605554676495E-3</v>
      </c>
      <c r="G60" s="3">
        <f t="shared" si="14"/>
        <v>0.89292503186887795</v>
      </c>
    </row>
    <row r="61" spans="2:7" x14ac:dyDescent="0.3">
      <c r="B61" s="3">
        <v>10</v>
      </c>
      <c r="C61" s="3">
        <f t="shared" ref="C61:C62" si="16">G60</f>
        <v>0.89292503186887795</v>
      </c>
      <c r="D61" s="3">
        <f t="shared" ref="D61:D62" si="17">C61^3</f>
        <v>0.71194262227256444</v>
      </c>
      <c r="E61" s="3">
        <f t="shared" ref="E61:E62" si="18">-0.2*C61^2</f>
        <v>-0.15946302250760735</v>
      </c>
      <c r="F61" s="3">
        <f t="shared" ref="F61:F62" si="19">D61+E61+0.5*C61-1</f>
        <v>-1.0578843006039396E-3</v>
      </c>
      <c r="G61" s="3">
        <f t="shared" ref="G61:G62" si="20">C61-F61/4</f>
        <v>0.89318950294402888</v>
      </c>
    </row>
    <row r="62" spans="2:7" x14ac:dyDescent="0.3">
      <c r="B62" s="3">
        <v>11</v>
      </c>
      <c r="C62" s="15">
        <f t="shared" si="16"/>
        <v>0.89318950294402888</v>
      </c>
      <c r="D62" s="3">
        <f t="shared" si="17"/>
        <v>0.71257541001299296</v>
      </c>
      <c r="E62" s="3">
        <f t="shared" si="18"/>
        <v>-0.15955749763388027</v>
      </c>
      <c r="F62" s="3">
        <f t="shared" si="19"/>
        <v>-3.8733614887287438E-4</v>
      </c>
      <c r="G62" s="3">
        <f t="shared" si="20"/>
        <v>0.89328633698124715</v>
      </c>
    </row>
    <row r="64" spans="2:7" x14ac:dyDescent="0.3">
      <c r="B64" t="s">
        <v>67</v>
      </c>
      <c r="C64">
        <f>C62</f>
        <v>0.89318950294402888</v>
      </c>
    </row>
  </sheetData>
  <mergeCells count="1">
    <mergeCell ref="I29:L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5C3B-6098-4AE0-A9E7-0F08F663304C}">
  <dimension ref="B2:Y74"/>
  <sheetViews>
    <sheetView showFormulas="1" tabSelected="1" zoomScale="98" zoomScaleNormal="90" workbookViewId="0">
      <selection sqref="A1:AA74"/>
    </sheetView>
  </sheetViews>
  <sheetFormatPr defaultRowHeight="14.4" x14ac:dyDescent="0.3"/>
  <cols>
    <col min="3" max="3" width="11.33203125" customWidth="1"/>
    <col min="4" max="4" width="9.77734375" customWidth="1"/>
    <col min="6" max="6" width="10.88671875" customWidth="1"/>
    <col min="7" max="7" width="12.21875" bestFit="1" customWidth="1"/>
    <col min="9" max="9" width="9.77734375" customWidth="1"/>
    <col min="11" max="11" width="10.33203125" customWidth="1"/>
    <col min="12" max="12" width="9.109375" customWidth="1"/>
  </cols>
  <sheetData>
    <row r="2" spans="2:25" x14ac:dyDescent="0.3">
      <c r="B2" t="s">
        <v>77</v>
      </c>
    </row>
    <row r="3" spans="2:25" x14ac:dyDescent="0.3">
      <c r="B3" t="s">
        <v>78</v>
      </c>
    </row>
    <row r="5" spans="2:25" x14ac:dyDescent="0.3">
      <c r="B5" s="3" t="s">
        <v>27</v>
      </c>
      <c r="C5" s="3">
        <v>-2</v>
      </c>
      <c r="D5" s="3">
        <v>-1.9</v>
      </c>
      <c r="E5" s="3">
        <v>-1.8</v>
      </c>
      <c r="F5" s="3">
        <v>-1.7</v>
      </c>
      <c r="G5" s="3">
        <v>-1.6</v>
      </c>
      <c r="H5" s="3">
        <v>-1.5</v>
      </c>
      <c r="I5" s="3">
        <v>-1.4</v>
      </c>
      <c r="J5" s="3">
        <v>-1.3</v>
      </c>
      <c r="N5" s="3" t="s">
        <v>27</v>
      </c>
      <c r="O5" s="3">
        <v>-5</v>
      </c>
      <c r="P5" s="3">
        <v>-4</v>
      </c>
      <c r="Q5" s="3">
        <v>-3</v>
      </c>
      <c r="R5" s="3">
        <v>-2</v>
      </c>
      <c r="S5" s="3">
        <v>-1</v>
      </c>
      <c r="T5" s="3">
        <v>0</v>
      </c>
      <c r="U5" s="3">
        <v>1</v>
      </c>
      <c r="V5" s="3">
        <v>2</v>
      </c>
      <c r="W5" s="3">
        <v>3</v>
      </c>
      <c r="X5" s="3">
        <v>4</v>
      </c>
      <c r="Y5" s="3">
        <v>5</v>
      </c>
    </row>
    <row r="6" spans="2:25" x14ac:dyDescent="0.3">
      <c r="B6" s="3" t="s">
        <v>77</v>
      </c>
      <c r="C6" s="3">
        <f>0.5-COS(C5-2)</f>
        <v>1.1536436208636118</v>
      </c>
      <c r="D6" s="3">
        <f t="shared" ref="D6:J6" si="0">0.5-COS(D5-2)</f>
        <v>1.2259323042001402</v>
      </c>
      <c r="E6" s="3">
        <f t="shared" si="0"/>
        <v>1.2909677119144169</v>
      </c>
      <c r="F6" s="3">
        <f t="shared" si="0"/>
        <v>1.3481000317104082</v>
      </c>
      <c r="G6" s="3">
        <f t="shared" si="0"/>
        <v>1.3967584163341469</v>
      </c>
      <c r="H6" s="3">
        <f t="shared" si="0"/>
        <v>1.4364566872907965</v>
      </c>
      <c r="I6" s="3">
        <f t="shared" si="0"/>
        <v>1.4667981925794611</v>
      </c>
      <c r="J6" s="3">
        <f t="shared" si="0"/>
        <v>1.4874797699088649</v>
      </c>
      <c r="N6" s="3" t="s">
        <v>77</v>
      </c>
      <c r="O6" s="3">
        <f>0.5-COS(O5-2)</f>
        <v>-0.2539022543433046</v>
      </c>
      <c r="P6" s="3">
        <f t="shared" ref="P6" si="1">0.5-COS(P5-2)</f>
        <v>-0.46017028665036597</v>
      </c>
      <c r="Q6" s="3">
        <f t="shared" ref="Q6:Y6" si="2">0.5-COS(Q5-2)</f>
        <v>0.21633781453677375</v>
      </c>
      <c r="R6" s="3">
        <f t="shared" si="2"/>
        <v>1.1536436208636118</v>
      </c>
      <c r="S6" s="3">
        <f t="shared" si="2"/>
        <v>1.4899924966004454</v>
      </c>
      <c r="T6" s="3">
        <f t="shared" si="2"/>
        <v>0.91614683654714235</v>
      </c>
      <c r="U6" s="3">
        <f t="shared" si="2"/>
        <v>-4.0302305868139765E-2</v>
      </c>
      <c r="V6" s="3">
        <f t="shared" si="2"/>
        <v>-0.5</v>
      </c>
      <c r="W6" s="3">
        <f t="shared" si="2"/>
        <v>-4.0302305868139765E-2</v>
      </c>
      <c r="X6" s="3">
        <f t="shared" si="2"/>
        <v>0.91614683654714235</v>
      </c>
      <c r="Y6" s="3">
        <f t="shared" si="2"/>
        <v>1.4899924966004454</v>
      </c>
    </row>
    <row r="7" spans="2:25" x14ac:dyDescent="0.3">
      <c r="B7" s="3" t="s">
        <v>4</v>
      </c>
      <c r="C7" s="3">
        <v>1</v>
      </c>
      <c r="D7" s="3">
        <v>1.1000000000000001</v>
      </c>
      <c r="E7" s="3">
        <v>1.2</v>
      </c>
      <c r="F7" s="3">
        <v>1.3</v>
      </c>
      <c r="G7" s="3">
        <v>1.4</v>
      </c>
      <c r="H7" s="3">
        <v>1.5</v>
      </c>
      <c r="I7" s="3">
        <v>1.6</v>
      </c>
      <c r="J7" s="3">
        <v>1.7</v>
      </c>
      <c r="N7" s="3" t="s">
        <v>4</v>
      </c>
      <c r="O7" s="3">
        <v>-5</v>
      </c>
      <c r="P7" s="3">
        <v>-4</v>
      </c>
      <c r="Q7" s="3">
        <v>-3</v>
      </c>
      <c r="R7" s="3">
        <v>-2</v>
      </c>
      <c r="S7" s="3">
        <v>-1</v>
      </c>
      <c r="T7" s="3">
        <v>0</v>
      </c>
      <c r="U7" s="3">
        <v>1</v>
      </c>
      <c r="V7" s="3">
        <v>2</v>
      </c>
      <c r="W7" s="3">
        <v>3</v>
      </c>
      <c r="X7" s="3">
        <v>4</v>
      </c>
      <c r="Y7" s="3">
        <v>5</v>
      </c>
    </row>
    <row r="8" spans="2:25" x14ac:dyDescent="0.3">
      <c r="B8" s="3" t="s">
        <v>78</v>
      </c>
      <c r="C8" s="3">
        <f>SIN(C7+2)-1.5</f>
        <v>-1.3588799919401329</v>
      </c>
      <c r="D8" s="3">
        <f t="shared" ref="D8:J8" si="3">SIN(D7+2)-1.5</f>
        <v>-1.4584193375667096</v>
      </c>
      <c r="E8" s="3">
        <f t="shared" si="3"/>
        <v>-1.5583741434275802</v>
      </c>
      <c r="F8" s="3">
        <f t="shared" si="3"/>
        <v>-1.6577456941432482</v>
      </c>
      <c r="G8" s="3">
        <f t="shared" si="3"/>
        <v>-1.7555411020268312</v>
      </c>
      <c r="H8" s="3">
        <f t="shared" si="3"/>
        <v>-1.8507832276896199</v>
      </c>
      <c r="I8" s="3">
        <f t="shared" si="3"/>
        <v>-1.9425204432948524</v>
      </c>
      <c r="J8" s="3">
        <f t="shared" si="3"/>
        <v>-2.0298361409084933</v>
      </c>
      <c r="N8" s="3" t="s">
        <v>78</v>
      </c>
      <c r="O8" s="3">
        <f>SIN(O7+2)-1.5</f>
        <v>-1.6411200080598671</v>
      </c>
      <c r="P8" s="3">
        <f t="shared" ref="P8" si="4">SIN(P7+2)-1.5</f>
        <v>-2.4092974268256819</v>
      </c>
      <c r="Q8" s="3">
        <f t="shared" ref="Q8:Y8" si="5">SIN(Q7+2)-1.5</f>
        <v>-2.3414709848078967</v>
      </c>
      <c r="R8" s="3">
        <f t="shared" si="5"/>
        <v>-1.5</v>
      </c>
      <c r="S8" s="3">
        <f t="shared" si="5"/>
        <v>-0.6585290151921035</v>
      </c>
      <c r="T8" s="3">
        <f t="shared" si="5"/>
        <v>-0.59070257317431829</v>
      </c>
      <c r="U8" s="3">
        <f t="shared" si="5"/>
        <v>-1.3588799919401329</v>
      </c>
      <c r="V8" s="3">
        <f t="shared" si="5"/>
        <v>-2.2568024953079284</v>
      </c>
      <c r="W8" s="3">
        <f t="shared" si="5"/>
        <v>-2.4589242746631386</v>
      </c>
      <c r="X8" s="3">
        <f t="shared" si="5"/>
        <v>-1.7794154981989259</v>
      </c>
      <c r="Y8" s="3">
        <f t="shared" si="5"/>
        <v>-0.84301340128121094</v>
      </c>
    </row>
    <row r="31" spans="2:6" x14ac:dyDescent="0.3">
      <c r="B31" s="3" t="s">
        <v>1</v>
      </c>
      <c r="C31" s="3" t="s">
        <v>28</v>
      </c>
      <c r="D31" s="3" t="s">
        <v>29</v>
      </c>
      <c r="E31" s="3" t="s">
        <v>79</v>
      </c>
      <c r="F31" s="3" t="s">
        <v>80</v>
      </c>
    </row>
    <row r="32" spans="2:6" x14ac:dyDescent="0.3">
      <c r="B32" s="3">
        <v>1</v>
      </c>
      <c r="C32" s="3">
        <v>1.2</v>
      </c>
      <c r="D32" s="3">
        <v>-1.6</v>
      </c>
      <c r="E32" s="3">
        <f>SIN(C32+2)</f>
        <v>-5.8374143427580086E-2</v>
      </c>
      <c r="F32" s="3">
        <f>COS(D32-2)</f>
        <v>-0.89675841633414699</v>
      </c>
    </row>
    <row r="33" spans="2:6" x14ac:dyDescent="0.3">
      <c r="B33" s="3">
        <v>2</v>
      </c>
      <c r="C33" s="3">
        <f>0.5-F32</f>
        <v>1.3967584163341469</v>
      </c>
      <c r="D33" s="3">
        <f>E32-1.5</f>
        <v>-1.5583741434275802</v>
      </c>
      <c r="E33" s="3">
        <f t="shared" ref="E33:E38" si="6">SIN(C33+2)</f>
        <v>-0.25240580769163734</v>
      </c>
      <c r="F33" s="3">
        <f t="shared" ref="F33:F38" si="7">COS(D33-2)</f>
        <v>-0.91439658995617223</v>
      </c>
    </row>
    <row r="34" spans="2:6" x14ac:dyDescent="0.3">
      <c r="B34" s="3">
        <v>3</v>
      </c>
      <c r="C34" s="3">
        <f t="shared" ref="C34:C52" si="8">0.5-F33</f>
        <v>1.4143965899561723</v>
      </c>
      <c r="D34" s="3">
        <f t="shared" ref="D34:D52" si="9">E33-1.5</f>
        <v>-1.7524058076916373</v>
      </c>
      <c r="E34" s="3">
        <f t="shared" si="6"/>
        <v>-0.26943273688452296</v>
      </c>
      <c r="F34" s="3">
        <f t="shared" si="7"/>
        <v>-0.81918191738817203</v>
      </c>
    </row>
    <row r="35" spans="2:6" x14ac:dyDescent="0.3">
      <c r="B35" s="3">
        <v>4</v>
      </c>
      <c r="C35" s="3">
        <f t="shared" si="8"/>
        <v>1.319181917388172</v>
      </c>
      <c r="D35" s="3">
        <f t="shared" si="9"/>
        <v>-1.7694327368845228</v>
      </c>
      <c r="E35" s="3">
        <f t="shared" si="6"/>
        <v>-0.17665726788794359</v>
      </c>
      <c r="F35" s="3">
        <f t="shared" si="7"/>
        <v>-0.80929812610676777</v>
      </c>
    </row>
    <row r="36" spans="2:6" x14ac:dyDescent="0.3">
      <c r="B36" s="3">
        <v>5</v>
      </c>
      <c r="C36" s="3">
        <f t="shared" si="8"/>
        <v>1.3092981261067678</v>
      </c>
      <c r="D36" s="3">
        <f t="shared" si="9"/>
        <v>-1.6766572678879437</v>
      </c>
      <c r="E36" s="3">
        <f t="shared" si="6"/>
        <v>-0.16692045435665093</v>
      </c>
      <c r="F36" s="3">
        <f t="shared" si="7"/>
        <v>-0.86023568445803378</v>
      </c>
    </row>
    <row r="37" spans="2:6" x14ac:dyDescent="0.3">
      <c r="B37" s="3">
        <v>6</v>
      </c>
      <c r="C37" s="3">
        <f t="shared" si="8"/>
        <v>1.3602356844580337</v>
      </c>
      <c r="D37" s="3">
        <f t="shared" si="9"/>
        <v>-1.6669204543566509</v>
      </c>
      <c r="E37" s="3">
        <f t="shared" si="6"/>
        <v>-0.21690515985258468</v>
      </c>
      <c r="F37" s="3">
        <f t="shared" si="7"/>
        <v>-0.86515959712761781</v>
      </c>
    </row>
    <row r="38" spans="2:6" x14ac:dyDescent="0.3">
      <c r="B38" s="3">
        <v>7</v>
      </c>
      <c r="C38" s="3">
        <f t="shared" si="8"/>
        <v>1.3651595971276178</v>
      </c>
      <c r="D38" s="3">
        <f t="shared" si="9"/>
        <v>-1.7169051598525846</v>
      </c>
      <c r="E38" s="3">
        <f t="shared" si="6"/>
        <v>-0.22170919852421286</v>
      </c>
      <c r="F38" s="3">
        <f t="shared" si="7"/>
        <v>-0.83902230966757918</v>
      </c>
    </row>
    <row r="39" spans="2:6" x14ac:dyDescent="0.3">
      <c r="B39" s="3">
        <v>8</v>
      </c>
      <c r="C39" s="3">
        <f t="shared" si="8"/>
        <v>1.3390223096675791</v>
      </c>
      <c r="D39" s="3">
        <f t="shared" si="9"/>
        <v>-1.7217091985242128</v>
      </c>
      <c r="E39" s="3">
        <f t="shared" ref="E39:E51" si="10">SIN(C39+2)</f>
        <v>-0.19614956912637754</v>
      </c>
      <c r="F39" s="3">
        <f t="shared" ref="F39:F51" si="11">COS(D39-2)</f>
        <v>-0.83639877482083802</v>
      </c>
    </row>
    <row r="40" spans="2:6" x14ac:dyDescent="0.3">
      <c r="B40" s="3">
        <v>9</v>
      </c>
      <c r="C40" s="3">
        <f t="shared" si="8"/>
        <v>1.3363987748208381</v>
      </c>
      <c r="D40" s="3">
        <f t="shared" si="9"/>
        <v>-1.6961495691263775</v>
      </c>
      <c r="E40" s="3">
        <f t="shared" si="10"/>
        <v>-0.19357632700741206</v>
      </c>
      <c r="F40" s="3">
        <f t="shared" si="11"/>
        <v>-0.85013383722375468</v>
      </c>
    </row>
    <row r="41" spans="2:6" x14ac:dyDescent="0.3">
      <c r="B41" s="3">
        <v>10</v>
      </c>
      <c r="C41" s="3">
        <f t="shared" si="8"/>
        <v>1.3501338372237548</v>
      </c>
      <c r="D41" s="3">
        <f t="shared" si="9"/>
        <v>-1.693576327007412</v>
      </c>
      <c r="E41" s="3">
        <f t="shared" si="10"/>
        <v>-0.20703291103084256</v>
      </c>
      <c r="F41" s="3">
        <f t="shared" si="11"/>
        <v>-0.8514860046532412</v>
      </c>
    </row>
    <row r="42" spans="2:6" x14ac:dyDescent="0.3">
      <c r="B42" s="3">
        <v>11</v>
      </c>
      <c r="C42" s="3">
        <f t="shared" si="8"/>
        <v>1.3514860046532413</v>
      </c>
      <c r="D42" s="3">
        <f t="shared" si="9"/>
        <v>-1.7070329110308426</v>
      </c>
      <c r="E42" s="3">
        <f t="shared" si="10"/>
        <v>-0.20835559270381607</v>
      </c>
      <c r="F42" s="3">
        <f t="shared" si="11"/>
        <v>-0.84435279778204042</v>
      </c>
    </row>
    <row r="43" spans="2:6" x14ac:dyDescent="0.3">
      <c r="B43" s="3">
        <v>12</v>
      </c>
      <c r="C43" s="3">
        <f t="shared" si="8"/>
        <v>1.3443527977820404</v>
      </c>
      <c r="D43" s="3">
        <f t="shared" si="9"/>
        <v>-1.7083555927038161</v>
      </c>
      <c r="E43" s="3">
        <f t="shared" si="10"/>
        <v>-0.20137369566278743</v>
      </c>
      <c r="F43" s="3">
        <f t="shared" si="11"/>
        <v>-0.84364338295692198</v>
      </c>
    </row>
    <row r="44" spans="2:6" x14ac:dyDescent="0.3">
      <c r="B44" s="3">
        <v>13</v>
      </c>
      <c r="C44" s="3">
        <f t="shared" si="8"/>
        <v>1.3436433829569219</v>
      </c>
      <c r="D44" s="3">
        <f t="shared" si="9"/>
        <v>-1.7013736956627874</v>
      </c>
      <c r="E44" s="3">
        <f t="shared" si="10"/>
        <v>-0.20067876294835787</v>
      </c>
      <c r="F44" s="3">
        <f t="shared" si="11"/>
        <v>-0.84737139813144247</v>
      </c>
    </row>
    <row r="45" spans="2:6" x14ac:dyDescent="0.3">
      <c r="B45" s="3">
        <v>14</v>
      </c>
      <c r="C45" s="3">
        <f t="shared" si="8"/>
        <v>1.3473713981314424</v>
      </c>
      <c r="D45" s="3">
        <f t="shared" si="9"/>
        <v>-1.700678762948358</v>
      </c>
      <c r="E45" s="3">
        <f t="shared" si="10"/>
        <v>-0.20432953649940888</v>
      </c>
      <c r="F45" s="3">
        <f t="shared" si="11"/>
        <v>-0.84774020322892241</v>
      </c>
    </row>
    <row r="46" spans="2:6" x14ac:dyDescent="0.3">
      <c r="B46" s="3">
        <v>15</v>
      </c>
      <c r="C46" s="3">
        <f t="shared" si="8"/>
        <v>1.3477402032289225</v>
      </c>
      <c r="D46" s="3">
        <f t="shared" si="9"/>
        <v>-1.7043295364994089</v>
      </c>
      <c r="E46" s="3">
        <f t="shared" si="10"/>
        <v>-0.20469054670191439</v>
      </c>
      <c r="F46" s="3">
        <f t="shared" si="11"/>
        <v>-0.84579814520933894</v>
      </c>
    </row>
    <row r="47" spans="2:6" x14ac:dyDescent="0.3">
      <c r="B47" s="3">
        <v>16</v>
      </c>
      <c r="C47" s="3">
        <f t="shared" si="8"/>
        <v>1.345798145209339</v>
      </c>
      <c r="D47" s="3">
        <f t="shared" si="9"/>
        <v>-1.7046905467019144</v>
      </c>
      <c r="E47" s="3">
        <f t="shared" si="10"/>
        <v>-0.20278922357921264</v>
      </c>
      <c r="F47" s="3">
        <f t="shared" si="11"/>
        <v>-0.84560549005596042</v>
      </c>
    </row>
    <row r="48" spans="2:6" x14ac:dyDescent="0.3">
      <c r="B48" s="3">
        <v>17</v>
      </c>
      <c r="C48" s="3">
        <f t="shared" si="8"/>
        <v>1.3456054900559604</v>
      </c>
      <c r="D48" s="3">
        <f t="shared" si="9"/>
        <v>-1.7027892235792126</v>
      </c>
      <c r="E48" s="3">
        <f t="shared" si="10"/>
        <v>-0.20260056757317463</v>
      </c>
      <c r="F48" s="3">
        <f t="shared" si="11"/>
        <v>-0.84661890316058508</v>
      </c>
    </row>
    <row r="49" spans="2:12" x14ac:dyDescent="0.3">
      <c r="B49" s="3">
        <v>18</v>
      </c>
      <c r="C49" s="3">
        <f t="shared" si="8"/>
        <v>1.3466189031605851</v>
      </c>
      <c r="D49" s="3">
        <f t="shared" si="9"/>
        <v>-1.7026005675731746</v>
      </c>
      <c r="E49" s="3">
        <f t="shared" si="10"/>
        <v>-0.20359285976526453</v>
      </c>
      <c r="F49" s="3">
        <f t="shared" si="11"/>
        <v>-0.84671929074818786</v>
      </c>
    </row>
    <row r="50" spans="2:12" x14ac:dyDescent="0.3">
      <c r="B50" s="3">
        <v>19</v>
      </c>
      <c r="C50" s="3">
        <f t="shared" si="8"/>
        <v>1.346719290748188</v>
      </c>
      <c r="D50" s="3">
        <f t="shared" si="9"/>
        <v>-1.7035928597652645</v>
      </c>
      <c r="E50" s="3">
        <f t="shared" si="10"/>
        <v>-0.20369114377312109</v>
      </c>
      <c r="F50" s="3">
        <f t="shared" si="11"/>
        <v>-0.84619093494943531</v>
      </c>
    </row>
    <row r="51" spans="2:12" x14ac:dyDescent="0.3">
      <c r="B51" s="3">
        <v>20</v>
      </c>
      <c r="C51" s="3">
        <f t="shared" si="8"/>
        <v>1.3461909349494352</v>
      </c>
      <c r="D51" s="3">
        <f t="shared" si="9"/>
        <v>-1.703691143773121</v>
      </c>
      <c r="E51" s="3">
        <f t="shared" si="10"/>
        <v>-0.20317383644221101</v>
      </c>
      <c r="F51" s="3">
        <f t="shared" si="11"/>
        <v>-0.84613855729819742</v>
      </c>
    </row>
    <row r="52" spans="2:12" x14ac:dyDescent="0.3">
      <c r="B52" s="3">
        <v>21</v>
      </c>
      <c r="C52" s="19">
        <f t="shared" si="8"/>
        <v>1.3461385572981974</v>
      </c>
      <c r="D52" s="19">
        <f t="shared" si="9"/>
        <v>-1.7031738364422111</v>
      </c>
      <c r="E52" s="3"/>
      <c r="F52" s="3"/>
    </row>
    <row r="55" spans="2:12" x14ac:dyDescent="0.3">
      <c r="B55" t="s">
        <v>0</v>
      </c>
    </row>
    <row r="57" spans="2:12" x14ac:dyDescent="0.3">
      <c r="B57" t="s">
        <v>81</v>
      </c>
      <c r="D57" t="s">
        <v>30</v>
      </c>
    </row>
    <row r="59" spans="2:12" x14ac:dyDescent="0.3">
      <c r="B59" t="s">
        <v>31</v>
      </c>
      <c r="D59" t="s">
        <v>33</v>
      </c>
    </row>
    <row r="60" spans="2:12" x14ac:dyDescent="0.3">
      <c r="B60" t="s">
        <v>32</v>
      </c>
      <c r="D60" t="s">
        <v>34</v>
      </c>
    </row>
    <row r="62" spans="2:12" x14ac:dyDescent="0.3">
      <c r="B62" s="21" t="s">
        <v>1</v>
      </c>
      <c r="C62" s="3" t="s">
        <v>7</v>
      </c>
      <c r="D62" s="3" t="s">
        <v>8</v>
      </c>
      <c r="E62" s="21" t="s">
        <v>36</v>
      </c>
      <c r="F62" s="3" t="s">
        <v>37</v>
      </c>
      <c r="G62" s="3" t="s">
        <v>40</v>
      </c>
      <c r="H62" s="3" t="s">
        <v>41</v>
      </c>
      <c r="I62" s="3" t="s">
        <v>43</v>
      </c>
      <c r="J62" s="21"/>
      <c r="K62" s="3"/>
      <c r="L62" s="3"/>
    </row>
    <row r="63" spans="2:12" x14ac:dyDescent="0.3">
      <c r="B63" s="21"/>
      <c r="C63" s="3" t="s">
        <v>29</v>
      </c>
      <c r="D63" s="3" t="s">
        <v>35</v>
      </c>
      <c r="E63" s="21"/>
      <c r="F63" s="3" t="s">
        <v>38</v>
      </c>
      <c r="G63" s="3" t="s">
        <v>39</v>
      </c>
      <c r="H63" s="3" t="s">
        <v>42</v>
      </c>
      <c r="I63" s="3" t="s">
        <v>44</v>
      </c>
      <c r="J63" s="21"/>
      <c r="K63" s="3"/>
      <c r="L63" s="3"/>
    </row>
    <row r="64" spans="2:12" x14ac:dyDescent="0.3">
      <c r="B64" s="21">
        <v>0</v>
      </c>
      <c r="C64" s="3">
        <v>-1</v>
      </c>
      <c r="D64" s="3">
        <f t="shared" ref="D64:D69" si="12">C64^2</f>
        <v>1</v>
      </c>
      <c r="E64" s="21">
        <f>C65+C64</f>
        <v>-1.4</v>
      </c>
      <c r="F64" s="3">
        <f>SIN(E64)</f>
        <v>-0.98544972998846014</v>
      </c>
      <c r="G64" s="3">
        <f>F64-1.2*C64-0.1</f>
        <v>0.11455027001153981</v>
      </c>
      <c r="H64" s="3">
        <f>F65-1.2</f>
        <v>-1.030032857099759</v>
      </c>
      <c r="I64" s="3">
        <f>F65</f>
        <v>0.16996714290024104</v>
      </c>
      <c r="J64" s="21">
        <f>H64*I65-I64*H65</f>
        <v>1.1639605714802894</v>
      </c>
      <c r="K64" s="3">
        <f>I64*G65-G64*I65</f>
        <v>0.11883495887327045</v>
      </c>
      <c r="L64" s="3">
        <f>K64/J64</f>
        <v>0.10209534737258306</v>
      </c>
    </row>
    <row r="65" spans="2:12" x14ac:dyDescent="0.3">
      <c r="B65" s="21"/>
      <c r="C65" s="3">
        <v>-0.4</v>
      </c>
      <c r="D65" s="3">
        <f t="shared" si="12"/>
        <v>0.16000000000000003</v>
      </c>
      <c r="E65" s="21"/>
      <c r="F65" s="3">
        <f>COS(E64)</f>
        <v>0.16996714290024104</v>
      </c>
      <c r="G65" s="3">
        <f>D64+D65-1</f>
        <v>0.16000000000000014</v>
      </c>
      <c r="H65" s="3">
        <f>2*C64</f>
        <v>-2</v>
      </c>
      <c r="I65" s="3">
        <f>2*C65</f>
        <v>-0.8</v>
      </c>
      <c r="J65" s="21"/>
      <c r="K65" s="3">
        <f>G64*H65-H64*G65</f>
        <v>-6.4295282887118027E-2</v>
      </c>
      <c r="L65" s="3">
        <f>K65/J64</f>
        <v>-5.5238368431457484E-2</v>
      </c>
    </row>
    <row r="66" spans="2:12" x14ac:dyDescent="0.3">
      <c r="B66" s="21">
        <v>1</v>
      </c>
      <c r="C66" s="3">
        <f t="shared" ref="C66:C71" si="13">C64+L64</f>
        <v>-0.89790465262741692</v>
      </c>
      <c r="D66" s="3">
        <f t="shared" si="12"/>
        <v>0.80623276520996223</v>
      </c>
      <c r="E66" s="21">
        <f>C67+C66</f>
        <v>-1.3531430210588744</v>
      </c>
      <c r="F66" s="3">
        <f>SIN(E66)</f>
        <v>-0.97640687994559106</v>
      </c>
      <c r="G66" s="3">
        <f>F66-1.2*C66-0.1</f>
        <v>1.0787032073091563E-3</v>
      </c>
      <c r="H66" s="3">
        <f>F67-1.2</f>
        <v>-0.98406110865590646</v>
      </c>
      <c r="I66" s="3">
        <f>F67</f>
        <v>0.2159388913440935</v>
      </c>
      <c r="J66" s="21">
        <f>H66*I67-I66*H67</f>
        <v>1.2837498175248676</v>
      </c>
      <c r="K66" s="3">
        <f>I66*G67-G66*I67</f>
        <v>3.8918540104022547E-3</v>
      </c>
      <c r="L66" s="3">
        <f>K66/J66</f>
        <v>3.0316296503207609E-3</v>
      </c>
    </row>
    <row r="67" spans="2:12" x14ac:dyDescent="0.3">
      <c r="B67" s="21"/>
      <c r="C67" s="3">
        <f t="shared" si="13"/>
        <v>-0.45523836843145749</v>
      </c>
      <c r="D67" s="3">
        <f t="shared" si="12"/>
        <v>0.20724197209213543</v>
      </c>
      <c r="E67" s="21"/>
      <c r="F67" s="3">
        <f>COS(E66)</f>
        <v>0.2159388913440935</v>
      </c>
      <c r="G67" s="3">
        <f>D66+D67-1</f>
        <v>1.3474737302097584E-2</v>
      </c>
      <c r="H67" s="3">
        <f>2*C66</f>
        <v>-1.7958093052548338</v>
      </c>
      <c r="I67" s="3">
        <f>2*C67</f>
        <v>-0.91047673686291497</v>
      </c>
      <c r="J67" s="21"/>
      <c r="K67" s="3">
        <f>G66*H67-H66*G67</f>
        <v>1.1322819671055228E-2</v>
      </c>
      <c r="L67" s="3">
        <f>K67/J66</f>
        <v>8.8201139478143627E-3</v>
      </c>
    </row>
    <row r="68" spans="2:12" x14ac:dyDescent="0.3">
      <c r="B68" s="21">
        <v>2</v>
      </c>
      <c r="C68" s="3">
        <f t="shared" si="13"/>
        <v>-0.89487302297709614</v>
      </c>
      <c r="D68" s="3">
        <f t="shared" si="12"/>
        <v>0.80079772725216647</v>
      </c>
      <c r="E68" s="21">
        <f>C69+C68</f>
        <v>-1.3412912774607393</v>
      </c>
      <c r="F68" s="3">
        <f>SIN(E68)</f>
        <v>-0.97377911336531298</v>
      </c>
      <c r="G68" s="3">
        <f>F68-1.2*C68-0.1</f>
        <v>6.8514207202302613E-5</v>
      </c>
      <c r="H68" s="3">
        <f>F69-1.2</f>
        <v>-0.97250442120018055</v>
      </c>
      <c r="I68" s="3">
        <f>F69</f>
        <v>0.22749557879981946</v>
      </c>
      <c r="J68" s="21">
        <f>H68*I69-I68*H69</f>
        <v>1.2754467650086578</v>
      </c>
      <c r="K68" s="3">
        <f>I68*G69-G68*I69</f>
        <v>8.0960731352759695E-5</v>
      </c>
      <c r="L68" s="3">
        <f>K68/J68</f>
        <v>6.3476370456128081E-5</v>
      </c>
    </row>
    <row r="69" spans="2:12" x14ac:dyDescent="0.3">
      <c r="B69" s="21"/>
      <c r="C69" s="3">
        <f t="shared" si="13"/>
        <v>-0.44641825448364314</v>
      </c>
      <c r="D69" s="3">
        <f t="shared" si="12"/>
        <v>0.19928925793622276</v>
      </c>
      <c r="E69" s="21"/>
      <c r="F69" s="3">
        <f>COS(E68)</f>
        <v>0.22749557879981946</v>
      </c>
      <c r="G69" s="3">
        <f>D68+D69-1</f>
        <v>8.6985188389121504E-5</v>
      </c>
      <c r="H69" s="3">
        <f>2*C68</f>
        <v>-1.7897460459541923</v>
      </c>
      <c r="I69" s="3">
        <f>2*C69</f>
        <v>-0.89283650896728628</v>
      </c>
      <c r="J69" s="21"/>
      <c r="K69" s="3">
        <f>G68*H69-H68*G69</f>
        <v>-3.8029551144656062E-5</v>
      </c>
      <c r="L69" s="3">
        <f>K69/J68</f>
        <v>-2.9816651065321346E-5</v>
      </c>
    </row>
    <row r="70" spans="2:12" x14ac:dyDescent="0.3">
      <c r="B70" s="21">
        <v>3</v>
      </c>
      <c r="C70" s="19">
        <f t="shared" si="13"/>
        <v>-0.89480954660664003</v>
      </c>
      <c r="D70" s="3"/>
      <c r="E70" s="21"/>
      <c r="F70" s="3"/>
      <c r="G70" s="3"/>
      <c r="H70" s="3"/>
      <c r="I70" s="3"/>
      <c r="J70" s="21"/>
      <c r="K70" s="3"/>
      <c r="L70" s="3"/>
    </row>
    <row r="71" spans="2:12" x14ac:dyDescent="0.3">
      <c r="B71" s="21"/>
      <c r="C71" s="19">
        <f t="shared" si="13"/>
        <v>-0.44644807113470847</v>
      </c>
      <c r="D71" s="3"/>
      <c r="E71" s="21"/>
      <c r="F71" s="3"/>
      <c r="G71" s="3"/>
      <c r="H71" s="3"/>
      <c r="I71" s="3"/>
      <c r="J71" s="21"/>
      <c r="K71" s="3"/>
      <c r="L71" s="3"/>
    </row>
    <row r="73" spans="2:12" x14ac:dyDescent="0.3">
      <c r="B73" t="s">
        <v>82</v>
      </c>
      <c r="C73">
        <f>C70</f>
        <v>-0.89480954660664003</v>
      </c>
    </row>
    <row r="74" spans="2:12" x14ac:dyDescent="0.3">
      <c r="B74" t="s">
        <v>83</v>
      </c>
      <c r="C74">
        <f>C71</f>
        <v>-0.44644807113470847</v>
      </c>
    </row>
  </sheetData>
  <mergeCells count="15">
    <mergeCell ref="J68:J69"/>
    <mergeCell ref="J70:J71"/>
    <mergeCell ref="B68:B69"/>
    <mergeCell ref="E68:E69"/>
    <mergeCell ref="B70:B71"/>
    <mergeCell ref="E70:E71"/>
    <mergeCell ref="E66:E67"/>
    <mergeCell ref="J62:J63"/>
    <mergeCell ref="B62:B63"/>
    <mergeCell ref="E62:E63"/>
    <mergeCell ref="B64:B65"/>
    <mergeCell ref="B66:B67"/>
    <mergeCell ref="E64:E65"/>
    <mergeCell ref="J64:J65"/>
    <mergeCell ref="J66:J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Работа 1</vt:lpstr>
      <vt:lpstr>Работа 2</vt:lpstr>
      <vt:lpstr>Работа 3</vt:lpstr>
      <vt:lpstr>Работа 5</vt:lpstr>
      <vt:lpstr>Работа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2015-06-05T18:19:34Z</dcterms:created>
  <dcterms:modified xsi:type="dcterms:W3CDTF">2024-01-16T01:07:31Z</dcterms:modified>
</cp:coreProperties>
</file>