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lex/Desktop/CO600 Group Project/Documentation/"/>
    </mc:Choice>
  </mc:AlternateContent>
  <xr:revisionPtr revIDLastSave="0" documentId="13_ncr:1_{9C6280ED-87B5-6F4C-BC96-6962C4B30F5C}" xr6:coauthVersionLast="45" xr6:coauthVersionMax="45" xr10:uidLastSave="{00000000-0000-0000-0000-000000000000}"/>
  <bookViews>
    <workbookView xWindow="0" yWindow="460" windowWidth="25600" windowHeight="14540" activeTab="2" xr2:uid="{00000000-000D-0000-FFFF-FFFF00000000}"/>
  </bookViews>
  <sheets>
    <sheet name="User stories" sheetId="1" state="hidden" r:id="rId1"/>
    <sheet name="Backlog Overall" sheetId="6" r:id="rId2"/>
    <sheet name="Product BacklogSprint Plan" sheetId="2" r:id="rId3"/>
    <sheet name="Sprint Backlog (Sprint 1)" sheetId="10" r:id="rId4"/>
    <sheet name="Sprint 1 Retrospective" sheetId="8" r:id="rId5"/>
    <sheet name="Sprint 1 Review" sheetId="9" r:id="rId6"/>
    <sheet name="Sprint Backlog (Sprint 2)" sheetId="7" r:id="rId7"/>
    <sheet name="Sprint 2 Retrospective" sheetId="11" r:id="rId8"/>
    <sheet name="Sprint 2 Review " sheetId="12" r:id="rId9"/>
    <sheet name="Sprint Backlog (Sprint 3)" sheetId="14" r:id="rId10"/>
    <sheet name="Sprint 3 Retrospective" sheetId="15" r:id="rId11"/>
    <sheet name="Sprint 3 Review" sheetId="16" r:id="rId12"/>
    <sheet name="FunctionalNonFunctional Requirm" sheetId="3" state="hidden" r:id="rId13"/>
    <sheet name="Knowledge acquisition tasks" sheetId="4" state="hidden" r:id="rId14"/>
    <sheet name="References" sheetId="5"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6" roundtripDataSignature="AMtx7miPsW5keVlBDpAFKkTFPJt1m1lMsw=="/>
    </ext>
  </extLst>
</workbook>
</file>

<file path=xl/calcChain.xml><?xml version="1.0" encoding="utf-8"?>
<calcChain xmlns="http://schemas.openxmlformats.org/spreadsheetml/2006/main">
  <c r="X34" i="10" l="1"/>
  <c r="W34" i="10"/>
  <c r="V34" i="10"/>
  <c r="U34" i="10"/>
  <c r="T34" i="10"/>
  <c r="C34" i="10"/>
  <c r="D34" i="10" s="1"/>
  <c r="E34" i="10" s="1"/>
  <c r="F34" i="10" s="1"/>
  <c r="G34" i="10" s="1"/>
  <c r="H34" i="10" s="1"/>
  <c r="I34" i="10" s="1"/>
  <c r="J34" i="10" s="1"/>
  <c r="K34" i="10" s="1"/>
  <c r="L34" i="10" s="1"/>
  <c r="M34" i="10" s="1"/>
  <c r="N34" i="10" s="1"/>
  <c r="O34" i="10" s="1"/>
  <c r="P34" i="10" s="1"/>
  <c r="Q34" i="10" s="1"/>
  <c r="R34" i="10" s="1"/>
  <c r="S34" i="10" s="1"/>
  <c r="Y34" i="10" s="1"/>
  <c r="Z34" i="10" s="1"/>
  <c r="D89" i="2" l="1"/>
  <c r="E66" i="2"/>
  <c r="X34" i="14"/>
  <c r="W34" i="14"/>
  <c r="V34" i="14"/>
  <c r="U34" i="14"/>
  <c r="T34" i="14"/>
  <c r="C34" i="14"/>
  <c r="D34" i="14" s="1"/>
  <c r="E34" i="14" s="1"/>
  <c r="F34" i="14" s="1"/>
  <c r="G34" i="14" s="1"/>
  <c r="H34" i="14" s="1"/>
  <c r="I34" i="14" s="1"/>
  <c r="J34" i="14" s="1"/>
  <c r="K34" i="14" s="1"/>
  <c r="L34" i="14" s="1"/>
  <c r="M34" i="14" s="1"/>
  <c r="N34" i="14" s="1"/>
  <c r="O34" i="14" s="1"/>
  <c r="P34" i="14" s="1"/>
  <c r="Q34" i="14" s="1"/>
  <c r="R34" i="14" s="1"/>
  <c r="S34" i="14" s="1"/>
  <c r="Y34" i="14" s="1"/>
  <c r="Z34" i="14" s="1"/>
  <c r="AA34" i="14" s="1"/>
  <c r="AA34" i="10" l="1"/>
  <c r="E39" i="2"/>
  <c r="T34" i="7" l="1"/>
  <c r="U34" i="7"/>
  <c r="V34" i="7"/>
  <c r="W34" i="7"/>
  <c r="X34" i="7"/>
  <c r="C34" i="7" l="1"/>
  <c r="D34" i="7" s="1"/>
  <c r="E34" i="7" s="1"/>
  <c r="F34" i="7" s="1"/>
  <c r="G34" i="7" s="1"/>
  <c r="H34" i="7" s="1"/>
  <c r="I34" i="7" s="1"/>
  <c r="J34" i="7" s="1"/>
  <c r="K34" i="7" s="1"/>
  <c r="L34" i="7" s="1"/>
  <c r="M34" i="7" s="1"/>
  <c r="N34" i="7" s="1"/>
  <c r="O34" i="7" s="1"/>
  <c r="P34" i="7" s="1"/>
  <c r="Q34" i="7" s="1"/>
  <c r="R34" i="7" s="1"/>
  <c r="S34" i="7" s="1"/>
  <c r="Y34" i="7" s="1"/>
  <c r="Z34" i="7" s="1"/>
  <c r="E3" i="2" l="1"/>
</calcChain>
</file>

<file path=xl/sharedStrings.xml><?xml version="1.0" encoding="utf-8"?>
<sst xmlns="http://schemas.openxmlformats.org/spreadsheetml/2006/main" count="270" uniqueCount="115">
  <si>
    <t>User Stories</t>
  </si>
  <si>
    <t>Requirements</t>
  </si>
  <si>
    <t>Functional Requirments</t>
  </si>
  <si>
    <t xml:space="preserve">Non-Functional Requirements </t>
  </si>
  <si>
    <t>ID</t>
  </si>
  <si>
    <t>Item Priority</t>
  </si>
  <si>
    <t>Item Description</t>
  </si>
  <si>
    <t xml:space="preserve">Groups </t>
  </si>
  <si>
    <t>Story Point Estimation</t>
  </si>
  <si>
    <t xml:space="preserve">As a... </t>
  </si>
  <si>
    <t>Velocity</t>
  </si>
  <si>
    <t xml:space="preserve">I want/need ... </t>
  </si>
  <si>
    <t xml:space="preserve">so that/because... </t>
  </si>
  <si>
    <t>Additional Information</t>
  </si>
  <si>
    <t>LIST OF KNOWLEDGE ACQUISITION TASKS</t>
  </si>
  <si>
    <t>Item number</t>
  </si>
  <si>
    <t xml:space="preserve">Item Description </t>
  </si>
  <si>
    <t>Group Roles</t>
  </si>
  <si>
    <t>Role</t>
  </si>
  <si>
    <t>Assigned to</t>
  </si>
  <si>
    <t>Product Owner</t>
  </si>
  <si>
    <t>Scrum Master</t>
  </si>
  <si>
    <t>Team member 1</t>
  </si>
  <si>
    <t>Team member 2</t>
  </si>
  <si>
    <t>Sprint 1</t>
  </si>
  <si>
    <t>Goal Of First Sprint</t>
  </si>
  <si>
    <t>Plan</t>
  </si>
  <si>
    <t>Rollover From Previous Sprint</t>
  </si>
  <si>
    <t>Rollover Task Allocation</t>
  </si>
  <si>
    <t>REFERENCES</t>
  </si>
  <si>
    <t>Planned (ID)</t>
  </si>
  <si>
    <t xml:space="preserve">Status </t>
  </si>
  <si>
    <t>Task Allocation</t>
  </si>
  <si>
    <t>Goal Of Second Sprint</t>
  </si>
  <si>
    <t>4. Security</t>
  </si>
  <si>
    <t>Goal Of Third Sprint</t>
  </si>
  <si>
    <t>Sprint 3</t>
  </si>
  <si>
    <t>5. Other</t>
  </si>
  <si>
    <t>Total Story Point Estimation:</t>
  </si>
  <si>
    <t>Task</t>
  </si>
  <si>
    <t>How to create a database in order to store all of the necessary details. For example learn SQL and other techniques</t>
  </si>
  <si>
    <t>1. Creating an account and logging in</t>
  </si>
  <si>
    <t>2. Handling current share portfolio</t>
  </si>
  <si>
    <t>3. Adding balance and purchasing shares</t>
  </si>
  <si>
    <t>Jung-Mo</t>
  </si>
  <si>
    <t>Igor</t>
  </si>
  <si>
    <t>Alex</t>
  </si>
  <si>
    <t>Emilio</t>
  </si>
  <si>
    <t>Sprint 2</t>
  </si>
  <si>
    <t>Learn API needed to create graphs for website</t>
  </si>
  <si>
    <t>Sprint Tasks</t>
  </si>
  <si>
    <t>Days of the Sprint</t>
  </si>
  <si>
    <t>Team Member</t>
  </si>
  <si>
    <t>Story Points</t>
  </si>
  <si>
    <t>1</t>
  </si>
  <si>
    <t>2</t>
  </si>
  <si>
    <t>3</t>
  </si>
  <si>
    <t>4</t>
  </si>
  <si>
    <t>5</t>
  </si>
  <si>
    <t>6</t>
  </si>
  <si>
    <t>7</t>
  </si>
  <si>
    <t>8</t>
  </si>
  <si>
    <t>9</t>
  </si>
  <si>
    <t>10</t>
  </si>
  <si>
    <t>11</t>
  </si>
  <si>
    <t>12</t>
  </si>
  <si>
    <t>13</t>
  </si>
  <si>
    <t>14</t>
  </si>
  <si>
    <t>15</t>
  </si>
  <si>
    <t>16</t>
  </si>
  <si>
    <t>17</t>
  </si>
  <si>
    <t>18</t>
  </si>
  <si>
    <t>19</t>
  </si>
  <si>
    <t>20</t>
  </si>
  <si>
    <t>21</t>
  </si>
  <si>
    <t>Total</t>
  </si>
  <si>
    <t>Students should record how many velocity points they worked on a task or how many are remaining for each task; they should then update the total as well. The total row would reach to zero when all tasks are completed.</t>
  </si>
  <si>
    <t>Note - 1 storypoint is equal to 1 hours work.</t>
  </si>
  <si>
    <t>Alex/Igor</t>
  </si>
  <si>
    <t>Sprint 2 Retrospective</t>
  </si>
  <si>
    <t>Gain understanding of the Bootstrap framework</t>
  </si>
  <si>
    <t>Complete balance transaction in the database</t>
  </si>
  <si>
    <t>Implement balance transaction to settings page</t>
  </si>
  <si>
    <t>Move Add funds from settings to a new window via the balance button</t>
  </si>
  <si>
    <t>Move update database buttons from dashboard to settings page for a better UI look</t>
  </si>
  <si>
    <t>Export transaction to an excel sheet external</t>
  </si>
  <si>
    <t>Implement Macro to automatically buy and sell at specified prices</t>
  </si>
  <si>
    <t>Implement algorithm to complete profit/loss graphs</t>
  </si>
  <si>
    <t>Gain understanding on how to implement and create bots to use on the exchange</t>
  </si>
  <si>
    <t>Implement bots using knowledge gathered in research</t>
  </si>
  <si>
    <t>Create a responsive website via CSS</t>
  </si>
  <si>
    <t>Sprint 3 Retrospective</t>
  </si>
  <si>
    <t>Sprint 3 Review</t>
  </si>
  <si>
    <t>Sprint 2 Review</t>
  </si>
  <si>
    <t>Sprint 1 Review</t>
  </si>
  <si>
    <t>Sprint 1 Retrospective</t>
  </si>
  <si>
    <t>Look Into Locks For Application</t>
  </si>
  <si>
    <t>Jung-Moo</t>
  </si>
  <si>
    <t>Waleed</t>
  </si>
  <si>
    <t>Research Android Development</t>
  </si>
  <si>
    <t>Research Python Libraries</t>
  </si>
  <si>
    <t>Research Arduino Libraries</t>
  </si>
  <si>
    <t xml:space="preserve"> Arduino Wifi Module Assemble </t>
  </si>
  <si>
    <t>Research ESP</t>
  </si>
  <si>
    <t>Aquire Hardware From Workshop</t>
  </si>
  <si>
    <t>Research Current In Use Smart Home Systems</t>
  </si>
  <si>
    <t>Igor/Waleed</t>
  </si>
  <si>
    <t>Pick Suitable Sensors For Project</t>
  </si>
  <si>
    <t>Ongoing</t>
  </si>
  <si>
    <t>N/A</t>
  </si>
  <si>
    <t>Waleed/Alex</t>
  </si>
  <si>
    <t>2 weeks a sprint?</t>
  </si>
  <si>
    <t>High</t>
  </si>
  <si>
    <t>The Goal of the first sprint is to prepare our designs and ensure we have the skills needed to complete the next sprint which will be creating the basic framework of our project.</t>
  </si>
  <si>
    <t>Research And Design Lo-Fi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</si>
</sst>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color rgb="FF000000"/>
      <name val="Arial"/>
    </font>
    <font>
      <b/>
      <sz val="12"/>
      <color rgb="FF000000"/>
      <name val="Arial"/>
      <family val="2"/>
    </font>
    <font>
      <b/>
      <sz val="14"/>
      <color rgb="FF000000"/>
      <name val="Arial"/>
      <family val="2"/>
    </font>
    <font>
      <sz val="10"/>
      <name val="Arial"/>
      <family val="2"/>
    </font>
    <font>
      <b/>
      <sz val="11"/>
      <color rgb="FFFFFFFF"/>
      <name val="Arial"/>
      <family val="2"/>
    </font>
    <font>
      <sz val="10"/>
      <color theme="1"/>
      <name val="Arial"/>
      <family val="2"/>
    </font>
    <font>
      <sz val="10"/>
      <color rgb="FFFF0000"/>
      <name val="Calibri"/>
      <family val="2"/>
    </font>
    <font>
      <sz val="10"/>
      <color rgb="FF000000"/>
      <name val="Arial"/>
      <family val="2"/>
    </font>
    <font>
      <b/>
      <sz val="11"/>
      <color rgb="FF000000"/>
      <name val="Arial"/>
      <family val="2"/>
    </font>
    <font>
      <sz val="11"/>
      <color rgb="FF000000"/>
      <name val="Arial"/>
      <family val="2"/>
    </font>
    <font>
      <b/>
      <sz val="10"/>
      <color rgb="FF000000"/>
      <name val="Arial"/>
      <family val="2"/>
    </font>
    <font>
      <b/>
      <sz val="10"/>
      <color rgb="FFFFFFFF"/>
      <name val="Calibri"/>
      <family val="2"/>
    </font>
    <font>
      <b/>
      <sz val="10"/>
      <color rgb="FF000000"/>
      <name val="Arial"/>
      <family val="2"/>
    </font>
    <font>
      <sz val="10"/>
      <color theme="1"/>
      <name val="Arial"/>
      <family val="2"/>
    </font>
    <font>
      <sz val="10"/>
      <color rgb="FF000000"/>
      <name val="Calibri"/>
      <family val="2"/>
    </font>
    <font>
      <sz val="10"/>
      <color theme="1"/>
      <name val="Calibri"/>
      <family val="2"/>
    </font>
    <font>
      <b/>
      <sz val="10"/>
      <color rgb="FFFFFFFF"/>
      <name val="Arial"/>
      <family val="2"/>
    </font>
    <font>
      <b/>
      <sz val="12"/>
      <color theme="1"/>
      <name val="Arial"/>
      <family val="2"/>
    </font>
    <font>
      <sz val="10"/>
      <color rgb="FF000000"/>
      <name val="Roboto"/>
    </font>
    <font>
      <b/>
      <sz val="10"/>
      <color rgb="FFFFFFFF"/>
      <name val="Arial"/>
      <family val="2"/>
    </font>
    <font>
      <sz val="10"/>
      <color rgb="FF000000"/>
      <name val="Roboto"/>
    </font>
    <font>
      <b/>
      <sz val="12"/>
      <color theme="1"/>
      <name val="Calibri"/>
      <family val="2"/>
    </font>
    <font>
      <b/>
      <sz val="11"/>
      <color rgb="FFFFFFFF"/>
      <name val="Calibri"/>
      <family val="2"/>
    </font>
    <font>
      <sz val="10"/>
      <color rgb="FFFFFFFF"/>
      <name val="Arial"/>
      <family val="2"/>
    </font>
    <font>
      <sz val="10"/>
      <color rgb="FFFFFFFF"/>
      <name val="Arial"/>
      <family val="2"/>
    </font>
    <font>
      <sz val="12"/>
      <name val="Arial"/>
      <family val="2"/>
    </font>
    <font>
      <sz val="10"/>
      <name val="Arial"/>
      <family val="2"/>
    </font>
    <font>
      <sz val="10"/>
      <color rgb="FF000000"/>
      <name val="Arial"/>
      <family val="2"/>
    </font>
    <font>
      <i/>
      <sz val="10"/>
      <color rgb="FF000000"/>
      <name val="Arial"/>
      <family val="2"/>
    </font>
    <font>
      <i/>
      <sz val="10"/>
      <name val="Arial"/>
      <family val="2"/>
    </font>
    <font>
      <b/>
      <sz val="18"/>
      <name val="Arial"/>
      <family val="2"/>
    </font>
    <font>
      <b/>
      <sz val="10"/>
      <name val="Arial"/>
      <family val="2"/>
    </font>
  </fonts>
  <fills count="11">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rgb="FFFFFFFF"/>
        <bgColor rgb="FFFFFFFF"/>
      </patternFill>
    </fill>
    <fill>
      <patternFill patternType="solid">
        <fgColor rgb="FFFFF2CC"/>
        <bgColor rgb="FFFFF2CC"/>
      </patternFill>
    </fill>
    <fill>
      <patternFill patternType="solid">
        <fgColor rgb="FF000000"/>
        <bgColor rgb="FF000000"/>
      </patternFill>
    </fill>
    <fill>
      <patternFill patternType="solid">
        <fgColor rgb="FF4DD0E1"/>
        <bgColor rgb="FF4DD0E1"/>
      </patternFill>
    </fill>
    <fill>
      <patternFill patternType="solid">
        <fgColor rgb="FFE0F7FA"/>
        <bgColor rgb="FFE0F7FA"/>
      </patternFill>
    </fill>
    <fill>
      <patternFill patternType="solid">
        <fgColor rgb="FFFFFF00"/>
        <bgColor indexed="64"/>
      </patternFill>
    </fill>
    <fill>
      <patternFill patternType="solid">
        <fgColor theme="1"/>
        <bgColor indexed="64"/>
      </patternFill>
    </fill>
  </fills>
  <borders count="67">
    <border>
      <left/>
      <right/>
      <top/>
      <bottom/>
      <diagonal/>
    </border>
    <border>
      <left style="thick">
        <color rgb="FF000000"/>
      </left>
      <right/>
      <top style="thick">
        <color rgb="FF000000"/>
      </top>
      <bottom style="thin">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ck">
        <color rgb="FF000000"/>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n">
        <color rgb="FF000000"/>
      </top>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n">
        <color rgb="FF000000"/>
      </right>
      <top style="thick">
        <color rgb="FF000000"/>
      </top>
      <bottom style="thin">
        <color rgb="FF000000"/>
      </bottom>
      <diagonal/>
    </border>
    <border>
      <left/>
      <right style="thick">
        <color rgb="FF000000"/>
      </right>
      <top style="thick">
        <color rgb="FF000000"/>
      </top>
      <bottom/>
      <diagonal/>
    </border>
    <border>
      <left style="thin">
        <color rgb="FF000000"/>
      </left>
      <right/>
      <top style="thick">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right style="thin">
        <color rgb="FF000000"/>
      </right>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bottom/>
      <diagonal/>
    </border>
    <border>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ck">
        <color rgb="FF000000"/>
      </left>
      <right style="thin">
        <color rgb="FF000000"/>
      </right>
      <top/>
      <bottom/>
      <diagonal/>
    </border>
    <border>
      <left/>
      <right/>
      <top/>
      <bottom style="thin">
        <color rgb="FF000000"/>
      </bottom>
      <diagonal/>
    </border>
    <border>
      <left/>
      <right style="thin">
        <color rgb="FF000000"/>
      </right>
      <top style="thin">
        <color rgb="FF000000"/>
      </top>
      <bottom style="thick">
        <color rgb="FF000000"/>
      </bottom>
      <diagonal/>
    </border>
    <border>
      <left/>
      <right style="thin">
        <color rgb="FF000000"/>
      </right>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ck">
        <color rgb="FF000000"/>
      </bottom>
      <diagonal/>
    </border>
    <border>
      <left style="medium">
        <color indexed="64"/>
      </left>
      <right style="medium">
        <color indexed="64"/>
      </right>
      <top style="thick">
        <color rgb="FF000000"/>
      </top>
      <bottom/>
      <diagonal/>
    </border>
    <border>
      <left style="medium">
        <color indexed="64"/>
      </left>
      <right style="medium">
        <color indexed="64"/>
      </right>
      <top/>
      <bottom style="thick">
        <color rgb="FF000000"/>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diagonal/>
    </border>
    <border>
      <left/>
      <right style="thick">
        <color rgb="FF000000"/>
      </right>
      <top/>
      <bottom style="thin">
        <color rgb="FF000000"/>
      </bottom>
      <diagonal/>
    </border>
    <border>
      <left/>
      <right/>
      <top style="thin">
        <color rgb="FF000000"/>
      </top>
      <bottom style="thick">
        <color rgb="FF000000"/>
      </bottom>
      <diagonal/>
    </border>
  </borders>
  <cellStyleXfs count="1">
    <xf numFmtId="0" fontId="0" fillId="0" borderId="0"/>
  </cellStyleXfs>
  <cellXfs count="270">
    <xf numFmtId="0" fontId="0" fillId="0" borderId="0" xfId="0" applyFont="1" applyAlignment="1"/>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6" fillId="0" borderId="0" xfId="0" applyFont="1"/>
    <xf numFmtId="0" fontId="5" fillId="0" borderId="9" xfId="0" applyFont="1" applyBorder="1" applyAlignment="1">
      <alignment horizontal="center" vertical="center" wrapText="1"/>
    </xf>
    <xf numFmtId="0" fontId="4" fillId="3" borderId="12" xfId="0" applyFont="1" applyFill="1" applyBorder="1" applyAlignment="1">
      <alignment horizontal="center" vertical="center"/>
    </xf>
    <xf numFmtId="0" fontId="5" fillId="0" borderId="10" xfId="0" applyFont="1" applyBorder="1" applyAlignment="1">
      <alignment horizontal="center" vertical="center" wrapText="1"/>
    </xf>
    <xf numFmtId="0" fontId="7" fillId="0" borderId="0" xfId="0" applyFont="1" applyAlignment="1"/>
    <xf numFmtId="0" fontId="4" fillId="3" borderId="13" xfId="0" applyFont="1" applyFill="1" applyBorder="1" applyAlignment="1">
      <alignment horizontal="center" vertical="center"/>
    </xf>
    <xf numFmtId="0" fontId="5" fillId="0" borderId="14" xfId="0" applyFont="1" applyBorder="1" applyAlignment="1">
      <alignment horizontal="center" vertical="center" wrapText="1"/>
    </xf>
    <xf numFmtId="0" fontId="8" fillId="0" borderId="15" xfId="0" applyFont="1" applyBorder="1" applyAlignment="1">
      <alignment horizontal="center"/>
    </xf>
    <xf numFmtId="0" fontId="5" fillId="0" borderId="16" xfId="0" applyFont="1" applyBorder="1" applyAlignment="1">
      <alignment horizontal="center" vertical="center" wrapText="1"/>
    </xf>
    <xf numFmtId="0" fontId="8" fillId="0" borderId="17" xfId="0" applyFont="1" applyBorder="1" applyAlignment="1">
      <alignment horizontal="center" vertical="center"/>
    </xf>
    <xf numFmtId="0" fontId="4" fillId="3" borderId="13" xfId="0" applyFont="1" applyFill="1" applyBorder="1" applyAlignment="1">
      <alignment horizontal="center" vertical="center"/>
    </xf>
    <xf numFmtId="0" fontId="8" fillId="0" borderId="18" xfId="0" applyFont="1" applyBorder="1" applyAlignment="1">
      <alignment horizontal="center"/>
    </xf>
    <xf numFmtId="0" fontId="3" fillId="0" borderId="0" xfId="0" applyFont="1" applyAlignment="1">
      <alignment horizontal="right"/>
    </xf>
    <xf numFmtId="0" fontId="4" fillId="3" borderId="19" xfId="0" applyFont="1" applyFill="1" applyBorder="1" applyAlignment="1">
      <alignment horizontal="center" vertical="center"/>
    </xf>
    <xf numFmtId="0" fontId="8" fillId="0" borderId="11" xfId="0" applyFont="1" applyBorder="1" applyAlignment="1">
      <alignment horizontal="center"/>
    </xf>
    <xf numFmtId="0" fontId="8" fillId="0" borderId="20" xfId="0" applyFont="1" applyBorder="1" applyAlignment="1">
      <alignment horizontal="center"/>
    </xf>
    <xf numFmtId="0" fontId="9" fillId="0" borderId="0" xfId="0" applyFont="1"/>
    <xf numFmtId="0" fontId="8" fillId="0" borderId="0" xfId="0" applyFont="1" applyAlignment="1">
      <alignment horizontal="center"/>
    </xf>
    <xf numFmtId="0" fontId="10" fillId="0" borderId="21" xfId="0" applyFont="1" applyBorder="1" applyAlignment="1">
      <alignment horizontal="center" vertical="center"/>
    </xf>
    <xf numFmtId="0" fontId="0" fillId="0" borderId="24" xfId="0" applyFont="1" applyBorder="1" applyAlignment="1">
      <alignment horizontal="center" vertical="center"/>
    </xf>
    <xf numFmtId="0" fontId="11" fillId="0" borderId="0" xfId="0" applyFont="1" applyAlignment="1"/>
    <xf numFmtId="0" fontId="7" fillId="0" borderId="26" xfId="0" applyFont="1" applyBorder="1" applyAlignment="1">
      <alignment horizontal="center" vertical="center"/>
    </xf>
    <xf numFmtId="0" fontId="12" fillId="0" borderId="9" xfId="0" applyFont="1" applyBorder="1" applyAlignment="1">
      <alignment horizontal="center" vertical="center"/>
    </xf>
    <xf numFmtId="0" fontId="0" fillId="0" borderId="31" xfId="0" applyFont="1" applyBorder="1" applyAlignment="1">
      <alignment horizontal="center" vertical="center"/>
    </xf>
    <xf numFmtId="0" fontId="11" fillId="3" borderId="5" xfId="0" applyFont="1" applyFill="1" applyBorder="1" applyAlignment="1">
      <alignment horizontal="center" vertical="center"/>
    </xf>
    <xf numFmtId="0" fontId="7" fillId="0" borderId="32" xfId="0" applyFont="1" applyBorder="1" applyAlignment="1">
      <alignment horizontal="center" vertical="center"/>
    </xf>
    <xf numFmtId="0" fontId="10" fillId="0" borderId="34" xfId="0" applyFont="1" applyBorder="1" applyAlignment="1">
      <alignment horizontal="center" vertical="center"/>
    </xf>
    <xf numFmtId="0" fontId="11" fillId="3" borderId="5" xfId="0" applyFont="1" applyFill="1" applyBorder="1" applyAlignment="1">
      <alignment horizontal="center" vertical="center" wrapText="1"/>
    </xf>
    <xf numFmtId="0" fontId="0" fillId="0" borderId="31" xfId="0" applyFont="1" applyBorder="1" applyAlignment="1">
      <alignment horizontal="center" vertical="center" wrapText="1"/>
    </xf>
    <xf numFmtId="0" fontId="13" fillId="0" borderId="21" xfId="0" applyFont="1" applyBorder="1" applyAlignment="1">
      <alignment horizontal="center" vertical="center" wrapText="1"/>
    </xf>
    <xf numFmtId="0" fontId="7" fillId="0" borderId="34" xfId="0" applyFont="1" applyBorder="1" applyAlignment="1">
      <alignment horizontal="center" vertical="center"/>
    </xf>
    <xf numFmtId="0" fontId="13" fillId="0" borderId="9" xfId="0" applyFont="1" applyBorder="1" applyAlignment="1">
      <alignment horizontal="center" vertical="center" wrapText="1"/>
    </xf>
    <xf numFmtId="0" fontId="4" fillId="3" borderId="7" xfId="0" applyFont="1" applyFill="1" applyBorder="1" applyAlignment="1">
      <alignment horizontal="center" vertical="center"/>
    </xf>
    <xf numFmtId="0" fontId="7" fillId="0" borderId="34" xfId="0" applyFont="1" applyBorder="1" applyAlignment="1">
      <alignment horizontal="center" vertical="center"/>
    </xf>
    <xf numFmtId="0" fontId="4" fillId="3" borderId="36" xfId="0" applyFont="1" applyFill="1" applyBorder="1" applyAlignment="1">
      <alignment horizontal="center" vertical="center"/>
    </xf>
    <xf numFmtId="0" fontId="7" fillId="0" borderId="34" xfId="0" applyFont="1" applyBorder="1" applyAlignment="1">
      <alignment horizontal="center" vertical="center" wrapText="1"/>
    </xf>
    <xf numFmtId="0" fontId="0" fillId="0" borderId="8" xfId="0" applyFont="1" applyBorder="1" applyAlignment="1">
      <alignment horizontal="center" vertical="center"/>
    </xf>
    <xf numFmtId="0" fontId="13" fillId="0" borderId="10" xfId="0" applyFont="1" applyBorder="1" applyAlignment="1">
      <alignment horizontal="center" vertical="center" wrapText="1"/>
    </xf>
    <xf numFmtId="0" fontId="14" fillId="0" borderId="0" xfId="0" applyFont="1" applyAlignment="1"/>
    <xf numFmtId="0" fontId="10" fillId="0" borderId="37" xfId="0" applyFont="1" applyBorder="1" applyAlignment="1">
      <alignment horizontal="center" vertical="center"/>
    </xf>
    <xf numFmtId="0" fontId="7" fillId="0" borderId="31" xfId="0" applyFont="1" applyBorder="1" applyAlignment="1">
      <alignment horizontal="center" vertical="center"/>
    </xf>
    <xf numFmtId="0" fontId="7" fillId="0" borderId="31" xfId="0" applyFont="1" applyBorder="1" applyAlignment="1">
      <alignment horizontal="center" vertical="center"/>
    </xf>
    <xf numFmtId="0" fontId="0" fillId="0" borderId="32" xfId="0" applyFont="1" applyBorder="1" applyAlignment="1">
      <alignment horizontal="center" vertical="center"/>
    </xf>
    <xf numFmtId="0" fontId="7" fillId="0" borderId="31" xfId="0" applyFont="1" applyBorder="1" applyAlignment="1">
      <alignment horizontal="center" vertical="center" wrapText="1"/>
    </xf>
    <xf numFmtId="0" fontId="12" fillId="0" borderId="38" xfId="0" applyFont="1" applyBorder="1" applyAlignment="1">
      <alignment horizontal="center" vertical="center"/>
    </xf>
    <xf numFmtId="0" fontId="0" fillId="0" borderId="10" xfId="0" applyFont="1" applyBorder="1" applyAlignment="1">
      <alignment horizontal="center" vertical="center"/>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15" fillId="0" borderId="0" xfId="0" applyFont="1" applyAlignment="1">
      <alignment horizontal="center" vertical="center" wrapText="1"/>
    </xf>
    <xf numFmtId="0" fontId="9" fillId="0" borderId="31" xfId="0" applyFont="1" applyBorder="1" applyAlignment="1">
      <alignment horizontal="center" vertical="center"/>
    </xf>
    <xf numFmtId="0" fontId="7" fillId="0" borderId="31" xfId="0" applyFont="1" applyBorder="1" applyAlignment="1">
      <alignment horizontal="center" vertical="center" wrapText="1"/>
    </xf>
    <xf numFmtId="0" fontId="12" fillId="0" borderId="14" xfId="0" applyFont="1" applyBorder="1" applyAlignment="1">
      <alignment horizontal="center" vertic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5" fillId="6" borderId="11" xfId="0" applyFont="1" applyFill="1" applyBorder="1"/>
    <xf numFmtId="0" fontId="4" fillId="3" borderId="20" xfId="0" applyFont="1" applyFill="1" applyBorder="1" applyAlignment="1">
      <alignment horizontal="center" vertical="center"/>
    </xf>
    <xf numFmtId="0" fontId="16" fillId="3" borderId="3"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42" xfId="0" applyFont="1" applyBorder="1" applyAlignment="1">
      <alignment horizontal="center" vertical="center"/>
    </xf>
    <xf numFmtId="0" fontId="5" fillId="6" borderId="0" xfId="0" applyFont="1" applyFill="1" applyAlignment="1">
      <alignment horizontal="center" vertical="center"/>
    </xf>
    <xf numFmtId="0" fontId="15" fillId="0" borderId="0" xfId="0" applyFont="1" applyAlignment="1">
      <alignment horizontal="center" vertical="center"/>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4" fillId="0" borderId="0" xfId="0" applyFont="1"/>
    <xf numFmtId="0" fontId="18" fillId="6" borderId="5" xfId="0" applyFont="1" applyFill="1" applyBorder="1" applyAlignment="1">
      <alignment horizontal="center" vertical="center" wrapText="1"/>
    </xf>
    <xf numFmtId="0" fontId="15" fillId="0" borderId="43" xfId="0" applyFont="1" applyBorder="1" applyAlignment="1"/>
    <xf numFmtId="0" fontId="4" fillId="3" borderId="44" xfId="0" applyFont="1" applyFill="1" applyBorder="1" applyAlignment="1">
      <alignment horizontal="center"/>
    </xf>
    <xf numFmtId="0" fontId="14" fillId="0" borderId="0" xfId="0" applyFont="1" applyAlignment="1">
      <alignment horizontal="center"/>
    </xf>
    <xf numFmtId="0" fontId="19" fillId="3" borderId="31" xfId="0" applyFont="1" applyFill="1" applyBorder="1" applyAlignment="1">
      <alignment horizontal="center" vertical="center"/>
    </xf>
    <xf numFmtId="0" fontId="19" fillId="3" borderId="0" xfId="0" applyFont="1" applyFill="1" applyAlignment="1">
      <alignment horizontal="center" vertical="center"/>
    </xf>
    <xf numFmtId="0" fontId="12" fillId="0" borderId="21" xfId="0" applyFont="1" applyBorder="1" applyAlignment="1">
      <alignment horizontal="center" vertical="center"/>
    </xf>
    <xf numFmtId="0" fontId="19" fillId="3" borderId="0" xfId="0" applyFont="1" applyFill="1" applyAlignment="1">
      <alignment horizontal="center" vertical="center" wrapText="1"/>
    </xf>
    <xf numFmtId="0" fontId="0" fillId="0" borderId="26" xfId="0" applyFont="1" applyBorder="1" applyAlignment="1">
      <alignment horizontal="center" vertical="center"/>
    </xf>
    <xf numFmtId="0" fontId="16" fillId="3" borderId="10" xfId="0" applyFont="1" applyFill="1" applyBorder="1" applyAlignment="1">
      <alignment horizontal="center" vertical="center"/>
    </xf>
    <xf numFmtId="0" fontId="19" fillId="0" borderId="0" xfId="0" applyFont="1" applyAlignment="1">
      <alignment horizontal="center"/>
    </xf>
    <xf numFmtId="0" fontId="0" fillId="0" borderId="31" xfId="0" applyFont="1" applyBorder="1" applyAlignment="1">
      <alignment horizontal="center" vertical="center" wrapText="1"/>
    </xf>
    <xf numFmtId="0" fontId="20" fillId="0" borderId="31" xfId="0" applyFont="1" applyBorder="1" applyAlignment="1">
      <alignment horizontal="center" vertical="center"/>
    </xf>
    <xf numFmtId="0" fontId="0" fillId="0" borderId="39" xfId="0" applyFont="1" applyBorder="1" applyAlignment="1">
      <alignment horizontal="center" vertical="center" wrapText="1"/>
    </xf>
    <xf numFmtId="0" fontId="14" fillId="0" borderId="0" xfId="0" applyFont="1" applyAlignment="1">
      <alignment vertical="center"/>
    </xf>
    <xf numFmtId="0" fontId="19" fillId="3" borderId="45" xfId="0" applyFont="1" applyFill="1" applyBorder="1" applyAlignment="1">
      <alignment horizontal="center" vertical="center"/>
    </xf>
    <xf numFmtId="0" fontId="19" fillId="0" borderId="0" xfId="0" applyFont="1" applyAlignment="1"/>
    <xf numFmtId="0" fontId="0" fillId="0" borderId="13" xfId="0" applyFont="1" applyBorder="1" applyAlignment="1">
      <alignment horizontal="center" vertical="center"/>
    </xf>
    <xf numFmtId="0" fontId="14" fillId="0" borderId="31" xfId="0" applyFont="1" applyBorder="1" applyAlignment="1">
      <alignment horizontal="center" vertical="center"/>
    </xf>
    <xf numFmtId="0" fontId="5" fillId="6" borderId="31" xfId="0" applyFont="1" applyFill="1" applyBorder="1" applyAlignment="1">
      <alignment horizontal="center" vertical="center"/>
    </xf>
    <xf numFmtId="0" fontId="13" fillId="0" borderId="31" xfId="0" applyFont="1" applyBorder="1" applyAlignment="1">
      <alignment horizontal="center" vertical="center"/>
    </xf>
    <xf numFmtId="0" fontId="0" fillId="0" borderId="14" xfId="0" applyFont="1" applyBorder="1" applyAlignment="1">
      <alignment horizontal="center" vertical="center"/>
    </xf>
    <xf numFmtId="0" fontId="13" fillId="0" borderId="31" xfId="0" applyFont="1" applyBorder="1" applyAlignment="1">
      <alignment horizontal="center" vertical="center"/>
    </xf>
    <xf numFmtId="0" fontId="0" fillId="6" borderId="39" xfId="0" applyFont="1" applyFill="1" applyBorder="1" applyAlignment="1">
      <alignment horizontal="center" vertical="center"/>
    </xf>
    <xf numFmtId="0" fontId="21" fillId="2" borderId="2" xfId="0" applyFont="1" applyFill="1" applyBorder="1" applyAlignment="1">
      <alignment horizontal="center" vertical="center"/>
    </xf>
    <xf numFmtId="0" fontId="22" fillId="3" borderId="22" xfId="0" applyFont="1" applyFill="1" applyBorder="1" applyAlignment="1">
      <alignment horizontal="center" vertical="center"/>
    </xf>
    <xf numFmtId="0" fontId="15" fillId="0" borderId="27" xfId="0" applyFont="1" applyBorder="1" applyAlignment="1">
      <alignment horizontal="center" vertical="center" wrapText="1"/>
    </xf>
    <xf numFmtId="0" fontId="0" fillId="0" borderId="39" xfId="0" applyFont="1" applyBorder="1" applyAlignment="1">
      <alignment horizontal="center" vertical="center" wrapText="1"/>
    </xf>
    <xf numFmtId="0" fontId="7" fillId="3" borderId="0" xfId="0" applyFont="1" applyFill="1" applyAlignment="1">
      <alignment horizontal="center" vertical="center"/>
    </xf>
    <xf numFmtId="0" fontId="0" fillId="3" borderId="10" xfId="0" applyFont="1" applyFill="1" applyBorder="1" applyAlignment="1">
      <alignment horizontal="center" vertical="center"/>
    </xf>
    <xf numFmtId="0" fontId="10" fillId="4" borderId="37"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1" xfId="0" applyFont="1" applyFill="1" applyBorder="1" applyAlignment="1">
      <alignment horizontal="center" vertical="center" wrapText="1"/>
    </xf>
    <xf numFmtId="0" fontId="0" fillId="4" borderId="10" xfId="0" applyFont="1" applyFill="1" applyBorder="1" applyAlignment="1">
      <alignment horizontal="center" vertical="center"/>
    </xf>
    <xf numFmtId="0" fontId="14" fillId="4" borderId="0" xfId="0" applyFont="1" applyFill="1" applyAlignment="1"/>
    <xf numFmtId="0" fontId="14" fillId="0" borderId="0" xfId="0" applyFont="1" applyAlignment="1">
      <alignment wrapText="1"/>
    </xf>
    <xf numFmtId="0" fontId="0" fillId="0" borderId="31" xfId="0" applyFont="1" applyBorder="1" applyAlignment="1">
      <alignment horizontal="center" vertical="center"/>
    </xf>
    <xf numFmtId="0" fontId="23" fillId="3" borderId="0" xfId="0" applyFont="1" applyFill="1" applyAlignment="1">
      <alignment horizontal="center" vertical="center"/>
    </xf>
    <xf numFmtId="0" fontId="24" fillId="3" borderId="10" xfId="0" applyFont="1" applyFill="1" applyBorder="1" applyAlignment="1">
      <alignment horizontal="center" vertical="center"/>
    </xf>
    <xf numFmtId="0" fontId="23" fillId="0" borderId="0" xfId="0" applyFont="1" applyAlignment="1"/>
    <xf numFmtId="0" fontId="10" fillId="0" borderId="46" xfId="0" applyFont="1" applyBorder="1" applyAlignment="1">
      <alignment horizontal="center" vertical="center"/>
    </xf>
    <xf numFmtId="0" fontId="7" fillId="0" borderId="39" xfId="0" applyFont="1" applyBorder="1" applyAlignment="1">
      <alignment horizontal="center" vertical="center"/>
    </xf>
    <xf numFmtId="0" fontId="7" fillId="0" borderId="39" xfId="0" applyFont="1" applyBorder="1" applyAlignment="1">
      <alignment horizontal="center" vertical="center"/>
    </xf>
    <xf numFmtId="0" fontId="0" fillId="0" borderId="16" xfId="0" applyFont="1" applyBorder="1" applyAlignment="1">
      <alignment horizontal="center" vertical="center"/>
    </xf>
    <xf numFmtId="0" fontId="7" fillId="0" borderId="0" xfId="0" applyFont="1" applyAlignment="1">
      <alignment vertical="center"/>
    </xf>
    <xf numFmtId="0" fontId="12" fillId="0" borderId="0" xfId="0" applyFont="1" applyAlignment="1">
      <alignment horizontal="center"/>
    </xf>
    <xf numFmtId="0" fontId="0"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5" fillId="7" borderId="31" xfId="0" applyFont="1" applyFill="1" applyBorder="1" applyAlignment="1">
      <alignment horizontal="center"/>
    </xf>
    <xf numFmtId="0" fontId="26" fillId="4" borderId="31" xfId="0" applyFont="1" applyFill="1" applyBorder="1" applyAlignment="1">
      <alignment horizontal="center"/>
    </xf>
    <xf numFmtId="0" fontId="26" fillId="8" borderId="31" xfId="0" applyFont="1" applyFill="1" applyBorder="1" applyAlignment="1">
      <alignment horizontal="center"/>
    </xf>
    <xf numFmtId="0" fontId="27" fillId="8" borderId="31" xfId="0" applyFont="1" applyFill="1" applyBorder="1" applyAlignment="1">
      <alignment horizontal="center"/>
    </xf>
    <xf numFmtId="0" fontId="26" fillId="4" borderId="13" xfId="0" applyFont="1" applyFill="1" applyBorder="1" applyAlignment="1">
      <alignment horizontal="center"/>
    </xf>
    <xf numFmtId="0" fontId="26" fillId="4" borderId="13" xfId="0" applyFont="1" applyFill="1" applyBorder="1"/>
    <xf numFmtId="0" fontId="26" fillId="8" borderId="48" xfId="0" applyFont="1" applyFill="1" applyBorder="1" applyAlignment="1">
      <alignment horizontal="center"/>
    </xf>
    <xf numFmtId="0" fontId="26" fillId="8" borderId="48" xfId="0" applyFont="1" applyFill="1" applyBorder="1" applyAlignment="1"/>
    <xf numFmtId="0" fontId="26" fillId="4" borderId="48" xfId="0" applyFont="1" applyFill="1" applyBorder="1" applyAlignment="1">
      <alignment horizontal="center"/>
    </xf>
    <xf numFmtId="0" fontId="26" fillId="4" borderId="48" xfId="0" applyFont="1" applyFill="1" applyBorder="1" applyAlignment="1"/>
    <xf numFmtId="0" fontId="21" fillId="2" borderId="11" xfId="0" applyFont="1" applyFill="1" applyBorder="1" applyAlignment="1">
      <alignment horizontal="center" vertical="center"/>
    </xf>
    <xf numFmtId="0" fontId="22" fillId="3" borderId="23" xfId="0" applyFont="1" applyFill="1" applyBorder="1" applyAlignment="1">
      <alignment horizontal="center" vertical="center"/>
    </xf>
    <xf numFmtId="0" fontId="15" fillId="0" borderId="28" xfId="0" applyFont="1" applyBorder="1" applyAlignment="1">
      <alignment horizontal="center" vertical="center" wrapText="1"/>
    </xf>
    <xf numFmtId="0" fontId="21" fillId="2" borderId="49" xfId="0" applyFont="1" applyFill="1" applyBorder="1" applyAlignment="1">
      <alignment horizontal="center" vertical="center"/>
    </xf>
    <xf numFmtId="0" fontId="22" fillId="3" borderId="50" xfId="0" applyFont="1" applyFill="1" applyBorder="1" applyAlignment="1">
      <alignment horizontal="center" vertical="center"/>
    </xf>
    <xf numFmtId="0" fontId="15" fillId="0" borderId="51" xfId="0" applyFont="1" applyBorder="1" applyAlignment="1">
      <alignment horizontal="center" vertical="center" wrapText="1"/>
    </xf>
    <xf numFmtId="0" fontId="15" fillId="0" borderId="52" xfId="0" applyFont="1" applyBorder="1" applyAlignment="1">
      <alignment horizontal="center" vertical="center" wrapText="1"/>
    </xf>
    <xf numFmtId="0" fontId="12" fillId="0" borderId="44" xfId="0" applyFont="1" applyBorder="1" applyAlignment="1">
      <alignment horizontal="center" vertical="center"/>
    </xf>
    <xf numFmtId="0" fontId="7" fillId="0" borderId="37" xfId="0" applyFont="1" applyBorder="1" applyAlignment="1">
      <alignment horizontal="center" vertical="center"/>
    </xf>
    <xf numFmtId="0" fontId="7" fillId="0" borderId="42" xfId="0" applyFont="1" applyBorder="1" applyAlignment="1">
      <alignment horizontal="center" vertical="center"/>
    </xf>
    <xf numFmtId="0" fontId="5" fillId="0" borderId="35" xfId="0" applyFont="1" applyBorder="1" applyAlignment="1">
      <alignment horizontal="center" vertical="center" wrapText="1"/>
    </xf>
    <xf numFmtId="0" fontId="7" fillId="0" borderId="10" xfId="0" applyFont="1" applyBorder="1" applyAlignment="1">
      <alignment horizontal="center" vertical="center"/>
    </xf>
    <xf numFmtId="0" fontId="7" fillId="0" borderId="16" xfId="0" applyFont="1" applyBorder="1" applyAlignment="1">
      <alignment horizontal="center" vertical="center"/>
    </xf>
    <xf numFmtId="0" fontId="3" fillId="8" borderId="48" xfId="0" applyFont="1" applyFill="1" applyBorder="1" applyAlignment="1"/>
    <xf numFmtId="0" fontId="28" fillId="0" borderId="0" xfId="0" applyFont="1"/>
    <xf numFmtId="0" fontId="0" fillId="0" borderId="0" xfId="0"/>
    <xf numFmtId="0" fontId="3" fillId="9" borderId="31" xfId="0" applyFont="1" applyFill="1" applyBorder="1"/>
    <xf numFmtId="0" fontId="3" fillId="0" borderId="31" xfId="0" applyFont="1" applyBorder="1"/>
    <xf numFmtId="0" fontId="3" fillId="0" borderId="0" xfId="0" applyFont="1"/>
    <xf numFmtId="0" fontId="3" fillId="0" borderId="37" xfId="0" applyFont="1" applyBorder="1"/>
    <xf numFmtId="0" fontId="30" fillId="0" borderId="13" xfId="0" applyFont="1" applyBorder="1"/>
    <xf numFmtId="0" fontId="3" fillId="0" borderId="13" xfId="0" applyFont="1" applyBorder="1" applyAlignment="1">
      <alignment horizontal="center" vertical="center" wrapText="1"/>
    </xf>
    <xf numFmtId="0" fontId="7" fillId="0" borderId="48" xfId="0" applyFont="1" applyBorder="1" applyAlignment="1">
      <alignment horizontal="center" vertical="center"/>
    </xf>
    <xf numFmtId="0" fontId="31" fillId="0" borderId="0" xfId="0" applyFont="1"/>
    <xf numFmtId="0" fontId="10" fillId="0" borderId="0" xfId="0" applyFont="1"/>
    <xf numFmtId="0" fontId="0" fillId="0" borderId="0" xfId="0" applyFont="1" applyBorder="1" applyAlignment="1">
      <alignment horizontal="center" vertical="center"/>
    </xf>
    <xf numFmtId="0" fontId="12" fillId="0" borderId="0" xfId="0" applyFont="1" applyBorder="1" applyAlignment="1">
      <alignment horizontal="center" vertical="center"/>
    </xf>
    <xf numFmtId="0" fontId="7" fillId="0" borderId="0" xfId="0" applyFont="1" applyBorder="1" applyAlignment="1">
      <alignment horizontal="center" vertical="center"/>
    </xf>
    <xf numFmtId="0" fontId="0" fillId="0" borderId="61" xfId="0" applyFont="1" applyBorder="1" applyAlignment="1">
      <alignment horizontal="center" vertical="center"/>
    </xf>
    <xf numFmtId="0" fontId="0" fillId="0" borderId="42" xfId="0" applyFont="1" applyBorder="1" applyAlignment="1">
      <alignment horizontal="center" vertical="center" wrapText="1"/>
    </xf>
    <xf numFmtId="0" fontId="7" fillId="0" borderId="4" xfId="0" applyFont="1" applyBorder="1" applyAlignment="1">
      <alignment horizontal="center" vertical="center"/>
    </xf>
    <xf numFmtId="0" fontId="7" fillId="0" borderId="61" xfId="0" applyFont="1" applyBorder="1" applyAlignment="1">
      <alignment horizontal="center" vertical="center"/>
    </xf>
    <xf numFmtId="0" fontId="0" fillId="0" borderId="66" xfId="0" applyFont="1" applyBorder="1" applyAlignment="1">
      <alignment horizontal="center" vertical="center"/>
    </xf>
    <xf numFmtId="0" fontId="5" fillId="0" borderId="48" xfId="0" applyFont="1" applyBorder="1" applyAlignment="1">
      <alignment horizontal="center" vertical="center"/>
    </xf>
    <xf numFmtId="0" fontId="12" fillId="0" borderId="12" xfId="0" applyFont="1" applyBorder="1" applyAlignment="1">
      <alignment horizontal="center" vertical="center"/>
    </xf>
    <xf numFmtId="0" fontId="20" fillId="0" borderId="13" xfId="0" applyFont="1" applyBorder="1" applyAlignment="1">
      <alignment horizontal="center" vertical="center"/>
    </xf>
    <xf numFmtId="0" fontId="0" fillId="0" borderId="62" xfId="0" applyFont="1" applyBorder="1" applyAlignment="1">
      <alignment horizontal="center" vertical="center"/>
    </xf>
    <xf numFmtId="0" fontId="0" fillId="0" borderId="63" xfId="0" applyFont="1" applyBorder="1" applyAlignment="1">
      <alignment horizontal="center" vertical="center"/>
    </xf>
    <xf numFmtId="0" fontId="3" fillId="0" borderId="0" xfId="0" applyFont="1" applyBorder="1"/>
    <xf numFmtId="0" fontId="3" fillId="0" borderId="48" xfId="0" applyFont="1" applyBorder="1" applyAlignment="1">
      <alignment horizontal="center" vertical="center"/>
    </xf>
    <xf numFmtId="0" fontId="3" fillId="0" borderId="13" xfId="0" applyFont="1" applyBorder="1"/>
    <xf numFmtId="0" fontId="3" fillId="0" borderId="48" xfId="0" applyFont="1" applyBorder="1"/>
    <xf numFmtId="0" fontId="31" fillId="0" borderId="48" xfId="0" applyFont="1" applyBorder="1"/>
    <xf numFmtId="0" fontId="10" fillId="0" borderId="48" xfId="0" applyFont="1" applyBorder="1" applyAlignment="1"/>
    <xf numFmtId="0" fontId="0" fillId="0" borderId="48" xfId="0" applyFont="1" applyBorder="1" applyAlignment="1"/>
    <xf numFmtId="0" fontId="3" fillId="0" borderId="13" xfId="0" applyFont="1" applyBorder="1" applyAlignment="1">
      <alignment horizontal="center" vertical="center"/>
    </xf>
    <xf numFmtId="0" fontId="3" fillId="9" borderId="13" xfId="0" applyFont="1" applyFill="1" applyBorder="1"/>
    <xf numFmtId="0" fontId="7" fillId="4" borderId="48" xfId="0" applyFont="1" applyFill="1" applyBorder="1" applyAlignment="1">
      <alignment horizontal="center" vertical="center"/>
    </xf>
    <xf numFmtId="0" fontId="7" fillId="8" borderId="48" xfId="0" applyFont="1" applyFill="1" applyBorder="1" applyAlignment="1">
      <alignment horizontal="center" vertical="center"/>
    </xf>
    <xf numFmtId="0" fontId="3" fillId="8" borderId="48" xfId="0" applyFont="1" applyFill="1" applyBorder="1" applyAlignment="1">
      <alignment horizontal="center" vertical="center"/>
    </xf>
    <xf numFmtId="0" fontId="3" fillId="4" borderId="48" xfId="0" applyFont="1" applyFill="1" applyBorder="1" applyAlignment="1">
      <alignment horizontal="center" vertical="center"/>
    </xf>
    <xf numFmtId="0" fontId="0" fillId="0" borderId="0" xfId="0" applyFont="1" applyBorder="1" applyAlignment="1">
      <alignment horizontal="center" vertical="center"/>
    </xf>
    <xf numFmtId="0" fontId="3" fillId="8" borderId="48" xfId="0" applyFont="1" applyFill="1" applyBorder="1" applyAlignment="1">
      <alignment horizontal="center"/>
    </xf>
    <xf numFmtId="0" fontId="0" fillId="0" borderId="48" xfId="0" applyFont="1" applyBorder="1" applyAlignment="1">
      <alignment horizontal="center" vertical="center"/>
    </xf>
    <xf numFmtId="0" fontId="2" fillId="0" borderId="0" xfId="0" applyFont="1"/>
    <xf numFmtId="0" fontId="12" fillId="0" borderId="12" xfId="0" applyFont="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12" fillId="0" borderId="7" xfId="0" applyFont="1" applyBorder="1" applyAlignment="1">
      <alignment horizontal="center" vertical="center"/>
    </xf>
    <xf numFmtId="0" fontId="0" fillId="0" borderId="13" xfId="0" applyFont="1" applyBorder="1" applyAlignment="1">
      <alignment horizontal="center" vertical="center" wrapText="1"/>
    </xf>
    <xf numFmtId="0" fontId="5" fillId="6" borderId="13" xfId="0" applyFont="1" applyFill="1" applyBorder="1" applyAlignment="1">
      <alignment horizontal="center" vertical="center"/>
    </xf>
    <xf numFmtId="0" fontId="5" fillId="0" borderId="44" xfId="0" applyFont="1" applyBorder="1" applyAlignment="1">
      <alignment horizontal="center" vertical="center"/>
    </xf>
    <xf numFmtId="0" fontId="12" fillId="0" borderId="34" xfId="0" applyFont="1" applyBorder="1" applyAlignment="1">
      <alignment horizontal="center" vertical="center"/>
    </xf>
    <xf numFmtId="0" fontId="12" fillId="0" borderId="48" xfId="0" applyFont="1" applyBorder="1" applyAlignment="1">
      <alignment horizontal="center" vertical="center"/>
    </xf>
    <xf numFmtId="0" fontId="0" fillId="4" borderId="42" xfId="0" applyFont="1" applyFill="1" applyBorder="1" applyAlignment="1">
      <alignment horizontal="center" vertical="center" wrapText="1"/>
    </xf>
    <xf numFmtId="0" fontId="0" fillId="8" borderId="42" xfId="0" applyFont="1" applyFill="1" applyBorder="1" applyAlignment="1">
      <alignment horizontal="center" vertical="center" wrapText="1"/>
    </xf>
    <xf numFmtId="0" fontId="0" fillId="8" borderId="31" xfId="0" applyFont="1" applyFill="1" applyBorder="1" applyAlignment="1">
      <alignment horizontal="center" vertical="center" wrapText="1"/>
    </xf>
    <xf numFmtId="0" fontId="0" fillId="4" borderId="31" xfId="0" applyFont="1" applyFill="1" applyBorder="1" applyAlignment="1">
      <alignment horizontal="center" vertical="center" wrapText="1"/>
    </xf>
    <xf numFmtId="0" fontId="5" fillId="4" borderId="48" xfId="0" applyFont="1" applyFill="1" applyBorder="1" applyAlignment="1">
      <alignment horizontal="center" vertical="center"/>
    </xf>
    <xf numFmtId="0" fontId="0" fillId="4" borderId="61" xfId="0" applyFont="1" applyFill="1" applyBorder="1" applyAlignment="1">
      <alignment horizontal="center" vertical="center"/>
    </xf>
    <xf numFmtId="0" fontId="0" fillId="4" borderId="26" xfId="0" applyFont="1" applyFill="1" applyBorder="1" applyAlignment="1">
      <alignment horizontal="center" vertical="center"/>
    </xf>
    <xf numFmtId="0" fontId="0" fillId="8" borderId="63" xfId="0" applyFont="1" applyFill="1" applyBorder="1" applyAlignment="1">
      <alignment horizontal="center" vertical="center"/>
    </xf>
    <xf numFmtId="0" fontId="0" fillId="4" borderId="63" xfId="0" applyFont="1" applyFill="1" applyBorder="1" applyAlignment="1">
      <alignment horizontal="center" vertical="center"/>
    </xf>
    <xf numFmtId="0" fontId="0" fillId="8" borderId="32" xfId="0" applyFont="1" applyFill="1" applyBorder="1" applyAlignment="1">
      <alignment horizontal="center" vertical="center"/>
    </xf>
    <xf numFmtId="0" fontId="0" fillId="4" borderId="32" xfId="0" applyFont="1" applyFill="1" applyBorder="1" applyAlignment="1">
      <alignment horizontal="center" vertical="center"/>
    </xf>
    <xf numFmtId="0" fontId="5" fillId="0" borderId="48" xfId="0" applyFont="1" applyBorder="1" applyAlignment="1">
      <alignment horizontal="center" vertical="center" wrapText="1"/>
    </xf>
    <xf numFmtId="0" fontId="0" fillId="0" borderId="0" xfId="0" applyFont="1" applyBorder="1" applyAlignment="1">
      <alignment horizontal="center" vertical="center"/>
    </xf>
    <xf numFmtId="0" fontId="7" fillId="0" borderId="24" xfId="0" applyFont="1" applyBorder="1" applyAlignment="1">
      <alignment horizontal="center" vertical="center" wrapText="1"/>
    </xf>
    <xf numFmtId="0" fontId="7" fillId="0" borderId="24" xfId="0" applyFont="1" applyBorder="1" applyAlignment="1">
      <alignment horizontal="center" vertical="center"/>
    </xf>
    <xf numFmtId="0" fontId="0" fillId="6" borderId="13" xfId="0" applyFont="1" applyFill="1" applyBorder="1" applyAlignment="1">
      <alignment horizontal="center" vertical="center"/>
    </xf>
    <xf numFmtId="0" fontId="0" fillId="10" borderId="48" xfId="0" applyFont="1" applyFill="1" applyBorder="1" applyAlignment="1"/>
    <xf numFmtId="0" fontId="10" fillId="0" borderId="9" xfId="0" applyFont="1" applyBorder="1" applyAlignment="1">
      <alignment horizontal="center" vertical="center"/>
    </xf>
    <xf numFmtId="0" fontId="10" fillId="0" borderId="30" xfId="0" applyFont="1" applyBorder="1" applyAlignment="1">
      <alignment horizontal="center"/>
    </xf>
    <xf numFmtId="0" fontId="3" fillId="0" borderId="33" xfId="0" applyFont="1" applyBorder="1"/>
    <xf numFmtId="0" fontId="3" fillId="0" borderId="41" xfId="0" applyFont="1" applyBorder="1"/>
    <xf numFmtId="0" fontId="2" fillId="2" borderId="2" xfId="0" applyFont="1" applyFill="1" applyBorder="1" applyAlignment="1">
      <alignment horizontal="center" vertical="center"/>
    </xf>
    <xf numFmtId="0" fontId="3" fillId="0" borderId="11" xfId="0" applyFont="1" applyBorder="1"/>
    <xf numFmtId="0" fontId="3" fillId="0" borderId="3" xfId="0" applyFont="1" applyBorder="1"/>
    <xf numFmtId="0" fontId="4" fillId="3" borderId="22" xfId="0" applyFont="1" applyFill="1" applyBorder="1" applyAlignment="1">
      <alignment horizontal="left" vertical="center"/>
    </xf>
    <xf numFmtId="0" fontId="3" fillId="0" borderId="23" xfId="0" applyFont="1" applyBorder="1"/>
    <xf numFmtId="0" fontId="3" fillId="0" borderId="25" xfId="0" applyFont="1" applyBorder="1"/>
    <xf numFmtId="0" fontId="3" fillId="0" borderId="27" xfId="0" applyFont="1" applyBorder="1"/>
    <xf numFmtId="0" fontId="3" fillId="0" borderId="28" xfId="0" applyFont="1" applyBorder="1"/>
    <xf numFmtId="0" fontId="3" fillId="0" borderId="29" xfId="0" applyFont="1" applyBorder="1"/>
    <xf numFmtId="0" fontId="10" fillId="4" borderId="30" xfId="0" applyFont="1" applyFill="1" applyBorder="1" applyAlignment="1">
      <alignment horizontal="center"/>
    </xf>
    <xf numFmtId="0" fontId="1" fillId="2" borderId="2" xfId="0" applyFont="1" applyFill="1" applyBorder="1" applyAlignment="1">
      <alignment horizontal="center" vertical="center"/>
    </xf>
    <xf numFmtId="0" fontId="4" fillId="3" borderId="2" xfId="0" applyFont="1" applyFill="1" applyBorder="1" applyAlignment="1">
      <alignment horizontal="center"/>
    </xf>
    <xf numFmtId="0" fontId="3" fillId="0" borderId="18" xfId="0" applyFont="1" applyBorder="1"/>
    <xf numFmtId="0" fontId="12" fillId="0" borderId="2" xfId="0" applyFont="1" applyBorder="1" applyAlignment="1">
      <alignment horizontal="center" vertical="center"/>
    </xf>
    <xf numFmtId="0" fontId="16" fillId="3" borderId="27" xfId="0" applyFont="1" applyFill="1" applyBorder="1" applyAlignment="1">
      <alignment horizontal="center" vertical="center"/>
    </xf>
    <xf numFmtId="0" fontId="3" fillId="0" borderId="47" xfId="0" applyFont="1" applyBorder="1"/>
    <xf numFmtId="0" fontId="2" fillId="0" borderId="30" xfId="0" applyFont="1" applyBorder="1" applyAlignment="1">
      <alignment horizontal="center" vertical="center"/>
    </xf>
    <xf numFmtId="0" fontId="7" fillId="4"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4" fillId="3" borderId="22" xfId="0" applyFont="1" applyFill="1" applyBorder="1" applyAlignment="1">
      <alignment horizontal="center"/>
    </xf>
    <xf numFmtId="0" fontId="12" fillId="0" borderId="12" xfId="0" applyFont="1" applyBorder="1" applyAlignment="1">
      <alignment horizontal="center" vertical="center"/>
    </xf>
    <xf numFmtId="0" fontId="12" fillId="0" borderId="7" xfId="0" applyFont="1" applyBorder="1" applyAlignment="1">
      <alignment horizontal="center" vertical="center"/>
    </xf>
    <xf numFmtId="0" fontId="0" fillId="0" borderId="23" xfId="0" applyFont="1" applyBorder="1" applyAlignment="1">
      <alignment horizontal="center"/>
    </xf>
    <xf numFmtId="0" fontId="1" fillId="2" borderId="1" xfId="0" applyFont="1" applyFill="1" applyBorder="1" applyAlignment="1">
      <alignment horizontal="center" vertical="center"/>
    </xf>
    <xf numFmtId="0" fontId="3" fillId="0" borderId="4" xfId="0" applyFont="1" applyBorder="1"/>
    <xf numFmtId="0" fontId="3" fillId="0" borderId="6" xfId="0" applyFont="1" applyBorder="1"/>
    <xf numFmtId="0" fontId="0" fillId="4"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12" fillId="5" borderId="2" xfId="0" applyFont="1" applyFill="1" applyBorder="1" applyAlignment="1">
      <alignment horizontal="center"/>
    </xf>
    <xf numFmtId="0" fontId="7" fillId="0" borderId="28" xfId="0" applyFont="1" applyBorder="1" applyAlignment="1">
      <alignment horizontal="center" vertical="center" wrapText="1"/>
    </xf>
    <xf numFmtId="0" fontId="2" fillId="0" borderId="33" xfId="0" applyFont="1" applyBorder="1" applyAlignment="1">
      <alignment horizontal="center" vertical="center"/>
    </xf>
    <xf numFmtId="0" fontId="5" fillId="0" borderId="48" xfId="0" applyFont="1" applyBorder="1" applyAlignment="1">
      <alignment horizontal="center" vertical="center" wrapText="1"/>
    </xf>
    <xf numFmtId="0" fontId="0" fillId="0" borderId="64" xfId="0" applyFont="1" applyBorder="1" applyAlignment="1">
      <alignment horizontal="center" vertical="center"/>
    </xf>
    <xf numFmtId="0" fontId="0" fillId="0" borderId="65" xfId="0" applyFont="1" applyBorder="1" applyAlignment="1">
      <alignment horizontal="center" vertical="center"/>
    </xf>
    <xf numFmtId="0" fontId="7" fillId="0" borderId="62" xfId="0" applyFont="1" applyBorder="1" applyAlignment="1">
      <alignment horizontal="center" vertical="center"/>
    </xf>
    <xf numFmtId="0" fontId="7" fillId="0" borderId="63" xfId="0" applyFont="1" applyBorder="1" applyAlignment="1">
      <alignment horizontal="center" vertical="center"/>
    </xf>
    <xf numFmtId="0" fontId="29" fillId="0" borderId="45" xfId="0" applyFont="1" applyBorder="1" applyAlignment="1">
      <alignment horizontal="center" wrapText="1"/>
    </xf>
    <xf numFmtId="0" fontId="0" fillId="0" borderId="0" xfId="0" applyFont="1" applyBorder="1" applyAlignment="1">
      <alignment horizontal="center" vertical="center"/>
    </xf>
    <xf numFmtId="0" fontId="0" fillId="0" borderId="53" xfId="0" applyBorder="1" applyAlignment="1">
      <alignment horizontal="left"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0" fillId="0" borderId="0" xfId="0"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0" fontId="0" fillId="0" borderId="59" xfId="0" applyBorder="1" applyAlignment="1">
      <alignment horizontal="left" vertical="top" wrapText="1"/>
    </xf>
    <xf numFmtId="0" fontId="0" fillId="0" borderId="60" xfId="0" applyBorder="1" applyAlignment="1">
      <alignment horizontal="left" vertical="top" wrapText="1"/>
    </xf>
    <xf numFmtId="0" fontId="7" fillId="0" borderId="53" xfId="0" applyFont="1" applyBorder="1" applyAlignment="1">
      <alignment horizontal="left" vertical="top" wrapText="1"/>
    </xf>
    <xf numFmtId="0" fontId="1" fillId="2" borderId="2" xfId="0" applyFont="1" applyFill="1" applyBorder="1" applyAlignment="1">
      <alignment horizontal="center" vertical="center" wrapText="1"/>
    </xf>
    <xf numFmtId="0" fontId="10" fillId="0" borderId="12" xfId="0" applyFont="1" applyBorder="1" applyAlignment="1">
      <alignment horizontal="center" vertical="center"/>
    </xf>
    <xf numFmtId="0" fontId="10" fillId="0" borderId="7" xfId="0" applyFont="1" applyBorder="1" applyAlignment="1">
      <alignment horizontal="center" vertical="center"/>
    </xf>
    <xf numFmtId="0" fontId="10" fillId="0" borderId="48" xfId="0" applyFont="1" applyBorder="1" applyAlignment="1">
      <alignment horizontal="center" vertical="center"/>
    </xf>
  </cellXfs>
  <cellStyles count="1">
    <cellStyle name="Normal" xfId="0" builtinId="0"/>
  </cellStyles>
  <dxfs count="12">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1" defaultTableStyle="TableStyleMedium2" defaultPivotStyle="PivotStyleLight16">
    <tableStyle name="Sprint Backlog &amp; Burndown-style" pivot="0" count="3" xr9:uid="{AB2F6631-66DF-904E-ABCC-1DF162AA3C4A}">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1)'!$C$34:$AA$34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9D8F-BE42-9672-56D70B301367}"/>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2)'!$C$34:$Z$34</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0CC0-9C4F-94F5-E96370B2F060}"/>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a:t>
            </a:r>
            <a:r>
              <a:rPr lang="en-US" baseline="0"/>
              <a:t>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'Sprint Backlog (Sprint 3)'!$C$34:$AA$34</c:f>
              <c:numCache>
                <c:formatCode>General</c:formatCode>
                <c:ptCount val="20"/>
                <c:pt idx="0">
                  <c:v>90</c:v>
                </c:pt>
                <c:pt idx="1">
                  <c:v>84</c:v>
                </c:pt>
                <c:pt idx="2">
                  <c:v>79</c:v>
                </c:pt>
                <c:pt idx="3">
                  <c:v>73</c:v>
                </c:pt>
                <c:pt idx="4">
                  <c:v>68</c:v>
                </c:pt>
                <c:pt idx="5">
                  <c:v>62</c:v>
                </c:pt>
                <c:pt idx="6">
                  <c:v>55</c:v>
                </c:pt>
                <c:pt idx="7">
                  <c:v>50</c:v>
                </c:pt>
                <c:pt idx="8">
                  <c:v>46</c:v>
                </c:pt>
                <c:pt idx="9">
                  <c:v>39</c:v>
                </c:pt>
                <c:pt idx="10">
                  <c:v>35</c:v>
                </c:pt>
                <c:pt idx="11">
                  <c:v>30</c:v>
                </c:pt>
                <c:pt idx="12">
                  <c:v>25</c:v>
                </c:pt>
                <c:pt idx="13">
                  <c:v>24</c:v>
                </c:pt>
                <c:pt idx="14">
                  <c:v>20</c:v>
                </c:pt>
                <c:pt idx="15">
                  <c:v>18</c:v>
                </c:pt>
                <c:pt idx="16">
                  <c:v>14</c:v>
                </c:pt>
                <c:pt idx="17">
                  <c:v>12</c:v>
                </c:pt>
                <c:pt idx="18">
                  <c:v>7</c:v>
                </c:pt>
                <c:pt idx="19">
                  <c:v>0</c:v>
                </c:pt>
              </c:numCache>
            </c:numRef>
          </c:val>
          <c:smooth val="0"/>
          <c:extLst>
            <c:ext xmlns:c16="http://schemas.microsoft.com/office/drawing/2014/chart" uri="{C3380CC4-5D6E-409C-BE32-E72D297353CC}">
              <c16:uniqueId val="{00000000-B626-F54E-8CFA-E7A7A331033F}"/>
            </c:ext>
          </c:extLst>
        </c:ser>
        <c:dLbls>
          <c:showLegendKey val="0"/>
          <c:showVal val="0"/>
          <c:showCatName val="0"/>
          <c:showSerName val="0"/>
          <c:showPercent val="0"/>
          <c:showBubbleSize val="0"/>
        </c:dLbls>
        <c:smooth val="0"/>
        <c:axId val="1619797679"/>
        <c:axId val="1697777103"/>
      </c:lineChart>
      <c:catAx>
        <c:axId val="161979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777103"/>
        <c:crosses val="autoZero"/>
        <c:auto val="1"/>
        <c:lblAlgn val="ctr"/>
        <c:lblOffset val="100"/>
        <c:noMultiLvlLbl val="0"/>
      </c:catAx>
      <c:valAx>
        <c:axId val="169777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73FFB5F3-A5E6-5447-9335-87F48D3D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C16C93AC-58A3-3B4F-A506-52D2542D6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3494</xdr:colOff>
      <xdr:row>40</xdr:row>
      <xdr:rowOff>183858</xdr:rowOff>
    </xdr:from>
    <xdr:to>
      <xdr:col>24</xdr:col>
      <xdr:colOff>0</xdr:colOff>
      <xdr:row>56</xdr:row>
      <xdr:rowOff>186421</xdr:rowOff>
    </xdr:to>
    <xdr:graphicFrame macro="">
      <xdr:nvGraphicFramePr>
        <xdr:cNvPr id="2" name="Chart 1">
          <a:extLst>
            <a:ext uri="{FF2B5EF4-FFF2-40B4-BE49-F238E27FC236}">
              <a16:creationId xmlns:a16="http://schemas.microsoft.com/office/drawing/2014/main" id="{38C69D8E-D0B2-7142-A460-467CB4A5E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6A87C-6CAF-2E49-9F2D-AD761BB434C0}" name="Table_13" displayName="Table_13" ref="A2:X33">
  <tableColumns count="24">
    <tableColumn id="1" xr3:uid="{6B63FFF1-BE3C-1F4A-BAA2-5EC233A48DB2}" name="Sprint 1" dataDxfId="8"/>
    <tableColumn id="24" xr3:uid="{678CF0C8-9F9C-1441-8579-CAC49005C4CF}" name="Team Member" dataDxfId="7"/>
    <tableColumn id="2" xr3:uid="{0BD4B7A7-B49D-9944-9F06-31C95B17D508}" name="Story Points" dataDxfId="6"/>
    <tableColumn id="3" xr3:uid="{63C349BB-A073-9A43-84EC-1B7160B55E7C}" name="1"/>
    <tableColumn id="4" xr3:uid="{62C04AA7-FEC3-F84F-AFE7-8296B8C3F288}" name="2"/>
    <tableColumn id="5" xr3:uid="{F53A3C37-FB41-A142-8075-C30936A068B2}" name="3"/>
    <tableColumn id="6" xr3:uid="{F66CCD26-571E-4549-BE41-6285E4BE8769}" name="4"/>
    <tableColumn id="7" xr3:uid="{BA71D9AD-97E9-B348-AEBB-770926698A39}" name="5"/>
    <tableColumn id="8" xr3:uid="{595D9D76-FD53-F344-AB20-8A185A3608FC}" name="6"/>
    <tableColumn id="9" xr3:uid="{F1B62B3B-09DD-A147-BB26-E1807BCF6A7F}" name="7"/>
    <tableColumn id="10" xr3:uid="{B5A09F6D-37E2-5642-9192-DE054D7FBF8B}" name="8"/>
    <tableColumn id="11" xr3:uid="{DD75AC2D-7814-9948-B8DD-4E4C426F5E65}" name="9"/>
    <tableColumn id="12" xr3:uid="{0A7C0A4E-CD98-984E-B78F-09FC0CD118BD}" name="10"/>
    <tableColumn id="13" xr3:uid="{B6527B46-2C50-CE40-8006-F2992FBC6186}" name="11"/>
    <tableColumn id="14" xr3:uid="{CF7F5D2E-2894-FD40-AEEA-D1F5FCA6244E}" name="12"/>
    <tableColumn id="15" xr3:uid="{A5A5E806-8E9A-E044-9B6F-043E8468C37B}" name="13"/>
    <tableColumn id="16" xr3:uid="{27E321C1-68E9-A746-BDA4-04F0CC05A74E}" name="14"/>
    <tableColumn id="17" xr3:uid="{40FCF557-4B6B-4E4C-B993-ED27346C2D1A}" name="15"/>
    <tableColumn id="18" xr3:uid="{4D0E4321-038D-DC4F-BA9D-46361E0FA7B8}" name="16"/>
    <tableColumn id="19" xr3:uid="{88C550BB-E7D6-7448-9A62-839C8C2CF1E7}" name="17"/>
    <tableColumn id="20" xr3:uid="{8C1742B3-87AD-C947-8086-44805C2F99C5}" name="18"/>
    <tableColumn id="21" xr3:uid="{5563EF9E-6813-494D-85CF-F1271502ACA9}" name="19"/>
    <tableColumn id="22" xr3:uid="{84BB34A9-1623-CA4F-A930-F8D6A48ED392}" name="20"/>
    <tableColumn id="23" xr3:uid="{7C623179-DDD9-6143-B561-0CCD0E13AB24}" name="21"/>
  </tableColumns>
  <tableStyleInfo name="Sprint Backlog &amp; Burndow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F20CE-C5C4-9246-9B6A-5A61633D35DA}" name="Table_1" displayName="Table_1" ref="A2:X33">
  <tableColumns count="24">
    <tableColumn id="1" xr3:uid="{A178D1A1-E2A2-E74B-9C5A-A84E73DF8A92}" name="Sprint 2" dataDxfId="5"/>
    <tableColumn id="24" xr3:uid="{5B5D9958-0DA1-4040-BC2F-05CB6583FF74}" name="Team Member" dataDxfId="4"/>
    <tableColumn id="2" xr3:uid="{E6EA13E4-22FF-0948-8345-CB880E86D756}" name="Story Points" dataDxfId="3"/>
    <tableColumn id="3" xr3:uid="{9E791AFA-D60F-9445-BF33-4286FF18D373}" name="1"/>
    <tableColumn id="4" xr3:uid="{D4586B0E-CC64-2942-A7A5-A0E735E7ED79}" name="2"/>
    <tableColumn id="5" xr3:uid="{15E6C977-618E-D24C-B854-441A2F573DB2}" name="3"/>
    <tableColumn id="6" xr3:uid="{C0CCC8A8-4EAE-7E45-961F-F67DE7E6104D}" name="4"/>
    <tableColumn id="7" xr3:uid="{04C791A1-2553-E146-AD1E-D7100B152F58}" name="5"/>
    <tableColumn id="8" xr3:uid="{70D0F7F9-4FB1-C94E-886A-270C1B83E2E0}" name="6"/>
    <tableColumn id="9" xr3:uid="{920F4040-DF28-9444-AD3E-6F9A0AD8C503}" name="7"/>
    <tableColumn id="10" xr3:uid="{71BACEE0-084A-2540-BB46-7D22877F1484}" name="8"/>
    <tableColumn id="11" xr3:uid="{B07E413B-DF2D-014C-A68F-F1B28A27CA97}" name="9"/>
    <tableColumn id="12" xr3:uid="{E65223FB-542C-A54C-A592-3DC5AB2774BE}" name="10"/>
    <tableColumn id="13" xr3:uid="{C988175E-7385-114E-9B44-C743106FBDAC}" name="11"/>
    <tableColumn id="14" xr3:uid="{DDB0DB49-FF10-3D41-B67B-1A3C88E3F40A}" name="12"/>
    <tableColumn id="15" xr3:uid="{783CA0AA-71B8-D14C-8D45-2642FAEBAF15}" name="13"/>
    <tableColumn id="16" xr3:uid="{BF5F9D3F-D95A-BE42-B32F-DD439258E90F}" name="14"/>
    <tableColumn id="17" xr3:uid="{FCC038A5-90BA-7E4C-BDF7-A8AB5362AA8F}" name="15"/>
    <tableColumn id="18" xr3:uid="{9204EB44-DF2B-DD4B-BD74-C9866F5F7A97}" name="16"/>
    <tableColumn id="19" xr3:uid="{7B255E97-A420-EE46-851E-89CDC1686996}" name="17"/>
    <tableColumn id="20" xr3:uid="{2E25A420-6843-DC4D-8E16-6FCF9B451BAC}" name="18"/>
    <tableColumn id="21" xr3:uid="{1EDEB65A-CD90-2049-A720-AAE27F5F4CB0}" name="19"/>
    <tableColumn id="22" xr3:uid="{F76D03EB-5456-DF41-A31E-B77170FEA89D}" name="20"/>
    <tableColumn id="23" xr3:uid="{B02322E8-89C1-E840-9AE4-80DC186FD7D0}" name="21"/>
  </tableColumns>
  <tableStyleInfo name="Sprint Backlog &amp; Burndow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B389E0-00D4-2643-ACC5-361A090A6798}" name="Table_134" displayName="Table_134" ref="A2:X33">
  <tableColumns count="24">
    <tableColumn id="1" xr3:uid="{501411B0-AC35-D941-A058-FEB4BFECC57B}" name="Sprint 3" dataDxfId="2"/>
    <tableColumn id="24" xr3:uid="{AB1D9617-801D-F844-9ED0-0CA6B891CC74}" name="Team Member" dataDxfId="1"/>
    <tableColumn id="2" xr3:uid="{A00EBA4A-9DED-F945-A33B-1106197FF697}" name="Story Points" dataDxfId="0"/>
    <tableColumn id="3" xr3:uid="{3F3E1051-047F-394F-A973-F8DB0660F5A9}" name="1"/>
    <tableColumn id="4" xr3:uid="{B2C60B24-E2A6-8A4A-AB4D-06A4B150455C}" name="2"/>
    <tableColumn id="5" xr3:uid="{329CBF2E-590E-8548-B25B-1787A47413C5}" name="3"/>
    <tableColumn id="6" xr3:uid="{3A002B20-04A7-AF40-869B-704D17E3B7BD}" name="4"/>
    <tableColumn id="7" xr3:uid="{9ED294C2-243A-C24C-B4BC-AF483A6FEF9C}" name="5"/>
    <tableColumn id="8" xr3:uid="{A814CFB1-07B9-894F-9DCB-97E59E5CBF12}" name="6"/>
    <tableColumn id="9" xr3:uid="{5A0CAECC-2F19-6040-8DF8-66AFBA33615D}" name="7"/>
    <tableColumn id="10" xr3:uid="{B2D33841-FAF6-B246-BCA2-E37E897763F5}" name="8"/>
    <tableColumn id="11" xr3:uid="{FD398BC5-84B2-F04C-9AF2-AB2B1812DDD3}" name="9"/>
    <tableColumn id="12" xr3:uid="{402D5444-01EC-8F44-9A24-4E280D9D51B3}" name="10"/>
    <tableColumn id="13" xr3:uid="{1947ACFA-E0F3-C54C-AC84-7DA62C3572F1}" name="11"/>
    <tableColumn id="14" xr3:uid="{EE3EDF38-5676-694E-BD7E-C24428EB2D00}" name="12"/>
    <tableColumn id="15" xr3:uid="{EEB45963-F0AC-1247-A756-F56C5FEE3374}" name="13"/>
    <tableColumn id="16" xr3:uid="{79487948-3774-7A4D-985F-2133C184A8A1}" name="14"/>
    <tableColumn id="17" xr3:uid="{E9593240-5308-624D-8651-6DBF54EBFCE2}" name="15"/>
    <tableColumn id="18" xr3:uid="{C472DDA0-977B-8C40-9A0C-82561DBCBF27}" name="16"/>
    <tableColumn id="19" xr3:uid="{FA4B70B2-8811-9D4A-A8E8-44187CCCBF88}" name="17"/>
    <tableColumn id="20" xr3:uid="{B7DDF5A2-7543-2A4B-82A0-C872D542D1EA}" name="18"/>
    <tableColumn id="21" xr3:uid="{D3895A25-7B6C-7B40-A1C7-F9B431947EAB}" name="19"/>
    <tableColumn id="22" xr3:uid="{43503F43-25F8-8E49-B937-E361071E12B7}" name="20"/>
    <tableColumn id="23" xr3:uid="{412F7D7E-02C5-1740-A194-0AF7BD0DADA1}" name="21"/>
  </tableColumns>
  <tableStyleInfo name="Sprint Backlog &amp; Burndow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pane ySplit="2" topLeftCell="A3" activePane="bottomLeft" state="frozen"/>
      <selection pane="bottomLeft" activeCell="B49" sqref="B49"/>
    </sheetView>
  </sheetViews>
  <sheetFormatPr baseColWidth="10" defaultColWidth="14.5" defaultRowHeight="15" customHeight="1"/>
  <cols>
    <col min="1" max="2" width="41.5" customWidth="1"/>
    <col min="3" max="3" width="36" customWidth="1"/>
    <col min="4" max="4" width="83.83203125" customWidth="1"/>
    <col min="5" max="5" width="47.5" customWidth="1"/>
    <col min="6" max="6" width="70.5" customWidth="1"/>
    <col min="7" max="7" width="23.5" customWidth="1"/>
    <col min="8" max="27" width="8.83203125" customWidth="1"/>
  </cols>
  <sheetData>
    <row r="1" spans="1:27" ht="18">
      <c r="A1" s="218" t="s">
        <v>0</v>
      </c>
      <c r="B1" s="219"/>
      <c r="C1" s="219"/>
      <c r="D1" s="219"/>
      <c r="E1" s="219"/>
      <c r="F1" s="219"/>
      <c r="G1" s="220"/>
      <c r="H1" s="11"/>
      <c r="I1" s="11"/>
      <c r="J1" s="11"/>
      <c r="K1" s="11"/>
      <c r="L1" s="11"/>
      <c r="M1" s="11"/>
      <c r="N1" s="11"/>
      <c r="O1" s="11"/>
      <c r="P1" s="11"/>
      <c r="Q1" s="11"/>
      <c r="R1" s="11"/>
      <c r="S1" s="11"/>
      <c r="T1" s="11"/>
      <c r="U1" s="11"/>
      <c r="V1" s="11"/>
      <c r="W1" s="11"/>
      <c r="X1" s="11"/>
      <c r="Y1" s="11"/>
      <c r="Z1" s="11"/>
      <c r="AA1" s="11"/>
    </row>
    <row r="2" spans="1:27" ht="15.75" customHeight="1">
      <c r="A2" s="14" t="s">
        <v>7</v>
      </c>
      <c r="B2" s="16" t="s">
        <v>4</v>
      </c>
      <c r="C2" s="18" t="s">
        <v>9</v>
      </c>
      <c r="D2" s="18" t="s">
        <v>11</v>
      </c>
      <c r="E2" s="18" t="s">
        <v>12</v>
      </c>
      <c r="F2" s="21" t="s">
        <v>13</v>
      </c>
      <c r="G2" s="22" t="s">
        <v>8</v>
      </c>
      <c r="H2" s="24"/>
      <c r="I2" s="24"/>
      <c r="J2" s="24"/>
      <c r="K2" s="24"/>
      <c r="L2" s="24"/>
      <c r="M2" s="24"/>
      <c r="N2" s="24"/>
      <c r="O2" s="24"/>
      <c r="P2" s="24"/>
      <c r="Q2" s="24"/>
      <c r="R2" s="24"/>
      <c r="S2" s="24"/>
      <c r="T2" s="24"/>
      <c r="U2" s="24"/>
      <c r="V2" s="24"/>
      <c r="W2" s="24"/>
      <c r="X2" s="24"/>
      <c r="Y2" s="24"/>
      <c r="Z2" s="24"/>
      <c r="AA2" s="24"/>
    </row>
    <row r="3" spans="1:27" ht="15.75" customHeight="1">
      <c r="A3" s="221" t="s">
        <v>41</v>
      </c>
      <c r="B3" s="222"/>
      <c r="C3" s="222"/>
      <c r="D3" s="222"/>
      <c r="E3" s="222"/>
      <c r="F3" s="222"/>
      <c r="G3" s="223"/>
      <c r="H3" s="27"/>
      <c r="I3" s="27"/>
      <c r="J3" s="27"/>
      <c r="K3" s="27"/>
      <c r="L3" s="27"/>
      <c r="M3" s="27"/>
      <c r="N3" s="27"/>
      <c r="O3" s="27"/>
      <c r="P3" s="27"/>
      <c r="Q3" s="27"/>
      <c r="R3" s="27"/>
      <c r="S3" s="27"/>
      <c r="T3" s="27"/>
      <c r="U3" s="27"/>
      <c r="V3" s="27"/>
      <c r="W3" s="27"/>
      <c r="X3" s="27"/>
      <c r="Y3" s="27"/>
      <c r="Z3" s="27"/>
      <c r="AA3" s="27"/>
    </row>
    <row r="4" spans="1:27" ht="13">
      <c r="A4" s="224"/>
      <c r="B4" s="225"/>
      <c r="C4" s="225"/>
      <c r="D4" s="225"/>
      <c r="E4" s="225"/>
      <c r="F4" s="225"/>
      <c r="G4" s="226"/>
      <c r="H4" s="11"/>
      <c r="I4" s="11"/>
      <c r="J4" s="11"/>
      <c r="K4" s="11"/>
      <c r="L4" s="11"/>
      <c r="M4" s="11"/>
      <c r="N4" s="11"/>
      <c r="O4" s="11"/>
      <c r="P4" s="11"/>
      <c r="Q4" s="11"/>
      <c r="R4" s="11"/>
      <c r="S4" s="11"/>
      <c r="T4" s="11"/>
      <c r="U4" s="11"/>
      <c r="V4" s="11"/>
      <c r="W4" s="11"/>
      <c r="X4" s="11"/>
      <c r="Y4" s="11"/>
      <c r="Z4" s="11"/>
      <c r="AA4" s="11"/>
    </row>
    <row r="5" spans="1:27" ht="14">
      <c r="A5" s="227"/>
      <c r="B5" s="33"/>
      <c r="C5" s="37"/>
      <c r="D5" s="40"/>
      <c r="E5" s="40"/>
      <c r="F5" s="42"/>
      <c r="G5" s="43"/>
      <c r="H5" s="45"/>
      <c r="I5" s="45"/>
      <c r="J5" s="45"/>
      <c r="K5" s="45"/>
      <c r="L5" s="45"/>
      <c r="M5" s="45"/>
      <c r="N5" s="45"/>
      <c r="O5" s="45"/>
      <c r="P5" s="45"/>
      <c r="Q5" s="45"/>
      <c r="R5" s="45"/>
      <c r="S5" s="45"/>
      <c r="T5" s="45"/>
      <c r="U5" s="45"/>
      <c r="V5" s="45"/>
      <c r="W5" s="45"/>
      <c r="X5" s="45"/>
      <c r="Y5" s="45"/>
      <c r="Z5" s="45"/>
      <c r="AA5" s="45"/>
    </row>
    <row r="6" spans="1:27" ht="14">
      <c r="A6" s="216"/>
      <c r="B6" s="46"/>
      <c r="C6" s="47"/>
      <c r="D6" s="48"/>
      <c r="E6" s="47"/>
      <c r="F6" s="50"/>
      <c r="G6" s="52"/>
      <c r="H6" s="45"/>
      <c r="I6" s="45"/>
      <c r="J6" s="45"/>
      <c r="K6" s="45"/>
      <c r="L6" s="45"/>
      <c r="M6" s="45"/>
      <c r="N6" s="45"/>
      <c r="O6" s="45"/>
      <c r="P6" s="45"/>
      <c r="Q6" s="45"/>
      <c r="R6" s="45"/>
      <c r="S6" s="45"/>
      <c r="T6" s="45"/>
      <c r="U6" s="45"/>
      <c r="V6" s="45"/>
      <c r="W6" s="45"/>
      <c r="X6" s="45"/>
      <c r="Y6" s="45"/>
      <c r="Z6" s="45"/>
      <c r="AA6" s="45"/>
    </row>
    <row r="7" spans="1:27" ht="14">
      <c r="A7" s="216"/>
      <c r="B7" s="46"/>
      <c r="C7" s="47"/>
      <c r="D7" s="48"/>
      <c r="E7" s="48"/>
      <c r="F7" s="50"/>
      <c r="G7" s="52"/>
      <c r="H7" s="45"/>
      <c r="I7" s="45"/>
      <c r="J7" s="45"/>
      <c r="K7" s="45"/>
      <c r="L7" s="45"/>
      <c r="M7" s="45"/>
      <c r="N7" s="45"/>
      <c r="O7" s="45"/>
      <c r="P7" s="45"/>
      <c r="Q7" s="45"/>
      <c r="R7" s="45"/>
      <c r="S7" s="45"/>
      <c r="T7" s="45"/>
      <c r="U7" s="45"/>
      <c r="V7" s="45"/>
      <c r="W7" s="45"/>
      <c r="X7" s="45"/>
      <c r="Y7" s="45"/>
      <c r="Z7" s="45"/>
      <c r="AA7" s="45"/>
    </row>
    <row r="8" spans="1:27" ht="14">
      <c r="A8" s="216"/>
      <c r="B8" s="46"/>
      <c r="C8" s="47"/>
      <c r="D8" s="56"/>
      <c r="E8" s="47"/>
      <c r="F8" s="57"/>
      <c r="G8" s="52"/>
      <c r="H8" s="45"/>
      <c r="I8" s="45"/>
      <c r="J8" s="45"/>
      <c r="K8" s="45"/>
      <c r="L8" s="45"/>
      <c r="M8" s="45"/>
      <c r="N8" s="45"/>
      <c r="O8" s="45"/>
      <c r="P8" s="45"/>
      <c r="Q8" s="45"/>
      <c r="R8" s="45"/>
      <c r="S8" s="45"/>
      <c r="T8" s="45"/>
      <c r="U8" s="45"/>
      <c r="V8" s="45"/>
      <c r="W8" s="45"/>
      <c r="X8" s="45"/>
      <c r="Y8" s="45"/>
      <c r="Z8" s="45"/>
      <c r="AA8" s="45"/>
    </row>
    <row r="9" spans="1:27" ht="14">
      <c r="A9" s="216"/>
      <c r="B9" s="46"/>
      <c r="C9" s="47"/>
      <c r="D9" s="48"/>
      <c r="E9" s="47"/>
      <c r="F9" s="50"/>
      <c r="G9" s="52"/>
      <c r="H9" s="45"/>
      <c r="I9" s="45"/>
      <c r="J9" s="45"/>
      <c r="K9" s="45"/>
      <c r="L9" s="45"/>
      <c r="M9" s="45"/>
      <c r="N9" s="45"/>
      <c r="O9" s="45"/>
      <c r="P9" s="45"/>
      <c r="Q9" s="45"/>
      <c r="R9" s="45"/>
      <c r="S9" s="45"/>
      <c r="T9" s="45"/>
      <c r="U9" s="45"/>
      <c r="V9" s="45"/>
      <c r="W9" s="45"/>
      <c r="X9" s="45"/>
      <c r="Y9" s="45"/>
      <c r="Z9" s="45"/>
      <c r="AA9" s="45"/>
    </row>
    <row r="10" spans="1:27" ht="14">
      <c r="A10" s="216"/>
      <c r="B10" s="46"/>
      <c r="C10" s="47"/>
      <c r="D10" s="48"/>
      <c r="E10" s="48"/>
      <c r="F10" s="57"/>
      <c r="G10" s="52"/>
      <c r="H10" s="45"/>
      <c r="I10" s="45"/>
      <c r="J10" s="45"/>
      <c r="K10" s="45"/>
      <c r="L10" s="45"/>
      <c r="M10" s="45"/>
      <c r="N10" s="45"/>
      <c r="O10" s="45"/>
      <c r="P10" s="45"/>
      <c r="Q10" s="45"/>
      <c r="R10" s="45"/>
      <c r="S10" s="45"/>
      <c r="T10" s="45"/>
      <c r="U10" s="45"/>
      <c r="V10" s="45"/>
      <c r="W10" s="45"/>
      <c r="X10" s="45"/>
      <c r="Y10" s="45"/>
      <c r="Z10" s="45"/>
      <c r="AA10" s="45"/>
    </row>
    <row r="11" spans="1:27" ht="15.75" customHeight="1">
      <c r="A11" s="216"/>
      <c r="B11" s="46"/>
      <c r="C11" s="47"/>
      <c r="D11" s="48"/>
      <c r="E11" s="47"/>
      <c r="F11" s="50"/>
      <c r="G11" s="52"/>
      <c r="H11" s="45"/>
      <c r="I11" s="45"/>
      <c r="J11" s="45"/>
      <c r="K11" s="45"/>
      <c r="L11" s="45"/>
      <c r="M11" s="45"/>
      <c r="N11" s="45"/>
      <c r="O11" s="45"/>
      <c r="P11" s="45"/>
      <c r="Q11" s="45"/>
      <c r="R11" s="45"/>
      <c r="S11" s="45"/>
      <c r="T11" s="45"/>
      <c r="U11" s="45"/>
      <c r="V11" s="45"/>
      <c r="W11" s="45"/>
      <c r="X11" s="45"/>
      <c r="Y11" s="45"/>
      <c r="Z11" s="45"/>
      <c r="AA11" s="45"/>
    </row>
    <row r="12" spans="1:27" ht="15.75" customHeight="1">
      <c r="A12" s="216"/>
      <c r="B12" s="46"/>
      <c r="C12" s="47"/>
      <c r="D12" s="48"/>
      <c r="E12" s="47"/>
      <c r="F12" s="50"/>
      <c r="G12" s="52"/>
      <c r="H12" s="45"/>
      <c r="I12" s="45"/>
      <c r="J12" s="45"/>
      <c r="K12" s="45"/>
      <c r="L12" s="45"/>
      <c r="M12" s="45"/>
      <c r="N12" s="45"/>
      <c r="O12" s="45"/>
      <c r="P12" s="45"/>
      <c r="Q12" s="45"/>
      <c r="R12" s="45"/>
      <c r="S12" s="45"/>
      <c r="T12" s="45"/>
      <c r="U12" s="45"/>
      <c r="V12" s="45"/>
      <c r="W12" s="45"/>
      <c r="X12" s="45"/>
      <c r="Y12" s="45"/>
      <c r="Z12" s="45"/>
      <c r="AA12" s="45"/>
    </row>
    <row r="13" spans="1:27" ht="15.75" customHeight="1">
      <c r="A13" s="216"/>
      <c r="B13" s="46"/>
      <c r="C13" s="47"/>
      <c r="D13" s="48"/>
      <c r="E13" s="47"/>
      <c r="F13" s="50"/>
      <c r="G13" s="52"/>
      <c r="H13" s="45"/>
      <c r="I13" s="45"/>
      <c r="J13" s="45"/>
      <c r="K13" s="45"/>
      <c r="L13" s="45"/>
      <c r="M13" s="45"/>
      <c r="N13" s="45"/>
      <c r="O13" s="45"/>
      <c r="P13" s="45"/>
      <c r="Q13" s="45"/>
      <c r="R13" s="45"/>
      <c r="S13" s="45"/>
      <c r="T13" s="45"/>
      <c r="U13" s="45"/>
      <c r="V13" s="45"/>
      <c r="W13" s="45"/>
      <c r="X13" s="45"/>
      <c r="Y13" s="45"/>
      <c r="Z13" s="45"/>
      <c r="AA13" s="45"/>
    </row>
    <row r="14" spans="1:27" ht="15.75" customHeight="1">
      <c r="A14" s="216"/>
      <c r="B14" s="46"/>
      <c r="C14" s="48"/>
      <c r="D14" s="48"/>
      <c r="E14" s="47"/>
      <c r="F14" s="50"/>
      <c r="G14" s="52"/>
      <c r="H14" s="45"/>
      <c r="I14" s="45"/>
      <c r="J14" s="45"/>
      <c r="K14" s="45"/>
      <c r="L14" s="45"/>
      <c r="M14" s="45"/>
      <c r="N14" s="45"/>
      <c r="O14" s="45"/>
      <c r="P14" s="45"/>
      <c r="Q14" s="45"/>
      <c r="R14" s="45"/>
      <c r="S14" s="45"/>
      <c r="T14" s="45"/>
      <c r="U14" s="45"/>
      <c r="V14" s="45"/>
      <c r="W14" s="45"/>
      <c r="X14" s="45"/>
      <c r="Y14" s="45"/>
      <c r="Z14" s="45"/>
      <c r="AA14" s="45"/>
    </row>
    <row r="15" spans="1:27" ht="15.75" customHeight="1">
      <c r="A15" s="216"/>
      <c r="B15" s="46"/>
      <c r="C15" s="47"/>
      <c r="D15" s="48"/>
      <c r="E15" s="47"/>
      <c r="F15" s="50"/>
      <c r="G15" s="52"/>
      <c r="H15" s="45"/>
      <c r="I15" s="45"/>
      <c r="J15" s="45"/>
      <c r="K15" s="45"/>
      <c r="L15" s="45"/>
      <c r="M15" s="45"/>
      <c r="N15" s="45"/>
      <c r="O15" s="45"/>
      <c r="P15" s="45"/>
      <c r="Q15" s="45"/>
      <c r="R15" s="45"/>
      <c r="S15" s="45"/>
      <c r="T15" s="45"/>
      <c r="U15" s="45"/>
      <c r="V15" s="45"/>
      <c r="W15" s="45"/>
      <c r="X15" s="45"/>
      <c r="Y15" s="45"/>
      <c r="Z15" s="45"/>
      <c r="AA15" s="45"/>
    </row>
    <row r="16" spans="1:27" ht="15.75" customHeight="1">
      <c r="A16" s="216"/>
      <c r="B16" s="46"/>
      <c r="C16" s="47"/>
      <c r="D16" s="48"/>
      <c r="E16" s="48"/>
      <c r="F16" s="50"/>
      <c r="G16" s="52"/>
      <c r="H16" s="45"/>
      <c r="I16" s="45"/>
      <c r="J16" s="45"/>
      <c r="K16" s="45"/>
      <c r="L16" s="45"/>
      <c r="M16" s="45"/>
      <c r="N16" s="45"/>
      <c r="O16" s="45"/>
      <c r="P16" s="45"/>
      <c r="Q16" s="45"/>
      <c r="R16" s="45"/>
      <c r="S16" s="45"/>
      <c r="T16" s="45"/>
      <c r="U16" s="45"/>
      <c r="V16" s="45"/>
      <c r="W16" s="45"/>
      <c r="X16" s="45"/>
      <c r="Y16" s="45"/>
      <c r="Z16" s="45"/>
      <c r="AA16" s="45"/>
    </row>
    <row r="17" spans="1:27" ht="15.75" customHeight="1">
      <c r="A17" s="217"/>
      <c r="B17" s="46"/>
      <c r="C17" s="47"/>
      <c r="D17" s="48"/>
      <c r="E17" s="48"/>
      <c r="F17" s="50"/>
      <c r="G17" s="52"/>
      <c r="H17" s="45"/>
      <c r="I17" s="45"/>
      <c r="J17" s="45"/>
      <c r="K17" s="45"/>
      <c r="L17" s="45"/>
      <c r="M17" s="45"/>
      <c r="N17" s="45"/>
      <c r="O17" s="45"/>
      <c r="P17" s="45"/>
      <c r="Q17" s="45"/>
      <c r="R17" s="45"/>
      <c r="S17" s="45"/>
      <c r="T17" s="45"/>
      <c r="U17" s="45"/>
      <c r="V17" s="45"/>
      <c r="W17" s="45"/>
      <c r="X17" s="45"/>
      <c r="Y17" s="45"/>
      <c r="Z17" s="45"/>
      <c r="AA17" s="45"/>
    </row>
    <row r="18" spans="1:27" ht="15.75" customHeight="1">
      <c r="A18" s="74" t="s">
        <v>42</v>
      </c>
      <c r="B18" s="76"/>
      <c r="C18" s="77"/>
      <c r="D18" s="77"/>
      <c r="E18" s="77"/>
      <c r="F18" s="79"/>
      <c r="G18" s="81"/>
      <c r="H18" s="82"/>
      <c r="I18" s="82"/>
      <c r="J18" s="82"/>
      <c r="K18" s="82"/>
      <c r="L18" s="82"/>
      <c r="M18" s="82"/>
      <c r="N18" s="82"/>
      <c r="O18" s="82"/>
      <c r="P18" s="82"/>
      <c r="Q18" s="82"/>
      <c r="R18" s="82"/>
      <c r="S18" s="82"/>
      <c r="T18" s="82"/>
      <c r="U18" s="82"/>
      <c r="V18" s="82"/>
      <c r="W18" s="82"/>
      <c r="X18" s="82"/>
      <c r="Y18" s="82"/>
      <c r="Z18" s="82"/>
      <c r="AA18" s="82"/>
    </row>
    <row r="19" spans="1:27" ht="15.75" customHeight="1">
      <c r="A19" s="215"/>
      <c r="B19" s="46"/>
      <c r="C19" s="47"/>
      <c r="D19" s="48"/>
      <c r="E19" s="48"/>
      <c r="F19" s="50"/>
      <c r="G19" s="52"/>
      <c r="H19" s="45"/>
      <c r="I19" s="45"/>
      <c r="J19" s="45"/>
      <c r="K19" s="45"/>
      <c r="L19" s="45"/>
      <c r="M19" s="45"/>
      <c r="N19" s="45"/>
      <c r="O19" s="45"/>
      <c r="P19" s="45"/>
      <c r="Q19" s="45"/>
      <c r="R19" s="45"/>
      <c r="S19" s="45"/>
      <c r="T19" s="45"/>
      <c r="U19" s="45"/>
      <c r="V19" s="45"/>
      <c r="W19" s="45"/>
      <c r="X19" s="45"/>
      <c r="Y19" s="45"/>
      <c r="Z19" s="45"/>
      <c r="AA19" s="45"/>
    </row>
    <row r="20" spans="1:27" ht="15.75" customHeight="1">
      <c r="A20" s="216"/>
      <c r="B20" s="46"/>
      <c r="C20" s="47"/>
      <c r="D20" s="48"/>
      <c r="E20" s="48"/>
      <c r="F20" s="50"/>
      <c r="G20" s="52"/>
      <c r="H20" s="45"/>
      <c r="I20" s="45"/>
      <c r="J20" s="45"/>
      <c r="K20" s="45"/>
      <c r="L20" s="45"/>
      <c r="M20" s="45"/>
      <c r="N20" s="45"/>
      <c r="O20" s="45"/>
      <c r="P20" s="45"/>
      <c r="Q20" s="45"/>
      <c r="R20" s="45"/>
      <c r="S20" s="45"/>
      <c r="T20" s="45"/>
      <c r="U20" s="45"/>
      <c r="V20" s="45"/>
      <c r="W20" s="45"/>
      <c r="X20" s="45"/>
      <c r="Y20" s="45"/>
      <c r="Z20" s="45"/>
      <c r="AA20" s="45"/>
    </row>
    <row r="21" spans="1:27" ht="15.75" customHeight="1">
      <c r="A21" s="216"/>
      <c r="B21" s="46"/>
      <c r="C21" s="47"/>
      <c r="D21" s="48"/>
      <c r="E21" s="47"/>
      <c r="F21" s="50"/>
      <c r="G21" s="52"/>
      <c r="H21" s="45"/>
      <c r="I21" s="45"/>
      <c r="J21" s="45"/>
      <c r="K21" s="45"/>
      <c r="L21" s="45"/>
      <c r="M21" s="45"/>
      <c r="N21" s="45"/>
      <c r="O21" s="45"/>
      <c r="P21" s="45"/>
      <c r="Q21" s="45"/>
      <c r="R21" s="45"/>
      <c r="S21" s="45"/>
      <c r="T21" s="45"/>
      <c r="U21" s="45"/>
      <c r="V21" s="45"/>
      <c r="W21" s="45"/>
      <c r="X21" s="45"/>
      <c r="Y21" s="45"/>
      <c r="Z21" s="45"/>
      <c r="AA21" s="45"/>
    </row>
    <row r="22" spans="1:27" ht="15.75" customHeight="1">
      <c r="A22" s="217"/>
      <c r="B22" s="46"/>
      <c r="C22" s="47"/>
      <c r="D22" s="48"/>
      <c r="E22" s="48"/>
      <c r="F22" s="50"/>
      <c r="G22" s="52"/>
      <c r="H22" s="45"/>
      <c r="I22" s="45"/>
      <c r="J22" s="45"/>
      <c r="K22" s="45"/>
      <c r="L22" s="45"/>
      <c r="M22" s="45"/>
      <c r="N22" s="45"/>
      <c r="O22" s="45"/>
      <c r="P22" s="45"/>
      <c r="Q22" s="45"/>
      <c r="R22" s="45"/>
      <c r="S22" s="45"/>
      <c r="T22" s="45"/>
      <c r="U22" s="45"/>
      <c r="V22" s="45"/>
      <c r="W22" s="45"/>
      <c r="X22" s="45"/>
      <c r="Y22" s="45"/>
      <c r="Z22" s="45"/>
      <c r="AA22" s="45"/>
    </row>
    <row r="23" spans="1:27" ht="15.75" customHeight="1">
      <c r="A23" s="74" t="s">
        <v>43</v>
      </c>
      <c r="B23" s="76"/>
      <c r="C23" s="76"/>
      <c r="D23" s="76"/>
      <c r="E23" s="76"/>
      <c r="F23" s="87"/>
      <c r="G23" s="81"/>
      <c r="H23" s="88"/>
      <c r="I23" s="88"/>
      <c r="J23" s="88"/>
      <c r="K23" s="88"/>
      <c r="L23" s="88"/>
      <c r="M23" s="88"/>
      <c r="N23" s="88"/>
      <c r="O23" s="88"/>
      <c r="P23" s="88"/>
      <c r="Q23" s="88"/>
      <c r="R23" s="88"/>
      <c r="S23" s="88"/>
      <c r="T23" s="88"/>
      <c r="U23" s="88"/>
      <c r="V23" s="88"/>
      <c r="W23" s="88"/>
      <c r="X23" s="88"/>
      <c r="Y23" s="88"/>
      <c r="Z23" s="88"/>
      <c r="AA23" s="88"/>
    </row>
    <row r="24" spans="1:27" ht="15.75" customHeight="1">
      <c r="A24" s="215"/>
      <c r="B24" s="46"/>
      <c r="C24" s="47"/>
      <c r="D24" s="48"/>
      <c r="E24" s="47"/>
      <c r="F24" s="90"/>
      <c r="G24" s="52"/>
      <c r="H24" s="45"/>
      <c r="I24" s="45"/>
      <c r="J24" s="45"/>
      <c r="K24" s="45"/>
      <c r="L24" s="45"/>
      <c r="M24" s="45"/>
      <c r="N24" s="45"/>
      <c r="O24" s="45"/>
      <c r="P24" s="45"/>
      <c r="Q24" s="45"/>
      <c r="R24" s="45"/>
      <c r="S24" s="45"/>
      <c r="T24" s="45"/>
      <c r="U24" s="45"/>
      <c r="V24" s="45"/>
      <c r="W24" s="45"/>
      <c r="X24" s="45"/>
      <c r="Y24" s="45"/>
      <c r="Z24" s="45"/>
      <c r="AA24" s="45"/>
    </row>
    <row r="25" spans="1:27" ht="15.75" customHeight="1">
      <c r="A25" s="216"/>
      <c r="B25" s="46"/>
      <c r="C25" s="47"/>
      <c r="D25" s="48"/>
      <c r="E25" s="48"/>
      <c r="F25" s="90"/>
      <c r="G25" s="52"/>
      <c r="H25" s="45"/>
      <c r="I25" s="45"/>
      <c r="J25" s="45"/>
      <c r="K25" s="45"/>
      <c r="L25" s="45"/>
      <c r="M25" s="45"/>
      <c r="N25" s="45"/>
      <c r="O25" s="45"/>
      <c r="P25" s="45"/>
      <c r="Q25" s="45"/>
      <c r="R25" s="45"/>
      <c r="S25" s="45"/>
      <c r="T25" s="45"/>
      <c r="U25" s="45"/>
      <c r="V25" s="45"/>
      <c r="W25" s="45"/>
      <c r="X25" s="45"/>
      <c r="Y25" s="45"/>
      <c r="Z25" s="45"/>
      <c r="AA25" s="45"/>
    </row>
    <row r="26" spans="1:27" ht="15.75" customHeight="1">
      <c r="A26" s="216"/>
      <c r="B26" s="46"/>
      <c r="C26" s="92"/>
      <c r="D26" s="48"/>
      <c r="E26" s="47"/>
      <c r="F26" s="47"/>
      <c r="G26" s="52"/>
      <c r="H26" s="45"/>
      <c r="I26" s="45"/>
      <c r="J26" s="45"/>
      <c r="K26" s="45"/>
      <c r="L26" s="45"/>
      <c r="M26" s="45"/>
      <c r="N26" s="45"/>
      <c r="O26" s="45"/>
      <c r="P26" s="45"/>
      <c r="Q26" s="45"/>
      <c r="R26" s="45"/>
      <c r="S26" s="45"/>
      <c r="T26" s="45"/>
      <c r="U26" s="45"/>
      <c r="V26" s="45"/>
      <c r="W26" s="45"/>
      <c r="X26" s="45"/>
      <c r="Y26" s="45"/>
      <c r="Z26" s="45"/>
      <c r="AA26" s="45"/>
    </row>
    <row r="27" spans="1:27" ht="15.75" customHeight="1">
      <c r="A27" s="216"/>
      <c r="B27" s="46"/>
      <c r="C27" s="47"/>
      <c r="D27" s="48"/>
      <c r="E27" s="47"/>
      <c r="F27" s="47"/>
      <c r="G27" s="52"/>
      <c r="H27" s="45"/>
      <c r="I27" s="45"/>
      <c r="J27" s="45"/>
      <c r="K27" s="45"/>
      <c r="L27" s="45"/>
      <c r="M27" s="45"/>
      <c r="N27" s="45"/>
      <c r="O27" s="45"/>
      <c r="P27" s="45"/>
      <c r="Q27" s="45"/>
      <c r="R27" s="45"/>
      <c r="S27" s="45"/>
      <c r="T27" s="45"/>
      <c r="U27" s="45"/>
      <c r="V27" s="45"/>
      <c r="W27" s="45"/>
      <c r="X27" s="45"/>
      <c r="Y27" s="45"/>
      <c r="Z27" s="45"/>
      <c r="AA27" s="45"/>
    </row>
    <row r="28" spans="1:27" ht="15.75" customHeight="1">
      <c r="A28" s="216"/>
      <c r="B28" s="46"/>
      <c r="C28" s="47"/>
      <c r="D28" s="48"/>
      <c r="E28" s="48"/>
      <c r="F28" s="47"/>
      <c r="G28" s="52"/>
      <c r="H28" s="45"/>
      <c r="I28" s="45"/>
      <c r="J28" s="45"/>
      <c r="K28" s="45"/>
      <c r="L28" s="45"/>
      <c r="M28" s="45"/>
      <c r="N28" s="45"/>
      <c r="O28" s="45"/>
      <c r="P28" s="45"/>
      <c r="Q28" s="45"/>
      <c r="R28" s="45"/>
      <c r="S28" s="45"/>
      <c r="T28" s="45"/>
      <c r="U28" s="45"/>
      <c r="V28" s="45"/>
      <c r="W28" s="45"/>
      <c r="X28" s="45"/>
      <c r="Y28" s="45"/>
      <c r="Z28" s="45"/>
      <c r="AA28" s="45"/>
    </row>
    <row r="29" spans="1:27" ht="15.75" customHeight="1">
      <c r="A29" s="216"/>
      <c r="B29" s="46"/>
      <c r="C29" s="94"/>
      <c r="D29" s="48"/>
      <c r="E29" s="47"/>
      <c r="F29" s="47"/>
      <c r="G29" s="52"/>
      <c r="H29" s="45"/>
      <c r="I29" s="45"/>
      <c r="J29" s="45"/>
      <c r="K29" s="45"/>
      <c r="L29" s="45"/>
      <c r="M29" s="45"/>
      <c r="N29" s="45"/>
      <c r="O29" s="45"/>
      <c r="P29" s="45"/>
      <c r="Q29" s="45"/>
      <c r="R29" s="45"/>
      <c r="S29" s="45"/>
      <c r="T29" s="45"/>
      <c r="U29" s="45"/>
      <c r="V29" s="45"/>
      <c r="W29" s="45"/>
      <c r="X29" s="45"/>
      <c r="Y29" s="45"/>
      <c r="Z29" s="45"/>
      <c r="AA29" s="45"/>
    </row>
    <row r="30" spans="1:27" ht="15.75" customHeight="1">
      <c r="A30" s="216"/>
      <c r="B30" s="46"/>
      <c r="C30" s="47"/>
      <c r="D30" s="48"/>
      <c r="E30" s="47"/>
      <c r="F30" s="90"/>
      <c r="G30" s="52"/>
      <c r="H30" s="45"/>
      <c r="I30" s="45"/>
      <c r="J30" s="45"/>
      <c r="K30" s="45"/>
      <c r="L30" s="45"/>
      <c r="M30" s="45"/>
      <c r="N30" s="45"/>
      <c r="O30" s="45"/>
      <c r="P30" s="45"/>
      <c r="Q30" s="45"/>
      <c r="R30" s="45"/>
      <c r="S30" s="45"/>
      <c r="T30" s="45"/>
      <c r="U30" s="45"/>
      <c r="V30" s="45"/>
      <c r="W30" s="45"/>
      <c r="X30" s="45"/>
      <c r="Y30" s="45"/>
      <c r="Z30" s="45"/>
      <c r="AA30" s="45"/>
    </row>
    <row r="31" spans="1:27" ht="15.75" customHeight="1">
      <c r="A31" s="216"/>
      <c r="B31" s="46"/>
      <c r="C31" s="47"/>
      <c r="D31" s="48"/>
      <c r="E31" s="47"/>
      <c r="F31" s="90"/>
      <c r="G31" s="52"/>
      <c r="H31" s="45"/>
      <c r="I31" s="45"/>
      <c r="J31" s="45"/>
      <c r="K31" s="45"/>
      <c r="L31" s="45"/>
      <c r="M31" s="45"/>
      <c r="N31" s="45"/>
      <c r="O31" s="45"/>
      <c r="P31" s="45"/>
      <c r="Q31" s="45"/>
      <c r="R31" s="45"/>
      <c r="S31" s="45"/>
      <c r="T31" s="45"/>
      <c r="U31" s="45"/>
      <c r="V31" s="45"/>
      <c r="W31" s="45"/>
      <c r="X31" s="45"/>
      <c r="Y31" s="45"/>
      <c r="Z31" s="45"/>
      <c r="AA31" s="45"/>
    </row>
    <row r="32" spans="1:27" ht="15.75" customHeight="1">
      <c r="A32" s="216"/>
      <c r="B32" s="46"/>
      <c r="C32" s="47"/>
      <c r="D32" s="48"/>
      <c r="E32" s="48"/>
      <c r="F32" s="90"/>
      <c r="G32" s="52"/>
      <c r="H32" s="45"/>
      <c r="I32" s="45"/>
      <c r="J32" s="45"/>
      <c r="K32" s="45"/>
      <c r="L32" s="45"/>
      <c r="M32" s="45"/>
      <c r="N32" s="45"/>
      <c r="O32" s="45"/>
      <c r="P32" s="45"/>
      <c r="Q32" s="45"/>
      <c r="R32" s="45"/>
      <c r="S32" s="45"/>
      <c r="T32" s="45"/>
      <c r="U32" s="45"/>
      <c r="V32" s="45"/>
      <c r="W32" s="45"/>
      <c r="X32" s="45"/>
      <c r="Y32" s="45"/>
      <c r="Z32" s="45"/>
      <c r="AA32" s="45"/>
    </row>
    <row r="33" spans="1:27" ht="15.75" customHeight="1">
      <c r="A33" s="217"/>
      <c r="B33" s="46"/>
      <c r="C33" s="47"/>
      <c r="D33" s="48"/>
      <c r="E33" s="47"/>
      <c r="F33" s="90"/>
      <c r="G33" s="52"/>
      <c r="H33" s="45"/>
      <c r="I33" s="45"/>
      <c r="J33" s="45"/>
      <c r="K33" s="45"/>
      <c r="L33" s="45"/>
      <c r="M33" s="45"/>
      <c r="N33" s="45"/>
      <c r="O33" s="45"/>
      <c r="P33" s="45"/>
      <c r="Q33" s="45"/>
      <c r="R33" s="45"/>
      <c r="S33" s="45"/>
      <c r="T33" s="45"/>
      <c r="U33" s="45"/>
      <c r="V33" s="45"/>
      <c r="W33" s="45"/>
      <c r="X33" s="45"/>
      <c r="Y33" s="45"/>
      <c r="Z33" s="45"/>
      <c r="AA33" s="45"/>
    </row>
    <row r="34" spans="1:27" ht="15.75" customHeight="1">
      <c r="A34" s="74" t="s">
        <v>34</v>
      </c>
      <c r="B34" s="76"/>
      <c r="C34" s="100"/>
      <c r="D34" s="100"/>
      <c r="E34" s="100"/>
      <c r="F34" s="100"/>
      <c r="G34" s="101"/>
      <c r="H34" s="11"/>
      <c r="I34" s="11"/>
      <c r="J34" s="11"/>
      <c r="K34" s="11"/>
      <c r="L34" s="11"/>
      <c r="M34" s="11"/>
      <c r="N34" s="11"/>
      <c r="O34" s="11"/>
      <c r="P34" s="11"/>
      <c r="Q34" s="11"/>
      <c r="R34" s="11"/>
      <c r="S34" s="11"/>
      <c r="T34" s="11"/>
      <c r="U34" s="11"/>
      <c r="V34" s="11"/>
      <c r="W34" s="11"/>
      <c r="X34" s="11"/>
      <c r="Y34" s="11"/>
      <c r="Z34" s="11"/>
      <c r="AA34" s="11"/>
    </row>
    <row r="35" spans="1:27" ht="15.75" customHeight="1">
      <c r="A35" s="215"/>
      <c r="B35" s="46"/>
      <c r="C35" s="47"/>
      <c r="D35" s="48"/>
      <c r="E35" s="48"/>
      <c r="F35" s="90"/>
      <c r="G35" s="52"/>
      <c r="H35" s="45"/>
      <c r="I35" s="45"/>
      <c r="J35" s="45"/>
      <c r="K35" s="45"/>
      <c r="L35" s="45"/>
      <c r="M35" s="45"/>
      <c r="N35" s="45"/>
      <c r="O35" s="45"/>
      <c r="P35" s="45"/>
      <c r="Q35" s="45"/>
      <c r="R35" s="45"/>
      <c r="S35" s="45"/>
      <c r="T35" s="45"/>
      <c r="U35" s="45"/>
      <c r="V35" s="45"/>
      <c r="W35" s="45"/>
      <c r="X35" s="45"/>
      <c r="Y35" s="45"/>
      <c r="Z35" s="45"/>
      <c r="AA35" s="45"/>
    </row>
    <row r="36" spans="1:27" ht="15.75" customHeight="1">
      <c r="A36" s="216"/>
      <c r="B36" s="102"/>
      <c r="C36" s="103"/>
      <c r="D36" s="104"/>
      <c r="E36" s="103"/>
      <c r="F36" s="105"/>
      <c r="G36" s="106"/>
      <c r="H36" s="107"/>
      <c r="I36" s="107"/>
      <c r="J36" s="107"/>
      <c r="K36" s="107"/>
      <c r="L36" s="107"/>
      <c r="M36" s="107"/>
      <c r="N36" s="107"/>
      <c r="O36" s="107"/>
      <c r="P36" s="107"/>
      <c r="Q36" s="107"/>
      <c r="R36" s="107"/>
      <c r="S36" s="107"/>
      <c r="T36" s="107"/>
      <c r="U36" s="107"/>
      <c r="V36" s="107"/>
      <c r="W36" s="107"/>
      <c r="X36" s="107"/>
      <c r="Y36" s="107"/>
      <c r="Z36" s="107"/>
      <c r="AA36" s="107"/>
    </row>
    <row r="37" spans="1:27" ht="15.75" customHeight="1">
      <c r="A37" s="216"/>
      <c r="B37" s="46"/>
      <c r="C37" s="47"/>
      <c r="D37" s="48"/>
      <c r="E37" s="47"/>
      <c r="F37" s="47"/>
      <c r="G37" s="52"/>
      <c r="H37" s="45"/>
      <c r="I37" s="45"/>
      <c r="J37" s="45"/>
      <c r="K37" s="45"/>
      <c r="L37" s="45"/>
      <c r="M37" s="45"/>
      <c r="N37" s="45"/>
      <c r="O37" s="45"/>
      <c r="P37" s="45"/>
      <c r="Q37" s="45"/>
      <c r="R37" s="45"/>
      <c r="S37" s="45"/>
      <c r="T37" s="45"/>
      <c r="U37" s="45"/>
      <c r="V37" s="45"/>
      <c r="W37" s="45"/>
      <c r="X37" s="45"/>
      <c r="Y37" s="45"/>
      <c r="Z37" s="45"/>
      <c r="AA37" s="45"/>
    </row>
    <row r="38" spans="1:27" ht="15.75" customHeight="1">
      <c r="A38" s="217"/>
      <c r="B38" s="46"/>
      <c r="C38" s="47"/>
      <c r="D38" s="48"/>
      <c r="E38" s="48"/>
      <c r="F38" s="47"/>
      <c r="G38" s="52"/>
      <c r="H38" s="45"/>
      <c r="I38" s="45"/>
      <c r="J38" s="45"/>
      <c r="K38" s="45"/>
      <c r="L38" s="45"/>
      <c r="M38" s="45"/>
      <c r="N38" s="45"/>
      <c r="O38" s="45"/>
      <c r="P38" s="45"/>
      <c r="Q38" s="45"/>
      <c r="R38" s="45"/>
      <c r="S38" s="45"/>
      <c r="T38" s="45"/>
      <c r="U38" s="45"/>
      <c r="V38" s="45"/>
      <c r="W38" s="45"/>
      <c r="X38" s="45"/>
      <c r="Y38" s="45"/>
      <c r="Z38" s="45"/>
      <c r="AA38" s="45"/>
    </row>
    <row r="39" spans="1:27" ht="15.75" customHeight="1">
      <c r="A39" s="74" t="s">
        <v>37</v>
      </c>
      <c r="B39" s="76"/>
      <c r="C39" s="110"/>
      <c r="D39" s="110"/>
      <c r="E39" s="110"/>
      <c r="F39" s="110"/>
      <c r="G39" s="111"/>
      <c r="H39" s="112"/>
      <c r="I39" s="112"/>
      <c r="J39" s="112"/>
      <c r="K39" s="112"/>
      <c r="L39" s="112"/>
      <c r="M39" s="112"/>
      <c r="N39" s="112"/>
      <c r="O39" s="112"/>
      <c r="P39" s="112"/>
      <c r="Q39" s="112"/>
      <c r="R39" s="112"/>
      <c r="S39" s="112"/>
      <c r="T39" s="112"/>
      <c r="U39" s="112"/>
      <c r="V39" s="112"/>
      <c r="W39" s="112"/>
      <c r="X39" s="112"/>
      <c r="Y39" s="112"/>
      <c r="Z39" s="112"/>
      <c r="AA39" s="112"/>
    </row>
    <row r="40" spans="1:27" ht="15.75" customHeight="1">
      <c r="A40" s="215"/>
      <c r="B40" s="46"/>
      <c r="C40" s="47"/>
      <c r="D40" s="48"/>
      <c r="E40" s="47"/>
      <c r="F40" s="90"/>
      <c r="G40" s="52"/>
      <c r="H40" s="45"/>
      <c r="I40" s="45"/>
      <c r="J40" s="45"/>
      <c r="K40" s="45"/>
      <c r="L40" s="45"/>
      <c r="M40" s="45"/>
      <c r="N40" s="45"/>
      <c r="O40" s="45"/>
      <c r="P40" s="45"/>
      <c r="Q40" s="45"/>
      <c r="R40" s="45"/>
      <c r="S40" s="45"/>
      <c r="T40" s="45"/>
      <c r="U40" s="45"/>
      <c r="V40" s="45"/>
      <c r="W40" s="45"/>
      <c r="X40" s="45"/>
      <c r="Y40" s="45"/>
      <c r="Z40" s="45"/>
      <c r="AA40" s="45"/>
    </row>
    <row r="41" spans="1:27" ht="15.75" customHeight="1">
      <c r="A41" s="216"/>
      <c r="B41" s="46"/>
      <c r="C41" s="47"/>
      <c r="D41" s="48"/>
      <c r="E41" s="47"/>
      <c r="F41" s="47"/>
      <c r="G41" s="52"/>
      <c r="H41" s="45"/>
      <c r="I41" s="45"/>
      <c r="J41" s="45"/>
      <c r="K41" s="45"/>
      <c r="L41" s="45"/>
      <c r="M41" s="45"/>
      <c r="N41" s="45"/>
      <c r="O41" s="45"/>
      <c r="P41" s="45"/>
      <c r="Q41" s="45"/>
      <c r="R41" s="45"/>
      <c r="S41" s="45"/>
      <c r="T41" s="45"/>
      <c r="U41" s="45"/>
      <c r="V41" s="45"/>
      <c r="W41" s="45"/>
      <c r="X41" s="45"/>
      <c r="Y41" s="45"/>
      <c r="Z41" s="45"/>
      <c r="AA41" s="45"/>
    </row>
    <row r="42" spans="1:27" ht="15.75" customHeight="1">
      <c r="A42" s="216"/>
      <c r="B42" s="46"/>
      <c r="C42" s="47"/>
      <c r="D42" s="48"/>
      <c r="E42" s="47"/>
      <c r="F42" s="47"/>
      <c r="G42" s="52"/>
      <c r="H42" s="45"/>
      <c r="I42" s="45"/>
      <c r="J42" s="45"/>
      <c r="K42" s="45"/>
      <c r="L42" s="45"/>
      <c r="M42" s="45"/>
      <c r="N42" s="45"/>
      <c r="O42" s="45"/>
      <c r="P42" s="45"/>
      <c r="Q42" s="45"/>
      <c r="R42" s="45"/>
      <c r="S42" s="45"/>
      <c r="T42" s="45"/>
      <c r="U42" s="45"/>
      <c r="V42" s="45"/>
      <c r="W42" s="45"/>
      <c r="X42" s="45"/>
      <c r="Y42" s="45"/>
      <c r="Z42" s="45"/>
      <c r="AA42" s="45"/>
    </row>
    <row r="43" spans="1:27" ht="15.75" customHeight="1">
      <c r="A43" s="216"/>
      <c r="B43" s="46"/>
      <c r="C43" s="47"/>
      <c r="D43" s="47"/>
      <c r="E43" s="47"/>
      <c r="F43" s="90"/>
      <c r="G43" s="52"/>
      <c r="H43" s="45"/>
      <c r="I43" s="45"/>
      <c r="J43" s="45"/>
      <c r="K43" s="45"/>
      <c r="L43" s="45"/>
      <c r="M43" s="45"/>
      <c r="N43" s="45"/>
      <c r="O43" s="45"/>
      <c r="P43" s="45"/>
      <c r="Q43" s="45"/>
      <c r="R43" s="45"/>
      <c r="S43" s="45"/>
      <c r="T43" s="45"/>
      <c r="U43" s="45"/>
      <c r="V43" s="45"/>
      <c r="W43" s="45"/>
      <c r="X43" s="45"/>
      <c r="Y43" s="45"/>
      <c r="Z43" s="45"/>
      <c r="AA43" s="45"/>
    </row>
    <row r="44" spans="1:27" ht="15.75" customHeight="1">
      <c r="A44" s="216"/>
      <c r="B44" s="46"/>
      <c r="C44" s="47"/>
      <c r="D44" s="47"/>
      <c r="E44" s="48"/>
      <c r="F44" s="47"/>
      <c r="G44" s="52"/>
      <c r="H44" s="45"/>
      <c r="I44" s="45"/>
      <c r="J44" s="45"/>
      <c r="K44" s="45"/>
      <c r="L44" s="45"/>
      <c r="M44" s="45"/>
      <c r="N44" s="45"/>
      <c r="O44" s="45"/>
      <c r="P44" s="45"/>
      <c r="Q44" s="45"/>
      <c r="R44" s="45"/>
      <c r="S44" s="45"/>
      <c r="T44" s="45"/>
      <c r="U44" s="45"/>
      <c r="V44" s="45"/>
      <c r="W44" s="45"/>
      <c r="X44" s="45"/>
      <c r="Y44" s="45"/>
      <c r="Z44" s="45"/>
      <c r="AA44" s="45"/>
    </row>
    <row r="45" spans="1:27" ht="15.75" customHeight="1">
      <c r="A45" s="216"/>
      <c r="B45" s="46"/>
      <c r="C45" s="47"/>
      <c r="D45" s="48"/>
      <c r="E45" s="47"/>
      <c r="F45" s="90"/>
      <c r="G45" s="52"/>
      <c r="H45" s="45"/>
      <c r="I45" s="45"/>
      <c r="J45" s="45"/>
      <c r="K45" s="45"/>
      <c r="L45" s="45"/>
      <c r="M45" s="45"/>
      <c r="N45" s="45"/>
      <c r="O45" s="45"/>
      <c r="P45" s="45"/>
      <c r="Q45" s="45"/>
      <c r="R45" s="45"/>
      <c r="S45" s="45"/>
      <c r="T45" s="45"/>
      <c r="U45" s="45"/>
      <c r="V45" s="45"/>
      <c r="W45" s="45"/>
      <c r="X45" s="45"/>
      <c r="Y45" s="45"/>
      <c r="Z45" s="45"/>
      <c r="AA45" s="45"/>
    </row>
    <row r="46" spans="1:27" ht="15.75" customHeight="1">
      <c r="A46" s="217"/>
      <c r="B46" s="113"/>
      <c r="C46" s="114"/>
      <c r="D46" s="115"/>
      <c r="E46" s="114"/>
      <c r="F46" s="114"/>
      <c r="G46" s="116"/>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7"/>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7"/>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7"/>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7"/>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7"/>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7"/>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7"/>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7"/>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7"/>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7"/>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7"/>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7"/>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7"/>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7"/>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7"/>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7"/>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7"/>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7"/>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7"/>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7"/>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7"/>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7"/>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7"/>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7"/>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21"/>
      <c r="B71" s="122"/>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21"/>
      <c r="B72" s="122"/>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21"/>
      <c r="B73" s="122"/>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21"/>
      <c r="B74" s="122"/>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21"/>
      <c r="B75" s="122"/>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21"/>
      <c r="B76" s="122"/>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21"/>
      <c r="B77" s="122"/>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21"/>
      <c r="B78" s="122"/>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21"/>
      <c r="B79" s="122"/>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21"/>
      <c r="B80" s="122"/>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21"/>
      <c r="B81" s="122"/>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7"/>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7"/>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7"/>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7"/>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7"/>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7"/>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7"/>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7"/>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7"/>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7"/>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7"/>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7"/>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7"/>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7"/>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7"/>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7"/>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7"/>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7"/>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c r="A205" s="11"/>
      <c r="B205" s="11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5.75" customHeight="1">
      <c r="A206" s="11"/>
      <c r="B206" s="11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5.75" customHeight="1">
      <c r="A207" s="11"/>
      <c r="B207" s="11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5.75" customHeight="1">
      <c r="A208" s="11"/>
      <c r="B208" s="11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5.75" customHeight="1">
      <c r="A209" s="11"/>
      <c r="B209" s="11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5.75" customHeight="1">
      <c r="A210" s="11"/>
      <c r="B210" s="11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5.75" customHeight="1">
      <c r="A211" s="11"/>
      <c r="B211" s="11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5.75" customHeight="1">
      <c r="A212" s="11"/>
      <c r="B212" s="11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5.75" customHeight="1">
      <c r="A213" s="11"/>
      <c r="B213" s="11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5.75" customHeight="1">
      <c r="A214" s="11"/>
      <c r="B214" s="11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5.75" customHeight="1">
      <c r="A215" s="11"/>
      <c r="B215" s="11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5.75" customHeight="1">
      <c r="A216" s="11"/>
      <c r="B216" s="11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5.75" customHeight="1">
      <c r="A217" s="11"/>
      <c r="B217" s="11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5.75" customHeight="1">
      <c r="A218" s="11"/>
      <c r="B218" s="11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5.75" customHeight="1">
      <c r="A219" s="11"/>
      <c r="B219" s="11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5.75" customHeight="1">
      <c r="A220" s="11"/>
      <c r="B220" s="11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5.75" customHeight="1">
      <c r="A221" s="11"/>
      <c r="B221" s="11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5.75" customHeight="1">
      <c r="A222" s="11"/>
      <c r="B222" s="11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5.75" customHeight="1">
      <c r="A223" s="11"/>
      <c r="B223" s="11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5.75" customHeight="1">
      <c r="A224" s="11"/>
      <c r="B224" s="11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5.75" customHeight="1">
      <c r="A225" s="11"/>
      <c r="B225" s="11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5.75" customHeight="1">
      <c r="A226" s="11"/>
      <c r="B226" s="11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5.75" customHeight="1">
      <c r="A227" s="11"/>
      <c r="B227" s="11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5.75" customHeight="1">
      <c r="A228" s="11"/>
      <c r="B228" s="11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5.75" customHeight="1">
      <c r="A229" s="11"/>
      <c r="B229" s="11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5.75" customHeight="1">
      <c r="A230" s="11"/>
      <c r="B230" s="11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5.75" customHeight="1">
      <c r="A231" s="11"/>
      <c r="B231" s="11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5.75" customHeight="1">
      <c r="A232" s="11"/>
      <c r="B232" s="11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5.75" customHeight="1">
      <c r="A233" s="11"/>
      <c r="B233" s="11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5.75" customHeight="1">
      <c r="A234" s="11"/>
      <c r="B234" s="11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5.75" customHeight="1">
      <c r="A235" s="11"/>
      <c r="B235" s="11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5.75" customHeight="1">
      <c r="A236" s="11"/>
      <c r="B236" s="11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5.75" customHeight="1">
      <c r="A237" s="11"/>
      <c r="B237" s="11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5.75" customHeight="1">
      <c r="A238" s="11"/>
      <c r="B238" s="11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5.75" customHeight="1">
      <c r="A239" s="11"/>
      <c r="B239" s="11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5.75" customHeight="1">
      <c r="A240" s="11"/>
      <c r="B240" s="11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5.75" customHeight="1">
      <c r="A241" s="11"/>
      <c r="B241" s="11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5.75" customHeight="1">
      <c r="A242" s="11"/>
      <c r="B242" s="11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5.75" customHeight="1">
      <c r="A243" s="11"/>
      <c r="B243" s="11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5.75" customHeight="1">
      <c r="A244" s="11"/>
      <c r="B244" s="11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5.75" customHeight="1">
      <c r="A245" s="11"/>
      <c r="B245" s="11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5.75" customHeight="1">
      <c r="A246" s="11"/>
      <c r="B246" s="11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5.75" customHeight="1"/>
    <row r="248" spans="1:27" ht="15.75" customHeight="1"/>
    <row r="249" spans="1:27" ht="15.75" customHeight="1"/>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5:A38"/>
    <mergeCell ref="A40:A46"/>
    <mergeCell ref="A1:G1"/>
    <mergeCell ref="A3:G4"/>
    <mergeCell ref="A5:A17"/>
    <mergeCell ref="A19:A22"/>
    <mergeCell ref="A24:A33"/>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216B-8FFF-4241-8CBD-3C1B7AA03436}">
  <dimension ref="A1:AC57"/>
  <sheetViews>
    <sheetView workbookViewId="0">
      <selection activeCell="AB47" sqref="AB47"/>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4" t="s">
        <v>51</v>
      </c>
      <c r="E1" s="254"/>
      <c r="F1" s="254"/>
      <c r="G1" s="254"/>
      <c r="H1" s="254"/>
      <c r="I1" s="254"/>
      <c r="J1" s="254"/>
      <c r="K1" s="254"/>
      <c r="L1" s="254"/>
      <c r="M1" s="254"/>
      <c r="N1" s="254"/>
      <c r="O1" s="254"/>
      <c r="P1" s="254"/>
      <c r="Q1" s="254"/>
      <c r="R1" s="254"/>
      <c r="S1" s="254"/>
      <c r="T1" s="254"/>
      <c r="U1" s="254"/>
      <c r="V1" s="254"/>
      <c r="W1" s="254"/>
      <c r="X1" s="254"/>
    </row>
    <row r="2" spans="1:29" ht="24" thickBot="1">
      <c r="A2" s="153" t="s">
        <v>36</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5" thickTop="1">
      <c r="A3" s="210" t="s">
        <v>80</v>
      </c>
      <c r="B3" s="48" t="s">
        <v>78</v>
      </c>
      <c r="C3" s="80">
        <v>6</v>
      </c>
      <c r="D3" s="174"/>
      <c r="E3" s="152">
        <v>2</v>
      </c>
      <c r="F3" s="150"/>
      <c r="G3" s="150">
        <v>2</v>
      </c>
      <c r="H3" s="150"/>
      <c r="I3" s="150">
        <v>2</v>
      </c>
      <c r="J3" s="150"/>
      <c r="K3" s="150"/>
      <c r="L3" s="150"/>
      <c r="M3" s="150"/>
      <c r="N3" s="150"/>
      <c r="O3" s="150"/>
      <c r="P3" s="150"/>
      <c r="Q3" s="150"/>
      <c r="R3" s="150"/>
      <c r="S3" s="150"/>
      <c r="T3" s="150"/>
      <c r="U3" s="150"/>
      <c r="V3" s="150"/>
      <c r="W3" s="150"/>
      <c r="X3" s="150"/>
      <c r="Y3" s="150"/>
      <c r="Z3" s="150"/>
      <c r="AA3" s="150"/>
      <c r="AC3" s="160"/>
    </row>
    <row r="4" spans="1:29" ht="14">
      <c r="A4" s="57" t="s">
        <v>90</v>
      </c>
      <c r="B4" s="48" t="s">
        <v>78</v>
      </c>
      <c r="C4" s="49">
        <v>20</v>
      </c>
      <c r="D4" s="174">
        <v>2</v>
      </c>
      <c r="E4" s="152"/>
      <c r="F4" s="150">
        <v>2</v>
      </c>
      <c r="G4" s="150"/>
      <c r="H4" s="150">
        <v>2</v>
      </c>
      <c r="I4" s="150"/>
      <c r="J4" s="150">
        <v>2</v>
      </c>
      <c r="K4" s="150"/>
      <c r="L4" s="150">
        <v>2</v>
      </c>
      <c r="M4" s="150">
        <v>1</v>
      </c>
      <c r="N4" s="150">
        <v>1</v>
      </c>
      <c r="O4" s="150">
        <v>1</v>
      </c>
      <c r="P4" s="150">
        <v>1</v>
      </c>
      <c r="Q4" s="150">
        <v>1</v>
      </c>
      <c r="R4" s="150">
        <v>1</v>
      </c>
      <c r="S4" s="150">
        <v>1</v>
      </c>
      <c r="T4" s="150"/>
      <c r="U4" s="150"/>
      <c r="V4" s="150"/>
      <c r="W4" s="150"/>
      <c r="X4" s="150"/>
      <c r="Y4" s="150">
        <v>1</v>
      </c>
      <c r="Z4" s="150">
        <v>1</v>
      </c>
      <c r="AA4" s="150">
        <v>1</v>
      </c>
      <c r="AC4" s="160"/>
    </row>
    <row r="5" spans="1:29" ht="14">
      <c r="A5" s="57" t="s">
        <v>81</v>
      </c>
      <c r="B5" s="48" t="s">
        <v>47</v>
      </c>
      <c r="C5" s="49">
        <v>2</v>
      </c>
      <c r="D5" s="174"/>
      <c r="E5" s="152"/>
      <c r="F5" s="150"/>
      <c r="G5" s="150"/>
      <c r="H5" s="150"/>
      <c r="I5" s="150"/>
      <c r="J5" s="150"/>
      <c r="K5" s="150"/>
      <c r="L5" s="150"/>
      <c r="M5" s="150"/>
      <c r="N5" s="150"/>
      <c r="O5" s="150"/>
      <c r="P5" s="150"/>
      <c r="Q5" s="150"/>
      <c r="R5" s="150"/>
      <c r="S5" s="150"/>
      <c r="T5" s="150"/>
      <c r="U5" s="150"/>
      <c r="V5" s="150"/>
      <c r="W5" s="150"/>
      <c r="X5" s="150"/>
      <c r="Y5" s="150"/>
      <c r="Z5" s="150">
        <v>1</v>
      </c>
      <c r="AA5" s="150">
        <v>1</v>
      </c>
      <c r="AC5" s="209"/>
    </row>
    <row r="6" spans="1:29" ht="14">
      <c r="A6" s="57" t="s">
        <v>82</v>
      </c>
      <c r="B6" s="48" t="s">
        <v>47</v>
      </c>
      <c r="C6" s="49">
        <v>2</v>
      </c>
      <c r="D6" s="174"/>
      <c r="E6" s="152"/>
      <c r="F6" s="150"/>
      <c r="G6" s="150"/>
      <c r="H6" s="150">
        <v>1</v>
      </c>
      <c r="I6" s="150"/>
      <c r="J6" s="150"/>
      <c r="K6" s="150"/>
      <c r="L6" s="150"/>
      <c r="M6" s="150"/>
      <c r="N6" s="150"/>
      <c r="O6" s="150"/>
      <c r="P6" s="150"/>
      <c r="Q6" s="150"/>
      <c r="R6" s="150"/>
      <c r="S6" s="150"/>
      <c r="T6" s="150"/>
      <c r="U6" s="150"/>
      <c r="V6" s="150"/>
      <c r="W6" s="150"/>
      <c r="X6" s="150"/>
      <c r="Y6" s="150"/>
      <c r="Z6" s="150"/>
      <c r="AA6" s="150">
        <v>1</v>
      </c>
      <c r="AC6" s="209"/>
    </row>
    <row r="7" spans="1:29" ht="14">
      <c r="A7" s="57" t="s">
        <v>83</v>
      </c>
      <c r="B7" s="48" t="s">
        <v>47</v>
      </c>
      <c r="C7" s="49">
        <v>3</v>
      </c>
      <c r="D7" s="174"/>
      <c r="E7" s="152"/>
      <c r="F7" s="150"/>
      <c r="G7" s="150"/>
      <c r="H7" s="150"/>
      <c r="I7" s="150">
        <v>3</v>
      </c>
      <c r="J7" s="150"/>
      <c r="K7" s="150"/>
      <c r="L7" s="150"/>
      <c r="M7" s="150"/>
      <c r="N7" s="150"/>
      <c r="O7" s="150"/>
      <c r="P7" s="150"/>
      <c r="Q7" s="150"/>
      <c r="R7" s="150"/>
      <c r="S7" s="150"/>
      <c r="T7" s="150"/>
      <c r="U7" s="150"/>
      <c r="V7" s="150"/>
      <c r="W7" s="150"/>
      <c r="X7" s="150"/>
      <c r="Y7" s="150"/>
      <c r="Z7" s="150"/>
      <c r="AA7" s="150"/>
      <c r="AC7" s="209"/>
    </row>
    <row r="8" spans="1:29" ht="28">
      <c r="A8" s="57" t="s">
        <v>84</v>
      </c>
      <c r="B8" s="48" t="s">
        <v>47</v>
      </c>
      <c r="C8" s="49">
        <v>1</v>
      </c>
      <c r="D8" s="174"/>
      <c r="E8" s="152"/>
      <c r="F8" s="150"/>
      <c r="G8" s="150"/>
      <c r="H8" s="150"/>
      <c r="I8" s="150"/>
      <c r="J8" s="150"/>
      <c r="K8" s="150">
        <v>1</v>
      </c>
      <c r="L8" s="150"/>
      <c r="M8" s="150"/>
      <c r="N8" s="150"/>
      <c r="O8" s="150"/>
      <c r="P8" s="150"/>
      <c r="Q8" s="150"/>
      <c r="R8" s="150"/>
      <c r="S8" s="150"/>
      <c r="T8" s="150"/>
      <c r="U8" s="150"/>
      <c r="V8" s="150"/>
      <c r="W8" s="150"/>
      <c r="X8" s="150"/>
      <c r="Y8" s="150"/>
      <c r="Z8" s="150"/>
      <c r="AA8" s="150">
        <v>1</v>
      </c>
      <c r="AC8" s="209"/>
    </row>
    <row r="9" spans="1:29" ht="14">
      <c r="A9" s="57" t="s">
        <v>85</v>
      </c>
      <c r="B9" s="48" t="s">
        <v>47</v>
      </c>
      <c r="C9" s="49">
        <v>2</v>
      </c>
      <c r="D9" s="174"/>
      <c r="E9" s="152"/>
      <c r="F9" s="150"/>
      <c r="G9" s="150"/>
      <c r="H9" s="150"/>
      <c r="I9" s="150"/>
      <c r="J9" s="150"/>
      <c r="K9" s="150"/>
      <c r="L9" s="150">
        <v>1</v>
      </c>
      <c r="M9" s="150"/>
      <c r="N9" s="150"/>
      <c r="O9" s="150"/>
      <c r="P9" s="150"/>
      <c r="Q9" s="150"/>
      <c r="R9" s="150"/>
      <c r="S9" s="150"/>
      <c r="T9" s="150"/>
      <c r="U9" s="150"/>
      <c r="V9" s="150"/>
      <c r="W9" s="150"/>
      <c r="X9" s="150"/>
      <c r="Y9" s="150"/>
      <c r="Z9" s="150"/>
      <c r="AA9" s="150"/>
      <c r="AC9" s="209"/>
    </row>
    <row r="10" spans="1:29" ht="14">
      <c r="A10" s="57" t="s">
        <v>87</v>
      </c>
      <c r="B10" s="48" t="s">
        <v>44</v>
      </c>
      <c r="C10" s="49">
        <v>4</v>
      </c>
      <c r="D10" s="174">
        <v>1</v>
      </c>
      <c r="E10" s="174">
        <v>1</v>
      </c>
      <c r="F10" s="174">
        <v>1</v>
      </c>
      <c r="G10" s="174">
        <v>1</v>
      </c>
      <c r="H10" s="174"/>
      <c r="I10" s="174"/>
      <c r="J10" s="174"/>
      <c r="K10" s="174"/>
      <c r="L10" s="174"/>
      <c r="M10" s="174"/>
      <c r="N10" s="174"/>
      <c r="O10" s="174"/>
      <c r="P10" s="174"/>
      <c r="Q10" s="174"/>
      <c r="R10" s="174"/>
      <c r="S10" s="174"/>
      <c r="T10" s="152"/>
      <c r="U10" s="150"/>
      <c r="V10" s="150"/>
      <c r="W10" s="150"/>
      <c r="X10" s="150"/>
      <c r="Y10" s="173"/>
      <c r="Z10" s="173"/>
      <c r="AA10" s="173"/>
      <c r="AC10" s="209"/>
    </row>
    <row r="11" spans="1:29" ht="14">
      <c r="A11" s="57" t="s">
        <v>86</v>
      </c>
      <c r="B11" s="48" t="s">
        <v>44</v>
      </c>
      <c r="C11" s="49">
        <v>10</v>
      </c>
      <c r="D11" s="174"/>
      <c r="E11" s="174"/>
      <c r="F11" s="174"/>
      <c r="G11" s="174"/>
      <c r="H11" s="174"/>
      <c r="I11" s="174"/>
      <c r="J11" s="174"/>
      <c r="K11" s="174">
        <v>1</v>
      </c>
      <c r="L11" s="174">
        <v>1</v>
      </c>
      <c r="M11" s="174">
        <v>1</v>
      </c>
      <c r="N11" s="174">
        <v>1</v>
      </c>
      <c r="O11" s="174"/>
      <c r="P11" s="174"/>
      <c r="Q11" s="174">
        <v>1</v>
      </c>
      <c r="R11" s="174">
        <v>1</v>
      </c>
      <c r="S11" s="174">
        <v>1</v>
      </c>
      <c r="T11" s="171"/>
      <c r="U11" s="171"/>
      <c r="V11" s="171"/>
      <c r="W11" s="171"/>
      <c r="X11" s="171"/>
      <c r="Y11" s="175">
        <v>1</v>
      </c>
      <c r="Z11" s="175">
        <v>1</v>
      </c>
      <c r="AA11" s="175">
        <v>1</v>
      </c>
      <c r="AC11" s="209"/>
    </row>
    <row r="12" spans="1:29" ht="14">
      <c r="A12" s="57" t="s">
        <v>88</v>
      </c>
      <c r="B12" s="48" t="s">
        <v>44</v>
      </c>
      <c r="C12" s="49">
        <v>20</v>
      </c>
      <c r="D12" s="174">
        <v>3</v>
      </c>
      <c r="E12" s="174"/>
      <c r="F12" s="174">
        <v>3</v>
      </c>
      <c r="G12" s="174"/>
      <c r="H12" s="174">
        <v>3</v>
      </c>
      <c r="I12" s="174"/>
      <c r="J12" s="174">
        <v>3</v>
      </c>
      <c r="K12" s="174"/>
      <c r="L12" s="174">
        <v>3</v>
      </c>
      <c r="M12" s="174"/>
      <c r="N12" s="174">
        <v>3</v>
      </c>
      <c r="O12" s="174">
        <v>2</v>
      </c>
      <c r="P12" s="174"/>
      <c r="Q12" s="174"/>
      <c r="R12" s="174"/>
      <c r="S12" s="174"/>
      <c r="T12" s="171"/>
      <c r="U12" s="171"/>
      <c r="V12" s="171"/>
      <c r="W12" s="171"/>
      <c r="X12" s="171"/>
      <c r="Y12" s="176"/>
      <c r="Z12" s="176"/>
      <c r="AA12" s="176"/>
      <c r="AC12" s="209"/>
    </row>
    <row r="13" spans="1:29" ht="14">
      <c r="A13" s="57" t="s">
        <v>89</v>
      </c>
      <c r="B13" s="48" t="s">
        <v>44</v>
      </c>
      <c r="C13" s="49">
        <v>20</v>
      </c>
      <c r="D13" s="174"/>
      <c r="E13" s="174">
        <v>2</v>
      </c>
      <c r="F13" s="174"/>
      <c r="G13" s="174">
        <v>2</v>
      </c>
      <c r="H13" s="174"/>
      <c r="I13" s="174">
        <v>2</v>
      </c>
      <c r="J13" s="174"/>
      <c r="K13" s="174">
        <v>2</v>
      </c>
      <c r="L13" s="174"/>
      <c r="M13" s="174">
        <v>2</v>
      </c>
      <c r="N13" s="174"/>
      <c r="O13" s="174">
        <v>2</v>
      </c>
      <c r="P13" s="174"/>
      <c r="Q13" s="174">
        <v>2</v>
      </c>
      <c r="R13" s="174"/>
      <c r="S13" s="174">
        <v>2</v>
      </c>
      <c r="T13" s="171"/>
      <c r="U13" s="171"/>
      <c r="V13" s="171"/>
      <c r="W13" s="171"/>
      <c r="X13" s="171"/>
      <c r="Y13" s="177"/>
      <c r="Z13" s="177">
        <v>2</v>
      </c>
      <c r="AA13" s="177">
        <v>2</v>
      </c>
      <c r="AC13" s="209"/>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209"/>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209"/>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209"/>
    </row>
    <row r="17" spans="1:29">
      <c r="A17" s="208"/>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5"/>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5"/>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209"/>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209"/>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209"/>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209"/>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209"/>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209"/>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209"/>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209"/>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209"/>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209"/>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209"/>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209"/>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209"/>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209"/>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209"/>
    </row>
    <row r="34" spans="1:29" ht="14" thickTop="1">
      <c r="A34" s="151"/>
      <c r="B34" s="151" t="s">
        <v>75</v>
      </c>
      <c r="C34" s="156">
        <f>SUM(Table_134[Story Points])</f>
        <v>90</v>
      </c>
      <c r="D34" s="156">
        <f>C34-SUM(Table_134[1])</f>
        <v>84</v>
      </c>
      <c r="E34" s="156">
        <f>D34-SUM(Table_134[2])</f>
        <v>79</v>
      </c>
      <c r="F34" s="156">
        <f>E34-SUM(Table_134[3])</f>
        <v>73</v>
      </c>
      <c r="G34" s="156">
        <f>F34-SUM(Table_134[4])</f>
        <v>68</v>
      </c>
      <c r="H34" s="156">
        <f>G34-SUM(Table_134[5])</f>
        <v>62</v>
      </c>
      <c r="I34" s="156">
        <f>H34-SUM(Table_134[6])</f>
        <v>55</v>
      </c>
      <c r="J34" s="156">
        <f>I34-SUM(Table_134[7])</f>
        <v>50</v>
      </c>
      <c r="K34" s="156">
        <f>J34-SUM(Table_134[8])</f>
        <v>46</v>
      </c>
      <c r="L34" s="156">
        <f>K34-SUM(Table_134[9])</f>
        <v>39</v>
      </c>
      <c r="M34" s="156">
        <f>L34-SUM(Table_134[10])</f>
        <v>35</v>
      </c>
      <c r="N34" s="156">
        <f>M34-SUM(Table_134[11])</f>
        <v>30</v>
      </c>
      <c r="O34" s="156">
        <f>N34-SUM(Table_134[12])</f>
        <v>25</v>
      </c>
      <c r="P34" s="156">
        <f>O34-SUM(Table_134[13])</f>
        <v>24</v>
      </c>
      <c r="Q34" s="156">
        <f>P34-SUM(Table_134[14])</f>
        <v>20</v>
      </c>
      <c r="R34" s="156">
        <f>Q34-SUM(Table_134[15])</f>
        <v>18</v>
      </c>
      <c r="S34" s="156">
        <f>R34-SUM(Table_134[16])</f>
        <v>14</v>
      </c>
      <c r="T34" s="156">
        <f>SUM(Table_134[17])</f>
        <v>0</v>
      </c>
      <c r="U34" s="156">
        <f>SUM(Table_134[18])</f>
        <v>0</v>
      </c>
      <c r="V34" s="156">
        <f>SUM(Table_134[19])</f>
        <v>0</v>
      </c>
      <c r="W34" s="156">
        <f>SUM(Table_134[20])</f>
        <v>0</v>
      </c>
      <c r="X34" s="156">
        <f>SUM(Table_134[21])</f>
        <v>0</v>
      </c>
      <c r="Y34" s="156">
        <f>S34-SUM(Y3:Y33)</f>
        <v>12</v>
      </c>
      <c r="Z34" s="156">
        <f>Y34-SUM(Z3:Z33)</f>
        <v>7</v>
      </c>
      <c r="AA34" s="156">
        <f>Z34-SUM(AA3:AA33)</f>
        <v>0</v>
      </c>
      <c r="AC34" s="209"/>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6" t="s">
        <v>76</v>
      </c>
      <c r="E36" s="257"/>
      <c r="F36" s="257"/>
      <c r="G36" s="257"/>
      <c r="H36" s="257"/>
      <c r="I36" s="257"/>
      <c r="J36" s="257"/>
      <c r="K36" s="257"/>
      <c r="L36" s="257"/>
      <c r="M36" s="257"/>
      <c r="N36" s="257"/>
      <c r="O36" s="257"/>
      <c r="P36" s="257"/>
      <c r="Q36" s="257"/>
      <c r="R36" s="257"/>
      <c r="S36" s="257"/>
      <c r="T36" s="257"/>
      <c r="U36" s="257"/>
      <c r="V36" s="257"/>
      <c r="W36" s="257"/>
      <c r="X36" s="258"/>
    </row>
    <row r="37" spans="1:29">
      <c r="A37" s="148"/>
      <c r="B37" s="148"/>
      <c r="C37" s="148"/>
      <c r="D37" s="259"/>
      <c r="E37" s="260"/>
      <c r="F37" s="260"/>
      <c r="G37" s="260"/>
      <c r="H37" s="260"/>
      <c r="I37" s="260"/>
      <c r="J37" s="260"/>
      <c r="K37" s="260"/>
      <c r="L37" s="260"/>
      <c r="M37" s="260"/>
      <c r="N37" s="260"/>
      <c r="O37" s="260"/>
      <c r="P37" s="260"/>
      <c r="Q37" s="260"/>
      <c r="R37" s="260"/>
      <c r="S37" s="260"/>
      <c r="T37" s="260"/>
      <c r="U37" s="260"/>
      <c r="V37" s="260"/>
      <c r="W37" s="260"/>
      <c r="X37" s="261"/>
    </row>
    <row r="38" spans="1:29">
      <c r="A38" s="148"/>
      <c r="B38" s="148"/>
      <c r="C38" s="148"/>
      <c r="D38" s="259"/>
      <c r="E38" s="260"/>
      <c r="F38" s="260"/>
      <c r="G38" s="260"/>
      <c r="H38" s="260"/>
      <c r="I38" s="260"/>
      <c r="J38" s="260"/>
      <c r="K38" s="260"/>
      <c r="L38" s="260"/>
      <c r="M38" s="260"/>
      <c r="N38" s="260"/>
      <c r="O38" s="260"/>
      <c r="P38" s="260"/>
      <c r="Q38" s="260"/>
      <c r="R38" s="260"/>
      <c r="S38" s="260"/>
      <c r="T38" s="260"/>
      <c r="U38" s="260"/>
      <c r="V38" s="260"/>
      <c r="W38" s="260"/>
      <c r="X38" s="261"/>
    </row>
    <row r="39" spans="1:29">
      <c r="A39" s="148"/>
      <c r="B39" s="148"/>
      <c r="C39" s="148"/>
      <c r="D39" s="262"/>
      <c r="E39" s="263"/>
      <c r="F39" s="263"/>
      <c r="G39" s="263"/>
      <c r="H39" s="263"/>
      <c r="I39" s="263"/>
      <c r="J39" s="263"/>
      <c r="K39" s="263"/>
      <c r="L39" s="263"/>
      <c r="M39" s="263"/>
      <c r="N39" s="263"/>
      <c r="O39" s="263"/>
      <c r="P39" s="263"/>
      <c r="Q39" s="263"/>
      <c r="R39" s="263"/>
      <c r="S39" s="263"/>
      <c r="T39" s="263"/>
      <c r="U39" s="263"/>
      <c r="V39" s="263"/>
      <c r="W39" s="263"/>
      <c r="X39" s="264"/>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BC4B-795E-1A41-9D79-61EE5994E067}">
  <dimension ref="B3:H32"/>
  <sheetViews>
    <sheetView workbookViewId="0">
      <selection activeCell="B5" sqref="B5:H32"/>
    </sheetView>
  </sheetViews>
  <sheetFormatPr baseColWidth="10" defaultColWidth="11.5" defaultRowHeight="13"/>
  <sheetData>
    <row r="3" spans="2:8" ht="18">
      <c r="B3" s="187" t="s">
        <v>91</v>
      </c>
    </row>
    <row r="5" spans="2:8">
      <c r="B5" s="265"/>
      <c r="C5" s="257"/>
      <c r="D5" s="257"/>
      <c r="E5" s="257"/>
      <c r="F5" s="257"/>
      <c r="G5" s="257"/>
      <c r="H5" s="258"/>
    </row>
    <row r="6" spans="2:8">
      <c r="B6" s="259"/>
      <c r="C6" s="260"/>
      <c r="D6" s="260"/>
      <c r="E6" s="260"/>
      <c r="F6" s="260"/>
      <c r="G6" s="260"/>
      <c r="H6" s="261"/>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62"/>
      <c r="C32" s="263"/>
      <c r="D32" s="263"/>
      <c r="E32" s="263"/>
      <c r="F32" s="263"/>
      <c r="G32" s="263"/>
      <c r="H32" s="264"/>
    </row>
  </sheetData>
  <mergeCells count="1">
    <mergeCell ref="B5:H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20E8-0D07-8F45-B4AC-AC9171664D7E}">
  <dimension ref="B4:H33"/>
  <sheetViews>
    <sheetView workbookViewId="0">
      <selection activeCell="B6" sqref="B6:H33"/>
    </sheetView>
  </sheetViews>
  <sheetFormatPr baseColWidth="10" defaultColWidth="11.5" defaultRowHeight="13"/>
  <sheetData>
    <row r="4" spans="2:8" ht="18">
      <c r="B4" s="187" t="s">
        <v>92</v>
      </c>
    </row>
    <row r="6" spans="2:8">
      <c r="B6" s="265"/>
      <c r="C6" s="257"/>
      <c r="D6" s="257"/>
      <c r="E6" s="257"/>
      <c r="F6" s="257"/>
      <c r="G6" s="257"/>
      <c r="H6" s="258"/>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59"/>
      <c r="C32" s="260"/>
      <c r="D32" s="260"/>
      <c r="E32" s="260"/>
      <c r="F32" s="260"/>
      <c r="G32" s="260"/>
      <c r="H32" s="261"/>
    </row>
    <row r="33" spans="2:8">
      <c r="B33" s="262"/>
      <c r="C33" s="263"/>
      <c r="D33" s="263"/>
      <c r="E33" s="263"/>
      <c r="F33" s="263"/>
      <c r="G33" s="263"/>
      <c r="H33" s="264"/>
    </row>
  </sheetData>
  <mergeCells count="1">
    <mergeCell ref="B6:H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2" topLeftCell="A3" activePane="bottomLeft" state="frozen"/>
      <selection pane="bottomLeft" activeCell="D10" sqref="D10"/>
    </sheetView>
  </sheetViews>
  <sheetFormatPr baseColWidth="10" defaultColWidth="14.5" defaultRowHeight="15" customHeight="1"/>
  <cols>
    <col min="1" max="1" width="56.1640625" customWidth="1"/>
    <col min="2" max="2" width="72.1640625" customWidth="1"/>
    <col min="3" max="6" width="10.6640625" customWidth="1"/>
  </cols>
  <sheetData>
    <row r="1" spans="1:3" ht="13">
      <c r="A1" s="266" t="s">
        <v>1</v>
      </c>
      <c r="B1" s="220"/>
    </row>
    <row r="2" spans="1:3">
      <c r="A2" s="1" t="s">
        <v>2</v>
      </c>
      <c r="B2" s="2" t="s">
        <v>3</v>
      </c>
    </row>
    <row r="3" spans="1:3" ht="13">
      <c r="A3" s="3"/>
      <c r="B3" s="4"/>
    </row>
    <row r="4" spans="1:3" ht="13">
      <c r="A4" s="5"/>
      <c r="B4" s="6"/>
    </row>
    <row r="5" spans="1:3" ht="28.5" customHeight="1">
      <c r="A5" s="5"/>
      <c r="B5" s="6"/>
      <c r="C5" s="7"/>
    </row>
    <row r="6" spans="1:3" ht="24" customHeight="1">
      <c r="A6" s="5"/>
      <c r="B6" s="6"/>
      <c r="C6" s="7"/>
    </row>
    <row r="7" spans="1:3" ht="31.5" customHeight="1">
      <c r="A7" s="8"/>
      <c r="B7" s="6"/>
      <c r="C7" s="7"/>
    </row>
    <row r="8" spans="1:3" ht="13">
      <c r="A8" s="8"/>
      <c r="B8" s="6"/>
    </row>
    <row r="9" spans="1:3" ht="14">
      <c r="A9" s="5"/>
      <c r="B9" s="6"/>
      <c r="C9" s="7"/>
    </row>
    <row r="10" spans="1:3" ht="23.25" customHeight="1">
      <c r="A10" s="5"/>
      <c r="B10" s="6"/>
    </row>
    <row r="11" spans="1:3" ht="26.25" customHeight="1">
      <c r="A11" s="5"/>
      <c r="B11" s="6"/>
    </row>
    <row r="12" spans="1:3" ht="28.5" customHeight="1">
      <c r="A12" s="5"/>
      <c r="B12" s="10"/>
    </row>
    <row r="13" spans="1:3" ht="27" customHeight="1">
      <c r="A13" s="5"/>
      <c r="B13" s="10"/>
    </row>
    <row r="14" spans="1:3" ht="27.75" customHeight="1">
      <c r="A14" s="5"/>
      <c r="B14" s="10"/>
    </row>
    <row r="15" spans="1:3" ht="13">
      <c r="A15" s="13"/>
      <c r="B15" s="15"/>
    </row>
    <row r="16" spans="1:3" ht="12.75" customHeight="1">
      <c r="B16" s="19"/>
      <c r="C16" s="7"/>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B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pane ySplit="2" topLeftCell="A3" activePane="bottomLeft" state="frozen"/>
      <selection pane="bottomLeft" activeCell="F8" sqref="F8"/>
    </sheetView>
  </sheetViews>
  <sheetFormatPr baseColWidth="10" defaultColWidth="14.5" defaultRowHeight="15" customHeight="1"/>
  <cols>
    <col min="1" max="1" width="19.1640625" customWidth="1"/>
    <col min="2" max="2" width="32.1640625" customWidth="1"/>
    <col min="3" max="5" width="8.83203125" customWidth="1"/>
  </cols>
  <sheetData>
    <row r="1" spans="1:2" ht="16">
      <c r="A1" s="228" t="s">
        <v>14</v>
      </c>
      <c r="B1" s="220"/>
    </row>
    <row r="2" spans="1:2">
      <c r="A2" s="31" t="s">
        <v>15</v>
      </c>
      <c r="B2" s="34" t="s">
        <v>16</v>
      </c>
    </row>
    <row r="3" spans="1:2" ht="56">
      <c r="A3" s="36">
        <v>1</v>
      </c>
      <c r="B3" s="143" t="s">
        <v>40</v>
      </c>
    </row>
    <row r="4" spans="1:2" ht="28">
      <c r="A4" s="38">
        <v>2</v>
      </c>
      <c r="B4" s="10" t="s">
        <v>49</v>
      </c>
    </row>
    <row r="5" spans="1:2" ht="13">
      <c r="A5" s="38">
        <v>3</v>
      </c>
      <c r="B5" s="44"/>
    </row>
    <row r="6" spans="1:2" ht="13">
      <c r="A6" s="38">
        <v>4</v>
      </c>
      <c r="B6" s="44"/>
    </row>
    <row r="7" spans="1:2" ht="13">
      <c r="A7" s="38">
        <v>5</v>
      </c>
      <c r="B7" s="44"/>
    </row>
    <row r="8" spans="1:2" ht="13">
      <c r="A8" s="38">
        <v>6</v>
      </c>
      <c r="B8" s="44"/>
    </row>
    <row r="9" spans="1:2" ht="13">
      <c r="A9" s="38">
        <v>7</v>
      </c>
      <c r="B9" s="44"/>
    </row>
    <row r="10" spans="1:2" ht="13">
      <c r="A10" s="38">
        <v>8</v>
      </c>
      <c r="B10" s="44"/>
    </row>
    <row r="11" spans="1:2" ht="13">
      <c r="A11" s="38">
        <v>9</v>
      </c>
      <c r="B11" s="44"/>
    </row>
    <row r="12" spans="1:2" ht="13">
      <c r="A12" s="38">
        <v>10</v>
      </c>
      <c r="B12" s="44"/>
    </row>
    <row r="13" spans="1:2" ht="13">
      <c r="A13" s="53">
        <v>11</v>
      </c>
      <c r="B13" s="54"/>
    </row>
    <row r="14" spans="1:2" ht="12.75" customHeight="1">
      <c r="A14" s="55"/>
      <c r="B14" s="55"/>
    </row>
    <row r="15" spans="1:2" ht="12.75" customHeight="1">
      <c r="A15" s="55"/>
      <c r="B15" s="55"/>
    </row>
    <row r="16" spans="1:2" ht="12.75" customHeight="1">
      <c r="A16" s="55"/>
      <c r="B16" s="55"/>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pane ySplit="1" topLeftCell="A2" activePane="bottomLeft" state="frozen"/>
      <selection pane="bottomLeft" activeCell="A20" sqref="A20"/>
    </sheetView>
  </sheetViews>
  <sheetFormatPr baseColWidth="10" defaultColWidth="14.5" defaultRowHeight="15" customHeight="1"/>
  <cols>
    <col min="1" max="1" width="77.6640625" customWidth="1"/>
    <col min="2" max="6" width="14.5" customWidth="1"/>
  </cols>
  <sheetData>
    <row r="1" spans="1:6" ht="17">
      <c r="A1" s="64" t="s">
        <v>29</v>
      </c>
    </row>
    <row r="2" spans="1:6" ht="14">
      <c r="A2" s="71"/>
      <c r="B2" s="7"/>
    </row>
    <row r="3" spans="1:6" ht="14">
      <c r="A3" s="73"/>
      <c r="F3" s="68"/>
    </row>
    <row r="4" spans="1:6" ht="14">
      <c r="A4" s="71"/>
    </row>
    <row r="5" spans="1:6" ht="14">
      <c r="A5" s="71"/>
    </row>
    <row r="6" spans="1:6" ht="14">
      <c r="A6" s="71"/>
    </row>
    <row r="7" spans="1:6" ht="14">
      <c r="A7" s="71"/>
    </row>
    <row r="8" spans="1:6" ht="14">
      <c r="A8" s="71"/>
    </row>
    <row r="9" spans="1:6" ht="14">
      <c r="A9" s="71"/>
    </row>
    <row r="10" spans="1:6" ht="14">
      <c r="A10" s="71"/>
      <c r="E10" s="75"/>
    </row>
    <row r="11" spans="1:6" ht="14">
      <c r="A11" s="71"/>
    </row>
    <row r="12" spans="1:6" ht="14">
      <c r="A12" s="71"/>
    </row>
    <row r="13" spans="1:6" ht="14">
      <c r="A13" s="71"/>
    </row>
    <row r="14" spans="1:6" ht="13"/>
    <row r="15" spans="1:6" ht="13"/>
    <row r="16" spans="1:6" ht="13"/>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0FFB6-8984-F244-B59E-13D7D9E35C90}">
  <dimension ref="A1:B23"/>
  <sheetViews>
    <sheetView workbookViewId="0">
      <selection activeCell="E23" sqref="E23"/>
    </sheetView>
  </sheetViews>
  <sheetFormatPr baseColWidth="10" defaultColWidth="11.5" defaultRowHeight="13"/>
  <cols>
    <col min="2" max="2" width="69.5" bestFit="1" customWidth="1"/>
  </cols>
  <sheetData>
    <row r="1" spans="1:2" ht="17" thickBot="1">
      <c r="A1" s="123" t="s">
        <v>4</v>
      </c>
      <c r="B1" s="123" t="s">
        <v>39</v>
      </c>
    </row>
    <row r="2" spans="1:2" ht="14" thickTop="1">
      <c r="A2" s="124">
        <v>1</v>
      </c>
      <c r="B2" s="25" t="s">
        <v>102</v>
      </c>
    </row>
    <row r="3" spans="1:2">
      <c r="A3" s="125">
        <v>2</v>
      </c>
      <c r="B3" s="214" t="s">
        <v>96</v>
      </c>
    </row>
    <row r="4" spans="1:2">
      <c r="A4" s="124">
        <v>3</v>
      </c>
      <c r="B4" s="214" t="s">
        <v>99</v>
      </c>
    </row>
    <row r="5" spans="1:2">
      <c r="A5" s="126">
        <v>4</v>
      </c>
      <c r="B5" s="214" t="s">
        <v>100</v>
      </c>
    </row>
    <row r="6" spans="1:2">
      <c r="A6" s="124">
        <v>5</v>
      </c>
      <c r="B6" s="267" t="s">
        <v>101</v>
      </c>
    </row>
    <row r="7" spans="1:2">
      <c r="A7" s="125">
        <v>6</v>
      </c>
      <c r="B7" s="267" t="s">
        <v>107</v>
      </c>
    </row>
    <row r="8" spans="1:2">
      <c r="A8" s="124">
        <v>7</v>
      </c>
      <c r="B8" s="269" t="s">
        <v>103</v>
      </c>
    </row>
    <row r="9" spans="1:2">
      <c r="A9" s="125">
        <v>8</v>
      </c>
      <c r="B9" s="268" t="s">
        <v>104</v>
      </c>
    </row>
    <row r="10" spans="1:2">
      <c r="A10" s="124">
        <v>9</v>
      </c>
      <c r="B10" s="214" t="s">
        <v>114</v>
      </c>
    </row>
    <row r="11" spans="1:2">
      <c r="A11" s="125">
        <v>10</v>
      </c>
      <c r="B11" s="214" t="s">
        <v>105</v>
      </c>
    </row>
    <row r="12" spans="1:2">
      <c r="A12" s="127">
        <v>11</v>
      </c>
      <c r="B12" s="128"/>
    </row>
    <row r="13" spans="1:2">
      <c r="A13" s="129">
        <v>12</v>
      </c>
      <c r="B13" s="130"/>
    </row>
    <row r="14" spans="1:2">
      <c r="A14" s="131">
        <v>13</v>
      </c>
      <c r="B14" s="132"/>
    </row>
    <row r="15" spans="1:2">
      <c r="A15" s="129">
        <v>14</v>
      </c>
      <c r="B15" s="130"/>
    </row>
    <row r="16" spans="1:2">
      <c r="A16" s="129">
        <v>15</v>
      </c>
      <c r="B16" s="146"/>
    </row>
    <row r="17" spans="1:2" ht="13" customHeight="1">
      <c r="A17" s="129">
        <v>16</v>
      </c>
      <c r="B17" s="146"/>
    </row>
    <row r="18" spans="1:2">
      <c r="A18" s="129">
        <v>17</v>
      </c>
      <c r="B18" s="146"/>
    </row>
    <row r="19" spans="1:2">
      <c r="A19" s="129">
        <v>18</v>
      </c>
      <c r="B19" s="146"/>
    </row>
    <row r="20" spans="1:2">
      <c r="A20" s="129">
        <v>19</v>
      </c>
      <c r="B20" s="146"/>
    </row>
    <row r="21" spans="1:2">
      <c r="A21" s="129">
        <v>20</v>
      </c>
      <c r="B21" s="146"/>
    </row>
    <row r="22" spans="1:2">
      <c r="A22" s="185">
        <v>21</v>
      </c>
      <c r="B22" s="146"/>
    </row>
    <row r="23" spans="1:2">
      <c r="A23" s="185">
        <v>22</v>
      </c>
      <c r="B23" s="1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58"/>
  <sheetViews>
    <sheetView tabSelected="1" zoomScaleNormal="100" workbookViewId="0">
      <pane ySplit="2" topLeftCell="A3" activePane="bottomLeft" state="frozen"/>
      <selection pane="bottomLeft" activeCell="I57" sqref="I57"/>
    </sheetView>
  </sheetViews>
  <sheetFormatPr baseColWidth="10" defaultColWidth="14.5" defaultRowHeight="15" customHeight="1"/>
  <cols>
    <col min="1" max="1" width="12.5" customWidth="1"/>
    <col min="2" max="2" width="24" customWidth="1"/>
    <col min="3" max="3" width="93.83203125" customWidth="1"/>
    <col min="4" max="4" width="23" customWidth="1"/>
    <col min="5" max="6" width="8.83203125" customWidth="1"/>
    <col min="7" max="7" width="41.83203125" bestFit="1" customWidth="1"/>
    <col min="8" max="8" width="18.1640625" customWidth="1"/>
    <col min="9" max="9" width="30.5" customWidth="1"/>
    <col min="10" max="10" width="13.5" customWidth="1"/>
    <col min="11" max="11" width="30.6640625" customWidth="1"/>
    <col min="12" max="12" width="30.5" customWidth="1"/>
    <col min="13" max="28" width="8.83203125" customWidth="1"/>
  </cols>
  <sheetData>
    <row r="1" spans="1:28" ht="22.5" customHeight="1">
      <c r="A1" s="241"/>
      <c r="B1" s="242"/>
      <c r="C1" s="242"/>
      <c r="D1" s="242"/>
      <c r="E1" s="243"/>
    </row>
    <row r="2" spans="1:28" ht="22.5" customHeight="1" thickBot="1">
      <c r="A2" s="9" t="s">
        <v>4</v>
      </c>
      <c r="B2" s="12" t="s">
        <v>5</v>
      </c>
      <c r="C2" s="12" t="s">
        <v>6</v>
      </c>
      <c r="D2" s="17" t="s">
        <v>8</v>
      </c>
      <c r="E2" s="20" t="s">
        <v>10</v>
      </c>
      <c r="F2" s="23"/>
      <c r="M2" s="23"/>
      <c r="N2" s="23"/>
      <c r="O2" s="23"/>
      <c r="P2" s="23"/>
      <c r="Q2" s="23"/>
      <c r="R2" s="23"/>
      <c r="S2" s="23"/>
      <c r="T2" s="23"/>
      <c r="U2" s="23"/>
      <c r="V2" s="23"/>
      <c r="W2" s="23"/>
      <c r="X2" s="23"/>
      <c r="Y2" s="23"/>
      <c r="Z2" s="23"/>
      <c r="AA2" s="23"/>
      <c r="AB2" s="23"/>
    </row>
    <row r="3" spans="1:28" thickTop="1" thickBot="1">
      <c r="A3" s="25">
        <v>1</v>
      </c>
      <c r="B3" s="28" t="s">
        <v>112</v>
      </c>
      <c r="C3" s="25" t="s">
        <v>102</v>
      </c>
      <c r="D3" s="163">
        <v>10</v>
      </c>
      <c r="E3" s="234">
        <f>SUM(D3:D35)</f>
        <v>131</v>
      </c>
    </row>
    <row r="4" spans="1:28" ht="22.5" customHeight="1" thickTop="1" thickBot="1">
      <c r="A4" s="29">
        <v>2</v>
      </c>
      <c r="B4" s="28" t="s">
        <v>112</v>
      </c>
      <c r="C4" s="214" t="s">
        <v>96</v>
      </c>
      <c r="D4" s="164">
        <v>5</v>
      </c>
      <c r="E4" s="216"/>
      <c r="G4" s="228" t="s">
        <v>17</v>
      </c>
      <c r="H4" s="220"/>
      <c r="I4" s="23"/>
      <c r="J4" s="23"/>
      <c r="K4" s="23"/>
      <c r="L4" s="23"/>
    </row>
    <row r="5" spans="1:28" ht="30.75" customHeight="1" thickTop="1" thickBot="1">
      <c r="A5" s="29">
        <v>3</v>
      </c>
      <c r="B5" s="28" t="s">
        <v>112</v>
      </c>
      <c r="C5" s="214" t="s">
        <v>99</v>
      </c>
      <c r="D5" s="161">
        <v>20</v>
      </c>
      <c r="E5" s="216"/>
      <c r="G5" s="39" t="s">
        <v>18</v>
      </c>
      <c r="H5" s="41" t="s">
        <v>19</v>
      </c>
    </row>
    <row r="6" spans="1:28" ht="27" customHeight="1" thickTop="1" thickBot="1">
      <c r="A6" s="29">
        <v>4</v>
      </c>
      <c r="B6" s="28" t="s">
        <v>112</v>
      </c>
      <c r="C6" s="214" t="s">
        <v>100</v>
      </c>
      <c r="D6" s="161">
        <v>20</v>
      </c>
      <c r="E6" s="216"/>
      <c r="G6" s="51" t="s">
        <v>20</v>
      </c>
      <c r="H6" s="144" t="s">
        <v>97</v>
      </c>
    </row>
    <row r="7" spans="1:28" ht="25.5" customHeight="1" thickTop="1" thickBot="1">
      <c r="A7" s="29">
        <v>5</v>
      </c>
      <c r="B7" s="28" t="s">
        <v>112</v>
      </c>
      <c r="C7" s="267" t="s">
        <v>101</v>
      </c>
      <c r="D7" s="161">
        <v>20</v>
      </c>
      <c r="E7" s="216"/>
      <c r="G7" s="51" t="s">
        <v>21</v>
      </c>
      <c r="H7" s="144" t="s">
        <v>46</v>
      </c>
    </row>
    <row r="8" spans="1:28" ht="30" customHeight="1" thickTop="1" thickBot="1">
      <c r="A8" s="29">
        <v>6</v>
      </c>
      <c r="B8" s="28" t="s">
        <v>112</v>
      </c>
      <c r="C8" s="267" t="s">
        <v>107</v>
      </c>
      <c r="D8" s="161">
        <v>10</v>
      </c>
      <c r="E8" s="216"/>
      <c r="G8" s="51" t="s">
        <v>22</v>
      </c>
      <c r="H8" s="144" t="s">
        <v>45</v>
      </c>
    </row>
    <row r="9" spans="1:28" ht="22.5" customHeight="1" thickTop="1" thickBot="1">
      <c r="A9" s="29">
        <v>7</v>
      </c>
      <c r="B9" s="28" t="s">
        <v>112</v>
      </c>
      <c r="C9" s="269" t="s">
        <v>103</v>
      </c>
      <c r="D9" s="161">
        <v>30</v>
      </c>
      <c r="E9" s="216"/>
      <c r="G9" s="58" t="s">
        <v>23</v>
      </c>
      <c r="H9" s="145" t="s">
        <v>98</v>
      </c>
    </row>
    <row r="10" spans="1:28" ht="22.5" customHeight="1" thickTop="1" thickBot="1">
      <c r="A10" s="29">
        <v>8</v>
      </c>
      <c r="B10" s="28" t="s">
        <v>112</v>
      </c>
      <c r="C10" s="268" t="s">
        <v>104</v>
      </c>
      <c r="D10" s="161">
        <v>3</v>
      </c>
      <c r="E10" s="216"/>
      <c r="G10" s="159"/>
      <c r="H10" s="160"/>
    </row>
    <row r="11" spans="1:28" ht="22.5" customHeight="1" thickTop="1" thickBot="1">
      <c r="A11" s="29">
        <v>9</v>
      </c>
      <c r="B11" s="28" t="s">
        <v>112</v>
      </c>
      <c r="C11" s="214" t="s">
        <v>114</v>
      </c>
      <c r="D11" s="161">
        <v>10</v>
      </c>
      <c r="E11" s="216"/>
      <c r="G11" s="159"/>
      <c r="H11" s="160"/>
    </row>
    <row r="12" spans="1:28" ht="22.5" customHeight="1" thickTop="1" thickBot="1">
      <c r="A12" s="29">
        <v>10</v>
      </c>
      <c r="B12" s="28" t="s">
        <v>112</v>
      </c>
      <c r="C12" s="214" t="s">
        <v>105</v>
      </c>
      <c r="D12" s="161">
        <v>3</v>
      </c>
      <c r="E12" s="216"/>
      <c r="G12" s="159"/>
      <c r="H12" s="160"/>
      <c r="I12" t="s">
        <v>111</v>
      </c>
    </row>
    <row r="13" spans="1:28" ht="22.5" customHeight="1" thickTop="1" thickBot="1">
      <c r="A13" s="29"/>
      <c r="B13" s="32"/>
      <c r="C13" s="166"/>
      <c r="D13" s="161"/>
      <c r="E13" s="216"/>
      <c r="G13" s="228" t="s">
        <v>24</v>
      </c>
      <c r="H13" s="219"/>
      <c r="I13" s="219"/>
      <c r="J13" s="219"/>
      <c r="K13" s="219"/>
      <c r="L13" s="220"/>
    </row>
    <row r="14" spans="1:28" ht="22.5" customHeight="1" thickTop="1" thickBot="1">
      <c r="A14" s="29"/>
      <c r="B14" s="32"/>
      <c r="C14" s="166"/>
      <c r="D14" s="161"/>
      <c r="E14" s="216"/>
      <c r="G14" s="229" t="s">
        <v>26</v>
      </c>
      <c r="H14" s="219"/>
      <c r="I14" s="230"/>
      <c r="J14" s="61"/>
      <c r="K14" s="62" t="s">
        <v>27</v>
      </c>
      <c r="L14" s="63" t="s">
        <v>28</v>
      </c>
    </row>
    <row r="15" spans="1:28" ht="22.5" customHeight="1" thickTop="1" thickBot="1">
      <c r="A15" s="29"/>
      <c r="B15" s="32"/>
      <c r="C15" s="166"/>
      <c r="D15" s="161"/>
      <c r="E15" s="216"/>
      <c r="G15" s="140" t="s">
        <v>30</v>
      </c>
      <c r="H15" s="66" t="s">
        <v>31</v>
      </c>
      <c r="I15" s="66" t="s">
        <v>32</v>
      </c>
      <c r="J15" s="67"/>
      <c r="K15" s="67"/>
      <c r="L15" s="67"/>
    </row>
    <row r="16" spans="1:28" ht="22.5" customHeight="1" thickTop="1">
      <c r="A16" s="29"/>
      <c r="B16" s="32"/>
      <c r="C16" s="166"/>
      <c r="D16" s="161"/>
      <c r="E16" s="216"/>
      <c r="G16" s="25">
        <v>1</v>
      </c>
      <c r="H16" s="141" t="s">
        <v>108</v>
      </c>
      <c r="I16" s="180" t="s">
        <v>97</v>
      </c>
      <c r="J16" s="67"/>
      <c r="K16" s="142" t="s">
        <v>109</v>
      </c>
      <c r="L16" s="142" t="s">
        <v>109</v>
      </c>
    </row>
    <row r="17" spans="1:12" ht="22.5" customHeight="1">
      <c r="A17" s="29"/>
      <c r="B17" s="32"/>
      <c r="C17" s="166"/>
      <c r="D17" s="161"/>
      <c r="E17" s="216"/>
      <c r="G17" s="29">
        <v>2</v>
      </c>
      <c r="H17" s="141" t="s">
        <v>108</v>
      </c>
      <c r="I17" s="180" t="s">
        <v>46</v>
      </c>
      <c r="J17" s="67"/>
      <c r="K17" s="142" t="s">
        <v>109</v>
      </c>
      <c r="L17" s="142" t="s">
        <v>109</v>
      </c>
    </row>
    <row r="18" spans="1:12" ht="22.5" customHeight="1">
      <c r="A18" s="238"/>
      <c r="B18" s="252"/>
      <c r="C18" s="249"/>
      <c r="D18" s="250"/>
      <c r="E18" s="216"/>
      <c r="G18" s="29">
        <v>3</v>
      </c>
      <c r="H18" s="141" t="s">
        <v>108</v>
      </c>
      <c r="I18" s="180" t="s">
        <v>106</v>
      </c>
      <c r="J18" s="67"/>
      <c r="K18" s="142" t="s">
        <v>109</v>
      </c>
      <c r="L18" s="142" t="s">
        <v>109</v>
      </c>
    </row>
    <row r="19" spans="1:12" ht="22.5" customHeight="1">
      <c r="A19" s="239"/>
      <c r="B19" s="253"/>
      <c r="C19" s="249"/>
      <c r="D19" s="251"/>
      <c r="E19" s="216"/>
      <c r="G19" s="29">
        <v>4</v>
      </c>
      <c r="H19" s="141" t="s">
        <v>108</v>
      </c>
      <c r="I19" s="180" t="s">
        <v>106</v>
      </c>
      <c r="J19" s="67"/>
      <c r="K19" s="142" t="s">
        <v>109</v>
      </c>
      <c r="L19" s="142" t="s">
        <v>109</v>
      </c>
    </row>
    <row r="20" spans="1:12" ht="22.5" customHeight="1">
      <c r="A20" s="29"/>
      <c r="B20" s="32"/>
      <c r="C20" s="166"/>
      <c r="D20" s="161"/>
      <c r="E20" s="216"/>
      <c r="G20" s="29">
        <v>5</v>
      </c>
      <c r="H20" s="141" t="s">
        <v>108</v>
      </c>
      <c r="I20" s="180" t="s">
        <v>97</v>
      </c>
      <c r="J20" s="67"/>
      <c r="K20" s="142" t="s">
        <v>109</v>
      </c>
      <c r="L20" s="142" t="s">
        <v>109</v>
      </c>
    </row>
    <row r="21" spans="1:12" ht="22.5" customHeight="1">
      <c r="A21" s="29"/>
      <c r="B21" s="32"/>
      <c r="C21" s="166"/>
      <c r="D21" s="161"/>
      <c r="E21" s="216"/>
      <c r="G21" s="29">
        <v>6</v>
      </c>
      <c r="H21" s="141" t="s">
        <v>108</v>
      </c>
      <c r="I21" s="181" t="s">
        <v>78</v>
      </c>
      <c r="J21" s="67"/>
      <c r="K21" s="142" t="s">
        <v>109</v>
      </c>
      <c r="L21" s="142" t="s">
        <v>109</v>
      </c>
    </row>
    <row r="22" spans="1:12" ht="22.5" customHeight="1">
      <c r="A22" s="29"/>
      <c r="B22" s="32"/>
      <c r="C22" s="166"/>
      <c r="D22" s="161"/>
      <c r="E22" s="216"/>
      <c r="G22" s="29">
        <v>7</v>
      </c>
      <c r="H22" s="141" t="s">
        <v>108</v>
      </c>
      <c r="I22" s="180" t="s">
        <v>97</v>
      </c>
      <c r="J22" s="67"/>
      <c r="K22" s="142" t="s">
        <v>109</v>
      </c>
      <c r="L22" s="142" t="s">
        <v>109</v>
      </c>
    </row>
    <row r="23" spans="1:12" ht="22.5" customHeight="1">
      <c r="A23" s="29"/>
      <c r="B23" s="32"/>
      <c r="C23" s="166"/>
      <c r="D23" s="161"/>
      <c r="E23" s="216"/>
      <c r="G23" s="29">
        <v>8</v>
      </c>
      <c r="H23" s="141" t="s">
        <v>108</v>
      </c>
      <c r="I23" s="180" t="s">
        <v>97</v>
      </c>
      <c r="J23" s="91"/>
      <c r="K23" s="142" t="s">
        <v>109</v>
      </c>
      <c r="L23" s="142" t="s">
        <v>109</v>
      </c>
    </row>
    <row r="24" spans="1:12" ht="22.5" customHeight="1" thickBot="1">
      <c r="A24" s="29"/>
      <c r="B24" s="32"/>
      <c r="C24" s="166"/>
      <c r="D24" s="161"/>
      <c r="E24" s="216"/>
      <c r="G24" s="29">
        <v>9</v>
      </c>
      <c r="H24" s="141" t="s">
        <v>108</v>
      </c>
      <c r="I24" s="180" t="s">
        <v>78</v>
      </c>
      <c r="J24" s="95"/>
      <c r="K24" s="142" t="s">
        <v>109</v>
      </c>
      <c r="L24" s="142" t="s">
        <v>109</v>
      </c>
    </row>
    <row r="25" spans="1:12" ht="22.5" customHeight="1" thickTop="1" thickBot="1">
      <c r="A25" s="29"/>
      <c r="B25" s="32"/>
      <c r="C25" s="166"/>
      <c r="D25" s="161"/>
      <c r="E25" s="216"/>
      <c r="G25" s="29">
        <v>10</v>
      </c>
      <c r="H25" s="141" t="s">
        <v>108</v>
      </c>
      <c r="I25" s="182" t="s">
        <v>110</v>
      </c>
      <c r="J25" s="95"/>
      <c r="K25" s="142" t="s">
        <v>109</v>
      </c>
      <c r="L25" s="142" t="s">
        <v>109</v>
      </c>
    </row>
    <row r="26" spans="1:12" ht="22.5" customHeight="1" thickTop="1" thickBot="1">
      <c r="A26" s="29"/>
      <c r="B26" s="32"/>
      <c r="C26" s="166"/>
      <c r="D26" s="161"/>
      <c r="E26" s="216"/>
      <c r="G26" s="29"/>
      <c r="H26" s="141"/>
      <c r="I26" s="183"/>
      <c r="J26" s="95"/>
      <c r="K26" s="142"/>
      <c r="L26" s="142"/>
    </row>
    <row r="27" spans="1:12" ht="22.5" customHeight="1" thickTop="1" thickBot="1">
      <c r="A27" s="29"/>
      <c r="B27" s="32"/>
      <c r="C27" s="166"/>
      <c r="D27" s="161"/>
      <c r="E27" s="216"/>
      <c r="G27" s="29"/>
      <c r="H27" s="141"/>
      <c r="I27" s="182"/>
      <c r="J27" s="95"/>
      <c r="K27" s="142"/>
      <c r="L27" s="142"/>
    </row>
    <row r="28" spans="1:12" ht="22.5" customHeight="1" thickTop="1" thickBot="1">
      <c r="A28" s="29"/>
      <c r="B28" s="32"/>
      <c r="C28" s="166"/>
      <c r="D28" s="161"/>
      <c r="E28" s="216"/>
      <c r="G28" s="29"/>
      <c r="H28" s="141"/>
      <c r="I28" s="183"/>
      <c r="J28" s="95"/>
      <c r="K28" s="142"/>
      <c r="L28" s="142"/>
    </row>
    <row r="29" spans="1:12" ht="22.5" customHeight="1" thickTop="1" thickBot="1">
      <c r="A29" s="29"/>
      <c r="B29" s="32"/>
      <c r="C29" s="166"/>
      <c r="D29" s="161"/>
      <c r="E29" s="216"/>
      <c r="G29" s="29"/>
      <c r="H29" s="141"/>
      <c r="I29" s="182"/>
      <c r="J29" s="95"/>
      <c r="K29" s="142"/>
      <c r="L29" s="142"/>
    </row>
    <row r="30" spans="1:12" ht="22.5" customHeight="1" thickTop="1" thickBot="1">
      <c r="A30" s="29"/>
      <c r="B30" s="32"/>
      <c r="C30" s="166"/>
      <c r="D30" s="161"/>
      <c r="E30" s="216"/>
      <c r="G30" s="29"/>
      <c r="H30" s="141"/>
      <c r="I30" s="183"/>
      <c r="J30" s="95"/>
      <c r="K30" s="142"/>
      <c r="L30" s="142"/>
    </row>
    <row r="31" spans="1:12" ht="22.5" customHeight="1" thickTop="1" thickBot="1">
      <c r="A31" s="29"/>
      <c r="B31" s="32"/>
      <c r="C31" s="166"/>
      <c r="D31" s="161"/>
      <c r="E31" s="216"/>
      <c r="G31" s="238"/>
      <c r="H31" s="141"/>
      <c r="I31" s="182"/>
      <c r="J31" s="95"/>
      <c r="K31" s="142"/>
      <c r="L31" s="142"/>
    </row>
    <row r="32" spans="1:12" ht="22.5" customHeight="1" thickTop="1" thickBot="1">
      <c r="A32" s="29"/>
      <c r="B32" s="32"/>
      <c r="C32" s="166"/>
      <c r="D32" s="161"/>
      <c r="E32" s="216"/>
      <c r="G32" s="239"/>
      <c r="H32" s="141"/>
      <c r="I32" s="183"/>
      <c r="J32" s="95"/>
      <c r="K32" s="142"/>
      <c r="L32" s="142"/>
    </row>
    <row r="33" spans="1:12" ht="22.5" customHeight="1" thickTop="1" thickBot="1">
      <c r="A33" s="29"/>
      <c r="B33" s="32"/>
      <c r="C33" s="166"/>
      <c r="D33" s="161"/>
      <c r="E33" s="216"/>
      <c r="G33" s="29"/>
      <c r="H33" s="141"/>
      <c r="I33" s="182"/>
      <c r="J33" s="95"/>
      <c r="K33" s="142"/>
      <c r="L33" s="142"/>
    </row>
    <row r="34" spans="1:12" ht="22.5" customHeight="1" thickTop="1" thickBot="1">
      <c r="A34" s="29"/>
      <c r="B34" s="32"/>
      <c r="C34" s="166"/>
      <c r="D34" s="161"/>
      <c r="E34" s="216"/>
      <c r="G34" s="29"/>
      <c r="H34" s="141"/>
      <c r="I34" s="183"/>
      <c r="J34" s="95"/>
      <c r="K34" s="142"/>
      <c r="L34" s="142"/>
    </row>
    <row r="35" spans="1:12" ht="22.5" customHeight="1" thickTop="1" thickBot="1">
      <c r="A35" s="58"/>
      <c r="B35" s="32"/>
      <c r="C35" s="166"/>
      <c r="D35" s="165"/>
      <c r="E35" s="217"/>
      <c r="G35" s="29"/>
      <c r="H35" s="141"/>
      <c r="I35" s="182"/>
      <c r="J35" s="95"/>
      <c r="K35" s="142"/>
      <c r="L35" s="142"/>
    </row>
    <row r="36" spans="1:12" thickTop="1" thickBot="1">
      <c r="A36" s="246" t="s">
        <v>25</v>
      </c>
      <c r="B36" s="219"/>
      <c r="C36" s="225"/>
      <c r="D36" s="219"/>
      <c r="E36" s="220"/>
      <c r="G36" s="29"/>
      <c r="H36" s="141"/>
      <c r="I36" s="183"/>
      <c r="J36" s="95"/>
      <c r="K36" s="142"/>
      <c r="L36" s="142"/>
    </row>
    <row r="37" spans="1:12" thickTop="1" thickBot="1">
      <c r="A37" s="247" t="s">
        <v>113</v>
      </c>
      <c r="B37" s="225"/>
      <c r="C37" s="225"/>
      <c r="D37" s="225"/>
      <c r="E37" s="226"/>
      <c r="G37" s="29"/>
      <c r="H37" s="141"/>
      <c r="I37" s="182"/>
      <c r="J37" s="95"/>
      <c r="K37" s="142"/>
      <c r="L37" s="142"/>
    </row>
    <row r="38" spans="1:12" thickTop="1" thickBot="1">
      <c r="A38" s="69"/>
      <c r="B38" s="70"/>
      <c r="C38" s="70"/>
      <c r="D38" s="70"/>
      <c r="E38" s="72"/>
      <c r="G38" s="29"/>
      <c r="H38" s="141"/>
      <c r="I38" s="183"/>
      <c r="J38" s="95"/>
      <c r="K38" s="142"/>
      <c r="L38" s="142"/>
    </row>
    <row r="39" spans="1:12" thickTop="1" thickBot="1">
      <c r="A39" s="78"/>
      <c r="B39" s="211"/>
      <c r="C39" s="197"/>
      <c r="D39" s="203"/>
      <c r="E39" s="234">
        <f>SUM(D39:D62)</f>
        <v>0</v>
      </c>
      <c r="G39" s="29"/>
      <c r="H39" s="141"/>
      <c r="I39" s="182"/>
      <c r="J39" s="95"/>
      <c r="K39" s="142"/>
      <c r="L39" s="142"/>
    </row>
    <row r="40" spans="1:12" thickTop="1" thickBot="1">
      <c r="A40" s="78"/>
      <c r="B40" s="211"/>
      <c r="C40" s="198"/>
      <c r="D40" s="204"/>
      <c r="E40" s="248"/>
      <c r="G40" s="29"/>
      <c r="H40" s="141"/>
      <c r="I40" s="183"/>
      <c r="J40" s="95"/>
      <c r="K40" s="142"/>
      <c r="L40" s="142"/>
    </row>
    <row r="41" spans="1:12" thickTop="1" thickBot="1">
      <c r="A41" s="78"/>
      <c r="B41" s="211"/>
      <c r="C41" s="197"/>
      <c r="D41" s="205"/>
      <c r="E41" s="248"/>
      <c r="G41" s="29"/>
      <c r="H41" s="141"/>
      <c r="I41" s="182"/>
      <c r="J41" s="95"/>
      <c r="K41" s="142"/>
      <c r="L41" s="142"/>
    </row>
    <row r="42" spans="1:12" thickTop="1" thickBot="1">
      <c r="A42" s="78"/>
      <c r="B42" s="211"/>
      <c r="C42" s="198"/>
      <c r="D42" s="204"/>
      <c r="E42" s="248"/>
      <c r="G42" s="29"/>
      <c r="H42" s="141"/>
      <c r="I42" s="183"/>
      <c r="J42" s="95"/>
      <c r="K42" s="142"/>
      <c r="L42" s="142"/>
    </row>
    <row r="43" spans="1:12" thickTop="1" thickBot="1">
      <c r="A43" s="65"/>
      <c r="B43" s="211"/>
      <c r="C43" s="197"/>
      <c r="D43" s="205"/>
      <c r="E43" s="248"/>
      <c r="G43" s="29"/>
      <c r="H43" s="141"/>
      <c r="I43" s="182"/>
      <c r="J43" s="95"/>
      <c r="K43" s="142"/>
      <c r="L43" s="142"/>
    </row>
    <row r="44" spans="1:12" thickTop="1" thickBot="1">
      <c r="A44" s="65"/>
      <c r="B44" s="211"/>
      <c r="C44" s="198"/>
      <c r="D44" s="204"/>
      <c r="E44" s="248"/>
      <c r="G44" s="29"/>
      <c r="H44" s="141"/>
      <c r="I44" s="183"/>
      <c r="J44" s="95"/>
      <c r="K44" s="142"/>
      <c r="L44" s="142"/>
    </row>
    <row r="45" spans="1:12" thickTop="1" thickBot="1">
      <c r="A45" s="65"/>
      <c r="B45" s="211"/>
      <c r="C45" s="197"/>
      <c r="D45" s="205"/>
      <c r="E45" s="248"/>
      <c r="G45" s="29"/>
      <c r="H45" s="141"/>
      <c r="I45" s="182"/>
      <c r="J45" s="95"/>
      <c r="K45" s="142"/>
      <c r="L45" s="142"/>
    </row>
    <row r="46" spans="1:12" thickTop="1" thickBot="1">
      <c r="A46" s="65"/>
      <c r="B46" s="211"/>
      <c r="C46" s="198"/>
      <c r="D46" s="204"/>
      <c r="E46" s="248"/>
      <c r="G46" s="29"/>
      <c r="H46" s="141"/>
      <c r="I46" s="183"/>
      <c r="J46" s="95"/>
      <c r="K46" s="142"/>
      <c r="L46" s="142"/>
    </row>
    <row r="47" spans="1:12" thickTop="1" thickBot="1">
      <c r="A47" s="65"/>
      <c r="B47" s="211"/>
      <c r="C47" s="197"/>
      <c r="D47" s="205"/>
      <c r="E47" s="248"/>
      <c r="G47" s="29"/>
      <c r="H47" s="141"/>
      <c r="I47" s="182"/>
      <c r="J47" s="95"/>
      <c r="K47" s="142"/>
      <c r="L47" s="142"/>
    </row>
    <row r="48" spans="1:12" thickTop="1" thickBot="1">
      <c r="A48" s="29"/>
      <c r="B48" s="211"/>
      <c r="C48" s="199"/>
      <c r="D48" s="206"/>
      <c r="E48" s="216"/>
      <c r="G48" s="58"/>
      <c r="H48" s="141"/>
      <c r="I48" s="182"/>
      <c r="J48" s="95"/>
      <c r="K48" s="142"/>
      <c r="L48" s="142"/>
    </row>
    <row r="49" spans="1:28" thickTop="1" thickBot="1">
      <c r="A49" s="29"/>
      <c r="B49" s="211"/>
      <c r="C49" s="200"/>
      <c r="D49" s="207"/>
      <c r="E49" s="216"/>
      <c r="G49" s="240"/>
      <c r="H49" s="240"/>
      <c r="I49" s="240"/>
      <c r="J49" s="240"/>
      <c r="K49" s="240"/>
      <c r="L49" s="240"/>
    </row>
    <row r="50" spans="1:28" thickTop="1" thickBot="1">
      <c r="A50" s="29"/>
      <c r="B50" s="211"/>
      <c r="C50" s="199"/>
      <c r="D50" s="206"/>
      <c r="E50" s="216"/>
    </row>
    <row r="51" spans="1:28" thickTop="1" thickBot="1">
      <c r="A51" s="29"/>
      <c r="B51" s="211"/>
      <c r="C51" s="200"/>
      <c r="D51" s="207"/>
      <c r="E51" s="216"/>
    </row>
    <row r="52" spans="1:28" thickTop="1" thickBot="1">
      <c r="A52" s="29"/>
      <c r="B52" s="211"/>
      <c r="C52" s="199"/>
      <c r="D52" s="206"/>
      <c r="E52" s="216"/>
    </row>
    <row r="53" spans="1:28" thickTop="1" thickBot="1">
      <c r="A53" s="29"/>
      <c r="B53" s="211"/>
      <c r="C53" s="200"/>
      <c r="D53" s="207"/>
      <c r="E53" s="216"/>
    </row>
    <row r="54" spans="1:28" thickTop="1" thickBot="1">
      <c r="A54" s="29"/>
      <c r="B54" s="211"/>
      <c r="C54" s="199"/>
      <c r="D54" s="206"/>
      <c r="E54" s="216"/>
    </row>
    <row r="55" spans="1:28" thickTop="1" thickBot="1">
      <c r="A55" s="29"/>
      <c r="B55" s="211"/>
      <c r="C55" s="200"/>
      <c r="D55" s="207"/>
      <c r="E55" s="216"/>
    </row>
    <row r="56" spans="1:28" thickTop="1" thickBot="1">
      <c r="A56" s="29"/>
      <c r="B56" s="211"/>
      <c r="C56" s="199"/>
      <c r="D56" s="206"/>
      <c r="E56" s="216"/>
    </row>
    <row r="57" spans="1:28" thickTop="1" thickBot="1">
      <c r="A57" s="29"/>
      <c r="B57" s="211"/>
      <c r="C57" s="200"/>
      <c r="D57" s="207"/>
      <c r="E57" s="216"/>
    </row>
    <row r="58" spans="1:28" thickTop="1" thickBot="1">
      <c r="A58" s="29"/>
      <c r="B58" s="211"/>
      <c r="C58" s="199"/>
      <c r="D58" s="206"/>
      <c r="E58" s="216"/>
    </row>
    <row r="59" spans="1:28" thickTop="1" thickBot="1">
      <c r="A59" s="29"/>
      <c r="B59" s="211"/>
      <c r="C59" s="201"/>
      <c r="D59" s="202"/>
      <c r="E59" s="216"/>
    </row>
    <row r="60" spans="1:28" ht="22.5" customHeight="1" thickTop="1" thickBot="1">
      <c r="A60" s="29"/>
      <c r="B60" s="30"/>
      <c r="C60" s="84"/>
      <c r="D60" s="49"/>
      <c r="E60" s="216"/>
      <c r="G60" s="228" t="s">
        <v>48</v>
      </c>
      <c r="H60" s="219"/>
      <c r="I60" s="219"/>
      <c r="J60" s="219"/>
      <c r="K60" s="219"/>
      <c r="L60" s="220"/>
    </row>
    <row r="61" spans="1:28" ht="22.5" customHeight="1" thickTop="1" thickBot="1">
      <c r="A61" s="167"/>
      <c r="B61" s="89"/>
      <c r="C61" s="168"/>
      <c r="D61" s="169"/>
      <c r="E61" s="216"/>
      <c r="G61" s="237" t="s">
        <v>26</v>
      </c>
      <c r="H61" s="219"/>
      <c r="I61" s="230"/>
      <c r="J61" s="61"/>
      <c r="K61" s="62" t="s">
        <v>27</v>
      </c>
      <c r="L61" s="63" t="s">
        <v>28</v>
      </c>
    </row>
    <row r="62" spans="1:28" thickTop="1" thickBot="1">
      <c r="A62" s="58"/>
      <c r="B62" s="59"/>
      <c r="C62" s="85"/>
      <c r="D62" s="60"/>
      <c r="E62" s="217"/>
      <c r="G62" s="196" t="s">
        <v>30</v>
      </c>
      <c r="H62" s="195" t="s">
        <v>31</v>
      </c>
      <c r="I62" s="66" t="s">
        <v>32</v>
      </c>
      <c r="J62" s="67"/>
      <c r="K62" s="67"/>
      <c r="L62" s="67"/>
    </row>
    <row r="63" spans="1:28" ht="16" thickTop="1" thickBot="1">
      <c r="A63" s="236" t="s">
        <v>33</v>
      </c>
      <c r="B63" s="219"/>
      <c r="C63" s="219"/>
      <c r="D63" s="219"/>
      <c r="E63" s="220"/>
      <c r="G63" s="78"/>
      <c r="H63" s="48"/>
      <c r="I63" s="180"/>
      <c r="J63" s="67"/>
      <c r="K63" s="142"/>
      <c r="L63" s="142"/>
      <c r="Q63" s="86"/>
      <c r="R63" s="86"/>
      <c r="S63" s="86"/>
      <c r="T63" s="86"/>
      <c r="U63" s="86"/>
      <c r="V63" s="86"/>
      <c r="W63" s="86"/>
      <c r="X63" s="86"/>
      <c r="Y63" s="86"/>
      <c r="Z63" s="86"/>
      <c r="AA63" s="86"/>
      <c r="AB63" s="86"/>
    </row>
    <row r="64" spans="1:28" ht="16" thickTop="1" thickBot="1">
      <c r="A64" s="244"/>
      <c r="B64" s="219"/>
      <c r="C64" s="219"/>
      <c r="D64" s="219"/>
      <c r="E64" s="220"/>
      <c r="G64" s="78"/>
      <c r="H64" s="48"/>
      <c r="I64" s="181"/>
      <c r="J64" s="67"/>
      <c r="K64" s="142"/>
      <c r="L64" s="142"/>
      <c r="Q64" s="86"/>
      <c r="R64" s="86"/>
      <c r="S64" s="86"/>
      <c r="T64" s="86"/>
      <c r="U64" s="86"/>
      <c r="V64" s="86"/>
      <c r="W64" s="86"/>
      <c r="X64" s="86"/>
      <c r="Y64" s="86"/>
      <c r="Z64" s="86"/>
      <c r="AA64" s="86"/>
      <c r="AB64" s="86"/>
    </row>
    <row r="65" spans="1:28" ht="15.75" customHeight="1" thickTop="1" thickBot="1">
      <c r="A65" s="245"/>
      <c r="B65" s="219"/>
      <c r="C65" s="219"/>
      <c r="D65" s="219"/>
      <c r="E65" s="220"/>
      <c r="G65" s="78"/>
      <c r="H65" s="48"/>
      <c r="I65" s="180"/>
      <c r="J65" s="67"/>
      <c r="K65" s="142"/>
      <c r="L65" s="142"/>
      <c r="Q65" s="86"/>
      <c r="R65" s="86"/>
      <c r="S65" s="86"/>
      <c r="T65" s="86"/>
      <c r="U65" s="86"/>
      <c r="V65" s="86"/>
      <c r="W65" s="86"/>
      <c r="X65" s="86"/>
      <c r="Y65" s="86"/>
      <c r="Z65" s="86"/>
      <c r="AA65" s="86"/>
      <c r="AB65" s="86"/>
    </row>
    <row r="66" spans="1:28" ht="30" customHeight="1" thickTop="1" thickBot="1">
      <c r="A66" s="26"/>
      <c r="B66" s="211"/>
      <c r="C66" s="210"/>
      <c r="D66" s="80"/>
      <c r="E66" s="234">
        <f>SUM(D66:D80)</f>
        <v>0</v>
      </c>
      <c r="G66" s="78"/>
      <c r="H66" s="48"/>
      <c r="I66" s="181"/>
      <c r="J66" s="67"/>
      <c r="K66" s="142"/>
      <c r="L66" s="142"/>
    </row>
    <row r="67" spans="1:28" ht="28.5" customHeight="1" thickTop="1" thickBot="1">
      <c r="A67" s="109"/>
      <c r="B67" s="211"/>
      <c r="C67" s="57"/>
      <c r="D67" s="49"/>
      <c r="E67" s="216"/>
      <c r="G67" s="191"/>
      <c r="H67" s="48"/>
      <c r="I67" s="180"/>
      <c r="J67" s="67"/>
      <c r="K67" s="142"/>
      <c r="L67" s="142"/>
    </row>
    <row r="68" spans="1:28" ht="28.5" customHeight="1" thickTop="1" thickBot="1">
      <c r="A68" s="109"/>
      <c r="B68" s="211"/>
      <c r="C68" s="57"/>
      <c r="D68" s="49"/>
      <c r="E68" s="216"/>
      <c r="G68" s="191"/>
      <c r="H68" s="48"/>
      <c r="I68" s="181"/>
      <c r="J68" s="67"/>
      <c r="K68" s="142"/>
      <c r="L68" s="142"/>
    </row>
    <row r="69" spans="1:28" ht="28.5" customHeight="1" thickTop="1" thickBot="1">
      <c r="A69" s="109"/>
      <c r="B69" s="211"/>
      <c r="C69" s="57"/>
      <c r="D69" s="49"/>
      <c r="E69" s="216"/>
      <c r="G69" s="191"/>
      <c r="H69" s="48"/>
      <c r="I69" s="180"/>
      <c r="J69" s="67"/>
      <c r="K69" s="142"/>
      <c r="L69" s="142"/>
    </row>
    <row r="70" spans="1:28" ht="28.5" customHeight="1" thickTop="1" thickBot="1">
      <c r="A70" s="109"/>
      <c r="B70" s="211"/>
      <c r="C70" s="57"/>
      <c r="D70" s="49"/>
      <c r="E70" s="216"/>
      <c r="G70" s="191"/>
      <c r="H70" s="48"/>
      <c r="I70" s="181"/>
      <c r="J70" s="67"/>
      <c r="K70" s="142"/>
      <c r="L70" s="142"/>
    </row>
    <row r="71" spans="1:28" ht="28.5" customHeight="1" thickTop="1" thickBot="1">
      <c r="A71" s="109"/>
      <c r="B71" s="211"/>
      <c r="C71" s="57"/>
      <c r="D71" s="49"/>
      <c r="E71" s="216"/>
      <c r="G71" s="191"/>
      <c r="H71" s="48"/>
      <c r="I71" s="183"/>
      <c r="J71" s="67"/>
      <c r="K71" s="142"/>
      <c r="L71" s="142"/>
    </row>
    <row r="72" spans="1:28" ht="28.5" customHeight="1" thickTop="1" thickBot="1">
      <c r="A72" s="109"/>
      <c r="B72" s="211"/>
      <c r="C72" s="57"/>
      <c r="D72" s="49"/>
      <c r="E72" s="216"/>
      <c r="G72" s="29"/>
      <c r="H72" s="48"/>
      <c r="I72" s="182"/>
      <c r="J72" s="67"/>
      <c r="K72" s="142"/>
      <c r="L72" s="142"/>
    </row>
    <row r="73" spans="1:28" ht="28.5" customHeight="1" thickTop="1" thickBot="1">
      <c r="A73" s="109"/>
      <c r="B73" s="211"/>
      <c r="C73" s="57"/>
      <c r="D73" s="49"/>
      <c r="E73" s="216"/>
      <c r="G73" s="29"/>
      <c r="H73" s="48"/>
      <c r="I73" s="183"/>
      <c r="J73" s="67"/>
      <c r="K73" s="142"/>
      <c r="L73" s="142"/>
    </row>
    <row r="74" spans="1:28" ht="28.5" customHeight="1" thickTop="1" thickBot="1">
      <c r="A74" s="109"/>
      <c r="B74" s="211"/>
      <c r="C74" s="57"/>
      <c r="D74" s="49"/>
      <c r="E74" s="216"/>
      <c r="G74" s="29"/>
      <c r="H74" s="48"/>
      <c r="I74" s="182"/>
      <c r="J74" s="67"/>
      <c r="K74" s="142"/>
      <c r="L74" s="142"/>
    </row>
    <row r="75" spans="1:28" ht="28.5" customHeight="1" thickTop="1" thickBot="1">
      <c r="A75" s="109"/>
      <c r="B75" s="211"/>
      <c r="C75" s="57"/>
      <c r="D75" s="49"/>
      <c r="E75" s="216"/>
      <c r="G75" s="29"/>
      <c r="H75" s="48"/>
      <c r="I75" s="183"/>
      <c r="J75" s="67"/>
      <c r="K75" s="142"/>
      <c r="L75" s="142"/>
    </row>
    <row r="76" spans="1:28" ht="23" customHeight="1" thickTop="1">
      <c r="A76" s="109"/>
      <c r="B76" s="211"/>
      <c r="C76" s="57"/>
      <c r="D76" s="49"/>
      <c r="E76" s="216"/>
      <c r="G76" s="29"/>
      <c r="H76" s="48"/>
      <c r="I76" s="182"/>
      <c r="J76" s="67"/>
      <c r="K76" s="142"/>
      <c r="L76" s="142"/>
    </row>
    <row r="77" spans="1:28" ht="28.5" customHeight="1">
      <c r="A77" s="29"/>
      <c r="B77" s="109"/>
      <c r="C77" s="83"/>
      <c r="D77" s="49"/>
      <c r="E77" s="216"/>
      <c r="G77" s="29"/>
      <c r="H77" s="48"/>
      <c r="I77" s="183"/>
      <c r="J77" s="67"/>
      <c r="K77" s="142"/>
      <c r="L77" s="142"/>
    </row>
    <row r="78" spans="1:28" ht="28.5" customHeight="1">
      <c r="A78" s="29"/>
      <c r="B78" s="109"/>
      <c r="C78" s="83"/>
      <c r="D78" s="49"/>
      <c r="E78" s="216"/>
      <c r="G78" s="29"/>
      <c r="H78" s="48"/>
      <c r="I78" s="182"/>
      <c r="J78" s="67"/>
      <c r="K78" s="142"/>
      <c r="L78" s="142"/>
    </row>
    <row r="79" spans="1:28" ht="28.5" customHeight="1">
      <c r="A79" s="29"/>
      <c r="B79" s="109"/>
      <c r="C79" s="83"/>
      <c r="D79" s="49"/>
      <c r="E79" s="216"/>
      <c r="G79" s="29"/>
      <c r="H79" s="48"/>
      <c r="I79" s="183"/>
      <c r="J79" s="67"/>
      <c r="K79" s="142"/>
      <c r="L79" s="142"/>
    </row>
    <row r="80" spans="1:28" ht="28.5" customHeight="1">
      <c r="A80" s="29"/>
      <c r="B80" s="109"/>
      <c r="C80" s="83"/>
      <c r="D80" s="49"/>
      <c r="E80" s="216"/>
      <c r="G80" s="29"/>
      <c r="H80" s="48"/>
      <c r="I80" s="182"/>
      <c r="J80" s="67"/>
      <c r="K80" s="142"/>
      <c r="L80" s="142"/>
    </row>
    <row r="81" spans="1:22" ht="25.5" customHeight="1">
      <c r="A81" s="29"/>
      <c r="B81" s="30"/>
      <c r="C81" s="83"/>
      <c r="D81" s="49"/>
      <c r="E81" s="216"/>
      <c r="G81" s="29"/>
      <c r="H81" s="48"/>
      <c r="I81" s="183"/>
      <c r="J81" s="67"/>
      <c r="K81" s="142"/>
      <c r="L81" s="142"/>
    </row>
    <row r="82" spans="1:22" ht="14">
      <c r="A82" s="29"/>
      <c r="B82" s="30"/>
      <c r="C82" s="35"/>
      <c r="D82" s="49"/>
      <c r="E82" s="216"/>
      <c r="G82" s="29"/>
      <c r="H82" s="48"/>
      <c r="I82" s="182"/>
      <c r="J82" s="67"/>
      <c r="K82" s="142"/>
      <c r="L82" s="142"/>
      <c r="Q82" s="86"/>
      <c r="R82" s="86"/>
      <c r="S82" s="86"/>
      <c r="T82" s="86"/>
    </row>
    <row r="83" spans="1:22" ht="14">
      <c r="A83" s="29"/>
      <c r="B83" s="30"/>
      <c r="C83" s="83"/>
      <c r="D83" s="49"/>
      <c r="E83" s="216"/>
      <c r="G83" s="29"/>
      <c r="H83" s="48"/>
      <c r="I83" s="183"/>
      <c r="J83" s="91"/>
      <c r="K83" s="142"/>
      <c r="L83" s="142"/>
      <c r="Q83" s="86"/>
      <c r="R83" s="86"/>
      <c r="S83" s="86"/>
      <c r="T83" s="86"/>
    </row>
    <row r="84" spans="1:22" ht="14">
      <c r="A84" s="188"/>
      <c r="B84" s="89"/>
      <c r="C84" s="192"/>
      <c r="D84" s="169"/>
      <c r="E84" s="216"/>
      <c r="G84" s="194"/>
      <c r="H84" s="89"/>
      <c r="I84" s="89"/>
      <c r="J84" s="193"/>
      <c r="K84" s="142"/>
      <c r="L84" s="142"/>
      <c r="Q84" s="86"/>
      <c r="R84" s="86"/>
      <c r="S84" s="86"/>
      <c r="T84" s="86"/>
    </row>
    <row r="85" spans="1:22" ht="27.75" customHeight="1" thickBot="1">
      <c r="A85" s="58"/>
      <c r="B85" s="59"/>
      <c r="C85" s="99"/>
      <c r="D85" s="60"/>
      <c r="E85" s="217"/>
      <c r="G85" s="93"/>
      <c r="H85" s="59"/>
      <c r="I85" s="59"/>
      <c r="J85" s="95"/>
      <c r="K85" s="142"/>
      <c r="L85" s="142"/>
      <c r="Q85" s="86"/>
      <c r="R85" s="86"/>
      <c r="S85" s="86"/>
      <c r="T85" s="86"/>
    </row>
    <row r="86" spans="1:22" thickTop="1" thickBot="1">
      <c r="A86" s="236" t="s">
        <v>35</v>
      </c>
      <c r="B86" s="219"/>
      <c r="C86" s="219"/>
      <c r="D86" s="219"/>
      <c r="E86" s="220"/>
    </row>
    <row r="87" spans="1:22" ht="28" customHeight="1" thickTop="1" thickBot="1">
      <c r="A87" s="235"/>
      <c r="B87" s="219"/>
      <c r="C87" s="219"/>
      <c r="D87" s="219"/>
      <c r="E87" s="220"/>
      <c r="G87" s="228" t="s">
        <v>36</v>
      </c>
      <c r="H87" s="219"/>
      <c r="I87" s="219"/>
      <c r="J87" s="219"/>
      <c r="K87" s="219"/>
      <c r="L87" s="220"/>
    </row>
    <row r="88" spans="1:22" ht="16" thickTop="1" thickBot="1">
      <c r="A88" s="69"/>
      <c r="B88" s="70"/>
      <c r="C88" s="70"/>
      <c r="D88" s="70"/>
      <c r="E88" s="72"/>
      <c r="G88" s="229" t="s">
        <v>26</v>
      </c>
      <c r="H88" s="219"/>
      <c r="I88" s="230"/>
      <c r="J88" s="61"/>
      <c r="K88" s="62" t="s">
        <v>27</v>
      </c>
      <c r="L88" s="63" t="s">
        <v>28</v>
      </c>
    </row>
    <row r="89" spans="1:22" ht="22.5" customHeight="1" thickTop="1" thickBot="1">
      <c r="A89" s="232" t="s">
        <v>38</v>
      </c>
      <c r="B89" s="225"/>
      <c r="C89" s="233"/>
      <c r="D89" s="231">
        <f>SUM(D3:D87)</f>
        <v>131</v>
      </c>
      <c r="E89" s="220"/>
      <c r="G89" s="65" t="s">
        <v>30</v>
      </c>
      <c r="H89" s="66" t="s">
        <v>31</v>
      </c>
      <c r="I89" s="66" t="s">
        <v>32</v>
      </c>
      <c r="J89" s="67"/>
      <c r="K89" s="67"/>
      <c r="L89" s="67"/>
    </row>
    <row r="90" spans="1:22" ht="28.5" customHeight="1" thickTop="1">
      <c r="A90" s="118"/>
      <c r="B90" s="119"/>
      <c r="C90" s="23" t="s">
        <v>77</v>
      </c>
      <c r="D90" s="119"/>
      <c r="E90" s="119"/>
      <c r="G90" s="26"/>
      <c r="H90" s="48"/>
      <c r="I90" s="48"/>
      <c r="J90" s="67"/>
      <c r="K90" s="142"/>
      <c r="L90" s="142"/>
    </row>
    <row r="91" spans="1:22" thickBot="1">
      <c r="A91" s="118"/>
      <c r="B91" s="119"/>
      <c r="C91" s="23"/>
      <c r="D91" s="119"/>
      <c r="E91" s="119"/>
      <c r="G91" s="109"/>
      <c r="H91" s="48"/>
      <c r="I91" s="48"/>
      <c r="J91" s="67"/>
      <c r="K91" s="142"/>
      <c r="L91" s="142"/>
    </row>
    <row r="92" spans="1:22" ht="27.75" customHeight="1" thickTop="1" thickBot="1">
      <c r="A92" s="96"/>
      <c r="B92" s="133"/>
      <c r="C92" s="133"/>
      <c r="D92" s="133"/>
      <c r="E92" s="136"/>
      <c r="F92" s="108"/>
      <c r="G92" s="109"/>
      <c r="H92" s="48"/>
      <c r="I92" s="48"/>
      <c r="J92" s="67"/>
      <c r="K92" s="142"/>
      <c r="L92" s="142"/>
      <c r="M92" s="108"/>
      <c r="N92" s="108"/>
      <c r="O92" s="108"/>
      <c r="P92" s="108"/>
      <c r="Q92" s="108"/>
      <c r="R92" s="108"/>
      <c r="S92" s="108"/>
      <c r="T92" s="108"/>
      <c r="U92" s="108"/>
      <c r="V92" s="108"/>
    </row>
    <row r="93" spans="1:22" ht="22.5" customHeight="1" thickTop="1">
      <c r="A93" s="97"/>
      <c r="B93" s="134"/>
      <c r="C93" s="134"/>
      <c r="D93" s="134"/>
      <c r="E93" s="137"/>
      <c r="G93" s="109"/>
      <c r="H93" s="48"/>
      <c r="I93" s="48"/>
      <c r="J93" s="67"/>
      <c r="K93" s="142"/>
      <c r="L93" s="142"/>
    </row>
    <row r="94" spans="1:22" thickBot="1">
      <c r="A94" s="98"/>
      <c r="B94" s="135"/>
      <c r="C94" s="135"/>
      <c r="D94" s="135"/>
      <c r="E94" s="138"/>
      <c r="G94" s="109"/>
      <c r="H94" s="48"/>
      <c r="I94" s="48"/>
      <c r="J94" s="67"/>
      <c r="K94" s="142"/>
      <c r="L94" s="142"/>
    </row>
    <row r="95" spans="1:22" ht="15.75" customHeight="1" thickTop="1">
      <c r="A95" s="97"/>
      <c r="B95" s="134"/>
      <c r="C95" s="134"/>
      <c r="D95" s="134"/>
      <c r="E95" s="137"/>
      <c r="G95" s="109"/>
      <c r="H95" s="48"/>
      <c r="I95" s="48"/>
      <c r="J95" s="67"/>
      <c r="K95" s="142"/>
      <c r="L95" s="142"/>
    </row>
    <row r="96" spans="1:22" ht="15.75" customHeight="1" thickBot="1">
      <c r="A96" s="98"/>
      <c r="B96" s="135"/>
      <c r="C96" s="135"/>
      <c r="D96" s="135"/>
      <c r="E96" s="138"/>
      <c r="G96" s="109"/>
      <c r="H96" s="48"/>
      <c r="I96" s="48"/>
      <c r="J96" s="67"/>
      <c r="K96" s="142"/>
      <c r="L96" s="142"/>
    </row>
    <row r="97" spans="1:12" ht="15.75" customHeight="1" thickTop="1">
      <c r="A97" s="97"/>
      <c r="B97" s="134"/>
      <c r="C97" s="134"/>
      <c r="D97" s="134"/>
      <c r="E97" s="137"/>
      <c r="G97" s="109"/>
      <c r="H97" s="48"/>
      <c r="I97" s="48"/>
      <c r="J97" s="91"/>
      <c r="K97" s="142"/>
      <c r="L97" s="142"/>
    </row>
    <row r="98" spans="1:12" ht="27.75" customHeight="1" thickBot="1">
      <c r="A98" s="98"/>
      <c r="B98" s="135"/>
      <c r="C98" s="135"/>
      <c r="D98" s="135"/>
      <c r="E98" s="139"/>
      <c r="G98" s="109"/>
      <c r="H98" s="48"/>
      <c r="I98" s="48"/>
      <c r="J98" s="212"/>
      <c r="K98" s="142"/>
      <c r="L98" s="142"/>
    </row>
    <row r="99" spans="1:12" ht="25.5" customHeight="1" thickTop="1">
      <c r="A99" s="118"/>
      <c r="B99" s="119"/>
      <c r="C99" s="23"/>
      <c r="D99" s="119"/>
      <c r="E99" s="119"/>
      <c r="G99" s="49"/>
      <c r="H99" s="48"/>
      <c r="I99" s="48"/>
      <c r="J99" s="213"/>
      <c r="K99" s="142"/>
      <c r="L99" s="142"/>
    </row>
    <row r="100" spans="1:12" ht="25.5" customHeight="1">
      <c r="A100" s="118"/>
      <c r="B100" s="119"/>
      <c r="C100" s="23"/>
      <c r="D100" s="119"/>
      <c r="E100" s="119"/>
      <c r="G100" s="49"/>
      <c r="H100" s="48"/>
      <c r="I100" s="48"/>
      <c r="J100" s="213"/>
      <c r="K100" s="142"/>
      <c r="L100" s="142"/>
    </row>
    <row r="101" spans="1:12" ht="22.5" customHeight="1">
      <c r="A101" s="118"/>
      <c r="B101" s="119"/>
      <c r="C101" s="23"/>
      <c r="D101" s="119"/>
      <c r="E101" s="119"/>
    </row>
    <row r="102" spans="1:12" ht="25.5" customHeight="1">
      <c r="A102" s="118"/>
      <c r="B102" s="119"/>
      <c r="C102" s="23"/>
      <c r="D102" s="119"/>
      <c r="E102" s="119"/>
    </row>
    <row r="103" spans="1:12" ht="22.5" customHeight="1">
      <c r="A103" s="118"/>
      <c r="B103" s="119"/>
      <c r="C103" s="23"/>
      <c r="D103" s="119"/>
      <c r="E103" s="119"/>
    </row>
    <row r="104" spans="1:12" ht="25.5" customHeight="1">
      <c r="A104" s="118"/>
      <c r="B104" s="119"/>
      <c r="C104" s="23"/>
      <c r="D104" s="119"/>
      <c r="E104" s="119"/>
    </row>
    <row r="105" spans="1:12" ht="22.5" customHeight="1">
      <c r="A105" s="118"/>
      <c r="B105" s="119"/>
      <c r="C105" s="23"/>
      <c r="D105" s="119"/>
      <c r="E105" s="119"/>
    </row>
    <row r="106" spans="1:12" ht="22.5" customHeight="1">
      <c r="A106" s="118"/>
      <c r="B106" s="119"/>
      <c r="C106" s="23"/>
      <c r="D106" s="119"/>
      <c r="E106" s="119"/>
    </row>
    <row r="107" spans="1:12" ht="15.75" customHeight="1">
      <c r="A107" s="118"/>
      <c r="B107" s="119"/>
      <c r="C107" s="23"/>
      <c r="D107" s="119"/>
      <c r="E107" s="119"/>
    </row>
    <row r="108" spans="1:12" ht="15.75" customHeight="1">
      <c r="A108" s="118"/>
      <c r="B108" s="119"/>
      <c r="C108" s="23"/>
      <c r="D108" s="119"/>
      <c r="E108" s="119"/>
    </row>
    <row r="109" spans="1:12" ht="18" customHeight="1">
      <c r="A109" s="118"/>
      <c r="B109" s="119"/>
      <c r="C109" s="23"/>
      <c r="D109" s="119"/>
      <c r="E109" s="119"/>
    </row>
    <row r="110" spans="1:12" ht="27" customHeight="1">
      <c r="A110" s="118"/>
      <c r="B110" s="119"/>
      <c r="C110" s="23"/>
      <c r="D110" s="119"/>
      <c r="E110" s="119"/>
    </row>
    <row r="111" spans="1:12" ht="25.5" customHeight="1">
      <c r="A111" s="118"/>
      <c r="B111" s="119"/>
      <c r="C111" s="23"/>
      <c r="D111" s="119"/>
      <c r="E111" s="119"/>
    </row>
    <row r="112" spans="1:12" ht="25.5" customHeight="1">
      <c r="A112" s="118"/>
      <c r="B112" s="119"/>
      <c r="C112" s="23"/>
      <c r="D112" s="119"/>
      <c r="E112" s="119"/>
    </row>
    <row r="113" spans="1:5" ht="27.75" customHeight="1">
      <c r="A113" s="118"/>
      <c r="B113" s="119"/>
      <c r="C113" s="23"/>
      <c r="D113" s="119"/>
      <c r="E113" s="119"/>
    </row>
    <row r="114" spans="1:5" ht="15.75" customHeight="1">
      <c r="A114" s="118"/>
      <c r="B114" s="119"/>
      <c r="C114" s="23"/>
      <c r="D114" s="119"/>
      <c r="E114" s="119"/>
    </row>
    <row r="115" spans="1:5" ht="15.75" customHeight="1">
      <c r="A115" s="118"/>
      <c r="B115" s="119"/>
      <c r="C115" s="23"/>
      <c r="D115" s="119"/>
      <c r="E115" s="119"/>
    </row>
    <row r="116" spans="1:5" ht="15.75" customHeight="1">
      <c r="A116" s="118"/>
      <c r="B116" s="119"/>
      <c r="C116" s="23"/>
      <c r="D116" s="119"/>
      <c r="E116" s="119"/>
    </row>
    <row r="117" spans="1:5" ht="22.5" customHeight="1">
      <c r="A117" s="118"/>
      <c r="B117" s="119"/>
      <c r="C117" s="23"/>
      <c r="D117" s="119"/>
      <c r="E117" s="119"/>
    </row>
    <row r="118" spans="1:5" ht="22.5" customHeight="1">
      <c r="A118" s="118"/>
      <c r="B118" s="119"/>
      <c r="C118" s="23"/>
      <c r="D118" s="119"/>
      <c r="E118" s="119"/>
    </row>
    <row r="119" spans="1:5" ht="22.5" customHeight="1">
      <c r="A119" s="118"/>
      <c r="B119" s="119"/>
      <c r="C119" s="23"/>
      <c r="D119" s="119"/>
      <c r="E119" s="119"/>
    </row>
    <row r="120" spans="1:5" ht="22.5" customHeight="1">
      <c r="A120" s="118"/>
      <c r="B120" s="119"/>
      <c r="C120" s="23"/>
      <c r="D120" s="120"/>
      <c r="E120" s="120"/>
    </row>
    <row r="121" spans="1:5" ht="22.5" customHeight="1">
      <c r="A121" s="118"/>
      <c r="B121" s="119"/>
      <c r="C121" s="23"/>
      <c r="D121" s="120"/>
      <c r="E121" s="120"/>
    </row>
    <row r="122" spans="1:5" ht="22.5" customHeight="1">
      <c r="A122" s="118"/>
      <c r="B122" s="119"/>
      <c r="C122" s="23"/>
      <c r="D122" s="120"/>
      <c r="E122" s="120"/>
    </row>
    <row r="123" spans="1:5" ht="22.5" customHeight="1">
      <c r="A123" s="118"/>
      <c r="B123" s="119"/>
      <c r="C123" s="23"/>
      <c r="D123" s="120"/>
      <c r="E123" s="120"/>
    </row>
    <row r="124" spans="1:5" ht="22.5" customHeight="1">
      <c r="A124" s="118"/>
      <c r="B124" s="119"/>
      <c r="C124" s="23"/>
      <c r="D124" s="120"/>
      <c r="E124" s="120"/>
    </row>
    <row r="125" spans="1:5" ht="22.5" customHeight="1">
      <c r="A125" s="118"/>
      <c r="B125" s="119"/>
      <c r="C125" s="23"/>
      <c r="D125" s="120"/>
      <c r="E125" s="120"/>
    </row>
    <row r="126" spans="1:5" ht="22.5" customHeight="1">
      <c r="A126" s="118"/>
      <c r="B126" s="119"/>
      <c r="C126" s="23"/>
      <c r="D126" s="120"/>
      <c r="E126" s="120"/>
    </row>
    <row r="127" spans="1:5" ht="22.5" customHeight="1">
      <c r="A127" s="118"/>
      <c r="B127" s="119"/>
      <c r="C127" s="23"/>
      <c r="D127" s="120"/>
      <c r="E127" s="120"/>
    </row>
    <row r="128" spans="1:5" ht="22.5" customHeight="1">
      <c r="A128" s="118"/>
      <c r="B128" s="119"/>
      <c r="C128" s="23"/>
      <c r="D128" s="120"/>
      <c r="E128" s="120"/>
    </row>
    <row r="129" spans="1:5" ht="22.5" customHeight="1">
      <c r="A129" s="118"/>
      <c r="B129" s="119"/>
      <c r="C129" s="23"/>
      <c r="D129" s="120"/>
      <c r="E129" s="120"/>
    </row>
    <row r="130" spans="1:5" ht="22.5" customHeight="1">
      <c r="A130" s="118"/>
      <c r="B130" s="119"/>
      <c r="C130" s="23"/>
      <c r="D130" s="120"/>
      <c r="E130" s="120"/>
    </row>
    <row r="131" spans="1:5" ht="22.5" customHeight="1">
      <c r="A131" s="118"/>
      <c r="B131" s="119"/>
      <c r="C131" s="23"/>
      <c r="D131" s="120"/>
      <c r="E131" s="120"/>
    </row>
    <row r="132" spans="1:5" ht="22.5" customHeight="1">
      <c r="A132" s="118"/>
      <c r="B132" s="119"/>
      <c r="C132" s="23"/>
      <c r="D132" s="120"/>
      <c r="E132" s="120"/>
    </row>
    <row r="133" spans="1:5" ht="22.5" customHeight="1">
      <c r="A133" s="118"/>
      <c r="B133" s="119"/>
      <c r="C133" s="23"/>
      <c r="D133" s="120"/>
      <c r="E133" s="120"/>
    </row>
    <row r="134" spans="1:5" ht="22.5" customHeight="1">
      <c r="A134" s="118"/>
      <c r="B134" s="119"/>
      <c r="C134" s="23"/>
      <c r="D134" s="120"/>
      <c r="E134" s="120"/>
    </row>
    <row r="135" spans="1:5" ht="22.5" customHeight="1">
      <c r="A135" s="118"/>
      <c r="B135" s="119"/>
      <c r="C135" s="23"/>
      <c r="D135" s="120"/>
      <c r="E135" s="120"/>
    </row>
    <row r="136" spans="1:5" ht="22.5" customHeight="1">
      <c r="A136" s="118"/>
      <c r="B136" s="119"/>
      <c r="C136" s="23"/>
      <c r="D136" s="120"/>
      <c r="E136" s="120"/>
    </row>
    <row r="137" spans="1:5" ht="22.5" customHeight="1">
      <c r="A137" s="118"/>
      <c r="B137" s="119"/>
      <c r="C137" s="23"/>
      <c r="D137" s="120"/>
      <c r="E137" s="120"/>
    </row>
    <row r="138" spans="1:5" ht="22.5" customHeight="1">
      <c r="A138" s="118"/>
      <c r="B138" s="119"/>
      <c r="C138" s="23"/>
      <c r="D138" s="120"/>
      <c r="E138" s="120"/>
    </row>
    <row r="139" spans="1:5" ht="22.5" customHeight="1">
      <c r="A139" s="118"/>
      <c r="B139" s="119"/>
      <c r="C139" s="23"/>
      <c r="D139" s="120"/>
      <c r="E139" s="120"/>
    </row>
    <row r="140" spans="1:5" ht="22.5" customHeight="1">
      <c r="A140" s="118"/>
      <c r="B140" s="119"/>
      <c r="C140" s="23"/>
      <c r="D140" s="120"/>
      <c r="E140" s="120"/>
    </row>
    <row r="141" spans="1:5" ht="22.5" customHeight="1">
      <c r="A141" s="118"/>
      <c r="B141" s="119"/>
      <c r="C141" s="23"/>
      <c r="D141" s="120"/>
      <c r="E141" s="120"/>
    </row>
    <row r="142" spans="1:5" ht="22.5" customHeight="1">
      <c r="A142" s="118"/>
      <c r="B142" s="119"/>
      <c r="C142" s="23"/>
      <c r="D142" s="120"/>
      <c r="E142" s="120"/>
    </row>
    <row r="143" spans="1:5" ht="22.5" customHeight="1">
      <c r="A143" s="118"/>
      <c r="B143" s="119"/>
      <c r="C143" s="23"/>
      <c r="D143" s="120"/>
      <c r="E143" s="120"/>
    </row>
    <row r="144" spans="1:5" ht="22.5" customHeight="1">
      <c r="A144" s="118"/>
      <c r="B144" s="119"/>
      <c r="C144" s="23"/>
      <c r="D144" s="120"/>
      <c r="E144" s="120"/>
    </row>
    <row r="145" spans="1:5" ht="22.5" customHeight="1">
      <c r="A145" s="118"/>
      <c r="B145" s="119"/>
      <c r="C145" s="23"/>
      <c r="D145" s="120"/>
      <c r="E145" s="120"/>
    </row>
    <row r="146" spans="1:5" ht="22.5" customHeight="1">
      <c r="A146" s="118"/>
      <c r="B146" s="119"/>
      <c r="C146" s="23"/>
      <c r="D146" s="120"/>
      <c r="E146" s="120"/>
    </row>
    <row r="147" spans="1:5" ht="22.5" customHeight="1">
      <c r="A147" s="118"/>
      <c r="B147" s="119"/>
      <c r="C147" s="23"/>
      <c r="D147" s="120"/>
      <c r="E147" s="120"/>
    </row>
    <row r="148" spans="1:5" ht="22.5" customHeight="1">
      <c r="A148" s="118"/>
      <c r="B148" s="119"/>
      <c r="C148" s="23"/>
      <c r="D148" s="120"/>
      <c r="E148" s="120"/>
    </row>
    <row r="149" spans="1:5" ht="22.5" customHeight="1">
      <c r="A149" s="118"/>
      <c r="B149" s="119"/>
      <c r="C149" s="23"/>
      <c r="D149" s="120"/>
      <c r="E149" s="120"/>
    </row>
    <row r="150" spans="1:5" ht="22.5" customHeight="1">
      <c r="A150" s="118"/>
      <c r="B150" s="119"/>
      <c r="C150" s="23"/>
      <c r="D150" s="120"/>
      <c r="E150" s="120"/>
    </row>
    <row r="151" spans="1:5" ht="22.5" customHeight="1">
      <c r="A151" s="118"/>
      <c r="B151" s="119"/>
      <c r="C151" s="23"/>
      <c r="D151" s="120"/>
      <c r="E151" s="120"/>
    </row>
    <row r="152" spans="1:5" ht="22.5" customHeight="1">
      <c r="A152" s="118"/>
      <c r="B152" s="119"/>
      <c r="C152" s="23"/>
      <c r="D152" s="120"/>
      <c r="E152" s="120"/>
    </row>
    <row r="153" spans="1:5" ht="22.5" customHeight="1">
      <c r="A153" s="118"/>
      <c r="B153" s="119"/>
      <c r="C153" s="23"/>
      <c r="D153" s="120"/>
      <c r="E153" s="120"/>
    </row>
    <row r="154" spans="1:5" ht="22.5" customHeight="1">
      <c r="A154" s="118"/>
      <c r="B154" s="119"/>
      <c r="C154" s="23"/>
      <c r="D154" s="120"/>
      <c r="E154" s="120"/>
    </row>
    <row r="155" spans="1:5" ht="22.5" customHeight="1">
      <c r="A155" s="118"/>
      <c r="B155" s="119"/>
      <c r="C155" s="23"/>
      <c r="D155" s="120"/>
      <c r="E155" s="120"/>
    </row>
    <row r="156" spans="1:5" ht="22.5" customHeight="1">
      <c r="A156" s="118"/>
      <c r="B156" s="119"/>
      <c r="C156" s="23"/>
      <c r="D156" s="120"/>
      <c r="E156" s="120"/>
    </row>
    <row r="157" spans="1:5" ht="22.5" customHeight="1">
      <c r="A157" s="118"/>
      <c r="B157" s="119"/>
      <c r="C157" s="23"/>
      <c r="D157" s="120"/>
      <c r="E157" s="120"/>
    </row>
    <row r="158" spans="1:5" ht="22.5" customHeight="1">
      <c r="A158" s="118"/>
      <c r="B158" s="119"/>
      <c r="C158" s="23"/>
      <c r="D158" s="120"/>
      <c r="E158" s="120"/>
    </row>
    <row r="159" spans="1:5" ht="22.5" customHeight="1">
      <c r="A159" s="118"/>
      <c r="B159" s="119"/>
      <c r="C159" s="23"/>
      <c r="D159" s="120"/>
      <c r="E159" s="120"/>
    </row>
    <row r="160" spans="1:5" ht="22.5" customHeight="1">
      <c r="A160" s="118"/>
      <c r="B160" s="119"/>
      <c r="C160" s="23"/>
      <c r="D160" s="120"/>
      <c r="E160" s="120"/>
    </row>
    <row r="161" spans="1:5" ht="22.5" customHeight="1">
      <c r="A161" s="118"/>
      <c r="B161" s="119"/>
      <c r="C161" s="23"/>
      <c r="D161" s="120"/>
      <c r="E161" s="120"/>
    </row>
    <row r="162" spans="1:5" ht="22.5" customHeight="1">
      <c r="A162" s="118"/>
      <c r="B162" s="119"/>
      <c r="C162" s="23"/>
      <c r="D162" s="120"/>
      <c r="E162" s="120"/>
    </row>
    <row r="163" spans="1:5" ht="22.5" customHeight="1">
      <c r="A163" s="118"/>
      <c r="B163" s="119"/>
      <c r="C163" s="23"/>
      <c r="D163" s="120"/>
      <c r="E163" s="120"/>
    </row>
    <row r="164" spans="1:5" ht="22.5" customHeight="1">
      <c r="A164" s="118"/>
      <c r="B164" s="119"/>
      <c r="C164" s="23"/>
      <c r="D164" s="120"/>
      <c r="E164" s="120"/>
    </row>
    <row r="165" spans="1:5" ht="22.5" customHeight="1">
      <c r="A165" s="118"/>
      <c r="B165" s="119"/>
      <c r="C165" s="23"/>
      <c r="D165" s="120"/>
      <c r="E165" s="120"/>
    </row>
    <row r="166" spans="1:5" ht="22.5" customHeight="1">
      <c r="A166" s="118"/>
      <c r="B166" s="119"/>
      <c r="C166" s="23"/>
      <c r="D166" s="120"/>
      <c r="E166" s="120"/>
    </row>
    <row r="167" spans="1:5" ht="22.5" customHeight="1">
      <c r="A167" s="118"/>
      <c r="B167" s="119"/>
      <c r="C167" s="23"/>
      <c r="D167" s="120"/>
      <c r="E167" s="120"/>
    </row>
    <row r="168" spans="1:5" ht="22.5" customHeight="1">
      <c r="A168" s="118"/>
      <c r="B168" s="119"/>
      <c r="C168" s="23"/>
      <c r="D168" s="120"/>
      <c r="E168" s="120"/>
    </row>
    <row r="169" spans="1:5" ht="22.5" customHeight="1">
      <c r="A169" s="118"/>
      <c r="B169" s="119"/>
      <c r="C169" s="23"/>
      <c r="D169" s="120"/>
      <c r="E169" s="120"/>
    </row>
    <row r="170" spans="1:5" ht="22.5" customHeight="1">
      <c r="A170" s="118"/>
      <c r="B170" s="119"/>
      <c r="C170" s="23"/>
      <c r="D170" s="120"/>
      <c r="E170" s="120"/>
    </row>
    <row r="171" spans="1:5" ht="22.5" customHeight="1">
      <c r="A171" s="118"/>
      <c r="B171" s="119"/>
      <c r="C171" s="23"/>
      <c r="D171" s="120"/>
      <c r="E171" s="120"/>
    </row>
    <row r="172" spans="1:5" ht="22.5" customHeight="1">
      <c r="A172" s="118"/>
      <c r="B172" s="119"/>
      <c r="C172" s="23"/>
      <c r="D172" s="120"/>
      <c r="E172" s="120"/>
    </row>
    <row r="173" spans="1:5" ht="22.5" customHeight="1">
      <c r="A173" s="118"/>
      <c r="B173" s="119"/>
      <c r="C173" s="23"/>
      <c r="D173" s="120"/>
      <c r="E173" s="120"/>
    </row>
    <row r="174" spans="1:5" ht="22.5" customHeight="1">
      <c r="A174" s="118"/>
      <c r="B174" s="119"/>
      <c r="C174" s="23"/>
      <c r="D174" s="120"/>
      <c r="E174" s="120"/>
    </row>
    <row r="175" spans="1:5" ht="22.5" customHeight="1">
      <c r="A175" s="118"/>
      <c r="B175" s="119"/>
      <c r="C175" s="23"/>
      <c r="D175" s="120"/>
      <c r="E175" s="120"/>
    </row>
    <row r="176" spans="1:5" ht="22.5" customHeight="1">
      <c r="A176" s="118"/>
      <c r="B176" s="119"/>
      <c r="C176" s="23"/>
      <c r="D176" s="120"/>
      <c r="E176" s="120"/>
    </row>
    <row r="177" spans="1:5" ht="22.5" customHeight="1">
      <c r="A177" s="118"/>
      <c r="B177" s="119"/>
      <c r="C177" s="23"/>
      <c r="D177" s="120"/>
      <c r="E177" s="120"/>
    </row>
    <row r="178" spans="1:5" ht="22.5" customHeight="1">
      <c r="A178" s="118"/>
      <c r="B178" s="119"/>
      <c r="C178" s="23"/>
      <c r="D178" s="120"/>
      <c r="E178" s="120"/>
    </row>
    <row r="179" spans="1:5" ht="22.5" customHeight="1">
      <c r="A179" s="118"/>
      <c r="B179" s="119"/>
      <c r="C179" s="23"/>
      <c r="D179" s="120"/>
      <c r="E179" s="120"/>
    </row>
    <row r="180" spans="1:5" ht="22.5" customHeight="1">
      <c r="A180" s="118"/>
      <c r="B180" s="119"/>
      <c r="C180" s="23"/>
      <c r="D180" s="120"/>
      <c r="E180" s="120"/>
    </row>
    <row r="181" spans="1:5" ht="22.5" customHeight="1">
      <c r="A181" s="118"/>
      <c r="B181" s="119"/>
      <c r="C181" s="23"/>
      <c r="D181" s="120"/>
      <c r="E181" s="120"/>
    </row>
    <row r="182" spans="1:5" ht="22.5" customHeight="1">
      <c r="A182" s="118"/>
      <c r="B182" s="119"/>
      <c r="C182" s="23"/>
      <c r="D182" s="120"/>
      <c r="E182" s="120"/>
    </row>
    <row r="183" spans="1:5" ht="22.5" customHeight="1">
      <c r="A183" s="118"/>
      <c r="B183" s="119"/>
      <c r="C183" s="23"/>
      <c r="D183" s="120"/>
      <c r="E183" s="120"/>
    </row>
    <row r="184" spans="1:5" ht="22.5" customHeight="1">
      <c r="A184" s="118"/>
      <c r="B184" s="119"/>
      <c r="C184" s="23"/>
      <c r="D184" s="120"/>
      <c r="E184" s="120"/>
    </row>
    <row r="185" spans="1:5" ht="22.5" customHeight="1">
      <c r="A185" s="118"/>
      <c r="B185" s="119"/>
      <c r="C185" s="23"/>
      <c r="D185" s="120"/>
      <c r="E185" s="120"/>
    </row>
    <row r="186" spans="1:5" ht="22.5" customHeight="1">
      <c r="A186" s="118"/>
      <c r="B186" s="119"/>
      <c r="C186" s="23"/>
      <c r="D186" s="120"/>
      <c r="E186" s="120"/>
    </row>
    <row r="187" spans="1:5" ht="22.5" customHeight="1">
      <c r="A187" s="118"/>
      <c r="B187" s="119"/>
      <c r="C187" s="23"/>
      <c r="D187" s="120"/>
      <c r="E187" s="120"/>
    </row>
    <row r="188" spans="1:5" ht="22.5" customHeight="1">
      <c r="A188" s="118"/>
      <c r="B188" s="119"/>
      <c r="C188" s="23"/>
      <c r="D188" s="120"/>
      <c r="E188" s="120"/>
    </row>
    <row r="189" spans="1:5" ht="22.5" customHeight="1">
      <c r="A189" s="118"/>
      <c r="B189" s="119"/>
      <c r="C189" s="23"/>
      <c r="D189" s="120"/>
      <c r="E189" s="120"/>
    </row>
    <row r="190" spans="1:5" ht="22.5" customHeight="1">
      <c r="A190" s="118"/>
      <c r="B190" s="119"/>
      <c r="C190" s="23"/>
      <c r="D190" s="120"/>
      <c r="E190" s="120"/>
    </row>
    <row r="191" spans="1:5" ht="22.5" customHeight="1">
      <c r="A191" s="118"/>
      <c r="B191" s="119"/>
      <c r="C191" s="23"/>
      <c r="D191" s="120"/>
      <c r="E191" s="120"/>
    </row>
    <row r="192" spans="1:5" ht="22.5" customHeight="1">
      <c r="A192" s="118"/>
      <c r="B192" s="119"/>
      <c r="C192" s="23"/>
      <c r="D192" s="120"/>
      <c r="E192" s="120"/>
    </row>
    <row r="193" spans="1:5" ht="22.5" customHeight="1">
      <c r="A193" s="118"/>
      <c r="B193" s="119"/>
      <c r="C193" s="23"/>
      <c r="D193" s="120"/>
      <c r="E193" s="120"/>
    </row>
    <row r="194" spans="1:5" ht="22.5" customHeight="1">
      <c r="A194" s="118"/>
      <c r="B194" s="119"/>
      <c r="C194" s="23"/>
      <c r="D194" s="120"/>
      <c r="E194" s="120"/>
    </row>
    <row r="195" spans="1:5" ht="22.5" customHeight="1">
      <c r="A195" s="118"/>
      <c r="B195" s="119"/>
      <c r="C195" s="23"/>
      <c r="D195" s="120"/>
      <c r="E195" s="120"/>
    </row>
    <row r="196" spans="1:5" ht="22.5" customHeight="1">
      <c r="A196" s="118"/>
      <c r="B196" s="119"/>
      <c r="C196" s="23"/>
      <c r="D196" s="120"/>
      <c r="E196" s="120"/>
    </row>
    <row r="197" spans="1:5" ht="22.5" customHeight="1">
      <c r="A197" s="118"/>
      <c r="B197" s="119"/>
      <c r="C197" s="23"/>
      <c r="D197" s="120"/>
      <c r="E197" s="120"/>
    </row>
    <row r="198" spans="1:5" ht="22.5" customHeight="1">
      <c r="A198" s="118"/>
      <c r="B198" s="119"/>
      <c r="C198" s="23"/>
      <c r="D198" s="120"/>
      <c r="E198" s="120"/>
    </row>
    <row r="199" spans="1:5" ht="22.5" customHeight="1">
      <c r="A199" s="118"/>
      <c r="B199" s="119"/>
      <c r="C199" s="23"/>
      <c r="D199" s="120"/>
      <c r="E199" s="120"/>
    </row>
    <row r="200" spans="1:5" ht="22.5" customHeight="1">
      <c r="A200" s="118"/>
      <c r="B200" s="119"/>
      <c r="C200" s="23"/>
      <c r="D200" s="120"/>
      <c r="E200" s="120"/>
    </row>
    <row r="201" spans="1:5" ht="22.5" customHeight="1">
      <c r="A201" s="118"/>
      <c r="B201" s="119"/>
      <c r="C201" s="23"/>
      <c r="D201" s="120"/>
      <c r="E201" s="120"/>
    </row>
    <row r="202" spans="1:5" ht="22.5" customHeight="1">
      <c r="A202" s="118"/>
      <c r="B202" s="119"/>
      <c r="C202" s="23"/>
      <c r="D202" s="120"/>
      <c r="E202" s="120"/>
    </row>
    <row r="203" spans="1:5" ht="22.5" customHeight="1">
      <c r="A203" s="118"/>
      <c r="B203" s="119"/>
      <c r="C203" s="23"/>
      <c r="D203" s="120"/>
      <c r="E203" s="120"/>
    </row>
    <row r="204" spans="1:5" ht="22.5" customHeight="1">
      <c r="A204" s="118"/>
      <c r="B204" s="119"/>
      <c r="C204" s="23"/>
      <c r="D204" s="120"/>
      <c r="E204" s="120"/>
    </row>
    <row r="205" spans="1:5" ht="22.5" customHeight="1">
      <c r="A205" s="118"/>
      <c r="B205" s="119"/>
      <c r="C205" s="23"/>
      <c r="D205" s="120"/>
      <c r="E205" s="120"/>
    </row>
    <row r="206" spans="1:5" ht="22.5" customHeight="1">
      <c r="A206" s="118"/>
      <c r="B206" s="119"/>
      <c r="C206" s="23"/>
      <c r="D206" s="120"/>
      <c r="E206" s="120"/>
    </row>
    <row r="207" spans="1:5" ht="22.5" customHeight="1">
      <c r="A207" s="118"/>
      <c r="B207" s="119"/>
      <c r="C207" s="23"/>
      <c r="D207" s="120"/>
      <c r="E207" s="120"/>
    </row>
    <row r="208" spans="1:5" ht="22.5" customHeight="1">
      <c r="A208" s="118"/>
      <c r="B208" s="119"/>
      <c r="C208" s="23"/>
      <c r="D208" s="120"/>
      <c r="E208" s="120"/>
    </row>
    <row r="209" spans="1:5" ht="22.5" customHeight="1">
      <c r="A209" s="118"/>
      <c r="B209" s="119"/>
      <c r="C209" s="23"/>
      <c r="D209" s="120"/>
      <c r="E209" s="120"/>
    </row>
    <row r="210" spans="1:5" ht="22.5" customHeight="1">
      <c r="A210" s="118"/>
      <c r="B210" s="119"/>
      <c r="C210" s="23"/>
      <c r="D210" s="120"/>
      <c r="E210" s="120"/>
    </row>
    <row r="211" spans="1:5" ht="22.5" customHeight="1">
      <c r="A211" s="118"/>
      <c r="B211" s="119"/>
      <c r="C211" s="23"/>
      <c r="D211" s="120"/>
      <c r="E211" s="120"/>
    </row>
    <row r="212" spans="1:5" ht="22.5" customHeight="1">
      <c r="A212" s="118"/>
      <c r="B212" s="119"/>
      <c r="C212" s="23"/>
      <c r="D212" s="120"/>
      <c r="E212" s="120"/>
    </row>
    <row r="213" spans="1:5" ht="22.5" customHeight="1">
      <c r="A213" s="118"/>
      <c r="B213" s="119"/>
      <c r="C213" s="23"/>
      <c r="D213" s="120"/>
      <c r="E213" s="120"/>
    </row>
    <row r="214" spans="1:5" ht="22.5" customHeight="1">
      <c r="A214" s="118"/>
      <c r="B214" s="119"/>
      <c r="C214" s="23"/>
      <c r="D214" s="120"/>
      <c r="E214" s="120"/>
    </row>
    <row r="215" spans="1:5" ht="22.5" customHeight="1">
      <c r="A215" s="118"/>
      <c r="B215" s="119"/>
      <c r="C215" s="23"/>
      <c r="D215" s="120"/>
      <c r="E215" s="120"/>
    </row>
    <row r="216" spans="1:5" ht="22.5" customHeight="1">
      <c r="A216" s="118"/>
      <c r="B216" s="119"/>
      <c r="C216" s="23"/>
      <c r="D216" s="120"/>
      <c r="E216" s="120"/>
    </row>
    <row r="217" spans="1:5" ht="22.5" customHeight="1">
      <c r="A217" s="118"/>
      <c r="B217" s="119"/>
      <c r="C217" s="23"/>
      <c r="D217" s="120"/>
      <c r="E217" s="120"/>
    </row>
    <row r="218" spans="1:5" ht="22.5" customHeight="1">
      <c r="A218" s="118"/>
      <c r="B218" s="119"/>
      <c r="C218" s="23"/>
      <c r="D218" s="120"/>
      <c r="E218" s="120"/>
    </row>
    <row r="219" spans="1:5" ht="22.5" customHeight="1">
      <c r="A219" s="118"/>
      <c r="B219" s="119"/>
      <c r="C219" s="23"/>
      <c r="D219" s="120"/>
      <c r="E219" s="120"/>
    </row>
    <row r="220" spans="1:5" ht="22.5" customHeight="1">
      <c r="A220" s="118"/>
      <c r="B220" s="119"/>
      <c r="C220" s="23"/>
      <c r="D220" s="120"/>
      <c r="E220" s="120"/>
    </row>
    <row r="221" spans="1:5" ht="22.5" customHeight="1">
      <c r="A221" s="118"/>
      <c r="B221" s="119"/>
      <c r="C221" s="23"/>
      <c r="D221" s="120"/>
      <c r="E221" s="120"/>
    </row>
    <row r="222" spans="1:5" ht="22.5" customHeight="1">
      <c r="A222" s="118"/>
      <c r="B222" s="119"/>
      <c r="C222" s="23"/>
      <c r="D222" s="120"/>
      <c r="E222" s="120"/>
    </row>
    <row r="223" spans="1:5" ht="22.5" customHeight="1">
      <c r="A223" s="118"/>
      <c r="B223" s="119"/>
      <c r="C223" s="23"/>
      <c r="D223" s="120"/>
      <c r="E223" s="120"/>
    </row>
    <row r="224" spans="1:5" ht="22.5" customHeight="1">
      <c r="A224" s="118"/>
      <c r="B224" s="119"/>
      <c r="C224" s="23"/>
      <c r="D224" s="120"/>
      <c r="E224" s="120"/>
    </row>
    <row r="225" spans="1:5" ht="22.5" customHeight="1">
      <c r="A225" s="118"/>
      <c r="B225" s="119"/>
      <c r="C225" s="23"/>
      <c r="D225" s="120"/>
      <c r="E225" s="120"/>
    </row>
    <row r="226" spans="1:5" ht="22.5" customHeight="1">
      <c r="A226" s="118"/>
      <c r="B226" s="119"/>
      <c r="C226" s="23"/>
      <c r="D226" s="120"/>
      <c r="E226" s="120"/>
    </row>
    <row r="227" spans="1:5" ht="22.5" customHeight="1">
      <c r="A227" s="118"/>
      <c r="B227" s="119"/>
      <c r="C227" s="23"/>
      <c r="D227" s="120"/>
      <c r="E227" s="120"/>
    </row>
    <row r="228" spans="1:5" ht="22.5" customHeight="1">
      <c r="A228" s="118"/>
      <c r="B228" s="119"/>
      <c r="C228" s="23"/>
      <c r="D228" s="120"/>
      <c r="E228" s="120"/>
    </row>
    <row r="229" spans="1:5" ht="22.5" customHeight="1">
      <c r="A229" s="118"/>
      <c r="B229" s="119"/>
      <c r="C229" s="23"/>
      <c r="D229" s="120"/>
      <c r="E229" s="120"/>
    </row>
    <row r="230" spans="1:5" ht="22.5" customHeight="1">
      <c r="A230" s="118"/>
      <c r="B230" s="119"/>
      <c r="C230" s="23"/>
      <c r="D230" s="120"/>
      <c r="E230" s="120"/>
    </row>
    <row r="231" spans="1:5" ht="22.5" customHeight="1">
      <c r="A231" s="118"/>
      <c r="B231" s="119"/>
      <c r="C231" s="23"/>
      <c r="D231" s="120"/>
      <c r="E231" s="120"/>
    </row>
    <row r="232" spans="1:5" ht="22.5" customHeight="1">
      <c r="A232" s="118"/>
      <c r="B232" s="119"/>
      <c r="C232" s="23"/>
      <c r="D232" s="120"/>
      <c r="E232" s="120"/>
    </row>
    <row r="233" spans="1:5" ht="22.5" customHeight="1">
      <c r="A233" s="118"/>
      <c r="B233" s="119"/>
      <c r="C233" s="23"/>
      <c r="D233" s="120"/>
      <c r="E233" s="120"/>
    </row>
    <row r="234" spans="1:5" ht="22.5" customHeight="1">
      <c r="A234" s="118"/>
      <c r="B234" s="119"/>
      <c r="C234" s="23"/>
      <c r="D234" s="120"/>
      <c r="E234" s="120"/>
    </row>
    <row r="235" spans="1:5" ht="22.5" customHeight="1">
      <c r="A235" s="118"/>
      <c r="B235" s="119"/>
      <c r="C235" s="23"/>
      <c r="D235" s="120"/>
      <c r="E235" s="120"/>
    </row>
    <row r="236" spans="1:5" ht="22.5" customHeight="1">
      <c r="A236" s="118"/>
      <c r="B236" s="119"/>
      <c r="C236" s="23"/>
      <c r="D236" s="120"/>
      <c r="E236" s="120"/>
    </row>
    <row r="237" spans="1:5" ht="22.5" customHeight="1">
      <c r="A237" s="118"/>
      <c r="B237" s="119"/>
      <c r="C237" s="23"/>
      <c r="D237" s="120"/>
      <c r="E237" s="120"/>
    </row>
    <row r="238" spans="1:5" ht="22.5" customHeight="1">
      <c r="A238" s="118"/>
      <c r="B238" s="119"/>
      <c r="C238" s="23"/>
      <c r="D238" s="120"/>
      <c r="E238" s="120"/>
    </row>
    <row r="239" spans="1:5" ht="22.5" customHeight="1">
      <c r="A239" s="118"/>
      <c r="B239" s="119"/>
      <c r="C239" s="23"/>
      <c r="D239" s="120"/>
      <c r="E239" s="120"/>
    </row>
    <row r="240" spans="1:5" ht="22.5" customHeight="1">
      <c r="A240" s="118"/>
      <c r="B240" s="119"/>
      <c r="C240" s="23"/>
      <c r="D240" s="120"/>
      <c r="E240" s="120"/>
    </row>
    <row r="241" spans="1:5" ht="22.5" customHeight="1">
      <c r="A241" s="118"/>
      <c r="B241" s="119"/>
      <c r="C241" s="23"/>
      <c r="D241" s="120"/>
      <c r="E241" s="120"/>
    </row>
    <row r="242" spans="1:5" ht="22.5" customHeight="1">
      <c r="A242" s="118"/>
      <c r="B242" s="119"/>
      <c r="C242" s="23"/>
      <c r="D242" s="120"/>
      <c r="E242" s="120"/>
    </row>
    <row r="243" spans="1:5" ht="22.5" customHeight="1">
      <c r="A243" s="118"/>
      <c r="B243" s="119"/>
      <c r="C243" s="23"/>
      <c r="D243" s="120"/>
      <c r="E243" s="120"/>
    </row>
    <row r="244" spans="1:5" ht="22.5" customHeight="1">
      <c r="A244" s="118"/>
      <c r="B244" s="119"/>
      <c r="C244" s="23"/>
      <c r="D244" s="120"/>
      <c r="E244" s="120"/>
    </row>
    <row r="245" spans="1:5" ht="22.5" customHeight="1">
      <c r="A245" s="118"/>
      <c r="B245" s="119"/>
      <c r="C245" s="23"/>
      <c r="D245" s="120"/>
      <c r="E245" s="120"/>
    </row>
    <row r="246" spans="1:5" ht="22.5" customHeight="1">
      <c r="A246" s="118"/>
      <c r="B246" s="119"/>
      <c r="C246" s="23"/>
      <c r="D246" s="120"/>
      <c r="E246" s="120"/>
    </row>
    <row r="247" spans="1:5" ht="22.5" customHeight="1">
      <c r="A247" s="118"/>
      <c r="B247" s="119"/>
      <c r="C247" s="23"/>
      <c r="D247" s="120"/>
      <c r="E247" s="120"/>
    </row>
    <row r="248" spans="1:5" ht="22.5" customHeight="1">
      <c r="A248" s="118"/>
      <c r="B248" s="119"/>
      <c r="C248" s="23"/>
      <c r="D248" s="120"/>
      <c r="E248" s="120"/>
    </row>
    <row r="249" spans="1:5" ht="22.5" customHeight="1">
      <c r="A249" s="118"/>
      <c r="B249" s="119"/>
      <c r="C249" s="23"/>
      <c r="D249" s="120"/>
      <c r="E249" s="120"/>
    </row>
    <row r="250" spans="1:5" ht="22.5" customHeight="1">
      <c r="A250" s="118"/>
      <c r="B250" s="119"/>
      <c r="C250" s="23"/>
      <c r="D250" s="120"/>
      <c r="E250" s="120"/>
    </row>
    <row r="251" spans="1:5" ht="22.5" customHeight="1">
      <c r="A251" s="118"/>
      <c r="B251" s="119"/>
      <c r="C251" s="23"/>
      <c r="D251" s="120"/>
      <c r="E251" s="120"/>
    </row>
    <row r="252" spans="1:5" ht="22.5" customHeight="1">
      <c r="A252" s="118"/>
      <c r="B252" s="119"/>
      <c r="C252" s="23"/>
      <c r="D252" s="120"/>
      <c r="E252" s="120"/>
    </row>
    <row r="253" spans="1:5" ht="22.5" customHeight="1">
      <c r="A253" s="118"/>
      <c r="B253" s="119"/>
      <c r="C253" s="23"/>
      <c r="D253" s="120"/>
      <c r="E253" s="120"/>
    </row>
    <row r="254" spans="1:5" ht="22.5" customHeight="1">
      <c r="A254" s="118"/>
      <c r="B254" s="119"/>
      <c r="C254" s="23"/>
      <c r="D254" s="120"/>
      <c r="E254" s="120"/>
    </row>
    <row r="255" spans="1:5" ht="22.5" customHeight="1">
      <c r="A255" s="118"/>
      <c r="B255" s="119"/>
      <c r="C255" s="23"/>
      <c r="D255" s="120"/>
      <c r="E255" s="120"/>
    </row>
    <row r="256" spans="1:5" ht="22.5" customHeight="1">
      <c r="A256" s="118"/>
      <c r="B256" s="119"/>
      <c r="C256" s="23"/>
      <c r="D256" s="120"/>
      <c r="E256" s="120"/>
    </row>
    <row r="257" spans="1:5" ht="22.5" customHeight="1">
      <c r="A257" s="118"/>
      <c r="B257" s="119"/>
      <c r="C257" s="23"/>
      <c r="D257" s="120"/>
      <c r="E257" s="120"/>
    </row>
    <row r="258" spans="1:5" ht="22.5" customHeight="1">
      <c r="A258" s="118"/>
      <c r="B258" s="119"/>
      <c r="C258" s="23"/>
      <c r="D258" s="120"/>
      <c r="E258" s="120"/>
    </row>
    <row r="259" spans="1:5" ht="22.5" customHeight="1">
      <c r="A259" s="118"/>
      <c r="B259" s="119"/>
      <c r="C259" s="23"/>
      <c r="D259" s="120"/>
      <c r="E259" s="120"/>
    </row>
    <row r="260" spans="1:5" ht="22.5" customHeight="1">
      <c r="A260" s="118"/>
      <c r="B260" s="119"/>
      <c r="C260" s="23"/>
      <c r="D260" s="120"/>
      <c r="E260" s="120"/>
    </row>
    <row r="261" spans="1:5" ht="22.5" customHeight="1">
      <c r="A261" s="118"/>
      <c r="B261" s="119"/>
      <c r="C261" s="23"/>
      <c r="D261" s="120"/>
      <c r="E261" s="120"/>
    </row>
    <row r="262" spans="1:5" ht="22.5" customHeight="1">
      <c r="A262" s="118"/>
      <c r="B262" s="119"/>
      <c r="C262" s="23"/>
      <c r="D262" s="120"/>
      <c r="E262" s="120"/>
    </row>
    <row r="263" spans="1:5" ht="22.5" customHeight="1">
      <c r="A263" s="118"/>
      <c r="B263" s="119"/>
      <c r="C263" s="23"/>
      <c r="D263" s="120"/>
      <c r="E263" s="120"/>
    </row>
    <row r="264" spans="1:5" ht="22.5" customHeight="1">
      <c r="A264" s="118"/>
      <c r="B264" s="119"/>
      <c r="C264" s="23"/>
      <c r="D264" s="120"/>
      <c r="E264" s="120"/>
    </row>
    <row r="265" spans="1:5" ht="22.5" customHeight="1">
      <c r="A265" s="118"/>
      <c r="B265" s="119"/>
      <c r="C265" s="23"/>
      <c r="D265" s="120"/>
      <c r="E265" s="120"/>
    </row>
    <row r="266" spans="1:5" ht="22.5" customHeight="1">
      <c r="A266" s="118"/>
      <c r="B266" s="119"/>
      <c r="C266" s="23"/>
      <c r="D266" s="120"/>
      <c r="E266" s="120"/>
    </row>
    <row r="267" spans="1:5" ht="22.5" customHeight="1">
      <c r="A267" s="118"/>
      <c r="B267" s="119"/>
      <c r="C267" s="23"/>
      <c r="D267" s="120"/>
      <c r="E267" s="120"/>
    </row>
    <row r="268" spans="1:5" ht="22.5" customHeight="1">
      <c r="A268" s="118"/>
      <c r="B268" s="119"/>
      <c r="C268" s="23"/>
      <c r="D268" s="120"/>
      <c r="E268" s="120"/>
    </row>
    <row r="269" spans="1:5" ht="22.5" customHeight="1">
      <c r="A269" s="118"/>
      <c r="B269" s="119"/>
      <c r="C269" s="23"/>
      <c r="D269" s="120"/>
      <c r="E269" s="120"/>
    </row>
    <row r="270" spans="1:5" ht="22.5" customHeight="1">
      <c r="A270" s="118"/>
      <c r="B270" s="119"/>
      <c r="C270" s="23"/>
      <c r="D270" s="120"/>
      <c r="E270" s="120"/>
    </row>
    <row r="271" spans="1:5" ht="22.5" customHeight="1">
      <c r="A271" s="118"/>
      <c r="B271" s="119"/>
      <c r="C271" s="23"/>
      <c r="D271" s="120"/>
      <c r="E271" s="120"/>
    </row>
    <row r="272" spans="1:5" ht="22.5" customHeight="1">
      <c r="A272" s="118"/>
      <c r="B272" s="119"/>
      <c r="C272" s="23"/>
      <c r="D272" s="120"/>
      <c r="E272" s="120"/>
    </row>
    <row r="273" spans="1:5" ht="22.5" customHeight="1">
      <c r="A273" s="118"/>
      <c r="B273" s="119"/>
      <c r="C273" s="23"/>
      <c r="D273" s="120"/>
      <c r="E273" s="120"/>
    </row>
    <row r="274" spans="1:5" ht="22.5" customHeight="1">
      <c r="A274" s="118"/>
      <c r="B274" s="119"/>
      <c r="C274" s="23"/>
      <c r="D274" s="120"/>
      <c r="E274" s="120"/>
    </row>
    <row r="275" spans="1:5" ht="22.5" customHeight="1">
      <c r="A275" s="118"/>
      <c r="B275" s="119"/>
      <c r="C275" s="23"/>
      <c r="D275" s="120"/>
      <c r="E275" s="120"/>
    </row>
    <row r="276" spans="1:5" ht="22.5" customHeight="1">
      <c r="A276" s="118"/>
      <c r="B276" s="119"/>
      <c r="C276" s="23"/>
      <c r="D276" s="120"/>
      <c r="E276" s="120"/>
    </row>
    <row r="277" spans="1:5" ht="22.5" customHeight="1">
      <c r="A277" s="118"/>
      <c r="B277" s="119"/>
      <c r="C277" s="23"/>
      <c r="D277" s="120"/>
      <c r="E277" s="120"/>
    </row>
    <row r="278" spans="1:5" ht="22.5" customHeight="1">
      <c r="A278" s="118"/>
      <c r="B278" s="119"/>
      <c r="C278" s="23"/>
      <c r="D278" s="120"/>
      <c r="E278" s="120"/>
    </row>
    <row r="279" spans="1:5" ht="22.5" customHeight="1">
      <c r="A279" s="118"/>
      <c r="B279" s="119"/>
      <c r="C279" s="23"/>
      <c r="D279" s="120"/>
      <c r="E279" s="120"/>
    </row>
    <row r="280" spans="1:5" ht="22.5" customHeight="1">
      <c r="A280" s="118"/>
      <c r="B280" s="119"/>
      <c r="C280" s="23"/>
      <c r="D280" s="120"/>
      <c r="E280" s="120"/>
    </row>
    <row r="281" spans="1:5" ht="22.5" customHeight="1">
      <c r="A281" s="118"/>
      <c r="B281" s="119"/>
      <c r="C281" s="23"/>
      <c r="D281" s="120"/>
      <c r="E281" s="120"/>
    </row>
    <row r="282" spans="1:5" ht="22.5" customHeight="1">
      <c r="A282" s="118"/>
      <c r="B282" s="119"/>
      <c r="C282" s="23"/>
      <c r="D282" s="120"/>
      <c r="E282" s="120"/>
    </row>
    <row r="283" spans="1:5" ht="22.5" customHeight="1">
      <c r="A283" s="118"/>
      <c r="B283" s="119"/>
      <c r="C283" s="23"/>
      <c r="D283" s="120"/>
      <c r="E283" s="120"/>
    </row>
    <row r="284" spans="1:5" ht="22.5" customHeight="1">
      <c r="A284" s="118"/>
      <c r="B284" s="119"/>
      <c r="C284" s="23"/>
      <c r="D284" s="120"/>
      <c r="E284" s="120"/>
    </row>
    <row r="285" spans="1:5" ht="22.5" customHeight="1">
      <c r="A285" s="118"/>
      <c r="B285" s="119"/>
      <c r="C285" s="23"/>
      <c r="D285" s="120"/>
      <c r="E285" s="120"/>
    </row>
    <row r="286" spans="1:5" ht="22.5" customHeight="1">
      <c r="A286" s="118"/>
      <c r="B286" s="119"/>
      <c r="C286" s="23"/>
      <c r="D286" s="120"/>
      <c r="E286" s="120"/>
    </row>
    <row r="287" spans="1:5" ht="22.5" customHeight="1">
      <c r="A287" s="118"/>
      <c r="B287" s="119"/>
      <c r="C287" s="23"/>
      <c r="D287" s="120"/>
      <c r="E287" s="120"/>
    </row>
    <row r="288" spans="1:5" ht="22.5" customHeight="1">
      <c r="A288" s="118"/>
      <c r="B288" s="119"/>
      <c r="C288" s="23"/>
      <c r="D288" s="120"/>
      <c r="E288" s="120"/>
    </row>
    <row r="289" spans="1:5" ht="22.5" customHeight="1">
      <c r="A289" s="118"/>
      <c r="B289" s="119"/>
      <c r="C289" s="23"/>
      <c r="D289" s="120"/>
      <c r="E289" s="120"/>
    </row>
    <row r="290" spans="1:5" ht="22.5" customHeight="1"/>
    <row r="291" spans="1:5" ht="22.5" customHeight="1"/>
    <row r="292" spans="1:5" ht="22.5" customHeight="1"/>
    <row r="293" spans="1:5" ht="22.5" customHeight="1"/>
    <row r="294" spans="1:5" ht="22.5" customHeight="1"/>
    <row r="295" spans="1:5" ht="22.5" customHeight="1"/>
    <row r="296" spans="1:5" ht="22.5" customHeight="1"/>
    <row r="297" spans="1:5" ht="22.5" customHeight="1"/>
    <row r="298" spans="1:5" ht="22.5" customHeight="1"/>
    <row r="299" spans="1:5" ht="22.5" customHeight="1"/>
    <row r="300" spans="1:5" ht="22.5" customHeight="1"/>
    <row r="301" spans="1:5" ht="22.5" customHeight="1"/>
    <row r="302" spans="1:5" ht="22.5" customHeight="1"/>
    <row r="303" spans="1:5" ht="22.5" customHeight="1"/>
    <row r="304" spans="1:5"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sheetData>
  <mergeCells count="26">
    <mergeCell ref="A1:E1"/>
    <mergeCell ref="A64:E64"/>
    <mergeCell ref="A65:E65"/>
    <mergeCell ref="A36:E36"/>
    <mergeCell ref="A37:E37"/>
    <mergeCell ref="E3:E35"/>
    <mergeCell ref="E39:E62"/>
    <mergeCell ref="A63:E63"/>
    <mergeCell ref="C18:C19"/>
    <mergeCell ref="D18:D19"/>
    <mergeCell ref="B18:B19"/>
    <mergeCell ref="A18:A19"/>
    <mergeCell ref="G4:H4"/>
    <mergeCell ref="G14:I14"/>
    <mergeCell ref="G13:L13"/>
    <mergeCell ref="G60:L60"/>
    <mergeCell ref="G61:I61"/>
    <mergeCell ref="G31:G32"/>
    <mergeCell ref="G49:L49"/>
    <mergeCell ref="G87:L87"/>
    <mergeCell ref="G88:I88"/>
    <mergeCell ref="D89:E89"/>
    <mergeCell ref="A89:C89"/>
    <mergeCell ref="E66:E85"/>
    <mergeCell ref="A87:E87"/>
    <mergeCell ref="A86:E86"/>
  </mergeCells>
  <pageMargins left="0.78749999999999998" right="0.78749999999999998" top="1.05277777777778" bottom="1.05277777777778"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0D50-E8AF-0448-96F8-1CCF3A0DD32E}">
  <dimension ref="A1:AC57"/>
  <sheetViews>
    <sheetView workbookViewId="0">
      <selection activeCell="AE30" sqref="AE30"/>
    </sheetView>
  </sheetViews>
  <sheetFormatPr baseColWidth="10" defaultColWidth="11.5" defaultRowHeight="13"/>
  <cols>
    <col min="1" max="1" width="67.33203125" bestFit="1" customWidth="1"/>
    <col min="2" max="2" width="12.1640625" bestFit="1" customWidth="1"/>
    <col min="3" max="3" width="10.5" bestFit="1" customWidth="1"/>
    <col min="4" max="4" width="4.1640625" bestFit="1" customWidth="1"/>
    <col min="5"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7" width="3.1640625" bestFit="1" customWidth="1"/>
  </cols>
  <sheetData>
    <row r="1" spans="1:29">
      <c r="A1" s="147" t="s">
        <v>50</v>
      </c>
      <c r="B1" s="148"/>
      <c r="C1" s="148"/>
      <c r="D1" s="254" t="s">
        <v>51</v>
      </c>
      <c r="E1" s="254"/>
      <c r="F1" s="254"/>
      <c r="G1" s="254"/>
      <c r="H1" s="254"/>
      <c r="I1" s="254"/>
      <c r="J1" s="254"/>
      <c r="K1" s="254"/>
      <c r="L1" s="254"/>
      <c r="M1" s="254"/>
      <c r="N1" s="254"/>
      <c r="O1" s="254"/>
      <c r="P1" s="254"/>
      <c r="Q1" s="254"/>
      <c r="R1" s="254"/>
      <c r="S1" s="254"/>
      <c r="T1" s="254"/>
      <c r="U1" s="254"/>
      <c r="V1" s="254"/>
      <c r="W1" s="254"/>
      <c r="X1" s="254"/>
    </row>
    <row r="2" spans="1:29" ht="24" thickBot="1">
      <c r="A2" s="153" t="s">
        <v>24</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c r="AA2" s="149">
        <v>19</v>
      </c>
    </row>
    <row r="3" spans="1:29" ht="14" thickTop="1">
      <c r="A3" s="25" t="s">
        <v>102</v>
      </c>
      <c r="B3" s="180" t="s">
        <v>97</v>
      </c>
      <c r="C3" s="163">
        <v>10</v>
      </c>
      <c r="D3" s="174"/>
      <c r="E3" s="152"/>
      <c r="F3" s="150"/>
      <c r="G3" s="150"/>
      <c r="H3" s="150"/>
      <c r="I3" s="150"/>
      <c r="J3" s="150"/>
      <c r="K3" s="150"/>
      <c r="L3" s="150"/>
      <c r="M3" s="150"/>
      <c r="N3" s="150"/>
      <c r="O3" s="150"/>
      <c r="P3" s="150"/>
      <c r="Q3" s="150"/>
      <c r="R3" s="150"/>
      <c r="S3" s="150"/>
      <c r="T3" s="150"/>
      <c r="U3" s="150"/>
      <c r="V3" s="150"/>
      <c r="W3" s="150"/>
      <c r="X3" s="150"/>
      <c r="Y3" s="150"/>
      <c r="Z3" s="150"/>
      <c r="AA3" s="150"/>
      <c r="AC3" s="160"/>
    </row>
    <row r="4" spans="1:29">
      <c r="A4" s="214" t="s">
        <v>96</v>
      </c>
      <c r="B4" s="180" t="s">
        <v>46</v>
      </c>
      <c r="C4" s="164">
        <v>5</v>
      </c>
      <c r="D4" s="174"/>
      <c r="E4" s="152"/>
      <c r="F4" s="150"/>
      <c r="G4" s="150"/>
      <c r="H4" s="150"/>
      <c r="I4" s="150"/>
      <c r="J4" s="150"/>
      <c r="K4" s="150"/>
      <c r="L4" s="150"/>
      <c r="M4" s="150"/>
      <c r="N4" s="150"/>
      <c r="O4" s="150"/>
      <c r="P4" s="150"/>
      <c r="Q4" s="150"/>
      <c r="R4" s="150"/>
      <c r="S4" s="150"/>
      <c r="T4" s="150"/>
      <c r="U4" s="150"/>
      <c r="V4" s="150"/>
      <c r="W4" s="150"/>
      <c r="X4" s="150"/>
      <c r="Y4" s="150"/>
      <c r="Z4" s="150"/>
      <c r="AA4" s="150"/>
      <c r="AC4" s="160"/>
    </row>
    <row r="5" spans="1:29">
      <c r="A5" s="214" t="s">
        <v>99</v>
      </c>
      <c r="B5" s="180" t="s">
        <v>106</v>
      </c>
      <c r="C5" s="161">
        <v>20</v>
      </c>
      <c r="D5" s="174"/>
      <c r="E5" s="152"/>
      <c r="F5" s="150"/>
      <c r="G5" s="150"/>
      <c r="H5" s="150"/>
      <c r="I5" s="150"/>
      <c r="J5" s="150"/>
      <c r="K5" s="150"/>
      <c r="L5" s="150"/>
      <c r="M5" s="150"/>
      <c r="N5" s="150"/>
      <c r="O5" s="150"/>
      <c r="P5" s="150"/>
      <c r="Q5" s="150"/>
      <c r="R5" s="150"/>
      <c r="S5" s="150"/>
      <c r="T5" s="150"/>
      <c r="U5" s="150"/>
      <c r="V5" s="150"/>
      <c r="W5" s="150"/>
      <c r="X5" s="150"/>
      <c r="Y5" s="150"/>
      <c r="Z5" s="150"/>
      <c r="AA5" s="150"/>
      <c r="AC5" s="190"/>
    </row>
    <row r="6" spans="1:29">
      <c r="A6" s="214" t="s">
        <v>100</v>
      </c>
      <c r="B6" s="180" t="s">
        <v>106</v>
      </c>
      <c r="C6" s="161">
        <v>20</v>
      </c>
      <c r="D6" s="174"/>
      <c r="E6" s="152"/>
      <c r="F6" s="150"/>
      <c r="G6" s="150"/>
      <c r="H6" s="150"/>
      <c r="I6" s="150"/>
      <c r="J6" s="150"/>
      <c r="K6" s="150"/>
      <c r="L6" s="150"/>
      <c r="M6" s="150"/>
      <c r="N6" s="150"/>
      <c r="O6" s="150"/>
      <c r="P6" s="150"/>
      <c r="Q6" s="150"/>
      <c r="R6" s="150"/>
      <c r="S6" s="150"/>
      <c r="T6" s="150"/>
      <c r="U6" s="150"/>
      <c r="V6" s="150"/>
      <c r="W6" s="150"/>
      <c r="X6" s="150"/>
      <c r="Y6" s="150"/>
      <c r="Z6" s="150"/>
      <c r="AA6" s="150"/>
      <c r="AC6" s="190"/>
    </row>
    <row r="7" spans="1:29">
      <c r="A7" s="267" t="s">
        <v>101</v>
      </c>
      <c r="B7" s="180" t="s">
        <v>97</v>
      </c>
      <c r="C7" s="161">
        <v>20</v>
      </c>
      <c r="D7" s="174"/>
      <c r="E7" s="152"/>
      <c r="F7" s="150"/>
      <c r="G7" s="150"/>
      <c r="H7" s="150"/>
      <c r="I7" s="150"/>
      <c r="J7" s="150"/>
      <c r="K7" s="150"/>
      <c r="L7" s="150"/>
      <c r="M7" s="150"/>
      <c r="N7" s="150"/>
      <c r="O7" s="150"/>
      <c r="P7" s="150"/>
      <c r="Q7" s="150"/>
      <c r="R7" s="150"/>
      <c r="S7" s="150"/>
      <c r="T7" s="150"/>
      <c r="U7" s="150"/>
      <c r="V7" s="150"/>
      <c r="W7" s="150"/>
      <c r="X7" s="150"/>
      <c r="Y7" s="150"/>
      <c r="Z7" s="150"/>
      <c r="AA7" s="150"/>
      <c r="AC7" s="190"/>
    </row>
    <row r="8" spans="1:29">
      <c r="A8" s="267" t="s">
        <v>107</v>
      </c>
      <c r="B8" s="181" t="s">
        <v>78</v>
      </c>
      <c r="C8" s="161">
        <v>10</v>
      </c>
      <c r="D8" s="174"/>
      <c r="E8" s="152"/>
      <c r="F8" s="150"/>
      <c r="G8" s="150"/>
      <c r="H8" s="150"/>
      <c r="I8" s="150"/>
      <c r="J8" s="150"/>
      <c r="K8" s="150"/>
      <c r="L8" s="150"/>
      <c r="M8" s="150"/>
      <c r="N8" s="150"/>
      <c r="O8" s="150"/>
      <c r="P8" s="150"/>
      <c r="Q8" s="150"/>
      <c r="R8" s="150"/>
      <c r="S8" s="150"/>
      <c r="T8" s="150"/>
      <c r="U8" s="150"/>
      <c r="V8" s="150"/>
      <c r="W8" s="150"/>
      <c r="X8" s="150"/>
      <c r="Y8" s="150"/>
      <c r="Z8" s="150"/>
      <c r="AA8" s="150"/>
      <c r="AC8" s="190"/>
    </row>
    <row r="9" spans="1:29">
      <c r="A9" s="269" t="s">
        <v>103</v>
      </c>
      <c r="B9" s="180" t="s">
        <v>97</v>
      </c>
      <c r="C9" s="161">
        <v>30</v>
      </c>
      <c r="D9" s="174"/>
      <c r="E9" s="152"/>
      <c r="F9" s="150"/>
      <c r="G9" s="150"/>
      <c r="H9" s="150"/>
      <c r="I9" s="150"/>
      <c r="J9" s="150"/>
      <c r="K9" s="150"/>
      <c r="L9" s="150"/>
      <c r="M9" s="150"/>
      <c r="N9" s="150"/>
      <c r="O9" s="150"/>
      <c r="P9" s="150"/>
      <c r="Q9" s="150"/>
      <c r="R9" s="150"/>
      <c r="S9" s="150"/>
      <c r="T9" s="150"/>
      <c r="U9" s="150"/>
      <c r="V9" s="150"/>
      <c r="W9" s="150"/>
      <c r="X9" s="150"/>
      <c r="Y9" s="150"/>
      <c r="Z9" s="150"/>
      <c r="AA9" s="150"/>
      <c r="AC9" s="190"/>
    </row>
    <row r="10" spans="1:29">
      <c r="A10" s="268" t="s">
        <v>104</v>
      </c>
      <c r="B10" s="180" t="s">
        <v>97</v>
      </c>
      <c r="C10" s="161">
        <v>3</v>
      </c>
      <c r="D10" s="174"/>
      <c r="E10" s="174"/>
      <c r="F10" s="174"/>
      <c r="G10" s="174"/>
      <c r="H10" s="174"/>
      <c r="I10" s="174"/>
      <c r="J10" s="174"/>
      <c r="K10" s="174"/>
      <c r="L10" s="174"/>
      <c r="M10" s="174"/>
      <c r="N10" s="174"/>
      <c r="O10" s="174"/>
      <c r="P10" s="174"/>
      <c r="Q10" s="174"/>
      <c r="R10" s="174"/>
      <c r="S10" s="174"/>
      <c r="T10" s="152"/>
      <c r="U10" s="150"/>
      <c r="V10" s="150"/>
      <c r="W10" s="150"/>
      <c r="X10" s="150"/>
      <c r="Y10" s="173"/>
      <c r="Z10" s="173"/>
      <c r="AA10" s="173"/>
      <c r="AC10" s="190"/>
    </row>
    <row r="11" spans="1:29">
      <c r="A11" s="214" t="s">
        <v>114</v>
      </c>
      <c r="B11" s="180" t="s">
        <v>78</v>
      </c>
      <c r="C11" s="161">
        <v>10</v>
      </c>
      <c r="D11" s="174"/>
      <c r="E11" s="174"/>
      <c r="F11" s="174"/>
      <c r="G11" s="174"/>
      <c r="H11" s="174"/>
      <c r="I11" s="174"/>
      <c r="J11" s="174"/>
      <c r="K11" s="174"/>
      <c r="L11" s="174"/>
      <c r="M11" s="174"/>
      <c r="N11" s="174"/>
      <c r="O11" s="174"/>
      <c r="P11" s="174"/>
      <c r="Q11" s="174"/>
      <c r="R11" s="174"/>
      <c r="S11" s="174"/>
      <c r="T11" s="171"/>
      <c r="U11" s="171"/>
      <c r="V11" s="171"/>
      <c r="W11" s="171"/>
      <c r="X11" s="171"/>
      <c r="Y11" s="175"/>
      <c r="Z11" s="175"/>
      <c r="AA11" s="175"/>
      <c r="AC11" s="190"/>
    </row>
    <row r="12" spans="1:29">
      <c r="A12" s="214" t="s">
        <v>105</v>
      </c>
      <c r="B12" s="182" t="s">
        <v>110</v>
      </c>
      <c r="C12" s="161">
        <v>3</v>
      </c>
      <c r="D12" s="174"/>
      <c r="E12" s="174"/>
      <c r="F12" s="174"/>
      <c r="G12" s="174"/>
      <c r="H12" s="174"/>
      <c r="I12" s="174"/>
      <c r="J12" s="174"/>
      <c r="K12" s="174"/>
      <c r="L12" s="174"/>
      <c r="M12" s="174"/>
      <c r="N12" s="174"/>
      <c r="O12" s="174"/>
      <c r="P12" s="174"/>
      <c r="Q12" s="174"/>
      <c r="R12" s="174"/>
      <c r="S12" s="174"/>
      <c r="T12" s="171"/>
      <c r="U12" s="171"/>
      <c r="V12" s="171"/>
      <c r="W12" s="171"/>
      <c r="X12" s="171"/>
      <c r="Y12" s="176"/>
      <c r="Z12" s="176"/>
      <c r="AA12" s="176"/>
      <c r="AC12" s="190"/>
    </row>
    <row r="13" spans="1:29">
      <c r="A13" s="166"/>
      <c r="B13" s="172"/>
      <c r="C13" s="161"/>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A13" s="177"/>
      <c r="AC13" s="190"/>
    </row>
    <row r="14" spans="1:29">
      <c r="A14" s="166"/>
      <c r="B14" s="172"/>
      <c r="C14" s="161"/>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A14" s="177"/>
      <c r="AC14" s="190"/>
    </row>
    <row r="15" spans="1:29">
      <c r="A15" s="166"/>
      <c r="B15" s="172"/>
      <c r="C15" s="161"/>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A15" s="177"/>
      <c r="AC15" s="190"/>
    </row>
    <row r="16" spans="1:29">
      <c r="A16" s="166"/>
      <c r="B16" s="172"/>
      <c r="C16" s="161"/>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A16" s="177"/>
      <c r="AC16" s="190"/>
    </row>
    <row r="17" spans="1:29">
      <c r="A17" s="189"/>
      <c r="B17" s="172"/>
      <c r="C17" s="155"/>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A17" s="177"/>
      <c r="AC17" s="255"/>
    </row>
    <row r="18" spans="1:29">
      <c r="A18" s="166"/>
      <c r="B18" s="172"/>
      <c r="C18" s="161"/>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A18" s="177"/>
      <c r="AC18" s="255"/>
    </row>
    <row r="19" spans="1:29">
      <c r="A19" s="166"/>
      <c r="B19" s="172"/>
      <c r="C19" s="161"/>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A19" s="177"/>
      <c r="AC19" s="190"/>
    </row>
    <row r="20" spans="1:29">
      <c r="A20" s="166"/>
      <c r="B20" s="172"/>
      <c r="C20" s="161"/>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A20" s="177"/>
      <c r="AC20" s="190"/>
    </row>
    <row r="21" spans="1:29">
      <c r="A21" s="166"/>
      <c r="B21" s="172"/>
      <c r="C21" s="161"/>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A21" s="177"/>
      <c r="AC21" s="190"/>
    </row>
    <row r="22" spans="1:29">
      <c r="A22" s="166"/>
      <c r="B22" s="172"/>
      <c r="C22" s="161"/>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A22" s="177"/>
      <c r="AC22" s="190"/>
    </row>
    <row r="23" spans="1:29">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A23" s="177"/>
      <c r="AC23" s="190"/>
    </row>
    <row r="24" spans="1:29">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A24" s="177"/>
      <c r="AC24" s="190"/>
    </row>
    <row r="25" spans="1:29">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A25" s="177"/>
      <c r="AC25" s="190"/>
    </row>
    <row r="26" spans="1:29">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A26" s="177"/>
      <c r="AC26" s="190"/>
    </row>
    <row r="27" spans="1:29">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A27" s="177"/>
      <c r="AC27" s="190"/>
    </row>
    <row r="28" spans="1:29">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A28" s="177"/>
      <c r="AC28" s="190"/>
    </row>
    <row r="29" spans="1:29">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A29" s="177"/>
      <c r="AC29" s="190"/>
    </row>
    <row r="30" spans="1:29">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A30" s="177"/>
      <c r="AC30" s="190"/>
    </row>
    <row r="31" spans="1:29">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A31" s="177"/>
      <c r="AC31" s="190"/>
    </row>
    <row r="32" spans="1:29">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A32" s="177"/>
      <c r="AC32" s="190"/>
    </row>
    <row r="33" spans="1:29"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A33" s="177"/>
      <c r="AC33" s="190"/>
    </row>
    <row r="34" spans="1:29"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A34" s="156">
        <f>Z34-SUM(AA3:AA33)</f>
        <v>0</v>
      </c>
      <c r="AC34" s="190"/>
    </row>
    <row r="35" spans="1:29">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9">
      <c r="A36" s="148"/>
      <c r="B36" s="148"/>
      <c r="C36" s="148"/>
      <c r="D36" s="256" t="s">
        <v>76</v>
      </c>
      <c r="E36" s="257"/>
      <c r="F36" s="257"/>
      <c r="G36" s="257"/>
      <c r="H36" s="257"/>
      <c r="I36" s="257"/>
      <c r="J36" s="257"/>
      <c r="K36" s="257"/>
      <c r="L36" s="257"/>
      <c r="M36" s="257"/>
      <c r="N36" s="257"/>
      <c r="O36" s="257"/>
      <c r="P36" s="257"/>
      <c r="Q36" s="257"/>
      <c r="R36" s="257"/>
      <c r="S36" s="257"/>
      <c r="T36" s="257"/>
      <c r="U36" s="257"/>
      <c r="V36" s="257"/>
      <c r="W36" s="257"/>
      <c r="X36" s="258"/>
    </row>
    <row r="37" spans="1:29">
      <c r="A37" s="148"/>
      <c r="B37" s="148"/>
      <c r="C37" s="148"/>
      <c r="D37" s="259"/>
      <c r="E37" s="260"/>
      <c r="F37" s="260"/>
      <c r="G37" s="260"/>
      <c r="H37" s="260"/>
      <c r="I37" s="260"/>
      <c r="J37" s="260"/>
      <c r="K37" s="260"/>
      <c r="L37" s="260"/>
      <c r="M37" s="260"/>
      <c r="N37" s="260"/>
      <c r="O37" s="260"/>
      <c r="P37" s="260"/>
      <c r="Q37" s="260"/>
      <c r="R37" s="260"/>
      <c r="S37" s="260"/>
      <c r="T37" s="260"/>
      <c r="U37" s="260"/>
      <c r="V37" s="260"/>
      <c r="W37" s="260"/>
      <c r="X37" s="261"/>
    </row>
    <row r="38" spans="1:29">
      <c r="A38" s="148"/>
      <c r="B38" s="148"/>
      <c r="C38" s="148"/>
      <c r="D38" s="259"/>
      <c r="E38" s="260"/>
      <c r="F38" s="260"/>
      <c r="G38" s="260"/>
      <c r="H38" s="260"/>
      <c r="I38" s="260"/>
      <c r="J38" s="260"/>
      <c r="K38" s="260"/>
      <c r="L38" s="260"/>
      <c r="M38" s="260"/>
      <c r="N38" s="260"/>
      <c r="O38" s="260"/>
      <c r="P38" s="260"/>
      <c r="Q38" s="260"/>
      <c r="R38" s="260"/>
      <c r="S38" s="260"/>
      <c r="T38" s="260"/>
      <c r="U38" s="260"/>
      <c r="V38" s="260"/>
      <c r="W38" s="260"/>
      <c r="X38" s="261"/>
    </row>
    <row r="39" spans="1:29">
      <c r="A39" s="148"/>
      <c r="B39" s="148"/>
      <c r="C39" s="148"/>
      <c r="D39" s="262"/>
      <c r="E39" s="263"/>
      <c r="F39" s="263"/>
      <c r="G39" s="263"/>
      <c r="H39" s="263"/>
      <c r="I39" s="263"/>
      <c r="J39" s="263"/>
      <c r="K39" s="263"/>
      <c r="L39" s="263"/>
      <c r="M39" s="263"/>
      <c r="N39" s="263"/>
      <c r="O39" s="263"/>
      <c r="P39" s="263"/>
      <c r="Q39" s="263"/>
      <c r="R39" s="263"/>
      <c r="S39" s="263"/>
      <c r="T39" s="263"/>
      <c r="U39" s="263"/>
      <c r="V39" s="263"/>
      <c r="W39" s="263"/>
      <c r="X39" s="264"/>
    </row>
    <row r="40" spans="1:29">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9">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9">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9">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9">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9">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9">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9">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9">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AC17:AC18"/>
    <mergeCell ref="D36:X3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82ED-4671-6F48-B254-C610BEFC4E26}">
  <dimension ref="B3:H32"/>
  <sheetViews>
    <sheetView workbookViewId="0">
      <selection activeCell="B5" sqref="B5:H32"/>
    </sheetView>
  </sheetViews>
  <sheetFormatPr baseColWidth="10" defaultColWidth="11.5" defaultRowHeight="13"/>
  <sheetData>
    <row r="3" spans="2:8" ht="18">
      <c r="B3" s="187" t="s">
        <v>95</v>
      </c>
    </row>
    <row r="5" spans="2:8">
      <c r="B5" s="265"/>
      <c r="C5" s="257"/>
      <c r="D5" s="257"/>
      <c r="E5" s="257"/>
      <c r="F5" s="257"/>
      <c r="G5" s="257"/>
      <c r="H5" s="258"/>
    </row>
    <row r="6" spans="2:8">
      <c r="B6" s="259"/>
      <c r="C6" s="260"/>
      <c r="D6" s="260"/>
      <c r="E6" s="260"/>
      <c r="F6" s="260"/>
      <c r="G6" s="260"/>
      <c r="H6" s="261"/>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62"/>
      <c r="C32" s="263"/>
      <c r="D32" s="263"/>
      <c r="E32" s="263"/>
      <c r="F32" s="263"/>
      <c r="G32" s="263"/>
      <c r="H32" s="264"/>
    </row>
  </sheetData>
  <mergeCells count="1">
    <mergeCell ref="B5:H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34A9-85DB-1443-8E29-EBF6F94EAEE7}">
  <dimension ref="B4:H33"/>
  <sheetViews>
    <sheetView workbookViewId="0">
      <selection activeCell="B6" sqref="B6:H33"/>
    </sheetView>
  </sheetViews>
  <sheetFormatPr baseColWidth="10" defaultColWidth="11.5" defaultRowHeight="13"/>
  <sheetData>
    <row r="4" spans="2:8" ht="18">
      <c r="B4" s="187" t="s">
        <v>94</v>
      </c>
    </row>
    <row r="6" spans="2:8">
      <c r="B6" s="265"/>
      <c r="C6" s="257"/>
      <c r="D6" s="257"/>
      <c r="E6" s="257"/>
      <c r="F6" s="257"/>
      <c r="G6" s="257"/>
      <c r="H6" s="258"/>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59"/>
      <c r="C32" s="260"/>
      <c r="D32" s="260"/>
      <c r="E32" s="260"/>
      <c r="F32" s="260"/>
      <c r="G32" s="260"/>
      <c r="H32" s="261"/>
    </row>
    <row r="33" spans="2:8">
      <c r="B33" s="262"/>
      <c r="C33" s="263"/>
      <c r="D33" s="263"/>
      <c r="E33" s="263"/>
      <c r="F33" s="263"/>
      <c r="G33" s="263"/>
      <c r="H33" s="264"/>
    </row>
  </sheetData>
  <mergeCells count="1">
    <mergeCell ref="B6:H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1FF-9A94-A246-82B1-68F7EE184E3F}">
  <dimension ref="A1:AB57"/>
  <sheetViews>
    <sheetView topLeftCell="A2" workbookViewId="0">
      <selection activeCell="C34" sqref="C34:Z34"/>
    </sheetView>
  </sheetViews>
  <sheetFormatPr baseColWidth="10" defaultColWidth="11.5" defaultRowHeight="13"/>
  <cols>
    <col min="1" max="1" width="67.33203125" bestFit="1" customWidth="1"/>
    <col min="2" max="2" width="12.1640625" bestFit="1" customWidth="1"/>
    <col min="3" max="3" width="10.5" bestFit="1" customWidth="1"/>
    <col min="4" max="17" width="3.1640625" bestFit="1" customWidth="1"/>
    <col min="18" max="18" width="2.83203125" customWidth="1"/>
    <col min="19" max="19" width="4.6640625" customWidth="1"/>
    <col min="20" max="20" width="0" hidden="1" customWidth="1"/>
    <col min="21" max="21" width="10" hidden="1" customWidth="1"/>
    <col min="22" max="22" width="10.83203125" hidden="1" customWidth="1"/>
    <col min="23" max="24" width="0.1640625" hidden="1" customWidth="1"/>
    <col min="25" max="26" width="3.1640625" bestFit="1" customWidth="1"/>
  </cols>
  <sheetData>
    <row r="1" spans="1:28">
      <c r="A1" s="147" t="s">
        <v>50</v>
      </c>
      <c r="B1" s="148"/>
      <c r="C1" s="148"/>
      <c r="D1" s="254" t="s">
        <v>51</v>
      </c>
      <c r="E1" s="254"/>
      <c r="F1" s="254"/>
      <c r="G1" s="254"/>
      <c r="H1" s="254"/>
      <c r="I1" s="254"/>
      <c r="J1" s="254"/>
      <c r="K1" s="254"/>
      <c r="L1" s="254"/>
      <c r="M1" s="254"/>
      <c r="N1" s="254"/>
      <c r="O1" s="254"/>
      <c r="P1" s="254"/>
      <c r="Q1" s="254"/>
      <c r="R1" s="254"/>
      <c r="S1" s="254"/>
      <c r="T1" s="254"/>
      <c r="U1" s="254"/>
      <c r="V1" s="254"/>
      <c r="W1" s="254"/>
      <c r="X1" s="254"/>
    </row>
    <row r="2" spans="1:28" ht="24" thickBot="1">
      <c r="A2" s="153" t="s">
        <v>48</v>
      </c>
      <c r="B2" s="178" t="s">
        <v>52</v>
      </c>
      <c r="C2" s="154" t="s">
        <v>53</v>
      </c>
      <c r="D2" s="179" t="s">
        <v>54</v>
      </c>
      <c r="E2" s="149" t="s">
        <v>55</v>
      </c>
      <c r="F2" s="149" t="s">
        <v>56</v>
      </c>
      <c r="G2" s="149" t="s">
        <v>57</v>
      </c>
      <c r="H2" s="149" t="s">
        <v>58</v>
      </c>
      <c r="I2" s="149" t="s">
        <v>59</v>
      </c>
      <c r="J2" s="149" t="s">
        <v>60</v>
      </c>
      <c r="K2" s="149" t="s">
        <v>61</v>
      </c>
      <c r="L2" s="149" t="s">
        <v>62</v>
      </c>
      <c r="M2" s="149" t="s">
        <v>63</v>
      </c>
      <c r="N2" s="149" t="s">
        <v>64</v>
      </c>
      <c r="O2" s="149" t="s">
        <v>65</v>
      </c>
      <c r="P2" s="149" t="s">
        <v>66</v>
      </c>
      <c r="Q2" s="149" t="s">
        <v>67</v>
      </c>
      <c r="R2" s="149" t="s">
        <v>68</v>
      </c>
      <c r="S2" s="149" t="s">
        <v>69</v>
      </c>
      <c r="T2" s="149" t="s">
        <v>70</v>
      </c>
      <c r="U2" s="149" t="s">
        <v>71</v>
      </c>
      <c r="V2" s="149" t="s">
        <v>72</v>
      </c>
      <c r="W2" s="149" t="s">
        <v>73</v>
      </c>
      <c r="X2" s="149" t="s">
        <v>74</v>
      </c>
      <c r="Y2" s="149">
        <v>17</v>
      </c>
      <c r="Z2" s="149">
        <v>18</v>
      </c>
    </row>
    <row r="3" spans="1:28" ht="14" thickTop="1">
      <c r="A3" s="162"/>
      <c r="B3" s="155"/>
      <c r="C3" s="80"/>
      <c r="D3" s="174"/>
      <c r="E3" s="152"/>
      <c r="F3" s="150"/>
      <c r="G3" s="150"/>
      <c r="H3" s="150"/>
      <c r="I3" s="150"/>
      <c r="J3" s="150"/>
      <c r="K3" s="150"/>
      <c r="L3" s="150"/>
      <c r="M3" s="150"/>
      <c r="N3" s="150"/>
      <c r="O3" s="150"/>
      <c r="P3" s="150"/>
      <c r="Q3" s="150"/>
      <c r="R3" s="150"/>
      <c r="S3" s="150"/>
      <c r="T3" s="150"/>
      <c r="U3" s="150"/>
      <c r="V3" s="150"/>
      <c r="W3" s="150"/>
      <c r="X3" s="150"/>
      <c r="Y3" s="150"/>
      <c r="Z3" s="150"/>
      <c r="AB3" s="160"/>
    </row>
    <row r="4" spans="1:28">
      <c r="A4" s="162"/>
      <c r="B4" s="155"/>
      <c r="C4" s="170"/>
      <c r="D4" s="174"/>
      <c r="E4" s="152"/>
      <c r="F4" s="150"/>
      <c r="G4" s="150"/>
      <c r="H4" s="150"/>
      <c r="I4" s="150"/>
      <c r="J4" s="150"/>
      <c r="K4" s="150"/>
      <c r="L4" s="150"/>
      <c r="M4" s="150"/>
      <c r="N4" s="150"/>
      <c r="O4" s="150"/>
      <c r="P4" s="150"/>
      <c r="Q4" s="150"/>
      <c r="R4" s="150"/>
      <c r="S4" s="150"/>
      <c r="T4" s="150"/>
      <c r="U4" s="150"/>
      <c r="V4" s="150"/>
      <c r="W4" s="150"/>
      <c r="X4" s="150"/>
      <c r="Y4" s="150"/>
      <c r="Z4" s="150"/>
      <c r="AB4" s="160"/>
    </row>
    <row r="5" spans="1:28">
      <c r="A5" s="162"/>
      <c r="B5" s="155"/>
      <c r="C5" s="170"/>
      <c r="D5" s="174"/>
      <c r="E5" s="152"/>
      <c r="F5" s="150"/>
      <c r="G5" s="150"/>
      <c r="H5" s="150"/>
      <c r="I5" s="150"/>
      <c r="J5" s="150"/>
      <c r="K5" s="150"/>
      <c r="L5" s="150"/>
      <c r="M5" s="150"/>
      <c r="N5" s="150"/>
      <c r="O5" s="150"/>
      <c r="P5" s="150"/>
      <c r="Q5" s="150"/>
      <c r="R5" s="150"/>
      <c r="S5" s="150"/>
      <c r="T5" s="150"/>
      <c r="U5" s="150"/>
      <c r="V5" s="150"/>
      <c r="W5" s="150"/>
      <c r="X5" s="150"/>
      <c r="Y5" s="150"/>
      <c r="Z5" s="150"/>
      <c r="AB5" s="158"/>
    </row>
    <row r="6" spans="1:28">
      <c r="A6" s="162"/>
      <c r="B6" s="155"/>
      <c r="C6" s="170"/>
      <c r="D6" s="174"/>
      <c r="E6" s="152"/>
      <c r="F6" s="150"/>
      <c r="G6" s="150"/>
      <c r="H6" s="150"/>
      <c r="I6" s="150"/>
      <c r="J6" s="150"/>
      <c r="K6" s="150"/>
      <c r="L6" s="150"/>
      <c r="M6" s="150"/>
      <c r="N6" s="150"/>
      <c r="O6" s="150"/>
      <c r="P6" s="150"/>
      <c r="Q6" s="150"/>
      <c r="R6" s="150"/>
      <c r="S6" s="150"/>
      <c r="T6" s="150"/>
      <c r="U6" s="150"/>
      <c r="V6" s="150"/>
      <c r="W6" s="150"/>
      <c r="X6" s="150"/>
      <c r="Y6" s="150"/>
      <c r="Z6" s="150"/>
      <c r="AB6" s="158"/>
    </row>
    <row r="7" spans="1:28">
      <c r="A7" s="162"/>
      <c r="B7" s="155"/>
      <c r="C7" s="170"/>
      <c r="D7" s="174"/>
      <c r="E7" s="152"/>
      <c r="F7" s="150"/>
      <c r="G7" s="150"/>
      <c r="H7" s="150"/>
      <c r="I7" s="150"/>
      <c r="J7" s="150"/>
      <c r="K7" s="150"/>
      <c r="L7" s="150"/>
      <c r="M7" s="150"/>
      <c r="N7" s="150"/>
      <c r="O7" s="150"/>
      <c r="P7" s="150"/>
      <c r="Q7" s="150"/>
      <c r="R7" s="150"/>
      <c r="S7" s="150"/>
      <c r="T7" s="150"/>
      <c r="U7" s="150"/>
      <c r="V7" s="150"/>
      <c r="W7" s="150"/>
      <c r="X7" s="150"/>
      <c r="Y7" s="150"/>
      <c r="Z7" s="150"/>
      <c r="AB7" s="158"/>
    </row>
    <row r="8" spans="1:28">
      <c r="A8" s="162"/>
      <c r="B8" s="155"/>
      <c r="C8" s="170"/>
      <c r="D8" s="174"/>
      <c r="E8" s="152"/>
      <c r="F8" s="150"/>
      <c r="G8" s="150"/>
      <c r="H8" s="150"/>
      <c r="I8" s="150"/>
      <c r="J8" s="150"/>
      <c r="K8" s="150"/>
      <c r="L8" s="150"/>
      <c r="M8" s="150"/>
      <c r="N8" s="150"/>
      <c r="O8" s="150"/>
      <c r="P8" s="150"/>
      <c r="Q8" s="150"/>
      <c r="R8" s="150"/>
      <c r="S8" s="150"/>
      <c r="T8" s="150"/>
      <c r="U8" s="150"/>
      <c r="V8" s="150"/>
      <c r="W8" s="150"/>
      <c r="X8" s="150"/>
      <c r="Y8" s="150"/>
      <c r="Z8" s="150"/>
      <c r="AB8" s="158"/>
    </row>
    <row r="9" spans="1:28">
      <c r="A9" s="162"/>
      <c r="B9" s="155"/>
      <c r="C9" s="170"/>
      <c r="D9" s="174"/>
      <c r="E9" s="152"/>
      <c r="F9" s="150"/>
      <c r="G9" s="150"/>
      <c r="H9" s="150"/>
      <c r="I9" s="150"/>
      <c r="J9" s="150"/>
      <c r="K9" s="150"/>
      <c r="L9" s="150"/>
      <c r="M9" s="150"/>
      <c r="N9" s="150"/>
      <c r="O9" s="150"/>
      <c r="P9" s="150"/>
      <c r="Q9" s="150"/>
      <c r="R9" s="150"/>
      <c r="S9" s="150"/>
      <c r="T9" s="150"/>
      <c r="U9" s="150"/>
      <c r="V9" s="150"/>
      <c r="W9" s="150"/>
      <c r="X9" s="150"/>
      <c r="Y9" s="150"/>
      <c r="Z9" s="150"/>
      <c r="AB9" s="158"/>
    </row>
    <row r="10" spans="1:28">
      <c r="A10" s="162"/>
      <c r="B10" s="155"/>
      <c r="C10" s="170"/>
      <c r="D10" s="174"/>
      <c r="E10" s="174"/>
      <c r="F10" s="174"/>
      <c r="G10" s="174"/>
      <c r="H10" s="174"/>
      <c r="I10" s="174"/>
      <c r="J10" s="174"/>
      <c r="K10" s="174"/>
      <c r="L10" s="174"/>
      <c r="M10" s="174"/>
      <c r="N10" s="174"/>
      <c r="O10" s="174"/>
      <c r="P10" s="174"/>
      <c r="Q10" s="174"/>
      <c r="R10" s="174"/>
      <c r="S10" s="174"/>
      <c r="T10" s="152"/>
      <c r="U10" s="150"/>
      <c r="V10" s="150"/>
      <c r="W10" s="150"/>
      <c r="X10" s="150"/>
      <c r="Y10" s="173"/>
      <c r="Z10" s="173"/>
      <c r="AB10" s="158"/>
    </row>
    <row r="11" spans="1:28">
      <c r="A11" s="162"/>
      <c r="B11" s="172"/>
      <c r="C11" s="170"/>
      <c r="D11" s="174"/>
      <c r="E11" s="174"/>
      <c r="F11" s="174"/>
      <c r="G11" s="174"/>
      <c r="H11" s="174"/>
      <c r="I11" s="174"/>
      <c r="J11" s="174"/>
      <c r="K11" s="174"/>
      <c r="L11" s="174"/>
      <c r="M11" s="174"/>
      <c r="N11" s="174"/>
      <c r="O11" s="174"/>
      <c r="P11" s="174"/>
      <c r="Q11" s="174"/>
      <c r="R11" s="174"/>
      <c r="S11" s="174"/>
      <c r="T11" s="171"/>
      <c r="U11" s="171"/>
      <c r="V11" s="171"/>
      <c r="W11" s="171"/>
      <c r="X11" s="171"/>
      <c r="Y11" s="175"/>
      <c r="Z11" s="175"/>
      <c r="AB11" s="158"/>
    </row>
    <row r="12" spans="1:28">
      <c r="A12" s="83"/>
      <c r="B12" s="172"/>
      <c r="C12" s="49"/>
      <c r="D12" s="174"/>
      <c r="E12" s="174"/>
      <c r="F12" s="174"/>
      <c r="G12" s="174"/>
      <c r="H12" s="174"/>
      <c r="I12" s="174"/>
      <c r="J12" s="174"/>
      <c r="K12" s="174"/>
      <c r="L12" s="174"/>
      <c r="M12" s="174"/>
      <c r="N12" s="174"/>
      <c r="O12" s="174"/>
      <c r="P12" s="174"/>
      <c r="Q12" s="174"/>
      <c r="R12" s="174"/>
      <c r="S12" s="174"/>
      <c r="T12" s="171"/>
      <c r="U12" s="171"/>
      <c r="V12" s="171"/>
      <c r="W12" s="171"/>
      <c r="X12" s="171"/>
      <c r="Y12" s="176"/>
      <c r="Z12" s="176"/>
      <c r="AB12" s="158"/>
    </row>
    <row r="13" spans="1:28">
      <c r="A13" s="83"/>
      <c r="B13" s="172"/>
      <c r="C13" s="49"/>
      <c r="D13" s="174"/>
      <c r="E13" s="174"/>
      <c r="F13" s="174"/>
      <c r="G13" s="174"/>
      <c r="H13" s="174"/>
      <c r="I13" s="174"/>
      <c r="J13" s="174"/>
      <c r="K13" s="174"/>
      <c r="L13" s="174"/>
      <c r="M13" s="174"/>
      <c r="N13" s="174"/>
      <c r="O13" s="174"/>
      <c r="P13" s="174"/>
      <c r="Q13" s="174"/>
      <c r="R13" s="174"/>
      <c r="S13" s="174"/>
      <c r="T13" s="171"/>
      <c r="U13" s="171"/>
      <c r="V13" s="171"/>
      <c r="W13" s="171"/>
      <c r="X13" s="171"/>
      <c r="Y13" s="177"/>
      <c r="Z13" s="177"/>
      <c r="AB13" s="158"/>
    </row>
    <row r="14" spans="1:28">
      <c r="A14" s="83"/>
      <c r="B14" s="172"/>
      <c r="C14" s="49"/>
      <c r="D14" s="174"/>
      <c r="E14" s="174"/>
      <c r="F14" s="174"/>
      <c r="G14" s="174"/>
      <c r="H14" s="174"/>
      <c r="I14" s="174"/>
      <c r="J14" s="174"/>
      <c r="K14" s="174"/>
      <c r="L14" s="174"/>
      <c r="M14" s="174"/>
      <c r="N14" s="174"/>
      <c r="O14" s="174"/>
      <c r="P14" s="174"/>
      <c r="Q14" s="174"/>
      <c r="R14" s="174"/>
      <c r="S14" s="174"/>
      <c r="T14" s="171"/>
      <c r="U14" s="171"/>
      <c r="V14" s="171"/>
      <c r="W14" s="171"/>
      <c r="X14" s="171"/>
      <c r="Y14" s="177"/>
      <c r="Z14" s="177"/>
      <c r="AB14" s="158"/>
    </row>
    <row r="15" spans="1:28">
      <c r="A15" s="83"/>
      <c r="B15" s="172"/>
      <c r="C15" s="49"/>
      <c r="D15" s="174"/>
      <c r="E15" s="174"/>
      <c r="F15" s="174"/>
      <c r="G15" s="174"/>
      <c r="H15" s="174"/>
      <c r="I15" s="174"/>
      <c r="J15" s="174"/>
      <c r="K15" s="174"/>
      <c r="L15" s="174"/>
      <c r="M15" s="174"/>
      <c r="N15" s="174"/>
      <c r="O15" s="174"/>
      <c r="P15" s="174"/>
      <c r="Q15" s="174"/>
      <c r="R15" s="174"/>
      <c r="S15" s="174"/>
      <c r="T15" s="171"/>
      <c r="U15" s="171"/>
      <c r="V15" s="171"/>
      <c r="W15" s="171"/>
      <c r="X15" s="171"/>
      <c r="Y15" s="177"/>
      <c r="Z15" s="177"/>
      <c r="AB15" s="158"/>
    </row>
    <row r="16" spans="1:28">
      <c r="A16" s="83"/>
      <c r="B16" s="172"/>
      <c r="C16" s="49"/>
      <c r="D16" s="174"/>
      <c r="E16" s="174"/>
      <c r="F16" s="174"/>
      <c r="G16" s="174"/>
      <c r="H16" s="174"/>
      <c r="I16" s="174"/>
      <c r="J16" s="174"/>
      <c r="K16" s="174"/>
      <c r="L16" s="174"/>
      <c r="M16" s="174"/>
      <c r="N16" s="174"/>
      <c r="O16" s="174"/>
      <c r="P16" s="174"/>
      <c r="Q16" s="174"/>
      <c r="R16" s="174"/>
      <c r="S16" s="174"/>
      <c r="T16" s="171"/>
      <c r="U16" s="171"/>
      <c r="V16" s="171"/>
      <c r="W16" s="171"/>
      <c r="X16" s="171"/>
      <c r="Y16" s="177"/>
      <c r="Z16" s="177"/>
      <c r="AB16" s="158"/>
    </row>
    <row r="17" spans="1:28">
      <c r="A17" s="83"/>
      <c r="B17" s="172"/>
      <c r="C17" s="49"/>
      <c r="D17" s="174"/>
      <c r="E17" s="174"/>
      <c r="F17" s="174"/>
      <c r="G17" s="174"/>
      <c r="H17" s="174"/>
      <c r="I17" s="174"/>
      <c r="J17" s="174"/>
      <c r="K17" s="174"/>
      <c r="L17" s="174"/>
      <c r="M17" s="174"/>
      <c r="N17" s="174"/>
      <c r="O17" s="174"/>
      <c r="P17" s="174"/>
      <c r="Q17" s="174"/>
      <c r="R17" s="174"/>
      <c r="S17" s="174"/>
      <c r="T17" s="171"/>
      <c r="U17" s="171"/>
      <c r="V17" s="171"/>
      <c r="W17" s="171"/>
      <c r="X17" s="171"/>
      <c r="Y17" s="177"/>
      <c r="Z17" s="177"/>
      <c r="AB17" s="255"/>
    </row>
    <row r="18" spans="1:28">
      <c r="A18" s="83"/>
      <c r="B18" s="172"/>
      <c r="C18" s="49"/>
      <c r="D18" s="174"/>
      <c r="E18" s="174"/>
      <c r="F18" s="174"/>
      <c r="G18" s="174"/>
      <c r="H18" s="174"/>
      <c r="I18" s="174"/>
      <c r="J18" s="174"/>
      <c r="K18" s="174"/>
      <c r="L18" s="174"/>
      <c r="M18" s="174"/>
      <c r="N18" s="174"/>
      <c r="O18" s="174"/>
      <c r="P18" s="174"/>
      <c r="Q18" s="174"/>
      <c r="R18" s="174"/>
      <c r="S18" s="174"/>
      <c r="T18" s="171"/>
      <c r="U18" s="171"/>
      <c r="V18" s="171"/>
      <c r="W18" s="171"/>
      <c r="X18" s="171"/>
      <c r="Y18" s="177"/>
      <c r="Z18" s="177"/>
      <c r="AB18" s="255"/>
    </row>
    <row r="19" spans="1:28">
      <c r="A19" s="83"/>
      <c r="B19" s="172"/>
      <c r="C19" s="49"/>
      <c r="D19" s="174"/>
      <c r="E19" s="174"/>
      <c r="F19" s="174"/>
      <c r="G19" s="174"/>
      <c r="H19" s="174"/>
      <c r="I19" s="174"/>
      <c r="J19" s="174"/>
      <c r="K19" s="174"/>
      <c r="L19" s="174"/>
      <c r="M19" s="174"/>
      <c r="N19" s="174"/>
      <c r="O19" s="174"/>
      <c r="P19" s="174"/>
      <c r="Q19" s="174"/>
      <c r="R19" s="174"/>
      <c r="S19" s="174"/>
      <c r="T19" s="171"/>
      <c r="U19" s="171"/>
      <c r="V19" s="171"/>
      <c r="W19" s="171"/>
      <c r="X19" s="171"/>
      <c r="Y19" s="177"/>
      <c r="Z19" s="177"/>
      <c r="AB19" s="158"/>
    </row>
    <row r="20" spans="1:28">
      <c r="A20" s="83"/>
      <c r="B20" s="172"/>
      <c r="C20" s="49"/>
      <c r="D20" s="174"/>
      <c r="E20" s="174"/>
      <c r="F20" s="174"/>
      <c r="G20" s="174"/>
      <c r="H20" s="174"/>
      <c r="I20" s="174"/>
      <c r="J20" s="174"/>
      <c r="K20" s="174"/>
      <c r="L20" s="174"/>
      <c r="M20" s="174"/>
      <c r="N20" s="174"/>
      <c r="O20" s="174"/>
      <c r="P20" s="174"/>
      <c r="Q20" s="174"/>
      <c r="R20" s="174"/>
      <c r="S20" s="174"/>
      <c r="T20" s="171"/>
      <c r="U20" s="171"/>
      <c r="V20" s="171"/>
      <c r="W20" s="171"/>
      <c r="X20" s="171"/>
      <c r="Y20" s="177"/>
      <c r="Z20" s="177"/>
      <c r="AB20" s="158"/>
    </row>
    <row r="21" spans="1:28">
      <c r="A21" s="83"/>
      <c r="B21" s="172"/>
      <c r="C21" s="49"/>
      <c r="D21" s="174"/>
      <c r="E21" s="174"/>
      <c r="F21" s="174"/>
      <c r="G21" s="174"/>
      <c r="H21" s="174"/>
      <c r="I21" s="174"/>
      <c r="J21" s="174"/>
      <c r="K21" s="174"/>
      <c r="L21" s="174"/>
      <c r="M21" s="174"/>
      <c r="N21" s="174"/>
      <c r="O21" s="174"/>
      <c r="P21" s="174"/>
      <c r="Q21" s="174"/>
      <c r="R21" s="174"/>
      <c r="S21" s="174"/>
      <c r="T21" s="171"/>
      <c r="U21" s="171"/>
      <c r="V21" s="171"/>
      <c r="W21" s="171"/>
      <c r="X21" s="171"/>
      <c r="Y21" s="177"/>
      <c r="Z21" s="177"/>
      <c r="AB21" s="158"/>
    </row>
    <row r="22" spans="1:28">
      <c r="A22" s="83"/>
      <c r="B22" s="172"/>
      <c r="C22" s="49"/>
      <c r="D22" s="174"/>
      <c r="E22" s="174"/>
      <c r="F22" s="174"/>
      <c r="G22" s="174"/>
      <c r="H22" s="174"/>
      <c r="I22" s="174"/>
      <c r="J22" s="174"/>
      <c r="K22" s="174"/>
      <c r="L22" s="174"/>
      <c r="M22" s="174"/>
      <c r="N22" s="174"/>
      <c r="O22" s="174"/>
      <c r="P22" s="174"/>
      <c r="Q22" s="174"/>
      <c r="R22" s="174"/>
      <c r="S22" s="174"/>
      <c r="T22" s="171"/>
      <c r="U22" s="171"/>
      <c r="V22" s="171"/>
      <c r="W22" s="171"/>
      <c r="X22" s="171"/>
      <c r="Y22" s="177"/>
      <c r="Z22" s="177"/>
      <c r="AB22" s="158"/>
    </row>
    <row r="23" spans="1:28">
      <c r="A23" s="166"/>
      <c r="B23" s="172"/>
      <c r="C23" s="161"/>
      <c r="D23" s="174"/>
      <c r="E23" s="174"/>
      <c r="F23" s="174"/>
      <c r="G23" s="174"/>
      <c r="H23" s="174"/>
      <c r="I23" s="174"/>
      <c r="J23" s="174"/>
      <c r="K23" s="174"/>
      <c r="L23" s="174"/>
      <c r="M23" s="174"/>
      <c r="N23" s="174"/>
      <c r="O23" s="174"/>
      <c r="P23" s="174"/>
      <c r="Q23" s="174"/>
      <c r="R23" s="174"/>
      <c r="S23" s="174"/>
      <c r="T23" s="171"/>
      <c r="U23" s="171"/>
      <c r="V23" s="171"/>
      <c r="W23" s="171"/>
      <c r="X23" s="171"/>
      <c r="Y23" s="177"/>
      <c r="Z23" s="177"/>
      <c r="AB23" s="158"/>
    </row>
    <row r="24" spans="1:28">
      <c r="A24" s="166"/>
      <c r="B24" s="172"/>
      <c r="C24" s="161"/>
      <c r="D24" s="174"/>
      <c r="E24" s="174"/>
      <c r="F24" s="174"/>
      <c r="G24" s="174"/>
      <c r="H24" s="174"/>
      <c r="I24" s="174"/>
      <c r="J24" s="174"/>
      <c r="K24" s="174"/>
      <c r="L24" s="174"/>
      <c r="M24" s="174"/>
      <c r="N24" s="174"/>
      <c r="O24" s="174"/>
      <c r="P24" s="174"/>
      <c r="Q24" s="174"/>
      <c r="R24" s="174"/>
      <c r="S24" s="174"/>
      <c r="T24" s="171"/>
      <c r="U24" s="171"/>
      <c r="V24" s="171"/>
      <c r="W24" s="171"/>
      <c r="X24" s="171"/>
      <c r="Y24" s="177"/>
      <c r="Z24" s="177"/>
      <c r="AB24" s="158"/>
    </row>
    <row r="25" spans="1:28">
      <c r="A25" s="166"/>
      <c r="B25" s="172"/>
      <c r="C25" s="161"/>
      <c r="D25" s="174"/>
      <c r="E25" s="174"/>
      <c r="F25" s="174"/>
      <c r="G25" s="174"/>
      <c r="H25" s="174"/>
      <c r="I25" s="174"/>
      <c r="J25" s="174"/>
      <c r="K25" s="174"/>
      <c r="L25" s="174"/>
      <c r="M25" s="174"/>
      <c r="N25" s="174"/>
      <c r="O25" s="174"/>
      <c r="P25" s="174"/>
      <c r="Q25" s="174"/>
      <c r="R25" s="174"/>
      <c r="S25" s="174"/>
      <c r="T25" s="171"/>
      <c r="U25" s="171"/>
      <c r="V25" s="171"/>
      <c r="W25" s="171"/>
      <c r="X25" s="171"/>
      <c r="Y25" s="177"/>
      <c r="Z25" s="177"/>
      <c r="AB25" s="158"/>
    </row>
    <row r="26" spans="1:28">
      <c r="A26" s="166"/>
      <c r="B26" s="172"/>
      <c r="C26" s="161"/>
      <c r="D26" s="174"/>
      <c r="E26" s="174"/>
      <c r="F26" s="174"/>
      <c r="G26" s="174"/>
      <c r="H26" s="174"/>
      <c r="I26" s="174"/>
      <c r="J26" s="174"/>
      <c r="K26" s="174"/>
      <c r="L26" s="174"/>
      <c r="M26" s="174"/>
      <c r="N26" s="174"/>
      <c r="O26" s="174"/>
      <c r="P26" s="174"/>
      <c r="Q26" s="174"/>
      <c r="R26" s="174"/>
      <c r="S26" s="174"/>
      <c r="T26" s="171"/>
      <c r="U26" s="171"/>
      <c r="V26" s="171"/>
      <c r="W26" s="171"/>
      <c r="X26" s="171"/>
      <c r="Y26" s="177"/>
      <c r="Z26" s="177"/>
      <c r="AB26" s="158"/>
    </row>
    <row r="27" spans="1:28">
      <c r="A27" s="166"/>
      <c r="B27" s="172"/>
      <c r="C27" s="161"/>
      <c r="D27" s="174"/>
      <c r="E27" s="174"/>
      <c r="F27" s="174"/>
      <c r="G27" s="174"/>
      <c r="H27" s="174"/>
      <c r="I27" s="174"/>
      <c r="J27" s="174"/>
      <c r="K27" s="174"/>
      <c r="L27" s="174"/>
      <c r="M27" s="174"/>
      <c r="N27" s="174"/>
      <c r="O27" s="174"/>
      <c r="P27" s="174"/>
      <c r="Q27" s="174"/>
      <c r="R27" s="174"/>
      <c r="S27" s="174"/>
      <c r="T27" s="171"/>
      <c r="U27" s="171"/>
      <c r="V27" s="171"/>
      <c r="W27" s="171"/>
      <c r="X27" s="171"/>
      <c r="Y27" s="177"/>
      <c r="Z27" s="177"/>
      <c r="AB27" s="158"/>
    </row>
    <row r="28" spans="1:28">
      <c r="A28" s="166"/>
      <c r="B28" s="172"/>
      <c r="C28" s="186"/>
      <c r="D28" s="174"/>
      <c r="E28" s="174"/>
      <c r="F28" s="174"/>
      <c r="G28" s="174"/>
      <c r="H28" s="174"/>
      <c r="I28" s="174"/>
      <c r="J28" s="174"/>
      <c r="K28" s="174"/>
      <c r="L28" s="174"/>
      <c r="M28" s="174"/>
      <c r="N28" s="174"/>
      <c r="O28" s="174"/>
      <c r="P28" s="174"/>
      <c r="Q28" s="174"/>
      <c r="R28" s="174"/>
      <c r="S28" s="174"/>
      <c r="T28" s="171"/>
      <c r="U28" s="171"/>
      <c r="V28" s="171"/>
      <c r="W28" s="171"/>
      <c r="X28" s="171"/>
      <c r="Y28" s="177"/>
      <c r="Z28" s="177"/>
      <c r="AB28" s="184"/>
    </row>
    <row r="29" spans="1:28">
      <c r="A29" s="166"/>
      <c r="B29" s="172"/>
      <c r="C29" s="161"/>
      <c r="D29" s="174"/>
      <c r="E29" s="174"/>
      <c r="F29" s="174"/>
      <c r="G29" s="174"/>
      <c r="H29" s="174"/>
      <c r="I29" s="174"/>
      <c r="J29" s="174"/>
      <c r="K29" s="174"/>
      <c r="L29" s="174"/>
      <c r="M29" s="174"/>
      <c r="N29" s="174"/>
      <c r="O29" s="174"/>
      <c r="P29" s="174"/>
      <c r="Q29" s="174"/>
      <c r="R29" s="174"/>
      <c r="S29" s="174"/>
      <c r="T29" s="171"/>
      <c r="U29" s="171"/>
      <c r="V29" s="171"/>
      <c r="W29" s="171"/>
      <c r="X29" s="171"/>
      <c r="Y29" s="177"/>
      <c r="Z29" s="177"/>
      <c r="AB29" s="158"/>
    </row>
    <row r="30" spans="1:28">
      <c r="A30" s="166"/>
      <c r="B30" s="172"/>
      <c r="C30" s="161"/>
      <c r="D30" s="174"/>
      <c r="E30" s="174"/>
      <c r="F30" s="174"/>
      <c r="G30" s="174"/>
      <c r="H30" s="174"/>
      <c r="I30" s="174"/>
      <c r="J30" s="174"/>
      <c r="K30" s="174"/>
      <c r="L30" s="174"/>
      <c r="M30" s="174"/>
      <c r="N30" s="174"/>
      <c r="O30" s="174"/>
      <c r="P30" s="174"/>
      <c r="Q30" s="174"/>
      <c r="R30" s="174"/>
      <c r="S30" s="174"/>
      <c r="T30" s="171"/>
      <c r="U30" s="171"/>
      <c r="V30" s="171"/>
      <c r="W30" s="171"/>
      <c r="X30" s="171"/>
      <c r="Y30" s="177"/>
      <c r="Z30" s="177"/>
      <c r="AB30" s="158"/>
    </row>
    <row r="31" spans="1:28">
      <c r="A31" s="166"/>
      <c r="B31" s="172"/>
      <c r="C31" s="161"/>
      <c r="D31" s="174"/>
      <c r="E31" s="174"/>
      <c r="F31" s="174"/>
      <c r="G31" s="174"/>
      <c r="H31" s="174"/>
      <c r="I31" s="174"/>
      <c r="J31" s="174"/>
      <c r="K31" s="174"/>
      <c r="L31" s="174"/>
      <c r="M31" s="174"/>
      <c r="N31" s="174"/>
      <c r="O31" s="174"/>
      <c r="P31" s="174"/>
      <c r="Q31" s="174"/>
      <c r="R31" s="174"/>
      <c r="S31" s="174"/>
      <c r="T31" s="171"/>
      <c r="U31" s="171"/>
      <c r="V31" s="171"/>
      <c r="W31" s="171"/>
      <c r="X31" s="171"/>
      <c r="Y31" s="177"/>
      <c r="Z31" s="177"/>
      <c r="AB31" s="158"/>
    </row>
    <row r="32" spans="1:28">
      <c r="A32" s="166"/>
      <c r="B32" s="172"/>
      <c r="C32" s="161"/>
      <c r="D32" s="174"/>
      <c r="E32" s="174"/>
      <c r="F32" s="174"/>
      <c r="G32" s="174"/>
      <c r="H32" s="174"/>
      <c r="I32" s="174"/>
      <c r="J32" s="174"/>
      <c r="K32" s="174"/>
      <c r="L32" s="174"/>
      <c r="M32" s="174"/>
      <c r="N32" s="174"/>
      <c r="O32" s="174"/>
      <c r="P32" s="174"/>
      <c r="Q32" s="174"/>
      <c r="R32" s="174"/>
      <c r="S32" s="174"/>
      <c r="T32" s="171"/>
      <c r="U32" s="171"/>
      <c r="V32" s="171"/>
      <c r="W32" s="171"/>
      <c r="X32" s="171"/>
      <c r="Y32" s="177"/>
      <c r="Z32" s="177"/>
      <c r="AB32" s="158"/>
    </row>
    <row r="33" spans="1:28" ht="14" thickBot="1">
      <c r="A33" s="166"/>
      <c r="B33" s="172"/>
      <c r="C33" s="165"/>
      <c r="D33" s="174"/>
      <c r="E33" s="174"/>
      <c r="F33" s="174"/>
      <c r="G33" s="174"/>
      <c r="H33" s="174"/>
      <c r="I33" s="174"/>
      <c r="J33" s="174"/>
      <c r="K33" s="174"/>
      <c r="L33" s="174"/>
      <c r="M33" s="174"/>
      <c r="N33" s="174"/>
      <c r="O33" s="174"/>
      <c r="P33" s="174"/>
      <c r="Q33" s="174"/>
      <c r="R33" s="174"/>
      <c r="S33" s="174"/>
      <c r="T33" s="171"/>
      <c r="U33" s="171"/>
      <c r="V33" s="171"/>
      <c r="W33" s="171"/>
      <c r="X33" s="171"/>
      <c r="Y33" s="177"/>
      <c r="Z33" s="177"/>
      <c r="AB33" s="158"/>
    </row>
    <row r="34" spans="1:28" ht="14" thickTop="1">
      <c r="A34" s="151"/>
      <c r="B34" s="151" t="s">
        <v>75</v>
      </c>
      <c r="C34" s="156">
        <f>SUM(Table_1[Story Points])</f>
        <v>0</v>
      </c>
      <c r="D34" s="156">
        <f>C34-SUM(Table_1[1])</f>
        <v>0</v>
      </c>
      <c r="E34" s="156">
        <f>D34-SUM(Table_1[2])</f>
        <v>0</v>
      </c>
      <c r="F34" s="156">
        <f>E34-SUM(Table_1[3])</f>
        <v>0</v>
      </c>
      <c r="G34" s="156">
        <f>F34-SUM(Table_1[4])</f>
        <v>0</v>
      </c>
      <c r="H34" s="156">
        <f>G34-SUM(Table_1[5])</f>
        <v>0</v>
      </c>
      <c r="I34" s="156">
        <f>H34-SUM(Table_1[6])</f>
        <v>0</v>
      </c>
      <c r="J34" s="156">
        <f>I34-SUM(Table_1[7])</f>
        <v>0</v>
      </c>
      <c r="K34" s="156">
        <f>J34-SUM(Table_1[8])</f>
        <v>0</v>
      </c>
      <c r="L34" s="156">
        <f>K34-SUM(Table_1[9])</f>
        <v>0</v>
      </c>
      <c r="M34" s="156">
        <f>L34-SUM(Table_1[10])</f>
        <v>0</v>
      </c>
      <c r="N34" s="156">
        <f>M34-SUM(Table_1[11])</f>
        <v>0</v>
      </c>
      <c r="O34" s="156">
        <f>N34-SUM(Table_1[12])</f>
        <v>0</v>
      </c>
      <c r="P34" s="156">
        <f>O34-SUM(Table_1[13])</f>
        <v>0</v>
      </c>
      <c r="Q34" s="156">
        <f>P34-SUM(Table_1[14])</f>
        <v>0</v>
      </c>
      <c r="R34" s="156">
        <f>Q34-SUM(Table_1[15])</f>
        <v>0</v>
      </c>
      <c r="S34" s="156">
        <f>R34-SUM(Table_1[16])</f>
        <v>0</v>
      </c>
      <c r="T34" s="156">
        <f>SUM(Table_1[17])</f>
        <v>0</v>
      </c>
      <c r="U34" s="156">
        <f>SUM(Table_1[18])</f>
        <v>0</v>
      </c>
      <c r="V34" s="156">
        <f>SUM(Table_1[19])</f>
        <v>0</v>
      </c>
      <c r="W34" s="156">
        <f>SUM(Table_1[20])</f>
        <v>0</v>
      </c>
      <c r="X34" s="156">
        <f>SUM(Table_1[21])</f>
        <v>0</v>
      </c>
      <c r="Y34" s="156">
        <f>S34-SUM(Y3:Y33)</f>
        <v>0</v>
      </c>
      <c r="Z34" s="156">
        <f>Y34-SUM(Z3:Z33)</f>
        <v>0</v>
      </c>
      <c r="AB34" s="158"/>
    </row>
    <row r="35" spans="1:28">
      <c r="A35" s="148"/>
      <c r="B35" s="148"/>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8">
      <c r="A36" s="148"/>
      <c r="B36" s="148"/>
      <c r="C36" s="148"/>
      <c r="D36" s="256" t="s">
        <v>76</v>
      </c>
      <c r="E36" s="257"/>
      <c r="F36" s="257"/>
      <c r="G36" s="257"/>
      <c r="H36" s="257"/>
      <c r="I36" s="257"/>
      <c r="J36" s="257"/>
      <c r="K36" s="257"/>
      <c r="L36" s="257"/>
      <c r="M36" s="257"/>
      <c r="N36" s="257"/>
      <c r="O36" s="257"/>
      <c r="P36" s="257"/>
      <c r="Q36" s="257"/>
      <c r="R36" s="257"/>
      <c r="S36" s="257"/>
      <c r="T36" s="257"/>
      <c r="U36" s="257"/>
      <c r="V36" s="257"/>
      <c r="W36" s="257"/>
      <c r="X36" s="258"/>
    </row>
    <row r="37" spans="1:28">
      <c r="A37" s="148"/>
      <c r="B37" s="148"/>
      <c r="C37" s="148"/>
      <c r="D37" s="259"/>
      <c r="E37" s="260"/>
      <c r="F37" s="260"/>
      <c r="G37" s="260"/>
      <c r="H37" s="260"/>
      <c r="I37" s="260"/>
      <c r="J37" s="260"/>
      <c r="K37" s="260"/>
      <c r="L37" s="260"/>
      <c r="M37" s="260"/>
      <c r="N37" s="260"/>
      <c r="O37" s="260"/>
      <c r="P37" s="260"/>
      <c r="Q37" s="260"/>
      <c r="R37" s="260"/>
      <c r="S37" s="260"/>
      <c r="T37" s="260"/>
      <c r="U37" s="260"/>
      <c r="V37" s="260"/>
      <c r="W37" s="260"/>
      <c r="X37" s="261"/>
    </row>
    <row r="38" spans="1:28">
      <c r="A38" s="148"/>
      <c r="B38" s="148"/>
      <c r="C38" s="148"/>
      <c r="D38" s="259"/>
      <c r="E38" s="260"/>
      <c r="F38" s="260"/>
      <c r="G38" s="260"/>
      <c r="H38" s="260"/>
      <c r="I38" s="260"/>
      <c r="J38" s="260"/>
      <c r="K38" s="260"/>
      <c r="L38" s="260"/>
      <c r="M38" s="260"/>
      <c r="N38" s="260"/>
      <c r="O38" s="260"/>
      <c r="P38" s="260"/>
      <c r="Q38" s="260"/>
      <c r="R38" s="260"/>
      <c r="S38" s="260"/>
      <c r="T38" s="260"/>
      <c r="U38" s="260"/>
      <c r="V38" s="260"/>
      <c r="W38" s="260"/>
      <c r="X38" s="261"/>
    </row>
    <row r="39" spans="1:28">
      <c r="A39" s="148"/>
      <c r="B39" s="148"/>
      <c r="C39" s="148"/>
      <c r="D39" s="262"/>
      <c r="E39" s="263"/>
      <c r="F39" s="263"/>
      <c r="G39" s="263"/>
      <c r="H39" s="263"/>
      <c r="I39" s="263"/>
      <c r="J39" s="263"/>
      <c r="K39" s="263"/>
      <c r="L39" s="263"/>
      <c r="M39" s="263"/>
      <c r="N39" s="263"/>
      <c r="O39" s="263"/>
      <c r="P39" s="263"/>
      <c r="Q39" s="263"/>
      <c r="R39" s="263"/>
      <c r="S39" s="263"/>
      <c r="T39" s="263"/>
      <c r="U39" s="263"/>
      <c r="V39" s="263"/>
      <c r="W39" s="263"/>
      <c r="X39" s="264"/>
    </row>
    <row r="40" spans="1:28">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row>
    <row r="41" spans="1:28">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row>
    <row r="42" spans="1:28">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row>
    <row r="43" spans="1:28">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row>
    <row r="44" spans="1:28">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row>
    <row r="45" spans="1:28">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row>
    <row r="46" spans="1:28">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row>
    <row r="47" spans="1:28">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row>
    <row r="48" spans="1:28">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row>
    <row r="49" spans="1:24">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row>
    <row r="50" spans="1:24">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row>
    <row r="51" spans="1:24">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row>
    <row r="52" spans="1:24">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row>
    <row r="53" spans="1:24">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row>
    <row r="54" spans="1:24">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row>
    <row r="55" spans="1:24">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row>
    <row r="56" spans="1:24">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row>
    <row r="57" spans="1:24">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row>
  </sheetData>
  <mergeCells count="3">
    <mergeCell ref="D1:X1"/>
    <mergeCell ref="D36:X39"/>
    <mergeCell ref="AB17:AB1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C61C-3E00-5649-A1CE-24DC6A4A59F9}">
  <dimension ref="B3:H32"/>
  <sheetViews>
    <sheetView workbookViewId="0">
      <selection activeCell="B5" sqref="B5:H32"/>
    </sheetView>
  </sheetViews>
  <sheetFormatPr baseColWidth="10" defaultColWidth="11.5" defaultRowHeight="13"/>
  <sheetData>
    <row r="3" spans="2:8" ht="18">
      <c r="B3" s="187" t="s">
        <v>79</v>
      </c>
    </row>
    <row r="5" spans="2:8">
      <c r="B5" s="265"/>
      <c r="C5" s="257"/>
      <c r="D5" s="257"/>
      <c r="E5" s="257"/>
      <c r="F5" s="257"/>
      <c r="G5" s="257"/>
      <c r="H5" s="258"/>
    </row>
    <row r="6" spans="2:8">
      <c r="B6" s="259"/>
      <c r="C6" s="260"/>
      <c r="D6" s="260"/>
      <c r="E6" s="260"/>
      <c r="F6" s="260"/>
      <c r="G6" s="260"/>
      <c r="H6" s="261"/>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62"/>
      <c r="C32" s="263"/>
      <c r="D32" s="263"/>
      <c r="E32" s="263"/>
      <c r="F32" s="263"/>
      <c r="G32" s="263"/>
      <c r="H32" s="264"/>
    </row>
  </sheetData>
  <mergeCells count="1">
    <mergeCell ref="B5:H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18E9-17EF-944D-A000-481985083E4E}">
  <dimension ref="B4:H33"/>
  <sheetViews>
    <sheetView workbookViewId="0">
      <selection activeCell="B6" sqref="B6:H33"/>
    </sheetView>
  </sheetViews>
  <sheetFormatPr baseColWidth="10" defaultColWidth="11.5" defaultRowHeight="13"/>
  <sheetData>
    <row r="4" spans="2:8" ht="18">
      <c r="B4" s="187" t="s">
        <v>93</v>
      </c>
    </row>
    <row r="6" spans="2:8">
      <c r="B6" s="265"/>
      <c r="C6" s="257"/>
      <c r="D6" s="257"/>
      <c r="E6" s="257"/>
      <c r="F6" s="257"/>
      <c r="G6" s="257"/>
      <c r="H6" s="258"/>
    </row>
    <row r="7" spans="2:8">
      <c r="B7" s="259"/>
      <c r="C7" s="260"/>
      <c r="D7" s="260"/>
      <c r="E7" s="260"/>
      <c r="F7" s="260"/>
      <c r="G7" s="260"/>
      <c r="H7" s="261"/>
    </row>
    <row r="8" spans="2:8">
      <c r="B8" s="259"/>
      <c r="C8" s="260"/>
      <c r="D8" s="260"/>
      <c r="E8" s="260"/>
      <c r="F8" s="260"/>
      <c r="G8" s="260"/>
      <c r="H8" s="261"/>
    </row>
    <row r="9" spans="2:8">
      <c r="B9" s="259"/>
      <c r="C9" s="260"/>
      <c r="D9" s="260"/>
      <c r="E9" s="260"/>
      <c r="F9" s="260"/>
      <c r="G9" s="260"/>
      <c r="H9" s="261"/>
    </row>
    <row r="10" spans="2:8">
      <c r="B10" s="259"/>
      <c r="C10" s="260"/>
      <c r="D10" s="260"/>
      <c r="E10" s="260"/>
      <c r="F10" s="260"/>
      <c r="G10" s="260"/>
      <c r="H10" s="261"/>
    </row>
    <row r="11" spans="2:8">
      <c r="B11" s="259"/>
      <c r="C11" s="260"/>
      <c r="D11" s="260"/>
      <c r="E11" s="260"/>
      <c r="F11" s="260"/>
      <c r="G11" s="260"/>
      <c r="H11" s="261"/>
    </row>
    <row r="12" spans="2:8">
      <c r="B12" s="259"/>
      <c r="C12" s="260"/>
      <c r="D12" s="260"/>
      <c r="E12" s="260"/>
      <c r="F12" s="260"/>
      <c r="G12" s="260"/>
      <c r="H12" s="261"/>
    </row>
    <row r="13" spans="2:8">
      <c r="B13" s="259"/>
      <c r="C13" s="260"/>
      <c r="D13" s="260"/>
      <c r="E13" s="260"/>
      <c r="F13" s="260"/>
      <c r="G13" s="260"/>
      <c r="H13" s="261"/>
    </row>
    <row r="14" spans="2:8">
      <c r="B14" s="259"/>
      <c r="C14" s="260"/>
      <c r="D14" s="260"/>
      <c r="E14" s="260"/>
      <c r="F14" s="260"/>
      <c r="G14" s="260"/>
      <c r="H14" s="261"/>
    </row>
    <row r="15" spans="2:8">
      <c r="B15" s="259"/>
      <c r="C15" s="260"/>
      <c r="D15" s="260"/>
      <c r="E15" s="260"/>
      <c r="F15" s="260"/>
      <c r="G15" s="260"/>
      <c r="H15" s="261"/>
    </row>
    <row r="16" spans="2:8">
      <c r="B16" s="259"/>
      <c r="C16" s="260"/>
      <c r="D16" s="260"/>
      <c r="E16" s="260"/>
      <c r="F16" s="260"/>
      <c r="G16" s="260"/>
      <c r="H16" s="261"/>
    </row>
    <row r="17" spans="2:8">
      <c r="B17" s="259"/>
      <c r="C17" s="260"/>
      <c r="D17" s="260"/>
      <c r="E17" s="260"/>
      <c r="F17" s="260"/>
      <c r="G17" s="260"/>
      <c r="H17" s="261"/>
    </row>
    <row r="18" spans="2:8">
      <c r="B18" s="259"/>
      <c r="C18" s="260"/>
      <c r="D18" s="260"/>
      <c r="E18" s="260"/>
      <c r="F18" s="260"/>
      <c r="G18" s="260"/>
      <c r="H18" s="261"/>
    </row>
    <row r="19" spans="2:8">
      <c r="B19" s="259"/>
      <c r="C19" s="260"/>
      <c r="D19" s="260"/>
      <c r="E19" s="260"/>
      <c r="F19" s="260"/>
      <c r="G19" s="260"/>
      <c r="H19" s="261"/>
    </row>
    <row r="20" spans="2:8">
      <c r="B20" s="259"/>
      <c r="C20" s="260"/>
      <c r="D20" s="260"/>
      <c r="E20" s="260"/>
      <c r="F20" s="260"/>
      <c r="G20" s="260"/>
      <c r="H20" s="261"/>
    </row>
    <row r="21" spans="2:8">
      <c r="B21" s="259"/>
      <c r="C21" s="260"/>
      <c r="D21" s="260"/>
      <c r="E21" s="260"/>
      <c r="F21" s="260"/>
      <c r="G21" s="260"/>
      <c r="H21" s="261"/>
    </row>
    <row r="22" spans="2:8">
      <c r="B22" s="259"/>
      <c r="C22" s="260"/>
      <c r="D22" s="260"/>
      <c r="E22" s="260"/>
      <c r="F22" s="260"/>
      <c r="G22" s="260"/>
      <c r="H22" s="261"/>
    </row>
    <row r="23" spans="2:8">
      <c r="B23" s="259"/>
      <c r="C23" s="260"/>
      <c r="D23" s="260"/>
      <c r="E23" s="260"/>
      <c r="F23" s="260"/>
      <c r="G23" s="260"/>
      <c r="H23" s="261"/>
    </row>
    <row r="24" spans="2:8">
      <c r="B24" s="259"/>
      <c r="C24" s="260"/>
      <c r="D24" s="260"/>
      <c r="E24" s="260"/>
      <c r="F24" s="260"/>
      <c r="G24" s="260"/>
      <c r="H24" s="261"/>
    </row>
    <row r="25" spans="2:8">
      <c r="B25" s="259"/>
      <c r="C25" s="260"/>
      <c r="D25" s="260"/>
      <c r="E25" s="260"/>
      <c r="F25" s="260"/>
      <c r="G25" s="260"/>
      <c r="H25" s="261"/>
    </row>
    <row r="26" spans="2:8">
      <c r="B26" s="259"/>
      <c r="C26" s="260"/>
      <c r="D26" s="260"/>
      <c r="E26" s="260"/>
      <c r="F26" s="260"/>
      <c r="G26" s="260"/>
      <c r="H26" s="261"/>
    </row>
    <row r="27" spans="2:8">
      <c r="B27" s="259"/>
      <c r="C27" s="260"/>
      <c r="D27" s="260"/>
      <c r="E27" s="260"/>
      <c r="F27" s="260"/>
      <c r="G27" s="260"/>
      <c r="H27" s="261"/>
    </row>
    <row r="28" spans="2:8">
      <c r="B28" s="259"/>
      <c r="C28" s="260"/>
      <c r="D28" s="260"/>
      <c r="E28" s="260"/>
      <c r="F28" s="260"/>
      <c r="G28" s="260"/>
      <c r="H28" s="261"/>
    </row>
    <row r="29" spans="2:8">
      <c r="B29" s="259"/>
      <c r="C29" s="260"/>
      <c r="D29" s="260"/>
      <c r="E29" s="260"/>
      <c r="F29" s="260"/>
      <c r="G29" s="260"/>
      <c r="H29" s="261"/>
    </row>
    <row r="30" spans="2:8">
      <c r="B30" s="259"/>
      <c r="C30" s="260"/>
      <c r="D30" s="260"/>
      <c r="E30" s="260"/>
      <c r="F30" s="260"/>
      <c r="G30" s="260"/>
      <c r="H30" s="261"/>
    </row>
    <row r="31" spans="2:8">
      <c r="B31" s="259"/>
      <c r="C31" s="260"/>
      <c r="D31" s="260"/>
      <c r="E31" s="260"/>
      <c r="F31" s="260"/>
      <c r="G31" s="260"/>
      <c r="H31" s="261"/>
    </row>
    <row r="32" spans="2:8">
      <c r="B32" s="259"/>
      <c r="C32" s="260"/>
      <c r="D32" s="260"/>
      <c r="E32" s="260"/>
      <c r="F32" s="260"/>
      <c r="G32" s="260"/>
      <c r="H32" s="261"/>
    </row>
    <row r="33" spans="2:8">
      <c r="B33" s="262"/>
      <c r="C33" s="263"/>
      <c r="D33" s="263"/>
      <c r="E33" s="263"/>
      <c r="F33" s="263"/>
      <c r="G33" s="263"/>
      <c r="H33" s="264"/>
    </row>
  </sheetData>
  <mergeCells count="1">
    <mergeCell ref="B6: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User stories</vt:lpstr>
      <vt:lpstr>Backlog Overall</vt:lpstr>
      <vt:lpstr>Product BacklogSprint Plan</vt:lpstr>
      <vt:lpstr>Sprint Backlog (Sprint 1)</vt:lpstr>
      <vt:lpstr>Sprint 1 Retrospective</vt:lpstr>
      <vt:lpstr>Sprint 1 Review</vt:lpstr>
      <vt:lpstr>Sprint Backlog (Sprint 2)</vt:lpstr>
      <vt:lpstr>Sprint 2 Retrospective</vt:lpstr>
      <vt:lpstr>Sprint 2 Review </vt:lpstr>
      <vt:lpstr>Sprint Backlog (Sprint 3)</vt:lpstr>
      <vt:lpstr>Sprint 3 Retrospective</vt:lpstr>
      <vt:lpstr>Sprint 3 Review</vt:lpstr>
      <vt:lpstr>FunctionalNonFunctional Requirm</vt:lpstr>
      <vt:lpstr>Knowledge acquisition tasks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2016-10-04T18:07:23Z</dcterms:created>
  <dcterms:modified xsi:type="dcterms:W3CDTF">2020-10-12T15:46:46Z</dcterms:modified>
</cp:coreProperties>
</file>